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080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F23" i="1" l="1"/>
  <c r="G23" i="1"/>
  <c r="E23" i="1"/>
  <c r="H52" i="1" l="1"/>
  <c r="H20" i="1"/>
  <c r="J57" i="1" l="1"/>
  <c r="J54" i="1"/>
  <c r="J58" i="1" s="1"/>
  <c r="J47" i="1"/>
  <c r="J40" i="1"/>
  <c r="J33" i="1"/>
  <c r="J31" i="1"/>
  <c r="J23" i="1"/>
  <c r="J19" i="1"/>
  <c r="J14" i="1"/>
  <c r="F57" i="1"/>
  <c r="G57" i="1"/>
  <c r="E57" i="1"/>
  <c r="F54" i="1"/>
  <c r="G54" i="1"/>
  <c r="E54" i="1"/>
  <c r="F47" i="1"/>
  <c r="G47" i="1"/>
  <c r="E47" i="1"/>
  <c r="F40" i="1"/>
  <c r="G40" i="1"/>
  <c r="E40" i="1"/>
  <c r="F33" i="1"/>
  <c r="G33" i="1"/>
  <c r="E33" i="1"/>
  <c r="F31" i="1"/>
  <c r="G31" i="1"/>
  <c r="E31" i="1"/>
  <c r="H23" i="1"/>
  <c r="F19" i="1"/>
  <c r="G19" i="1"/>
  <c r="E19" i="1"/>
  <c r="F14" i="1"/>
  <c r="G14" i="1"/>
  <c r="E14" i="1"/>
  <c r="H56" i="1"/>
  <c r="H55" i="1"/>
  <c r="H53" i="1"/>
  <c r="H51" i="1"/>
  <c r="H44" i="1"/>
  <c r="H42" i="1"/>
  <c r="H38" i="1"/>
  <c r="H37" i="1"/>
  <c r="H36" i="1"/>
  <c r="H35" i="1"/>
  <c r="H32" i="1"/>
  <c r="H30" i="1"/>
  <c r="H29" i="1"/>
  <c r="H28" i="1"/>
  <c r="H27" i="1"/>
  <c r="H26" i="1"/>
  <c r="H25" i="1"/>
  <c r="H24" i="1"/>
  <c r="H22" i="1"/>
  <c r="H21" i="1"/>
  <c r="H18" i="1"/>
  <c r="H17" i="1"/>
  <c r="H16" i="1"/>
  <c r="H15" i="1"/>
  <c r="H13" i="1"/>
  <c r="H12" i="1"/>
  <c r="H11" i="1"/>
  <c r="H10" i="1"/>
  <c r="H9" i="1"/>
  <c r="H8" i="1"/>
  <c r="H40" i="1" l="1"/>
  <c r="H19" i="1"/>
  <c r="H31" i="1"/>
  <c r="H33" i="1"/>
  <c r="H57" i="1"/>
  <c r="G58" i="1"/>
  <c r="H47" i="1"/>
  <c r="H54" i="1"/>
  <c r="J48" i="1"/>
  <c r="J34" i="1"/>
  <c r="F48" i="1"/>
  <c r="E48" i="1"/>
  <c r="G34" i="1"/>
  <c r="E34" i="1"/>
  <c r="F34" i="1"/>
  <c r="E58" i="1"/>
  <c r="F58" i="1"/>
  <c r="G48" i="1"/>
  <c r="H14" i="1"/>
  <c r="J49" i="1" l="1"/>
  <c r="J59" i="1"/>
  <c r="F49" i="1"/>
  <c r="E49" i="1"/>
  <c r="H58" i="1"/>
  <c r="G49" i="1"/>
  <c r="H48" i="1"/>
  <c r="H34" i="1"/>
  <c r="F59" i="1"/>
  <c r="E59" i="1"/>
  <c r="G59" i="1"/>
  <c r="H49" i="1" l="1"/>
  <c r="H59" i="1"/>
</calcChain>
</file>

<file path=xl/sharedStrings.xml><?xml version="1.0" encoding="utf-8"?>
<sst xmlns="http://schemas.openxmlformats.org/spreadsheetml/2006/main" count="113" uniqueCount="98">
  <si>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</si>
  <si>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</si>
  <si>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</si>
  <si>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</si>
  <si>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</si>
  <si>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</si>
  <si>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</si>
  <si>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</si>
  <si>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</si>
  <si>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</si>
  <si>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</si>
  <si>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</si>
  <si>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</si>
  <si>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</si>
  <si>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</si>
  <si>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</si>
  <si>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</si>
  <si>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</si>
  <si>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</si>
  <si>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</si>
  <si>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</si>
  <si>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</si>
  <si>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</si>
  <si>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</si>
  <si>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</si>
  <si>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</si>
  <si>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</si>
  <si>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</si>
  <si>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</si>
  <si>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</si>
  <si>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</si>
  <si>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</si>
  <si>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</si>
  <si>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</si>
  <si>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</si>
  <si>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</si>
  <si>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</si>
  <si>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</si>
  <si>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</si>
  <si>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</si>
  <si>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</si>
  <si>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</si>
  <si>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</si>
  <si>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</si>
  <si>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</si>
  <si>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</si>
  <si>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</si>
  <si>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</si>
  <si>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</si>
  <si>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</si>
  <si>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</si>
  <si>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</si>
  <si>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</si>
  <si>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</si>
  <si>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</si>
  <si>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</si>
  <si>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</si>
  <si>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</si>
  <si>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</si>
  <si>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</si>
  <si>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</si>
  <si>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</si>
  <si>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</si>
  <si>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</si>
  <si>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</si>
  <si>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</si>
  <si>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</si>
  <si>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</si>
  <si>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</si>
  <si>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</si>
  <si>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</si>
  <si>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</si>
  <si>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</si>
  <si>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</si>
  <si>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</si>
  <si>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</si>
  <si>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</si>
  <si>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8 Activos financieros</t>
  </si>
  <si>
    <t>Devolución de depósitos y fianzas constituidas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</si>
  <si>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</si>
  <si>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</si>
  <si>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</si>
  <si>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</si>
  <si>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</si>
  <si>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</si>
  <si>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</si>
  <si>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</si>
  <si>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</si>
  <si>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</si>
  <si>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</si>
  <si>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</si>
  <si>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</si>
  <si>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</si>
  <si>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</si>
  <si>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</si>
  <si>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PRESUPUESTO  2018 PRORROGADO PARA EL EJERCICIO 2019</t>
  </si>
  <si>
    <t>De deuda pública</t>
  </si>
  <si>
    <t>IMPORTES ACUMULADOS HASTA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</si>
</sst>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3"/>
      </right>
      <top/>
      <bottom/>
      <diagonal/>
    </border>
    <border>
      <left style="thin">
        <color theme="4"/>
      </left>
      <right style="thin">
        <color theme="3"/>
      </right>
      <top/>
      <bottom style="thin">
        <color theme="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7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/>
    <xf numFmtId="0" fontId="12" fillId="0" borderId="4" xfId="0" applyFont="1" applyBorder="1" applyAlignment="1">
      <alignment horizontal="center"/>
    </xf>
    <xf numFmtId="0" fontId="17" fillId="0" borderId="6" xfId="0" applyFont="1" applyBorder="1"/>
    <xf numFmtId="0" fontId="12" fillId="0" borderId="7" xfId="0" applyFont="1" applyBorder="1" applyAlignment="1">
      <alignment horizontal="center"/>
    </xf>
    <xf numFmtId="0" fontId="11" fillId="0" borderId="8" xfId="0" applyFont="1" applyBorder="1"/>
    <xf numFmtId="164" fontId="16" fillId="0" borderId="6" xfId="0" applyNumberFormat="1" applyFont="1" applyBorder="1" applyAlignment="1">
      <alignment horizontal="right"/>
    </xf>
    <xf numFmtId="0" fontId="17" fillId="0" borderId="9" xfId="0" applyFont="1" applyBorder="1"/>
    <xf numFmtId="0" fontId="18" fillId="3" borderId="10" xfId="0" applyFont="1" applyFill="1" applyBorder="1"/>
    <xf numFmtId="0" fontId="18" fillId="3" borderId="11" xfId="0" applyFont="1" applyFill="1" applyBorder="1" applyAlignment="1">
      <alignment horizontal="center"/>
    </xf>
    <xf numFmtId="0" fontId="15" fillId="3" borderId="12" xfId="0" applyFont="1" applyFill="1" applyBorder="1"/>
    <xf numFmtId="0" fontId="19" fillId="0" borderId="0" xfId="0" applyFont="1"/>
    <xf numFmtId="0" fontId="15" fillId="0" borderId="6" xfId="0" applyFont="1" applyBorder="1"/>
    <xf numFmtId="0" fontId="20" fillId="4" borderId="13" xfId="0" applyFont="1" applyFill="1" applyBorder="1"/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/>
    <xf numFmtId="0" fontId="21" fillId="0" borderId="0" xfId="0" applyFont="1"/>
    <xf numFmtId="0" fontId="22" fillId="5" borderId="13" xfId="0" applyFont="1" applyFill="1" applyBorder="1"/>
    <xf numFmtId="0" fontId="22" fillId="5" borderId="14" xfId="0" applyFont="1" applyFill="1" applyBorder="1" applyAlignment="1">
      <alignment horizontal="center"/>
    </xf>
    <xf numFmtId="0" fontId="22" fillId="5" borderId="15" xfId="0" applyFont="1" applyFill="1" applyBorder="1"/>
    <xf numFmtId="0" fontId="23" fillId="0" borderId="0" xfId="0" applyFont="1"/>
    <xf numFmtId="0" fontId="8" fillId="0" borderId="0" xfId="0" applyFont="1"/>
    <xf numFmtId="0" fontId="8" fillId="0" borderId="5" xfId="0" applyFont="1" applyBorder="1"/>
    <xf numFmtId="0" fontId="8" fillId="0" borderId="8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164" fontId="0" fillId="0" borderId="0" xfId="0" applyNumberFormat="1"/>
    <xf numFmtId="164" fontId="15" fillId="3" borderId="10" xfId="0" applyNumberFormat="1" applyFont="1" applyFill="1" applyBorder="1" applyAlignment="1">
      <alignment horizontal="right"/>
    </xf>
    <xf numFmtId="164" fontId="20" fillId="4" borderId="13" xfId="0" applyNumberFormat="1" applyFont="1" applyFill="1" applyBorder="1" applyAlignment="1">
      <alignment horizontal="right"/>
    </xf>
    <xf numFmtId="164" fontId="22" fillId="5" borderId="13" xfId="0" applyNumberFormat="1" applyFont="1" applyFill="1" applyBorder="1" applyAlignment="1">
      <alignment horizontal="right"/>
    </xf>
    <xf numFmtId="0" fontId="17" fillId="0" borderId="16" xfId="0" applyFont="1" applyBorder="1"/>
    <xf numFmtId="164" fontId="13" fillId="2" borderId="17" xfId="1" applyNumberFormat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5" fillId="3" borderId="10" xfId="0" applyNumberFormat="1" applyFont="1" applyFill="1" applyBorder="1" applyAlignment="1">
      <alignment horizontal="right"/>
    </xf>
    <xf numFmtId="164" fontId="16" fillId="0" borderId="6" xfId="0" quotePrefix="1" applyNumberFormat="1" applyFont="1" applyBorder="1" applyAlignment="1">
      <alignment horizontal="right"/>
    </xf>
    <xf numFmtId="165" fontId="20" fillId="4" borderId="13" xfId="0" applyNumberFormat="1" applyFont="1" applyFill="1" applyBorder="1" applyAlignment="1">
      <alignment horizontal="right"/>
    </xf>
    <xf numFmtId="165" fontId="22" fillId="5" borderId="1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15" fillId="3" borderId="10" xfId="0" applyNumberFormat="1" applyFont="1" applyFill="1" applyBorder="1"/>
    <xf numFmtId="165" fontId="20" fillId="4" borderId="13" xfId="0" applyNumberFormat="1" applyFont="1" applyFill="1" applyBorder="1"/>
    <xf numFmtId="165" fontId="22" fillId="5" borderId="13" xfId="0" applyNumberFormat="1" applyFont="1" applyFill="1" applyBorder="1"/>
    <xf numFmtId="165" fontId="13" fillId="2" borderId="17" xfId="0" applyNumberFormat="1" applyFont="1" applyFill="1" applyBorder="1" applyAlignment="1">
      <alignment horizontal="center" vertical="center" wrapText="1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4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4" fillId="0" borderId="8" xfId="0" applyFont="1" applyBorder="1"/>
    <xf numFmtId="0" fontId="20" fillId="4" borderId="6" xfId="0" applyFont="1" applyFill="1" applyBorder="1"/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/>
    <xf numFmtId="165" fontId="20" fillId="4" borderId="6" xfId="0" applyNumberFormat="1" applyFont="1" applyFill="1" applyBorder="1" applyAlignment="1">
      <alignment horizontal="right"/>
    </xf>
    <xf numFmtId="164" fontId="20" fillId="4" borderId="6" xfId="0" applyNumberFormat="1" applyFont="1" applyFill="1" applyBorder="1" applyAlignment="1">
      <alignment horizontal="right"/>
    </xf>
    <xf numFmtId="165" fontId="20" fillId="4" borderId="6" xfId="0" applyNumberFormat="1" applyFont="1" applyFill="1" applyBorder="1"/>
    <xf numFmtId="0" fontId="20" fillId="4" borderId="20" xfId="0" applyFont="1" applyFill="1" applyBorder="1"/>
    <xf numFmtId="0" fontId="20" fillId="4" borderId="21" xfId="0" applyFont="1" applyFill="1" applyBorder="1" applyAlignment="1">
      <alignment horizontal="center"/>
    </xf>
    <xf numFmtId="0" fontId="20" fillId="4" borderId="22" xfId="0" applyFont="1" applyFill="1" applyBorder="1"/>
    <xf numFmtId="165" fontId="20" fillId="4" borderId="20" xfId="0" applyNumberFormat="1" applyFont="1" applyFill="1" applyBorder="1" applyAlignment="1">
      <alignment horizontal="right"/>
    </xf>
    <xf numFmtId="164" fontId="20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20" fillId="4" borderId="20" xfId="0" applyNumberFormat="1" applyFont="1" applyFill="1" applyBorder="1"/>
    <xf numFmtId="164" fontId="15" fillId="3" borderId="24" xfId="0" applyNumberFormat="1" applyFont="1" applyFill="1" applyBorder="1" applyAlignment="1">
      <alignment horizontal="right"/>
    </xf>
    <xf numFmtId="164" fontId="15" fillId="3" borderId="10" xfId="1" applyNumberFormat="1" applyFont="1" applyFill="1" applyBorder="1" applyAlignment="1">
      <alignment horizontal="right"/>
    </xf>
    <xf numFmtId="0" fontId="3" fillId="0" borderId="8" xfId="0" applyFont="1" applyBorder="1"/>
    <xf numFmtId="165" fontId="3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0" fontId="24" fillId="0" borderId="25" xfId="0" applyFont="1" applyBorder="1"/>
    <xf numFmtId="0" fontId="0" fillId="0" borderId="26" xfId="0" applyBorder="1"/>
    <xf numFmtId="0" fontId="17" fillId="0" borderId="27" xfId="0" applyFont="1" applyBorder="1"/>
    <xf numFmtId="0" fontId="1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165" fontId="0" fillId="0" borderId="6" xfId="0" applyNumberFormat="1" applyFont="1" applyBorder="1"/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topLeftCell="A23" zoomScale="85" zoomScaleNormal="85" zoomScaleSheetLayoutView="80" workbookViewId="0">
      <selection activeCell="G59" sqref="G59"/>
    </sheetView>
  </sheetViews>
  <sheetFormatPr defaultRowHeight="12.75" x14ac:dyDescent="0.2"/>
  <cols>
    <col min="2" max="2" width="37" customWidth="1"/>
    <col min="3" max="3" width="3" style="2" bestFit="1" customWidth="1"/>
    <col min="4" max="4" width="61.85546875" bestFit="1" customWidth="1"/>
    <col min="5" max="7" width="13.5703125" style="56" customWidth="1"/>
    <col min="8" max="8" width="12.85546875" style="33" customWidth="1"/>
    <col min="9" max="9" width="6.28515625" customWidth="1"/>
    <col min="10" max="10" width="14" style="56" customWidth="1"/>
    <col min="11" max="11" width="12.85546875" customWidth="1"/>
  </cols>
  <sheetData>
    <row r="2" spans="2:11" ht="18.75" x14ac:dyDescent="0.3">
      <c r="B2" s="1" t="s">
        <v>95</v>
      </c>
    </row>
    <row r="3" spans="2:11" ht="15" x14ac:dyDescent="0.25">
      <c r="B3" s="27" t="s">
        <v>41</v>
      </c>
    </row>
    <row r="4" spans="2:11" ht="15" x14ac:dyDescent="0.25">
      <c r="B4" s="81" t="s">
        <v>97</v>
      </c>
    </row>
    <row r="5" spans="2:11" ht="15" x14ac:dyDescent="0.25">
      <c r="B5" s="3"/>
    </row>
    <row r="6" spans="2:11" x14ac:dyDescent="0.2">
      <c r="B6" s="4" t="s">
        <v>42</v>
      </c>
      <c r="J6" s="58"/>
      <c r="K6" s="40"/>
    </row>
    <row r="7" spans="2:11" s="6" customFormat="1" ht="66.75" customHeight="1" x14ac:dyDescent="0.2">
      <c r="B7" s="5" t="s">
        <v>43</v>
      </c>
      <c r="C7" s="82" t="s">
        <v>44</v>
      </c>
      <c r="D7" s="83"/>
      <c r="E7" s="53" t="s">
        <v>45</v>
      </c>
      <c r="F7" s="54" t="s">
        <v>46</v>
      </c>
      <c r="G7" s="53" t="s">
        <v>47</v>
      </c>
      <c r="H7" s="38" t="s">
        <v>48</v>
      </c>
      <c r="J7" s="55" t="s">
        <v>88</v>
      </c>
      <c r="K7" s="39" t="s">
        <v>89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6">
        <v>17668871.410000004</v>
      </c>
      <c r="F8" s="46">
        <v>18624111.320000011</v>
      </c>
      <c r="G8" s="46">
        <v>9473228.6600000001</v>
      </c>
      <c r="H8" s="12">
        <f>G8/F8</f>
        <v>0.50865399681255741</v>
      </c>
      <c r="I8" s="41"/>
      <c r="J8" s="47">
        <v>9151047.4299999997</v>
      </c>
      <c r="K8" s="12">
        <v>0.49594335531385408</v>
      </c>
    </row>
    <row r="9" spans="2:11" ht="15" x14ac:dyDescent="0.25">
      <c r="B9" s="9"/>
      <c r="C9" s="10" t="s">
        <v>1</v>
      </c>
      <c r="D9" s="11" t="s">
        <v>2</v>
      </c>
      <c r="E9" s="48">
        <v>5948060.9000000013</v>
      </c>
      <c r="F9" s="48">
        <v>7002610.5599999977</v>
      </c>
      <c r="G9" s="48">
        <v>3423118.2300000004</v>
      </c>
      <c r="H9" s="12">
        <f t="shared" ref="H9:H59" si="0">G9/F9</f>
        <v>0.48883458542638153</v>
      </c>
      <c r="I9" s="41"/>
      <c r="J9" s="49">
        <v>2994628.9400000009</v>
      </c>
      <c r="K9" s="12">
        <v>0.49473352365405654</v>
      </c>
    </row>
    <row r="10" spans="2:11" ht="15" x14ac:dyDescent="0.25">
      <c r="B10" s="9"/>
      <c r="C10" s="10" t="s">
        <v>3</v>
      </c>
      <c r="D10" s="29" t="s">
        <v>51</v>
      </c>
      <c r="E10" s="48">
        <v>230000852.66999993</v>
      </c>
      <c r="F10" s="48">
        <v>243005432.93000001</v>
      </c>
      <c r="G10" s="48">
        <v>120388156.41000004</v>
      </c>
      <c r="H10" s="12">
        <f t="shared" si="0"/>
        <v>0.49541343565219376</v>
      </c>
      <c r="I10" s="41"/>
      <c r="J10" s="49">
        <v>114328235.53000002</v>
      </c>
      <c r="K10" s="12">
        <v>0.48897682547234295</v>
      </c>
    </row>
    <row r="11" spans="2:11" ht="15" x14ac:dyDescent="0.25">
      <c r="B11" s="9"/>
      <c r="C11" s="10" t="s">
        <v>4</v>
      </c>
      <c r="D11" s="11" t="s">
        <v>5</v>
      </c>
      <c r="E11" s="48">
        <v>8940488.2699999958</v>
      </c>
      <c r="F11" s="48">
        <v>9048444.2200000044</v>
      </c>
      <c r="G11" s="48">
        <v>4525220.7300000023</v>
      </c>
      <c r="H11" s="12">
        <f t="shared" si="0"/>
        <v>0.50011036372394191</v>
      </c>
      <c r="I11" s="41"/>
      <c r="J11" s="49">
        <v>4308925.3299999973</v>
      </c>
      <c r="K11" s="12">
        <v>0.47255799401509441</v>
      </c>
    </row>
    <row r="12" spans="2:11" ht="15" x14ac:dyDescent="0.25">
      <c r="B12" s="9"/>
      <c r="C12" s="10" t="s">
        <v>6</v>
      </c>
      <c r="D12" s="29" t="s">
        <v>52</v>
      </c>
      <c r="E12" s="48">
        <v>39207444.590000004</v>
      </c>
      <c r="F12" s="48">
        <v>36520234.829999991</v>
      </c>
      <c r="G12" s="48">
        <v>26688097.479999978</v>
      </c>
      <c r="H12" s="12">
        <f t="shared" si="0"/>
        <v>0.73077562628586157</v>
      </c>
      <c r="I12" s="41"/>
      <c r="J12" s="49">
        <v>24378866.949999999</v>
      </c>
      <c r="K12" s="12">
        <v>0.58226772795657744</v>
      </c>
    </row>
    <row r="13" spans="2:11" ht="15" x14ac:dyDescent="0.25">
      <c r="B13" s="13"/>
      <c r="C13" s="10" t="s">
        <v>7</v>
      </c>
      <c r="D13" s="29" t="s">
        <v>53</v>
      </c>
      <c r="E13" s="48">
        <v>77664837.330000028</v>
      </c>
      <c r="F13" s="48">
        <v>97578353.900000155</v>
      </c>
      <c r="G13" s="48">
        <v>48883588.64000009</v>
      </c>
      <c r="H13" s="12">
        <f t="shared" si="0"/>
        <v>0.50096754747571137</v>
      </c>
      <c r="I13" s="41"/>
      <c r="J13" s="49">
        <v>40109718.670000002</v>
      </c>
      <c r="K13" s="12">
        <v>0.50020674521597386</v>
      </c>
    </row>
    <row r="14" spans="2:11" s="17" customFormat="1" ht="15" x14ac:dyDescent="0.25">
      <c r="B14" s="14" t="s">
        <v>8</v>
      </c>
      <c r="C14" s="15"/>
      <c r="D14" s="16"/>
      <c r="E14" s="42">
        <f>SUM(E8:E13)</f>
        <v>379430555.16999996</v>
      </c>
      <c r="F14" s="42">
        <f t="shared" ref="F14:G14" si="1">SUM(F8:F13)</f>
        <v>411779187.76000017</v>
      </c>
      <c r="G14" s="42">
        <f t="shared" si="1"/>
        <v>213381410.1500001</v>
      </c>
      <c r="H14" s="34">
        <f t="shared" si="0"/>
        <v>0.5181937710615101</v>
      </c>
      <c r="I14" s="41"/>
      <c r="J14" s="50">
        <f>SUM(J8:J13)</f>
        <v>195271422.85000002</v>
      </c>
      <c r="K14" s="34">
        <v>0.50135237423388423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8">
        <v>19014394.979999997</v>
      </c>
      <c r="F15" s="48">
        <v>22130515.990000002</v>
      </c>
      <c r="G15" s="48">
        <v>8631861.9800000004</v>
      </c>
      <c r="H15" s="12">
        <f t="shared" si="0"/>
        <v>0.39004341262989228</v>
      </c>
      <c r="I15" s="41"/>
      <c r="J15" s="49">
        <v>8046136.1599999964</v>
      </c>
      <c r="K15" s="12">
        <v>0.42323270139709462</v>
      </c>
    </row>
    <row r="16" spans="2:11" ht="15" x14ac:dyDescent="0.25">
      <c r="B16" s="9"/>
      <c r="C16" s="10" t="s">
        <v>10</v>
      </c>
      <c r="D16" s="30" t="s">
        <v>83</v>
      </c>
      <c r="E16" s="48">
        <v>21404582.350000005</v>
      </c>
      <c r="F16" s="48">
        <v>19862288.300000001</v>
      </c>
      <c r="G16" s="48">
        <v>4887720.8399999961</v>
      </c>
      <c r="H16" s="12">
        <f t="shared" si="0"/>
        <v>0.24608044985430988</v>
      </c>
      <c r="I16" s="41"/>
      <c r="J16" s="49">
        <v>5564654.8200000012</v>
      </c>
      <c r="K16" s="12">
        <v>0.24735454264631654</v>
      </c>
    </row>
    <row r="17" spans="2:11" ht="15" x14ac:dyDescent="0.25">
      <c r="B17" s="9"/>
      <c r="C17" s="10" t="s">
        <v>11</v>
      </c>
      <c r="D17" s="29" t="s">
        <v>56</v>
      </c>
      <c r="E17" s="48">
        <v>559455420.44999993</v>
      </c>
      <c r="F17" s="48">
        <v>553901201.4399997</v>
      </c>
      <c r="G17" s="48">
        <v>172947651</v>
      </c>
      <c r="H17" s="12">
        <f t="shared" si="0"/>
        <v>0.31223555852628754</v>
      </c>
      <c r="I17" s="41"/>
      <c r="J17" s="49">
        <v>183237695.25999999</v>
      </c>
      <c r="K17" s="12">
        <v>0.31333381822562467</v>
      </c>
    </row>
    <row r="18" spans="2:11" ht="15" x14ac:dyDescent="0.25">
      <c r="B18" s="9"/>
      <c r="C18" s="10" t="s">
        <v>12</v>
      </c>
      <c r="D18" s="29" t="s">
        <v>57</v>
      </c>
      <c r="E18" s="48">
        <v>3092200.4099999988</v>
      </c>
      <c r="F18" s="48">
        <v>3112071.4</v>
      </c>
      <c r="G18" s="48">
        <v>775702.14999999944</v>
      </c>
      <c r="H18" s="12">
        <f t="shared" si="0"/>
        <v>0.24925589753499855</v>
      </c>
      <c r="I18" s="41"/>
      <c r="J18" s="49">
        <v>862629.91999999993</v>
      </c>
      <c r="K18" s="12">
        <v>0.27131826120931735</v>
      </c>
    </row>
    <row r="19" spans="2:11" s="17" customFormat="1" ht="15" x14ac:dyDescent="0.25">
      <c r="B19" s="14" t="s">
        <v>13</v>
      </c>
      <c r="C19" s="15"/>
      <c r="D19" s="16"/>
      <c r="E19" s="42">
        <f>SUM(E15:E18)</f>
        <v>602966598.18999994</v>
      </c>
      <c r="F19" s="42">
        <f>SUM(F15:F18)</f>
        <v>599006077.12999964</v>
      </c>
      <c r="G19" s="42">
        <f>SUM(G15:G18)</f>
        <v>187242935.97</v>
      </c>
      <c r="H19" s="34">
        <f t="shared" si="0"/>
        <v>0.31258937616648502</v>
      </c>
      <c r="I19" s="41"/>
      <c r="J19" s="50">
        <f>SUM(J15:J18)</f>
        <v>197711116.15999997</v>
      </c>
      <c r="K19" s="34">
        <v>0.31408268835525055</v>
      </c>
    </row>
    <row r="20" spans="2:11" ht="15" x14ac:dyDescent="0.25">
      <c r="B20" s="78" t="s">
        <v>58</v>
      </c>
      <c r="C20" s="10">
        <v>30</v>
      </c>
      <c r="D20" s="75" t="s">
        <v>96</v>
      </c>
      <c r="E20" s="48">
        <v>0</v>
      </c>
      <c r="F20" s="48">
        <v>681350</v>
      </c>
      <c r="G20" s="48">
        <v>605</v>
      </c>
      <c r="H20" s="12">
        <f t="shared" si="0"/>
        <v>8.8794305423057162E-4</v>
      </c>
      <c r="I20" s="41"/>
      <c r="J20" s="76">
        <v>21600</v>
      </c>
      <c r="K20" s="12">
        <v>3.1007751937984496E-2</v>
      </c>
    </row>
    <row r="21" spans="2:11" ht="15" x14ac:dyDescent="0.25">
      <c r="B21" s="79"/>
      <c r="C21" s="10" t="s">
        <v>14</v>
      </c>
      <c r="D21" s="29" t="s">
        <v>59</v>
      </c>
      <c r="E21" s="48">
        <v>15898635.050000001</v>
      </c>
      <c r="F21" s="48">
        <v>15217285.050000001</v>
      </c>
      <c r="G21" s="48">
        <v>1994888.37</v>
      </c>
      <c r="H21" s="12">
        <f t="shared" si="0"/>
        <v>0.1310935796658419</v>
      </c>
      <c r="I21" s="41"/>
      <c r="J21" s="49">
        <v>1840007.94</v>
      </c>
      <c r="K21" s="12">
        <v>0.12103694893138663</v>
      </c>
    </row>
    <row r="22" spans="2:11" ht="15" x14ac:dyDescent="0.25">
      <c r="B22" s="80"/>
      <c r="C22" s="10" t="s">
        <v>15</v>
      </c>
      <c r="D22" s="29" t="s">
        <v>60</v>
      </c>
      <c r="E22" s="48">
        <v>530000</v>
      </c>
      <c r="F22" s="48">
        <v>530000</v>
      </c>
      <c r="G22" s="48">
        <v>164560.17000000001</v>
      </c>
      <c r="H22" s="12">
        <f t="shared" si="0"/>
        <v>0.31049088679245285</v>
      </c>
      <c r="I22" s="41"/>
      <c r="J22" s="49">
        <v>9009.4699999999993</v>
      </c>
      <c r="K22" s="12">
        <v>1.6999E-2</v>
      </c>
    </row>
    <row r="23" spans="2:11" s="17" customFormat="1" ht="15" x14ac:dyDescent="0.25">
      <c r="B23" s="14" t="s">
        <v>16</v>
      </c>
      <c r="C23" s="15"/>
      <c r="D23" s="16"/>
      <c r="E23" s="42">
        <f>SUM(E20:E22)</f>
        <v>16428635.050000001</v>
      </c>
      <c r="F23" s="42">
        <f t="shared" ref="F23:G23" si="2">SUM(F20:F22)</f>
        <v>16428635.050000001</v>
      </c>
      <c r="G23" s="42">
        <f t="shared" si="2"/>
        <v>2160053.54</v>
      </c>
      <c r="H23" s="34">
        <f t="shared" si="0"/>
        <v>0.1314810106515818</v>
      </c>
      <c r="I23" s="41"/>
      <c r="J23" s="50">
        <f>SUM(J21:J22)</f>
        <v>1849017.41</v>
      </c>
      <c r="K23" s="34">
        <v>0.11386322748705771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8">
        <v>399285596.61000007</v>
      </c>
      <c r="F24" s="48">
        <v>410017326.81</v>
      </c>
      <c r="G24" s="48">
        <v>200173067.69000003</v>
      </c>
      <c r="H24" s="12">
        <f t="shared" si="0"/>
        <v>0.48820636251491695</v>
      </c>
      <c r="I24" s="41"/>
      <c r="J24" s="49">
        <v>221540665.62</v>
      </c>
      <c r="K24" s="12">
        <v>0.57650962562528307</v>
      </c>
    </row>
    <row r="25" spans="2:11" ht="15" x14ac:dyDescent="0.25">
      <c r="B25" s="9"/>
      <c r="C25" s="10" t="s">
        <v>18</v>
      </c>
      <c r="D25" s="29" t="s">
        <v>63</v>
      </c>
      <c r="E25" s="48">
        <v>326153251.75000006</v>
      </c>
      <c r="F25" s="48">
        <v>320983204.19999999</v>
      </c>
      <c r="G25" s="48">
        <v>132158539.99000001</v>
      </c>
      <c r="H25" s="12">
        <f t="shared" si="0"/>
        <v>0.4117303904401613</v>
      </c>
      <c r="I25" s="41"/>
      <c r="J25" s="49">
        <v>126327736.76000001</v>
      </c>
      <c r="K25" s="12">
        <v>0.38629570468432034</v>
      </c>
    </row>
    <row r="26" spans="2:11" ht="15" x14ac:dyDescent="0.25">
      <c r="B26" s="9"/>
      <c r="C26" s="10">
        <v>45</v>
      </c>
      <c r="D26" s="31" t="s">
        <v>85</v>
      </c>
      <c r="E26" s="48">
        <v>2000000</v>
      </c>
      <c r="F26" s="48">
        <v>1823500</v>
      </c>
      <c r="G26" s="57">
        <v>50000</v>
      </c>
      <c r="H26" s="43">
        <f t="shared" si="0"/>
        <v>2.7419797093501508E-2</v>
      </c>
      <c r="I26" s="41"/>
      <c r="J26" s="49">
        <v>0</v>
      </c>
      <c r="K26" s="12">
        <v>0</v>
      </c>
    </row>
    <row r="27" spans="2:11" ht="15" x14ac:dyDescent="0.25">
      <c r="B27" s="9"/>
      <c r="C27" s="10" t="s">
        <v>19</v>
      </c>
      <c r="D27" s="29" t="s">
        <v>64</v>
      </c>
      <c r="E27" s="48">
        <v>360725396.06999999</v>
      </c>
      <c r="F27" s="48">
        <v>383624365.81999987</v>
      </c>
      <c r="G27" s="48">
        <v>213461381.37000003</v>
      </c>
      <c r="H27" s="12">
        <f t="shared" si="0"/>
        <v>0.55643332485861474</v>
      </c>
      <c r="I27" s="41"/>
      <c r="J27" s="49">
        <v>170739876.16999996</v>
      </c>
      <c r="K27" s="12">
        <v>0.44715629883624064</v>
      </c>
    </row>
    <row r="28" spans="2:11" ht="15" x14ac:dyDescent="0.25">
      <c r="B28" s="9"/>
      <c r="C28" s="10" t="s">
        <v>20</v>
      </c>
      <c r="D28" s="29" t="s">
        <v>65</v>
      </c>
      <c r="E28" s="48">
        <v>2997488.74</v>
      </c>
      <c r="F28" s="48">
        <v>1749488.74</v>
      </c>
      <c r="G28" s="48">
        <v>229400</v>
      </c>
      <c r="H28" s="12">
        <f t="shared" si="0"/>
        <v>0.13112402198141612</v>
      </c>
      <c r="I28" s="41"/>
      <c r="J28" s="49">
        <v>321268.38</v>
      </c>
      <c r="K28" s="12">
        <v>0.1089215705576299</v>
      </c>
    </row>
    <row r="29" spans="2:11" ht="15" x14ac:dyDescent="0.25">
      <c r="B29" s="9"/>
      <c r="C29" s="10" t="s">
        <v>21</v>
      </c>
      <c r="D29" s="29" t="s">
        <v>66</v>
      </c>
      <c r="E29" s="48">
        <v>79833741.609999985</v>
      </c>
      <c r="F29" s="48">
        <v>72126068.290000007</v>
      </c>
      <c r="G29" s="48">
        <v>25284076.719999999</v>
      </c>
      <c r="H29" s="12">
        <f t="shared" si="0"/>
        <v>0.35055393035343835</v>
      </c>
      <c r="I29" s="41"/>
      <c r="J29" s="49">
        <v>26240244.899999999</v>
      </c>
      <c r="K29" s="12">
        <v>0.3126128470170394</v>
      </c>
    </row>
    <row r="30" spans="2:11" ht="15" x14ac:dyDescent="0.25">
      <c r="B30" s="13"/>
      <c r="C30" s="10" t="s">
        <v>22</v>
      </c>
      <c r="D30" s="29" t="s">
        <v>67</v>
      </c>
      <c r="E30" s="48">
        <v>93806.45</v>
      </c>
      <c r="F30" s="48">
        <v>225689.62</v>
      </c>
      <c r="G30" s="48">
        <v>112524.48000000001</v>
      </c>
      <c r="H30" s="12">
        <f t="shared" si="0"/>
        <v>0.49858066135252482</v>
      </c>
      <c r="I30" s="41"/>
      <c r="J30" s="49">
        <v>288420.51</v>
      </c>
      <c r="K30" s="12">
        <v>0.85668913018702275</v>
      </c>
    </row>
    <row r="31" spans="2:11" s="17" customFormat="1" ht="15" x14ac:dyDescent="0.25">
      <c r="B31" s="14" t="s">
        <v>23</v>
      </c>
      <c r="C31" s="15"/>
      <c r="D31" s="16"/>
      <c r="E31" s="42">
        <f>SUM(E24:E30)</f>
        <v>1171089281.23</v>
      </c>
      <c r="F31" s="42">
        <f t="shared" ref="F31:G31" si="3">SUM(F24:F30)</f>
        <v>1190549643.4799998</v>
      </c>
      <c r="G31" s="42">
        <f t="shared" si="3"/>
        <v>571468990.25000012</v>
      </c>
      <c r="H31" s="34">
        <f t="shared" si="0"/>
        <v>0.48000433529137443</v>
      </c>
      <c r="I31" s="41"/>
      <c r="J31" s="50">
        <f>SUM(J24:J30)</f>
        <v>545458212.33999991</v>
      </c>
      <c r="K31" s="34">
        <v>0.46120302075650144</v>
      </c>
    </row>
    <row r="32" spans="2:11" ht="15" x14ac:dyDescent="0.25">
      <c r="B32" s="9"/>
      <c r="C32" s="10">
        <v>50</v>
      </c>
      <c r="D32" s="32" t="s">
        <v>87</v>
      </c>
      <c r="E32" s="48">
        <v>38862805.329999998</v>
      </c>
      <c r="F32" s="48">
        <v>321.70999999999998</v>
      </c>
      <c r="G32" s="57">
        <v>0</v>
      </c>
      <c r="H32" s="12">
        <f t="shared" si="0"/>
        <v>0</v>
      </c>
      <c r="I32" s="41"/>
      <c r="J32" s="49">
        <v>0</v>
      </c>
      <c r="K32" s="43">
        <v>0</v>
      </c>
    </row>
    <row r="33" spans="2:11" s="17" customFormat="1" ht="15" x14ac:dyDescent="0.25">
      <c r="B33" s="14" t="s">
        <v>84</v>
      </c>
      <c r="C33" s="15"/>
      <c r="D33" s="16"/>
      <c r="E33" s="42">
        <f>SUM(E32:E32)</f>
        <v>38862805.329999998</v>
      </c>
      <c r="F33" s="42">
        <f>SUM(F32:F32)</f>
        <v>321.70999999999998</v>
      </c>
      <c r="G33" s="42">
        <f>SUM(G32:G32)</f>
        <v>0</v>
      </c>
      <c r="H33" s="34">
        <f t="shared" si="0"/>
        <v>0</v>
      </c>
      <c r="I33" s="41"/>
      <c r="J33" s="42">
        <f>SUM(J32:J32)</f>
        <v>0</v>
      </c>
      <c r="K33" s="74">
        <v>0</v>
      </c>
    </row>
    <row r="34" spans="2:11" s="22" customFormat="1" ht="15" x14ac:dyDescent="0.25">
      <c r="B34" s="19" t="s">
        <v>86</v>
      </c>
      <c r="C34" s="20"/>
      <c r="D34" s="21"/>
      <c r="E34" s="44">
        <f>E14+E19+E23+E31+E33</f>
        <v>2208777874.9699998</v>
      </c>
      <c r="F34" s="44">
        <f>F14+F19+F23+F31+F33</f>
        <v>2217763865.1299996</v>
      </c>
      <c r="G34" s="44">
        <f>G14+G19+G23+G31+G33</f>
        <v>974253389.91000032</v>
      </c>
      <c r="H34" s="35">
        <f t="shared" si="0"/>
        <v>0.43929536648523765</v>
      </c>
      <c r="I34" s="41"/>
      <c r="J34" s="51">
        <f>J14+J19+J23+J31+J33</f>
        <v>940289768.75999999</v>
      </c>
      <c r="K34" s="35">
        <v>0.42093953317838911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6">
        <v>297362605.02000004</v>
      </c>
      <c r="F35" s="46">
        <v>311196058.24000001</v>
      </c>
      <c r="G35" s="46">
        <v>107323487.65000002</v>
      </c>
      <c r="H35" s="12">
        <f t="shared" si="0"/>
        <v>0.34487418721489788</v>
      </c>
      <c r="I35" s="41"/>
      <c r="J35" s="47">
        <v>79772097.38000001</v>
      </c>
      <c r="K35" s="12">
        <v>0.21474421212032391</v>
      </c>
    </row>
    <row r="36" spans="2:11" ht="30" x14ac:dyDescent="0.25">
      <c r="B36" s="9"/>
      <c r="C36" s="85" t="s">
        <v>25</v>
      </c>
      <c r="D36" s="84" t="s">
        <v>70</v>
      </c>
      <c r="E36" s="48">
        <v>6281456.54</v>
      </c>
      <c r="F36" s="48">
        <v>8772570.0299999993</v>
      </c>
      <c r="G36" s="48">
        <v>2031417.46</v>
      </c>
      <c r="H36" s="12">
        <f t="shared" si="0"/>
        <v>0.23156469005696842</v>
      </c>
      <c r="I36" s="41"/>
      <c r="J36" s="49">
        <v>747973.5700000003</v>
      </c>
      <c r="K36" s="12">
        <v>6.5983736329157772E-2</v>
      </c>
    </row>
    <row r="37" spans="2:11" ht="15" x14ac:dyDescent="0.25">
      <c r="B37" s="9"/>
      <c r="C37" s="10" t="s">
        <v>26</v>
      </c>
      <c r="D37" s="29" t="s">
        <v>71</v>
      </c>
      <c r="E37" s="48">
        <v>1247606.2</v>
      </c>
      <c r="F37" s="48">
        <v>3850321.9199999999</v>
      </c>
      <c r="G37" s="48">
        <v>2579350.4600000004</v>
      </c>
      <c r="H37" s="12">
        <f t="shared" si="0"/>
        <v>0.66990514393144573</v>
      </c>
      <c r="I37" s="41"/>
      <c r="J37" s="49">
        <v>75247.22</v>
      </c>
      <c r="K37" s="12">
        <v>1.7125194356516309E-2</v>
      </c>
    </row>
    <row r="38" spans="2:11" ht="15" x14ac:dyDescent="0.25">
      <c r="B38" s="9"/>
      <c r="C38" s="10" t="s">
        <v>27</v>
      </c>
      <c r="D38" s="84" t="s">
        <v>72</v>
      </c>
      <c r="E38" s="48">
        <v>20866948.629999999</v>
      </c>
      <c r="F38" s="48">
        <v>16627810.959999997</v>
      </c>
      <c r="G38" s="48">
        <v>3256668.01</v>
      </c>
      <c r="H38" s="12">
        <f t="shared" si="0"/>
        <v>0.19585668960479932</v>
      </c>
      <c r="I38" s="41"/>
      <c r="J38" s="49">
        <v>2214579.2599999993</v>
      </c>
      <c r="K38" s="12">
        <v>0.13036762562454576</v>
      </c>
    </row>
    <row r="39" spans="2:11" ht="15" x14ac:dyDescent="0.25">
      <c r="B39" s="13"/>
      <c r="C39" s="10" t="s">
        <v>28</v>
      </c>
      <c r="D39" s="29" t="s">
        <v>73</v>
      </c>
      <c r="E39" s="48">
        <v>0</v>
      </c>
      <c r="F39" s="48">
        <v>39717.54</v>
      </c>
      <c r="G39" s="48">
        <v>0</v>
      </c>
      <c r="H39" s="12" t="s">
        <v>91</v>
      </c>
      <c r="I39" s="41"/>
      <c r="J39" s="49">
        <v>0</v>
      </c>
      <c r="K39" s="12">
        <v>0</v>
      </c>
    </row>
    <row r="40" spans="2:11" s="17" customFormat="1" ht="15" x14ac:dyDescent="0.25">
      <c r="B40" s="14" t="s">
        <v>29</v>
      </c>
      <c r="C40" s="15"/>
      <c r="D40" s="16"/>
      <c r="E40" s="42">
        <f>SUM(E35:E39)</f>
        <v>325758616.39000005</v>
      </c>
      <c r="F40" s="42">
        <f t="shared" ref="F40:G40" si="4">SUM(F35:F39)</f>
        <v>340486478.69</v>
      </c>
      <c r="G40" s="42">
        <f t="shared" si="4"/>
        <v>115190923.58000001</v>
      </c>
      <c r="H40" s="34">
        <f t="shared" si="0"/>
        <v>0.33831276949143396</v>
      </c>
      <c r="I40" s="41"/>
      <c r="J40" s="50">
        <f>SUM(J35:J39)</f>
        <v>82809897.430000022</v>
      </c>
      <c r="K40" s="34">
        <v>0.20486504564666186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8">
        <v>6495000</v>
      </c>
      <c r="F41" s="48">
        <v>4375848.55</v>
      </c>
      <c r="G41" s="48">
        <v>3000000</v>
      </c>
      <c r="H41" s="12">
        <v>0</v>
      </c>
      <c r="I41" s="41"/>
      <c r="J41" s="49">
        <v>0</v>
      </c>
      <c r="K41" s="12">
        <v>0</v>
      </c>
    </row>
    <row r="42" spans="2:11" ht="15" x14ac:dyDescent="0.25">
      <c r="B42" s="9"/>
      <c r="C42" s="10" t="s">
        <v>31</v>
      </c>
      <c r="D42" s="29" t="s">
        <v>75</v>
      </c>
      <c r="E42" s="48">
        <v>7215859.9000000004</v>
      </c>
      <c r="F42" s="48">
        <v>6375319.8399999999</v>
      </c>
      <c r="G42" s="48">
        <v>48779.89</v>
      </c>
      <c r="H42" s="12">
        <f t="shared" si="0"/>
        <v>7.6513635745685191E-3</v>
      </c>
      <c r="I42" s="41"/>
      <c r="J42" s="49">
        <v>776186.45000000007</v>
      </c>
      <c r="K42" s="12">
        <v>9.1949898314869535E-2</v>
      </c>
    </row>
    <row r="43" spans="2:11" ht="15" x14ac:dyDescent="0.25">
      <c r="B43" s="9"/>
      <c r="C43" s="10">
        <v>75</v>
      </c>
      <c r="D43" s="29" t="s">
        <v>85</v>
      </c>
      <c r="E43" s="86">
        <v>0</v>
      </c>
      <c r="F43" s="86">
        <v>0</v>
      </c>
      <c r="G43" s="86">
        <v>0</v>
      </c>
      <c r="H43" s="12" t="s">
        <v>91</v>
      </c>
      <c r="I43" s="41"/>
      <c r="J43" s="77" t="s">
        <v>91</v>
      </c>
      <c r="K43" s="12" t="s">
        <v>91</v>
      </c>
    </row>
    <row r="44" spans="2:11" ht="15" x14ac:dyDescent="0.25">
      <c r="B44" s="9"/>
      <c r="C44" s="10" t="s">
        <v>32</v>
      </c>
      <c r="D44" s="29" t="s">
        <v>64</v>
      </c>
      <c r="E44" s="48">
        <v>1957970.8399999999</v>
      </c>
      <c r="F44" s="48">
        <v>5248944.17</v>
      </c>
      <c r="G44" s="48">
        <v>221421.27</v>
      </c>
      <c r="H44" s="12">
        <f>G45/F45</f>
        <v>0</v>
      </c>
      <c r="I44" s="41"/>
      <c r="J44" s="49">
        <v>159633.24</v>
      </c>
      <c r="K44" s="12">
        <v>4.580240982638837E-2</v>
      </c>
    </row>
    <row r="45" spans="2:11" ht="15" x14ac:dyDescent="0.25">
      <c r="B45" s="9"/>
      <c r="C45" s="10" t="s">
        <v>33</v>
      </c>
      <c r="D45" s="29" t="s">
        <v>66</v>
      </c>
      <c r="E45" s="48">
        <v>698538.95</v>
      </c>
      <c r="F45" s="48">
        <v>2058004.45</v>
      </c>
      <c r="G45" s="48">
        <v>0</v>
      </c>
      <c r="H45" s="12" t="s">
        <v>91</v>
      </c>
      <c r="I45" s="41"/>
      <c r="J45" s="48">
        <v>150000</v>
      </c>
      <c r="K45" s="12">
        <v>6.8578967398532725E-2</v>
      </c>
    </row>
    <row r="46" spans="2:11" ht="15" x14ac:dyDescent="0.25">
      <c r="B46" s="37"/>
      <c r="C46" s="10">
        <v>79</v>
      </c>
      <c r="D46" s="29" t="s">
        <v>67</v>
      </c>
      <c r="E46" s="57"/>
      <c r="F46" s="57"/>
      <c r="G46" s="57"/>
      <c r="H46" s="43" t="s">
        <v>91</v>
      </c>
      <c r="I46" s="41"/>
      <c r="J46" s="77" t="s">
        <v>91</v>
      </c>
      <c r="K46" s="43" t="s">
        <v>91</v>
      </c>
    </row>
    <row r="47" spans="2:11" s="17" customFormat="1" ht="15" x14ac:dyDescent="0.25">
      <c r="B47" s="14" t="s">
        <v>34</v>
      </c>
      <c r="C47" s="15"/>
      <c r="D47" s="16"/>
      <c r="E47" s="42">
        <f>SUM(E41:E46)</f>
        <v>16367369.689999999</v>
      </c>
      <c r="F47" s="42">
        <f t="shared" ref="F47:G47" si="5">SUM(F41:F46)</f>
        <v>18058117.010000002</v>
      </c>
      <c r="G47" s="42">
        <f t="shared" si="5"/>
        <v>3270201.16</v>
      </c>
      <c r="H47" s="73">
        <f t="shared" si="0"/>
        <v>0.18109314266759199</v>
      </c>
      <c r="I47" s="41"/>
      <c r="J47" s="50">
        <f>SUM(J41:J46)</f>
        <v>1085819.69</v>
      </c>
      <c r="K47" s="34">
        <v>3.9129959703492409E-2</v>
      </c>
    </row>
    <row r="48" spans="2:11" s="22" customFormat="1" ht="15" x14ac:dyDescent="0.25">
      <c r="B48" s="60" t="s">
        <v>76</v>
      </c>
      <c r="C48" s="61"/>
      <c r="D48" s="62"/>
      <c r="E48" s="63">
        <f>E40+E47</f>
        <v>342125986.08000004</v>
      </c>
      <c r="F48" s="63">
        <f t="shared" ref="F48:G48" si="6">F40+F47</f>
        <v>358544595.69999999</v>
      </c>
      <c r="G48" s="63">
        <f t="shared" si="6"/>
        <v>118461124.74000001</v>
      </c>
      <c r="H48" s="64">
        <f t="shared" si="0"/>
        <v>0.33039439489730404</v>
      </c>
      <c r="I48" s="41"/>
      <c r="J48" s="65">
        <f>J40+J47</f>
        <v>83895717.12000002</v>
      </c>
      <c r="K48" s="64">
        <v>0.19421838717811712</v>
      </c>
    </row>
    <row r="49" spans="2:11" s="22" customFormat="1" ht="15" x14ac:dyDescent="0.25">
      <c r="B49" s="66" t="s">
        <v>93</v>
      </c>
      <c r="C49" s="67"/>
      <c r="D49" s="68"/>
      <c r="E49" s="69">
        <f>E34+E48</f>
        <v>2550903861.0499997</v>
      </c>
      <c r="F49" s="69">
        <f t="shared" ref="F49:G49" si="7">F34+F48</f>
        <v>2576308460.8299994</v>
      </c>
      <c r="G49" s="69">
        <f t="shared" si="7"/>
        <v>1092714514.6500003</v>
      </c>
      <c r="H49" s="70">
        <f t="shared" si="0"/>
        <v>0.42413962895497564</v>
      </c>
      <c r="I49" s="71"/>
      <c r="J49" s="72">
        <f>J34+J40+J47</f>
        <v>1024185485.8800001</v>
      </c>
      <c r="K49" s="70">
        <v>0.38420174295045767</v>
      </c>
    </row>
    <row r="50" spans="2:11" ht="15" x14ac:dyDescent="0.25">
      <c r="B50" s="7" t="s">
        <v>77</v>
      </c>
      <c r="C50" s="8">
        <v>84</v>
      </c>
      <c r="D50" s="28" t="s">
        <v>78</v>
      </c>
      <c r="E50" s="46"/>
      <c r="F50" s="46"/>
      <c r="G50" s="57"/>
      <c r="H50" s="43" t="s">
        <v>91</v>
      </c>
      <c r="I50" s="41"/>
      <c r="J50" s="77" t="s">
        <v>91</v>
      </c>
      <c r="K50" s="12" t="s">
        <v>91</v>
      </c>
    </row>
    <row r="51" spans="2:11" ht="15" x14ac:dyDescent="0.25">
      <c r="B51" s="9"/>
      <c r="C51" s="10" t="s">
        <v>35</v>
      </c>
      <c r="D51" s="29" t="s">
        <v>79</v>
      </c>
      <c r="E51" s="48">
        <v>8000044.1100000003</v>
      </c>
      <c r="F51" s="48">
        <v>14190842.539999999</v>
      </c>
      <c r="G51" s="48">
        <v>8220842.54</v>
      </c>
      <c r="H51" s="12">
        <f t="shared" si="0"/>
        <v>0.57930616288833836</v>
      </c>
      <c r="I51" s="41"/>
      <c r="J51" s="49">
        <v>8030044.1100000003</v>
      </c>
      <c r="K51" s="12">
        <v>1</v>
      </c>
    </row>
    <row r="52" spans="2:11" ht="15" x14ac:dyDescent="0.25">
      <c r="B52" s="9"/>
      <c r="C52" s="10">
        <v>86</v>
      </c>
      <c r="D52" s="29" t="s">
        <v>92</v>
      </c>
      <c r="E52" s="48">
        <v>17527572.620000001</v>
      </c>
      <c r="F52" s="48">
        <v>10854453.189999999</v>
      </c>
      <c r="G52" s="48">
        <v>0</v>
      </c>
      <c r="H52" s="12">
        <f t="shared" si="0"/>
        <v>0</v>
      </c>
      <c r="I52" s="41"/>
      <c r="J52" s="49">
        <v>0</v>
      </c>
      <c r="K52" s="43">
        <v>0</v>
      </c>
    </row>
    <row r="53" spans="2:11" ht="15" x14ac:dyDescent="0.25">
      <c r="B53" s="37"/>
      <c r="C53" s="10">
        <v>87</v>
      </c>
      <c r="D53" s="59" t="s">
        <v>90</v>
      </c>
      <c r="E53" s="57">
        <v>18187586</v>
      </c>
      <c r="F53" s="57">
        <v>18669907</v>
      </c>
      <c r="G53" s="57">
        <v>7401506.3499999996</v>
      </c>
      <c r="H53" s="43">
        <f>G53/F53</f>
        <v>0.3964404509352939</v>
      </c>
      <c r="I53" s="41"/>
      <c r="J53" s="49">
        <v>7123581.21</v>
      </c>
      <c r="K53" s="43">
        <v>0.39167271621423538</v>
      </c>
    </row>
    <row r="54" spans="2:11" s="17" customFormat="1" ht="15" x14ac:dyDescent="0.25">
      <c r="B54" s="14" t="s">
        <v>36</v>
      </c>
      <c r="C54" s="15"/>
      <c r="D54" s="16"/>
      <c r="E54" s="42">
        <f>SUM(E50:E53)</f>
        <v>43715202.730000004</v>
      </c>
      <c r="F54" s="42">
        <f t="shared" ref="F54" si="8">SUM(F50:F53)</f>
        <v>43715202.729999997</v>
      </c>
      <c r="G54" s="42">
        <f>SUM(G50:G53)</f>
        <v>15622348.890000001</v>
      </c>
      <c r="H54" s="34">
        <f t="shared" si="0"/>
        <v>0.35736649756582295</v>
      </c>
      <c r="I54" s="41"/>
      <c r="J54" s="50">
        <f>SUM(J50:J53)</f>
        <v>15153625.32</v>
      </c>
      <c r="K54" s="34">
        <v>0.34664428788295815</v>
      </c>
    </row>
    <row r="55" spans="2:11" ht="15" x14ac:dyDescent="0.25">
      <c r="B55" s="18" t="s">
        <v>80</v>
      </c>
      <c r="C55" s="10" t="s">
        <v>37</v>
      </c>
      <c r="D55" s="29" t="s">
        <v>81</v>
      </c>
      <c r="E55" s="48">
        <v>49458333.329999998</v>
      </c>
      <c r="F55" s="48">
        <v>55868055.549999997</v>
      </c>
      <c r="G55" s="48">
        <v>38767361.109999999</v>
      </c>
      <c r="H55" s="12">
        <f t="shared" si="0"/>
        <v>0.69390926045930734</v>
      </c>
      <c r="I55" s="41"/>
      <c r="J55" s="49">
        <v>36187500</v>
      </c>
      <c r="K55" s="12">
        <v>0.73167649541578272</v>
      </c>
    </row>
    <row r="56" spans="2:11" ht="15" x14ac:dyDescent="0.25">
      <c r="B56" s="13"/>
      <c r="C56" s="10" t="s">
        <v>38</v>
      </c>
      <c r="D56" s="29" t="s">
        <v>82</v>
      </c>
      <c r="E56" s="48">
        <v>3400000</v>
      </c>
      <c r="F56" s="48">
        <v>3400000</v>
      </c>
      <c r="G56" s="48">
        <v>815372.62</v>
      </c>
      <c r="H56" s="12">
        <f t="shared" si="0"/>
        <v>0.23981547647058823</v>
      </c>
      <c r="I56" s="41"/>
      <c r="J56" s="49">
        <v>1235211.04</v>
      </c>
      <c r="K56" s="12">
        <v>0.36329736470588236</v>
      </c>
    </row>
    <row r="57" spans="2:11" s="17" customFormat="1" ht="15" x14ac:dyDescent="0.25">
      <c r="B57" s="14" t="s">
        <v>39</v>
      </c>
      <c r="C57" s="15"/>
      <c r="D57" s="16"/>
      <c r="E57" s="42">
        <f>SUM(E55:E56)</f>
        <v>52858333.329999998</v>
      </c>
      <c r="F57" s="42">
        <f t="shared" ref="F57:G57" si="9">SUM(F55:F56)</f>
        <v>59268055.549999997</v>
      </c>
      <c r="G57" s="42">
        <f t="shared" si="9"/>
        <v>39582733.729999997</v>
      </c>
      <c r="H57" s="34">
        <f t="shared" si="0"/>
        <v>0.66785949636237052</v>
      </c>
      <c r="I57" s="41"/>
      <c r="J57" s="50">
        <f>SUM(J55:J56)</f>
        <v>37422711.039999999</v>
      </c>
      <c r="K57" s="34">
        <v>0.70798129041198055</v>
      </c>
    </row>
    <row r="58" spans="2:11" s="22" customFormat="1" ht="15" x14ac:dyDescent="0.25">
      <c r="B58" s="19" t="s">
        <v>94</v>
      </c>
      <c r="C58" s="20"/>
      <c r="D58" s="21"/>
      <c r="E58" s="44">
        <f>E54+E57</f>
        <v>96573536.060000002</v>
      </c>
      <c r="F58" s="44">
        <f t="shared" ref="F58:G58" si="10">F54+F57</f>
        <v>102983258.28</v>
      </c>
      <c r="G58" s="44">
        <f t="shared" si="10"/>
        <v>55205082.619999997</v>
      </c>
      <c r="H58" s="35">
        <f t="shared" si="0"/>
        <v>0.53605880744133705</v>
      </c>
      <c r="I58" s="41"/>
      <c r="J58" s="51">
        <f>SUM(J54,J57)</f>
        <v>52576336.359999999</v>
      </c>
      <c r="K58" s="35">
        <v>0.54441763763661855</v>
      </c>
    </row>
    <row r="59" spans="2:11" s="26" customFormat="1" ht="15.75" x14ac:dyDescent="0.25">
      <c r="B59" s="23" t="s">
        <v>40</v>
      </c>
      <c r="C59" s="24"/>
      <c r="D59" s="25"/>
      <c r="E59" s="45">
        <f>E34+E48+E58</f>
        <v>2647477397.1099997</v>
      </c>
      <c r="F59" s="45">
        <f t="shared" ref="F59:G59" si="11">F34+F48+F58</f>
        <v>2679291719.1099997</v>
      </c>
      <c r="G59" s="45">
        <f t="shared" si="11"/>
        <v>1147919597.2700002</v>
      </c>
      <c r="H59" s="36">
        <f t="shared" si="0"/>
        <v>0.42844143811682933</v>
      </c>
      <c r="I59" s="41"/>
      <c r="J59" s="52">
        <f>J34+J48+J58</f>
        <v>1076761822.24</v>
      </c>
      <c r="K59" s="36">
        <v>0.38980293517300807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2019-07-12T10:50:31Z</cp:lastPrinted>
  <dcterms:created xsi:type="dcterms:W3CDTF">2013-11-06T08:13:49Z</dcterms:created>
  <dcterms:modified xsi:type="dcterms:W3CDTF">2019-07-12T10:54:02Z</dcterms:modified>
</cp:coreProperties>
</file>