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10800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económica'!$B$2:$K$59</definedName>
  </definedNames>
  <calcPr calcId="145621"/>
</workbook>
</file>

<file path=xl/calcChain.xml><?xml version="1.0" encoding="utf-8"?>
<calcChain xmlns="http://schemas.openxmlformats.org/spreadsheetml/2006/main">
  <c r="J23" i="1" l="1"/>
  <c r="F23" i="1" l="1"/>
  <c r="G23" i="1"/>
  <c r="E23" i="1"/>
  <c r="H52" i="1" l="1"/>
  <c r="H20" i="1"/>
  <c r="J57" i="1" l="1"/>
  <c r="J54" i="1"/>
  <c r="J58" i="1" s="1"/>
  <c r="J47" i="1"/>
  <c r="J40" i="1"/>
  <c r="J33" i="1"/>
  <c r="J31" i="1"/>
  <c r="J19" i="1"/>
  <c r="J14" i="1"/>
  <c r="F57" i="1"/>
  <c r="G57" i="1"/>
  <c r="E57" i="1"/>
  <c r="F54" i="1"/>
  <c r="G54" i="1"/>
  <c r="E54" i="1"/>
  <c r="F47" i="1"/>
  <c r="G47" i="1"/>
  <c r="E47" i="1"/>
  <c r="F40" i="1"/>
  <c r="G40" i="1"/>
  <c r="E40" i="1"/>
  <c r="F33" i="1"/>
  <c r="G33" i="1"/>
  <c r="E33" i="1"/>
  <c r="F31" i="1"/>
  <c r="G31" i="1"/>
  <c r="E31" i="1"/>
  <c r="H23" i="1"/>
  <c r="F19" i="1"/>
  <c r="G19" i="1"/>
  <c r="E19" i="1"/>
  <c r="F14" i="1"/>
  <c r="G14" i="1"/>
  <c r="E14" i="1"/>
  <c r="H56" i="1"/>
  <c r="H55" i="1"/>
  <c r="H53" i="1"/>
  <c r="H51" i="1"/>
  <c r="H44" i="1"/>
  <c r="H42" i="1"/>
  <c r="H38" i="1"/>
  <c r="H37" i="1"/>
  <c r="H36" i="1"/>
  <c r="H35" i="1"/>
  <c r="H32" i="1"/>
  <c r="H30" i="1"/>
  <c r="H29" i="1"/>
  <c r="H28" i="1"/>
  <c r="H27" i="1"/>
  <c r="H26" i="1"/>
  <c r="H25" i="1"/>
  <c r="H24" i="1"/>
  <c r="H22" i="1"/>
  <c r="H21" i="1"/>
  <c r="H18" i="1"/>
  <c r="H17" i="1"/>
  <c r="H16" i="1"/>
  <c r="H15" i="1"/>
  <c r="H13" i="1"/>
  <c r="H12" i="1"/>
  <c r="H11" i="1"/>
  <c r="H10" i="1"/>
  <c r="H9" i="1"/>
  <c r="H8" i="1"/>
  <c r="H40" i="1" l="1"/>
  <c r="H19" i="1"/>
  <c r="H31" i="1"/>
  <c r="H33" i="1"/>
  <c r="H57" i="1"/>
  <c r="G58" i="1"/>
  <c r="H47" i="1"/>
  <c r="H54" i="1"/>
  <c r="J48" i="1"/>
  <c r="J34" i="1"/>
  <c r="F48" i="1"/>
  <c r="E48" i="1"/>
  <c r="G34" i="1"/>
  <c r="E34" i="1"/>
  <c r="F34" i="1"/>
  <c r="E58" i="1"/>
  <c r="F58" i="1"/>
  <c r="G48" i="1"/>
  <c r="H14" i="1"/>
  <c r="J49" i="1" l="1"/>
  <c r="J59" i="1"/>
  <c r="F49" i="1"/>
  <c r="E49" i="1"/>
  <c r="H58" i="1"/>
  <c r="G49" i="1"/>
  <c r="H48" i="1"/>
  <c r="H34" i="1"/>
  <c r="F59" i="1"/>
  <c r="E59" i="1"/>
  <c r="G59" i="1"/>
  <c r="H49" i="1" l="1"/>
  <c r="H59" i="1"/>
</calcChain>
</file>

<file path=xl/sharedStrings.xml><?xml version="1.0" encoding="utf-8"?>
<sst xmlns="http://schemas.openxmlformats.org/spreadsheetml/2006/main" count="113" uniqueCount="98">
  <si>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</si>
  <si>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</si>
  <si>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</si>
  <si>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</si>
  <si>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</si>
  <si>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</si>
  <si>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</si>
  <si>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</si>
  <si>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</si>
  <si>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</si>
  <si>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</si>
  <si>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</si>
  <si>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</si>
  <si>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</si>
  <si>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</si>
  <si>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</si>
  <si>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</si>
  <si>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</si>
  <si>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</si>
  <si>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</si>
  <si>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</si>
  <si>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</si>
  <si>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</si>
  <si>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</si>
  <si>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</si>
  <si>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</si>
  <si>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</si>
  <si>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</si>
  <si>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</si>
  <si>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</si>
  <si>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</si>
  <si>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</si>
  <si>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</si>
  <si>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</si>
  <si>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</si>
  <si>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</si>
  <si>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</si>
  <si>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</si>
  <si>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</si>
  <si>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</si>
  <si>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</si>
  <si>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</si>
  <si>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</si>
  <si>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</si>
  <si>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</si>
  <si>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</si>
  <si>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</si>
  <si>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</si>
  <si>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</si>
  <si>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</si>
  <si>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</si>
  <si>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</si>
  <si>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</si>
  <si>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</si>
  <si>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</si>
  <si>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</si>
  <si>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</si>
  <si>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</si>
  <si>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</si>
  <si>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</si>
  <si>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</si>
  <si>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</si>
  <si>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</si>
  <si>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</si>
  <si>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</si>
  <si>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</si>
  <si>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</si>
  <si>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</si>
  <si>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</si>
  <si>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</si>
  <si>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</si>
  <si>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</si>
  <si>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</si>
  <si>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</si>
  <si>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</si>
  <si>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</si>
  <si>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</si>
  <si>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8 Activos financieros</t>
  </si>
  <si>
    <t>Devolución de depósitos y fianzas constituidas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</si>
  <si>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</si>
  <si>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</si>
  <si>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</si>
  <si>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</si>
  <si>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</si>
  <si>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</si>
  <si>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</si>
  <si>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</si>
  <si>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</si>
  <si>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</si>
  <si>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</si>
  <si>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</si>
  <si>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</si>
  <si>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</si>
  <si>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</si>
  <si>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</si>
  <si>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PRESUPUESTO  2018 PRORROGADO PARA EL EJERCICIO 2019</t>
  </si>
  <si>
    <t>De deuda pública</t>
  </si>
  <si>
    <t>IMPORTES ACUMULADOS HASTA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</si>
</sst>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3"/>
      </right>
      <top/>
      <bottom/>
      <diagonal/>
    </border>
    <border>
      <left style="thin">
        <color theme="4"/>
      </left>
      <right style="thin">
        <color theme="3"/>
      </right>
      <top/>
      <bottom style="thin">
        <color theme="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/>
    <xf numFmtId="0" fontId="12" fillId="0" borderId="4" xfId="0" applyFont="1" applyBorder="1" applyAlignment="1">
      <alignment horizontal="center"/>
    </xf>
    <xf numFmtId="0" fontId="17" fillId="0" borderId="6" xfId="0" applyFont="1" applyBorder="1"/>
    <xf numFmtId="0" fontId="12" fillId="0" borderId="7" xfId="0" applyFont="1" applyBorder="1" applyAlignment="1">
      <alignment horizontal="center"/>
    </xf>
    <xf numFmtId="0" fontId="11" fillId="0" borderId="8" xfId="0" applyFont="1" applyBorder="1"/>
    <xf numFmtId="164" fontId="16" fillId="0" borderId="6" xfId="0" applyNumberFormat="1" applyFont="1" applyBorder="1" applyAlignment="1">
      <alignment horizontal="right"/>
    </xf>
    <xf numFmtId="0" fontId="17" fillId="0" borderId="9" xfId="0" applyFont="1" applyBorder="1"/>
    <xf numFmtId="0" fontId="18" fillId="3" borderId="10" xfId="0" applyFont="1" applyFill="1" applyBorder="1"/>
    <xf numFmtId="0" fontId="18" fillId="3" borderId="11" xfId="0" applyFont="1" applyFill="1" applyBorder="1" applyAlignment="1">
      <alignment horizontal="center"/>
    </xf>
    <xf numFmtId="0" fontId="15" fillId="3" borderId="12" xfId="0" applyFont="1" applyFill="1" applyBorder="1"/>
    <xf numFmtId="0" fontId="19" fillId="0" borderId="0" xfId="0" applyFont="1"/>
    <xf numFmtId="0" fontId="15" fillId="0" borderId="6" xfId="0" applyFont="1" applyBorder="1"/>
    <xf numFmtId="0" fontId="20" fillId="4" borderId="13" xfId="0" applyFont="1" applyFill="1" applyBorder="1"/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21" fillId="0" borderId="0" xfId="0" applyFont="1"/>
    <xf numFmtId="0" fontId="22" fillId="5" borderId="13" xfId="0" applyFont="1" applyFill="1" applyBorder="1"/>
    <xf numFmtId="0" fontId="22" fillId="5" borderId="14" xfId="0" applyFont="1" applyFill="1" applyBorder="1" applyAlignment="1">
      <alignment horizontal="center"/>
    </xf>
    <xf numFmtId="0" fontId="22" fillId="5" borderId="15" xfId="0" applyFont="1" applyFill="1" applyBorder="1"/>
    <xf numFmtId="0" fontId="23" fillId="0" borderId="0" xfId="0" applyFont="1"/>
    <xf numFmtId="0" fontId="8" fillId="0" borderId="0" xfId="0" applyFont="1"/>
    <xf numFmtId="0" fontId="8" fillId="0" borderId="5" xfId="0" applyFont="1" applyBorder="1"/>
    <xf numFmtId="0" fontId="8" fillId="0" borderId="8" xfId="0" applyFont="1" applyBorder="1"/>
    <xf numFmtId="0" fontId="7" fillId="0" borderId="8" xfId="0" applyFont="1" applyBorder="1"/>
    <xf numFmtId="0" fontId="6" fillId="0" borderId="8" xfId="0" applyFont="1" applyBorder="1"/>
    <xf numFmtId="0" fontId="5" fillId="0" borderId="8" xfId="0" applyFont="1" applyBorder="1"/>
    <xf numFmtId="164" fontId="0" fillId="0" borderId="0" xfId="0" applyNumberFormat="1"/>
    <xf numFmtId="164" fontId="15" fillId="3" borderId="10" xfId="0" applyNumberFormat="1" applyFont="1" applyFill="1" applyBorder="1" applyAlignment="1">
      <alignment horizontal="right"/>
    </xf>
    <xf numFmtId="164" fontId="20" fillId="4" borderId="13" xfId="0" applyNumberFormat="1" applyFont="1" applyFill="1" applyBorder="1" applyAlignment="1">
      <alignment horizontal="right"/>
    </xf>
    <xf numFmtId="164" fontId="22" fillId="5" borderId="13" xfId="0" applyNumberFormat="1" applyFont="1" applyFill="1" applyBorder="1" applyAlignment="1">
      <alignment horizontal="right"/>
    </xf>
    <xf numFmtId="0" fontId="17" fillId="0" borderId="16" xfId="0" applyFont="1" applyBorder="1"/>
    <xf numFmtId="164" fontId="13" fillId="2" borderId="17" xfId="1" applyNumberFormat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5" fillId="3" borderId="10" xfId="0" applyNumberFormat="1" applyFont="1" applyFill="1" applyBorder="1" applyAlignment="1">
      <alignment horizontal="right"/>
    </xf>
    <xf numFmtId="164" fontId="16" fillId="0" borderId="6" xfId="0" quotePrefix="1" applyNumberFormat="1" applyFont="1" applyBorder="1" applyAlignment="1">
      <alignment horizontal="right"/>
    </xf>
    <xf numFmtId="165" fontId="20" fillId="4" borderId="13" xfId="0" applyNumberFormat="1" applyFont="1" applyFill="1" applyBorder="1" applyAlignment="1">
      <alignment horizontal="right"/>
    </xf>
    <xf numFmtId="165" fontId="22" fillId="5" borderId="13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15" fillId="3" borderId="10" xfId="0" applyNumberFormat="1" applyFont="1" applyFill="1" applyBorder="1"/>
    <xf numFmtId="165" fontId="20" fillId="4" borderId="13" xfId="0" applyNumberFormat="1" applyFont="1" applyFill="1" applyBorder="1"/>
    <xf numFmtId="165" fontId="22" fillId="5" borderId="13" xfId="0" applyNumberFormat="1" applyFont="1" applyFill="1" applyBorder="1"/>
    <xf numFmtId="165" fontId="13" fillId="2" borderId="17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4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4" fillId="0" borderId="8" xfId="0" applyFont="1" applyBorder="1"/>
    <xf numFmtId="0" fontId="20" fillId="4" borderId="6" xfId="0" applyFont="1" applyFill="1" applyBorder="1"/>
    <xf numFmtId="0" fontId="20" fillId="4" borderId="7" xfId="0" applyFont="1" applyFill="1" applyBorder="1" applyAlignment="1">
      <alignment horizontal="center"/>
    </xf>
    <xf numFmtId="0" fontId="20" fillId="4" borderId="8" xfId="0" applyFont="1" applyFill="1" applyBorder="1"/>
    <xf numFmtId="165" fontId="20" fillId="4" borderId="6" xfId="0" applyNumberFormat="1" applyFont="1" applyFill="1" applyBorder="1" applyAlignment="1">
      <alignment horizontal="right"/>
    </xf>
    <xf numFmtId="164" fontId="20" fillId="4" borderId="6" xfId="0" applyNumberFormat="1" applyFont="1" applyFill="1" applyBorder="1" applyAlignment="1">
      <alignment horizontal="right"/>
    </xf>
    <xf numFmtId="165" fontId="20" fillId="4" borderId="6" xfId="0" applyNumberFormat="1" applyFont="1" applyFill="1" applyBorder="1"/>
    <xf numFmtId="0" fontId="20" fillId="4" borderId="20" xfId="0" applyFont="1" applyFill="1" applyBorder="1"/>
    <xf numFmtId="0" fontId="20" fillId="4" borderId="21" xfId="0" applyFont="1" applyFill="1" applyBorder="1" applyAlignment="1">
      <alignment horizontal="center"/>
    </xf>
    <xf numFmtId="0" fontId="20" fillId="4" borderId="22" xfId="0" applyFont="1" applyFill="1" applyBorder="1"/>
    <xf numFmtId="165" fontId="20" fillId="4" borderId="20" xfId="0" applyNumberFormat="1" applyFont="1" applyFill="1" applyBorder="1" applyAlignment="1">
      <alignment horizontal="right"/>
    </xf>
    <xf numFmtId="164" fontId="20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20" fillId="4" borderId="20" xfId="0" applyNumberFormat="1" applyFont="1" applyFill="1" applyBorder="1"/>
    <xf numFmtId="164" fontId="15" fillId="3" borderId="24" xfId="0" applyNumberFormat="1" applyFont="1" applyFill="1" applyBorder="1" applyAlignment="1">
      <alignment horizontal="right"/>
    </xf>
    <xf numFmtId="164" fontId="15" fillId="3" borderId="10" xfId="1" applyNumberFormat="1" applyFont="1" applyFill="1" applyBorder="1" applyAlignment="1">
      <alignment horizontal="right"/>
    </xf>
    <xf numFmtId="0" fontId="3" fillId="0" borderId="8" xfId="0" applyFont="1" applyBorder="1"/>
    <xf numFmtId="165" fontId="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4" fillId="0" borderId="25" xfId="0" applyFont="1" applyBorder="1"/>
    <xf numFmtId="0" fontId="0" fillId="0" borderId="26" xfId="0" applyBorder="1"/>
    <xf numFmtId="0" fontId="17" fillId="0" borderId="27" xfId="0" applyFont="1" applyBorder="1"/>
    <xf numFmtId="0" fontId="8" fillId="0" borderId="8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165" fontId="0" fillId="0" borderId="6" xfId="0" applyNumberFormat="1" applyFont="1" applyBorder="1"/>
    <xf numFmtId="0" fontId="1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zoomScale="85" zoomScaleNormal="85" zoomScaleSheetLayoutView="80" workbookViewId="0">
      <selection activeCell="G62" sqref="G62"/>
    </sheetView>
  </sheetViews>
  <sheetFormatPr defaultRowHeight="12.75" x14ac:dyDescent="0.2"/>
  <cols>
    <col min="1" max="1" width="4.42578125" customWidth="1"/>
    <col min="2" max="2" width="37" customWidth="1"/>
    <col min="3" max="3" width="3" style="2" bestFit="1" customWidth="1"/>
    <col min="4" max="4" width="61.85546875" bestFit="1" customWidth="1"/>
    <col min="5" max="7" width="13.5703125" style="56" customWidth="1"/>
    <col min="8" max="8" width="12.85546875" style="33" customWidth="1"/>
    <col min="9" max="9" width="6.28515625" customWidth="1"/>
    <col min="10" max="10" width="14" style="56" customWidth="1"/>
    <col min="11" max="11" width="12.85546875" customWidth="1"/>
  </cols>
  <sheetData>
    <row r="2" spans="2:11" ht="18.75" x14ac:dyDescent="0.3">
      <c r="B2" s="1" t="s">
        <v>95</v>
      </c>
    </row>
    <row r="3" spans="2:11" ht="15" x14ac:dyDescent="0.25">
      <c r="B3" s="27" t="s">
        <v>41</v>
      </c>
    </row>
    <row r="4" spans="2:11" ht="15" x14ac:dyDescent="0.25">
      <c r="B4" s="84" t="s">
        <v>97</v>
      </c>
    </row>
    <row r="5" spans="2:11" ht="15" x14ac:dyDescent="0.25">
      <c r="B5" s="3"/>
    </row>
    <row r="6" spans="2:11" x14ac:dyDescent="0.2">
      <c r="B6" s="4" t="s">
        <v>42</v>
      </c>
      <c r="J6" s="58"/>
      <c r="K6" s="40"/>
    </row>
    <row r="7" spans="2:11" s="6" customFormat="1" ht="66.75" customHeight="1" x14ac:dyDescent="0.2">
      <c r="B7" s="5" t="s">
        <v>43</v>
      </c>
      <c r="C7" s="85" t="s">
        <v>44</v>
      </c>
      <c r="D7" s="86"/>
      <c r="E7" s="53" t="s">
        <v>45</v>
      </c>
      <c r="F7" s="54" t="s">
        <v>46</v>
      </c>
      <c r="G7" s="53" t="s">
        <v>47</v>
      </c>
      <c r="H7" s="38" t="s">
        <v>48</v>
      </c>
      <c r="J7" s="55" t="s">
        <v>88</v>
      </c>
      <c r="K7" s="39" t="s">
        <v>89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6">
        <v>17668871.410000004</v>
      </c>
      <c r="F8" s="46">
        <v>18624111.320000011</v>
      </c>
      <c r="G8" s="46">
        <v>15040439.689999999</v>
      </c>
      <c r="H8" s="12">
        <f>G8/F8</f>
        <v>0.807578919153496</v>
      </c>
      <c r="I8" s="41"/>
      <c r="J8" s="47">
        <v>14786374.369999997</v>
      </c>
      <c r="K8" s="12">
        <v>0.80135133973232775</v>
      </c>
    </row>
    <row r="9" spans="2:11" ht="15" x14ac:dyDescent="0.25">
      <c r="B9" s="9"/>
      <c r="C9" s="10" t="s">
        <v>1</v>
      </c>
      <c r="D9" s="11" t="s">
        <v>2</v>
      </c>
      <c r="E9" s="48">
        <v>5948060.9000000013</v>
      </c>
      <c r="F9" s="48">
        <v>7002610.5599999977</v>
      </c>
      <c r="G9" s="48">
        <v>5293571.17</v>
      </c>
      <c r="H9" s="12">
        <f t="shared" ref="H9:H59" si="0">G9/F9</f>
        <v>0.75594253380842036</v>
      </c>
      <c r="I9" s="41"/>
      <c r="J9" s="49">
        <v>5050753.0299999993</v>
      </c>
      <c r="K9" s="12">
        <v>0.83441952031569622</v>
      </c>
    </row>
    <row r="10" spans="2:11" ht="15" x14ac:dyDescent="0.25">
      <c r="B10" s="9"/>
      <c r="C10" s="10" t="s">
        <v>3</v>
      </c>
      <c r="D10" s="29" t="s">
        <v>51</v>
      </c>
      <c r="E10" s="48">
        <v>230000852.66999993</v>
      </c>
      <c r="F10" s="48">
        <v>228291246.18000007</v>
      </c>
      <c r="G10" s="48">
        <v>190270871.04000005</v>
      </c>
      <c r="H10" s="12">
        <f t="shared" si="0"/>
        <v>0.83345671033736346</v>
      </c>
      <c r="I10" s="41"/>
      <c r="J10" s="49">
        <v>191507045.93999997</v>
      </c>
      <c r="K10" s="12">
        <v>0.81808882544445871</v>
      </c>
    </row>
    <row r="11" spans="2:11" ht="15" x14ac:dyDescent="0.25">
      <c r="B11" s="9"/>
      <c r="C11" s="10" t="s">
        <v>4</v>
      </c>
      <c r="D11" s="11" t="s">
        <v>5</v>
      </c>
      <c r="E11" s="48">
        <v>8940488.2699999958</v>
      </c>
      <c r="F11" s="48">
        <v>9048444.2200000044</v>
      </c>
      <c r="G11" s="48">
        <v>7000360.0400000084</v>
      </c>
      <c r="H11" s="12">
        <f t="shared" si="0"/>
        <v>0.77365344470234299</v>
      </c>
      <c r="I11" s="41"/>
      <c r="J11" s="49">
        <v>7152845.6399999978</v>
      </c>
      <c r="K11" s="12">
        <v>0.78444951542894692</v>
      </c>
    </row>
    <row r="12" spans="2:11" ht="15" x14ac:dyDescent="0.25">
      <c r="B12" s="9"/>
      <c r="C12" s="10" t="s">
        <v>6</v>
      </c>
      <c r="D12" s="29" t="s">
        <v>52</v>
      </c>
      <c r="E12" s="48">
        <v>39207444.590000004</v>
      </c>
      <c r="F12" s="48">
        <v>54580403.459999993</v>
      </c>
      <c r="G12" s="48">
        <v>35447988.779999979</v>
      </c>
      <c r="H12" s="12">
        <f t="shared" si="0"/>
        <v>0.64946366338201456</v>
      </c>
      <c r="I12" s="41"/>
      <c r="J12" s="49">
        <v>31707216.899999987</v>
      </c>
      <c r="K12" s="12">
        <v>0.74408816387948618</v>
      </c>
    </row>
    <row r="13" spans="2:11" ht="15" x14ac:dyDescent="0.25">
      <c r="B13" s="13"/>
      <c r="C13" s="10" t="s">
        <v>7</v>
      </c>
      <c r="D13" s="29" t="s">
        <v>53</v>
      </c>
      <c r="E13" s="48">
        <v>77664837.330000028</v>
      </c>
      <c r="F13" s="48">
        <v>98260379.000000149</v>
      </c>
      <c r="G13" s="48">
        <v>82553993.569999903</v>
      </c>
      <c r="H13" s="12">
        <f t="shared" si="0"/>
        <v>0.84015545645310175</v>
      </c>
      <c r="I13" s="41"/>
      <c r="J13" s="49">
        <v>68978644.350000009</v>
      </c>
      <c r="K13" s="12">
        <v>0.85920750208090546</v>
      </c>
    </row>
    <row r="14" spans="2:11" s="17" customFormat="1" ht="15" x14ac:dyDescent="0.25">
      <c r="B14" s="14" t="s">
        <v>8</v>
      </c>
      <c r="C14" s="15"/>
      <c r="D14" s="16"/>
      <c r="E14" s="42">
        <f>SUM(E8:E13)</f>
        <v>379430555.16999996</v>
      </c>
      <c r="F14" s="42">
        <f t="shared" ref="F14:G14" si="1">SUM(F8:F13)</f>
        <v>415807194.74000025</v>
      </c>
      <c r="G14" s="42">
        <f t="shared" si="1"/>
        <v>335607224.28999996</v>
      </c>
      <c r="H14" s="34">
        <f t="shared" si="0"/>
        <v>0.80712221562171749</v>
      </c>
      <c r="I14" s="41"/>
      <c r="J14" s="50">
        <f>SUM(J8:J13)</f>
        <v>319182880.22999996</v>
      </c>
      <c r="K14" s="34">
        <v>0.81714421567731099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8">
        <v>19014394.979999997</v>
      </c>
      <c r="F15" s="48">
        <v>21307903.700000003</v>
      </c>
      <c r="G15" s="48">
        <v>17069508.939999998</v>
      </c>
      <c r="H15" s="12">
        <f t="shared" si="0"/>
        <v>0.80108813989055128</v>
      </c>
      <c r="I15" s="41"/>
      <c r="J15" s="49">
        <v>15303438.949999997</v>
      </c>
      <c r="K15" s="12">
        <v>0.80224289534715909</v>
      </c>
    </row>
    <row r="16" spans="2:11" ht="15" x14ac:dyDescent="0.25">
      <c r="B16" s="9"/>
      <c r="C16" s="10" t="s">
        <v>10</v>
      </c>
      <c r="D16" s="30" t="s">
        <v>83</v>
      </c>
      <c r="E16" s="48">
        <v>21404582.350000005</v>
      </c>
      <c r="F16" s="48">
        <v>20703179.489999995</v>
      </c>
      <c r="G16" s="48">
        <v>9437400.7599999998</v>
      </c>
      <c r="H16" s="12">
        <f t="shared" si="0"/>
        <v>0.45584306335934693</v>
      </c>
      <c r="I16" s="41"/>
      <c r="J16" s="49">
        <v>11002431.389999999</v>
      </c>
      <c r="K16" s="12">
        <v>0.49656759640623144</v>
      </c>
    </row>
    <row r="17" spans="2:11" ht="15" x14ac:dyDescent="0.25">
      <c r="B17" s="9"/>
      <c r="C17" s="10" t="s">
        <v>11</v>
      </c>
      <c r="D17" s="29" t="s">
        <v>56</v>
      </c>
      <c r="E17" s="48">
        <v>559455420.44999993</v>
      </c>
      <c r="F17" s="48">
        <v>553039416.64999986</v>
      </c>
      <c r="G17" s="48">
        <v>348948236.62999988</v>
      </c>
      <c r="H17" s="12">
        <f t="shared" si="0"/>
        <v>0.63096449570218882</v>
      </c>
      <c r="I17" s="41"/>
      <c r="J17" s="49">
        <v>346524021.43000048</v>
      </c>
      <c r="K17" s="12">
        <v>0.60896305075297119</v>
      </c>
    </row>
    <row r="18" spans="2:11" ht="15" x14ac:dyDescent="0.25">
      <c r="B18" s="9"/>
      <c r="C18" s="10" t="s">
        <v>12</v>
      </c>
      <c r="D18" s="29" t="s">
        <v>57</v>
      </c>
      <c r="E18" s="48">
        <v>3092200.4099999988</v>
      </c>
      <c r="F18" s="48">
        <v>2925283.3899999997</v>
      </c>
      <c r="G18" s="48">
        <v>1233297.24</v>
      </c>
      <c r="H18" s="12">
        <f t="shared" si="0"/>
        <v>0.42159923521119097</v>
      </c>
      <c r="I18" s="41"/>
      <c r="J18" s="49">
        <v>1436393.4</v>
      </c>
      <c r="K18" s="12">
        <v>0.45884629290597917</v>
      </c>
    </row>
    <row r="19" spans="2:11" s="17" customFormat="1" ht="15" x14ac:dyDescent="0.25">
      <c r="B19" s="14" t="s">
        <v>13</v>
      </c>
      <c r="C19" s="15"/>
      <c r="D19" s="16"/>
      <c r="E19" s="42">
        <f>SUM(E15:E18)</f>
        <v>602966598.18999994</v>
      </c>
      <c r="F19" s="42">
        <f>SUM(F15:F18)</f>
        <v>597975783.2299999</v>
      </c>
      <c r="G19" s="42">
        <f>SUM(G15:G18)</f>
        <v>376688443.56999987</v>
      </c>
      <c r="H19" s="34">
        <f t="shared" si="0"/>
        <v>0.62993929542647364</v>
      </c>
      <c r="I19" s="41"/>
      <c r="J19" s="50">
        <f>SUM(J15:J18)</f>
        <v>374266285.17000043</v>
      </c>
      <c r="K19" s="34">
        <v>0.61014774780394043</v>
      </c>
    </row>
    <row r="20" spans="2:11" ht="15" x14ac:dyDescent="0.25">
      <c r="B20" s="78" t="s">
        <v>58</v>
      </c>
      <c r="C20" s="10">
        <v>30</v>
      </c>
      <c r="D20" s="75" t="s">
        <v>96</v>
      </c>
      <c r="E20" s="48">
        <v>0</v>
      </c>
      <c r="F20" s="48">
        <v>681350</v>
      </c>
      <c r="G20" s="48">
        <v>674955</v>
      </c>
      <c r="H20" s="12">
        <f t="shared" si="0"/>
        <v>0.99061422176561242</v>
      </c>
      <c r="I20" s="41"/>
      <c r="J20" s="76">
        <v>21600</v>
      </c>
      <c r="K20" s="12">
        <v>3.1007751937984496E-2</v>
      </c>
    </row>
    <row r="21" spans="2:11" ht="15" x14ac:dyDescent="0.25">
      <c r="B21" s="79"/>
      <c r="C21" s="10" t="s">
        <v>14</v>
      </c>
      <c r="D21" s="29" t="s">
        <v>59</v>
      </c>
      <c r="E21" s="48">
        <v>15898635.050000001</v>
      </c>
      <c r="F21" s="48">
        <v>15217285.050000001</v>
      </c>
      <c r="G21" s="48">
        <v>11212058.140000001</v>
      </c>
      <c r="H21" s="12">
        <f t="shared" si="0"/>
        <v>0.73679753669331438</v>
      </c>
      <c r="I21" s="41"/>
      <c r="J21" s="49">
        <v>11049220.9</v>
      </c>
      <c r="K21" s="12">
        <v>0.72682511674645811</v>
      </c>
    </row>
    <row r="22" spans="2:11" ht="15" x14ac:dyDescent="0.25">
      <c r="B22" s="80"/>
      <c r="C22" s="10" t="s">
        <v>15</v>
      </c>
      <c r="D22" s="29" t="s">
        <v>60</v>
      </c>
      <c r="E22" s="48">
        <v>530000</v>
      </c>
      <c r="F22" s="48">
        <v>530000</v>
      </c>
      <c r="G22" s="48">
        <v>215721.65</v>
      </c>
      <c r="H22" s="12">
        <f t="shared" si="0"/>
        <v>0.40702198113207544</v>
      </c>
      <c r="I22" s="41"/>
      <c r="J22" s="49">
        <v>64238.89</v>
      </c>
      <c r="K22" s="12">
        <v>0.12120545283018867</v>
      </c>
    </row>
    <row r="23" spans="2:11" s="17" customFormat="1" ht="15" x14ac:dyDescent="0.25">
      <c r="B23" s="14" t="s">
        <v>16</v>
      </c>
      <c r="C23" s="15"/>
      <c r="D23" s="16"/>
      <c r="E23" s="42">
        <f>SUM(E20:E22)</f>
        <v>16428635.050000001</v>
      </c>
      <c r="F23" s="42">
        <f t="shared" ref="F23:G23" si="2">SUM(F20:F22)</f>
        <v>16428635.050000001</v>
      </c>
      <c r="G23" s="42">
        <f t="shared" si="2"/>
        <v>12102734.790000001</v>
      </c>
      <c r="H23" s="34">
        <f t="shared" si="0"/>
        <v>0.7366853517145967</v>
      </c>
      <c r="I23" s="41"/>
      <c r="J23" s="50">
        <f>SUM(J20:J22)</f>
        <v>11135059.790000001</v>
      </c>
      <c r="K23" s="34">
        <v>0.67778362329620312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8">
        <v>399285596.61000007</v>
      </c>
      <c r="F24" s="48">
        <v>410302260.07000005</v>
      </c>
      <c r="G24" s="48">
        <v>341361656.49000001</v>
      </c>
      <c r="H24" s="12">
        <f t="shared" si="0"/>
        <v>0.83197605694826449</v>
      </c>
      <c r="I24" s="41"/>
      <c r="J24" s="49">
        <v>333339208.64999998</v>
      </c>
      <c r="K24" s="12">
        <v>0.83652238449414451</v>
      </c>
    </row>
    <row r="25" spans="2:11" ht="15" x14ac:dyDescent="0.25">
      <c r="B25" s="9"/>
      <c r="C25" s="10" t="s">
        <v>18</v>
      </c>
      <c r="D25" s="29" t="s">
        <v>63</v>
      </c>
      <c r="E25" s="48">
        <v>326153251.75000006</v>
      </c>
      <c r="F25" s="48">
        <v>320609623.29999995</v>
      </c>
      <c r="G25" s="48">
        <v>210057268.32000002</v>
      </c>
      <c r="H25" s="12">
        <f t="shared" si="0"/>
        <v>0.65518079637754922</v>
      </c>
      <c r="I25" s="41"/>
      <c r="J25" s="49">
        <v>205199973.53</v>
      </c>
      <c r="K25" s="12">
        <v>0.6287701703504277</v>
      </c>
    </row>
    <row r="26" spans="2:11" ht="15" x14ac:dyDescent="0.25">
      <c r="B26" s="9"/>
      <c r="C26" s="10">
        <v>45</v>
      </c>
      <c r="D26" s="31" t="s">
        <v>85</v>
      </c>
      <c r="E26" s="48">
        <v>2000000</v>
      </c>
      <c r="F26" s="48">
        <v>1823500</v>
      </c>
      <c r="G26" s="57">
        <v>323500</v>
      </c>
      <c r="H26" s="43">
        <f t="shared" si="0"/>
        <v>0.17740608719495476</v>
      </c>
      <c r="I26" s="41"/>
      <c r="J26" s="49">
        <v>498819.4</v>
      </c>
      <c r="K26" s="12">
        <v>0.19570605904835786</v>
      </c>
    </row>
    <row r="27" spans="2:11" ht="15" x14ac:dyDescent="0.25">
      <c r="B27" s="9"/>
      <c r="C27" s="10" t="s">
        <v>19</v>
      </c>
      <c r="D27" s="29" t="s">
        <v>64</v>
      </c>
      <c r="E27" s="48">
        <v>360725396.06999999</v>
      </c>
      <c r="F27" s="48">
        <v>385824414.57999992</v>
      </c>
      <c r="G27" s="48">
        <v>331555633.76999998</v>
      </c>
      <c r="H27" s="12">
        <f t="shared" si="0"/>
        <v>0.8593433210568705</v>
      </c>
      <c r="I27" s="41"/>
      <c r="J27" s="49">
        <v>294751726.3599999</v>
      </c>
      <c r="K27" s="12">
        <v>0.75442885350773781</v>
      </c>
    </row>
    <row r="28" spans="2:11" ht="15" x14ac:dyDescent="0.25">
      <c r="B28" s="9"/>
      <c r="C28" s="10" t="s">
        <v>20</v>
      </c>
      <c r="D28" s="29" t="s">
        <v>65</v>
      </c>
      <c r="E28" s="48">
        <v>2997488.74</v>
      </c>
      <c r="F28" s="48">
        <v>1470147.58</v>
      </c>
      <c r="G28" s="48">
        <v>234400</v>
      </c>
      <c r="H28" s="12">
        <f t="shared" si="0"/>
        <v>0.15943977542717172</v>
      </c>
      <c r="I28" s="41"/>
      <c r="J28" s="49">
        <v>418615.94</v>
      </c>
      <c r="K28" s="12">
        <v>0.1469318359361502</v>
      </c>
    </row>
    <row r="29" spans="2:11" ht="15" x14ac:dyDescent="0.25">
      <c r="B29" s="9"/>
      <c r="C29" s="10" t="s">
        <v>21</v>
      </c>
      <c r="D29" s="29" t="s">
        <v>66</v>
      </c>
      <c r="E29" s="48">
        <v>79833741.609999985</v>
      </c>
      <c r="F29" s="48">
        <v>73323419.719999999</v>
      </c>
      <c r="G29" s="48">
        <v>48557963.020000033</v>
      </c>
      <c r="H29" s="12">
        <f t="shared" si="0"/>
        <v>0.66224356699985121</v>
      </c>
      <c r="I29" s="41"/>
      <c r="J29" s="49">
        <v>47787427.330000021</v>
      </c>
      <c r="K29" s="12">
        <v>0.57260270702784155</v>
      </c>
    </row>
    <row r="30" spans="2:11" ht="15" x14ac:dyDescent="0.25">
      <c r="B30" s="13"/>
      <c r="C30" s="10" t="s">
        <v>22</v>
      </c>
      <c r="D30" s="29" t="s">
        <v>67</v>
      </c>
      <c r="E30" s="48">
        <v>93806.45</v>
      </c>
      <c r="F30" s="48">
        <v>231002.62</v>
      </c>
      <c r="G30" s="48">
        <v>186989.4</v>
      </c>
      <c r="H30" s="12">
        <f t="shared" si="0"/>
        <v>0.80946874109046896</v>
      </c>
      <c r="I30" s="41"/>
      <c r="J30" s="49">
        <v>301133.48</v>
      </c>
      <c r="K30" s="12">
        <v>0.87445088644245383</v>
      </c>
    </row>
    <row r="31" spans="2:11" s="17" customFormat="1" ht="15" x14ac:dyDescent="0.25">
      <c r="B31" s="14" t="s">
        <v>23</v>
      </c>
      <c r="C31" s="15"/>
      <c r="D31" s="16"/>
      <c r="E31" s="42">
        <f>SUM(E24:E30)</f>
        <v>1171089281.23</v>
      </c>
      <c r="F31" s="42">
        <f t="shared" ref="F31:G31" si="3">SUM(F24:F30)</f>
        <v>1193584367.8699996</v>
      </c>
      <c r="G31" s="42">
        <f t="shared" si="3"/>
        <v>932277411</v>
      </c>
      <c r="H31" s="34">
        <f t="shared" si="0"/>
        <v>0.78107374400662377</v>
      </c>
      <c r="I31" s="41"/>
      <c r="J31" s="50">
        <f>SUM(J24:J30)</f>
        <v>882296904.68999994</v>
      </c>
      <c r="K31" s="34">
        <v>0.7323622926581701</v>
      </c>
    </row>
    <row r="32" spans="2:11" ht="15" x14ac:dyDescent="0.25">
      <c r="B32" s="9"/>
      <c r="C32" s="10">
        <v>50</v>
      </c>
      <c r="D32" s="32" t="s">
        <v>87</v>
      </c>
      <c r="E32" s="48">
        <v>38862805.329999998</v>
      </c>
      <c r="F32" s="48">
        <v>321.70999999999998</v>
      </c>
      <c r="G32" s="57">
        <v>0</v>
      </c>
      <c r="H32" s="12">
        <f t="shared" si="0"/>
        <v>0</v>
      </c>
      <c r="I32" s="41"/>
      <c r="J32" s="49">
        <v>0</v>
      </c>
      <c r="K32" s="43">
        <v>0</v>
      </c>
    </row>
    <row r="33" spans="2:11" s="17" customFormat="1" ht="15" x14ac:dyDescent="0.25">
      <c r="B33" s="14" t="s">
        <v>84</v>
      </c>
      <c r="C33" s="15"/>
      <c r="D33" s="16"/>
      <c r="E33" s="42">
        <f>SUM(E32:E32)</f>
        <v>38862805.329999998</v>
      </c>
      <c r="F33" s="42">
        <f>SUM(F32:F32)</f>
        <v>321.70999999999998</v>
      </c>
      <c r="G33" s="42">
        <f>SUM(G32:G32)</f>
        <v>0</v>
      </c>
      <c r="H33" s="34">
        <f t="shared" si="0"/>
        <v>0</v>
      </c>
      <c r="I33" s="41"/>
      <c r="J33" s="42">
        <f>SUM(J32:J32)</f>
        <v>0</v>
      </c>
      <c r="K33" s="74">
        <v>0</v>
      </c>
    </row>
    <row r="34" spans="2:11" s="22" customFormat="1" ht="15" x14ac:dyDescent="0.25">
      <c r="B34" s="19" t="s">
        <v>86</v>
      </c>
      <c r="C34" s="20"/>
      <c r="D34" s="21"/>
      <c r="E34" s="44">
        <f>E14+E19+E23+E31+E33</f>
        <v>2208777874.9699998</v>
      </c>
      <c r="F34" s="44">
        <f>F14+F19+F23+F31+F33</f>
        <v>2223796302.5999999</v>
      </c>
      <c r="G34" s="44">
        <f>G14+G19+G23+G31+G33</f>
        <v>1656675813.6499999</v>
      </c>
      <c r="H34" s="35">
        <f t="shared" si="0"/>
        <v>0.74497642239671913</v>
      </c>
      <c r="I34" s="41"/>
      <c r="J34" s="51">
        <f>J14+J19+J23+J31+J33</f>
        <v>1586881129.8800001</v>
      </c>
      <c r="K34" s="35">
        <v>0.7091982583015668</v>
      </c>
    </row>
    <row r="35" spans="2:11" ht="15" x14ac:dyDescent="0.25">
      <c r="B35" s="7" t="s">
        <v>68</v>
      </c>
      <c r="C35" s="8" t="s">
        <v>24</v>
      </c>
      <c r="D35" s="28" t="s">
        <v>69</v>
      </c>
      <c r="E35" s="46">
        <v>297362605.02000004</v>
      </c>
      <c r="F35" s="46">
        <v>309854902.43000001</v>
      </c>
      <c r="G35" s="46">
        <v>198283769.42000002</v>
      </c>
      <c r="H35" s="12">
        <f t="shared" si="0"/>
        <v>0.63992458361956928</v>
      </c>
      <c r="I35" s="41"/>
      <c r="J35" s="47">
        <v>173580079.98000002</v>
      </c>
      <c r="K35" s="12">
        <v>0.46534559045458013</v>
      </c>
    </row>
    <row r="36" spans="2:11" ht="15" x14ac:dyDescent="0.25">
      <c r="B36" s="9"/>
      <c r="C36" s="82" t="s">
        <v>25</v>
      </c>
      <c r="D36" s="81" t="s">
        <v>70</v>
      </c>
      <c r="E36" s="48">
        <v>6281456.54</v>
      </c>
      <c r="F36" s="48">
        <v>8435737.0399999991</v>
      </c>
      <c r="G36" s="48">
        <v>4147460.870000001</v>
      </c>
      <c r="H36" s="12">
        <f t="shared" si="0"/>
        <v>0.49165364571392584</v>
      </c>
      <c r="I36" s="41"/>
      <c r="J36" s="49">
        <v>2866441.04</v>
      </c>
      <c r="K36" s="12">
        <v>0.25758007341635092</v>
      </c>
    </row>
    <row r="37" spans="2:11" ht="15" x14ac:dyDescent="0.25">
      <c r="B37" s="9"/>
      <c r="C37" s="10" t="s">
        <v>26</v>
      </c>
      <c r="D37" s="29" t="s">
        <v>71</v>
      </c>
      <c r="E37" s="48">
        <v>1247606.2</v>
      </c>
      <c r="F37" s="48">
        <v>3834386.51</v>
      </c>
      <c r="G37" s="48">
        <v>2925048.5300000007</v>
      </c>
      <c r="H37" s="12">
        <f t="shared" si="0"/>
        <v>0.76284655247235389</v>
      </c>
      <c r="I37" s="41"/>
      <c r="J37" s="49">
        <v>331357.2</v>
      </c>
      <c r="K37" s="12">
        <v>0.16015164501527274</v>
      </c>
    </row>
    <row r="38" spans="2:11" ht="15" x14ac:dyDescent="0.25">
      <c r="B38" s="9"/>
      <c r="C38" s="10" t="s">
        <v>27</v>
      </c>
      <c r="D38" s="81" t="s">
        <v>72</v>
      </c>
      <c r="E38" s="48">
        <v>20866948.629999999</v>
      </c>
      <c r="F38" s="48">
        <v>16037136.769999998</v>
      </c>
      <c r="G38" s="48">
        <v>6139793.1299999999</v>
      </c>
      <c r="H38" s="12">
        <f t="shared" si="0"/>
        <v>0.38284846092261648</v>
      </c>
      <c r="I38" s="41"/>
      <c r="J38" s="49">
        <v>5858789.3299999982</v>
      </c>
      <c r="K38" s="12">
        <v>0.3401827624942706</v>
      </c>
    </row>
    <row r="39" spans="2:11" ht="15" x14ac:dyDescent="0.25">
      <c r="B39" s="13"/>
      <c r="C39" s="10" t="s">
        <v>28</v>
      </c>
      <c r="D39" s="29" t="s">
        <v>73</v>
      </c>
      <c r="E39" s="48">
        <v>0</v>
      </c>
      <c r="F39" s="48">
        <v>31913.040000000001</v>
      </c>
      <c r="G39" s="48">
        <v>11610.49</v>
      </c>
      <c r="H39" s="12" t="s">
        <v>91</v>
      </c>
      <c r="I39" s="41"/>
      <c r="J39" s="49">
        <v>1815</v>
      </c>
      <c r="K39" s="12">
        <v>7.4081632653061225E-2</v>
      </c>
    </row>
    <row r="40" spans="2:11" s="17" customFormat="1" ht="15" x14ac:dyDescent="0.25">
      <c r="B40" s="14" t="s">
        <v>29</v>
      </c>
      <c r="C40" s="15"/>
      <c r="D40" s="16"/>
      <c r="E40" s="42">
        <f>SUM(E35:E39)</f>
        <v>325758616.39000005</v>
      </c>
      <c r="F40" s="42">
        <f t="shared" ref="F40:G40" si="4">SUM(F35:F39)</f>
        <v>338194075.79000002</v>
      </c>
      <c r="G40" s="42">
        <f t="shared" si="4"/>
        <v>211507682.44000003</v>
      </c>
      <c r="H40" s="34">
        <f t="shared" si="0"/>
        <v>0.62540327457224498</v>
      </c>
      <c r="I40" s="41"/>
      <c r="J40" s="50">
        <f>SUM(J35:J39)</f>
        <v>182638482.55000001</v>
      </c>
      <c r="K40" s="34">
        <v>0.45268319515876881</v>
      </c>
    </row>
    <row r="41" spans="2:11" ht="15" x14ac:dyDescent="0.25">
      <c r="B41" s="18" t="s">
        <v>74</v>
      </c>
      <c r="C41" s="10" t="s">
        <v>30</v>
      </c>
      <c r="D41" s="29" t="s">
        <v>62</v>
      </c>
      <c r="E41" s="48">
        <v>6495000</v>
      </c>
      <c r="F41" s="48">
        <v>4390848.55</v>
      </c>
      <c r="G41" s="48">
        <v>3000000</v>
      </c>
      <c r="H41" s="12">
        <v>0</v>
      </c>
      <c r="I41" s="41"/>
      <c r="J41" s="49">
        <v>13102118.82</v>
      </c>
      <c r="K41" s="12">
        <v>0.98012911714296957</v>
      </c>
    </row>
    <row r="42" spans="2:11" ht="15" x14ac:dyDescent="0.25">
      <c r="B42" s="9"/>
      <c r="C42" s="10" t="s">
        <v>31</v>
      </c>
      <c r="D42" s="29" t="s">
        <v>75</v>
      </c>
      <c r="E42" s="48">
        <v>7215859.9000000004</v>
      </c>
      <c r="F42" s="48">
        <v>7036319.8399999999</v>
      </c>
      <c r="G42" s="48">
        <v>4693252.63</v>
      </c>
      <c r="H42" s="12">
        <f t="shared" si="0"/>
        <v>0.66700387940295791</v>
      </c>
      <c r="I42" s="41"/>
      <c r="J42" s="49">
        <v>1600406.29</v>
      </c>
      <c r="K42" s="12">
        <v>0.16764360776697407</v>
      </c>
    </row>
    <row r="43" spans="2:11" ht="15" x14ac:dyDescent="0.25">
      <c r="B43" s="9"/>
      <c r="C43" s="10">
        <v>75</v>
      </c>
      <c r="D43" s="29" t="s">
        <v>85</v>
      </c>
      <c r="E43" s="83">
        <v>0</v>
      </c>
      <c r="F43" s="83">
        <v>0</v>
      </c>
      <c r="G43" s="83">
        <v>0</v>
      </c>
      <c r="H43" s="12" t="s">
        <v>91</v>
      </c>
      <c r="I43" s="41"/>
      <c r="J43" s="77" t="s">
        <v>91</v>
      </c>
      <c r="K43" s="12" t="s">
        <v>91</v>
      </c>
    </row>
    <row r="44" spans="2:11" ht="15" x14ac:dyDescent="0.25">
      <c r="B44" s="9"/>
      <c r="C44" s="10" t="s">
        <v>32</v>
      </c>
      <c r="D44" s="29" t="s">
        <v>64</v>
      </c>
      <c r="E44" s="48">
        <v>1957970.8399999999</v>
      </c>
      <c r="F44" s="48">
        <v>5284173.96</v>
      </c>
      <c r="G44" s="48">
        <v>302798.19</v>
      </c>
      <c r="H44" s="12">
        <f>G45/F45</f>
        <v>0</v>
      </c>
      <c r="I44" s="41"/>
      <c r="J44" s="49">
        <v>918472.27</v>
      </c>
      <c r="K44" s="12">
        <v>0.20612458274361539</v>
      </c>
    </row>
    <row r="45" spans="2:11" ht="15" x14ac:dyDescent="0.25">
      <c r="B45" s="9"/>
      <c r="C45" s="10" t="s">
        <v>33</v>
      </c>
      <c r="D45" s="29" t="s">
        <v>66</v>
      </c>
      <c r="E45" s="48">
        <v>698538.95</v>
      </c>
      <c r="F45" s="48">
        <v>1658200.6099999999</v>
      </c>
      <c r="G45" s="48">
        <v>0</v>
      </c>
      <c r="H45" s="12" t="s">
        <v>91</v>
      </c>
      <c r="I45" s="41"/>
      <c r="J45" s="48">
        <v>366684.44</v>
      </c>
      <c r="K45" s="12">
        <v>0.21840411304738283</v>
      </c>
    </row>
    <row r="46" spans="2:11" ht="15" x14ac:dyDescent="0.25">
      <c r="B46" s="37"/>
      <c r="C46" s="10">
        <v>79</v>
      </c>
      <c r="D46" s="29" t="s">
        <v>67</v>
      </c>
      <c r="E46" s="57"/>
      <c r="F46" s="57"/>
      <c r="G46" s="57"/>
      <c r="H46" s="43" t="s">
        <v>91</v>
      </c>
      <c r="I46" s="41"/>
      <c r="J46" s="77" t="s">
        <v>91</v>
      </c>
      <c r="K46" s="43" t="s">
        <v>91</v>
      </c>
    </row>
    <row r="47" spans="2:11" s="17" customFormat="1" ht="15" x14ac:dyDescent="0.25">
      <c r="B47" s="14" t="s">
        <v>34</v>
      </c>
      <c r="C47" s="15"/>
      <c r="D47" s="16"/>
      <c r="E47" s="42">
        <f>SUM(E41:E46)</f>
        <v>16367369.689999999</v>
      </c>
      <c r="F47" s="42">
        <f t="shared" ref="F47:G47" si="5">SUM(F41:F46)</f>
        <v>18369542.960000001</v>
      </c>
      <c r="G47" s="42">
        <f t="shared" si="5"/>
        <v>7996050.8200000003</v>
      </c>
      <c r="H47" s="73">
        <f t="shared" si="0"/>
        <v>0.43528850104825906</v>
      </c>
      <c r="I47" s="41"/>
      <c r="J47" s="50">
        <f>SUM(J41:J46)</f>
        <v>15987681.819999998</v>
      </c>
      <c r="K47" s="34">
        <v>0.5503682579969652</v>
      </c>
    </row>
    <row r="48" spans="2:11" s="22" customFormat="1" ht="15" x14ac:dyDescent="0.25">
      <c r="B48" s="60" t="s">
        <v>76</v>
      </c>
      <c r="C48" s="61"/>
      <c r="D48" s="62"/>
      <c r="E48" s="63">
        <f>E40+E47</f>
        <v>342125986.08000004</v>
      </c>
      <c r="F48" s="63">
        <f t="shared" ref="F48:G48" si="6">F40+F47</f>
        <v>356563618.75</v>
      </c>
      <c r="G48" s="63">
        <f t="shared" si="6"/>
        <v>219503733.26000002</v>
      </c>
      <c r="H48" s="64">
        <f t="shared" si="0"/>
        <v>0.61560888917806911</v>
      </c>
      <c r="I48" s="41"/>
      <c r="J48" s="65">
        <f>J40+J47</f>
        <v>198626164.37</v>
      </c>
      <c r="K48" s="64">
        <v>0.45924415623045495</v>
      </c>
    </row>
    <row r="49" spans="2:11" s="22" customFormat="1" ht="15" x14ac:dyDescent="0.25">
      <c r="B49" s="66" t="s">
        <v>93</v>
      </c>
      <c r="C49" s="67"/>
      <c r="D49" s="68"/>
      <c r="E49" s="69">
        <f>E34+E48</f>
        <v>2550903861.0499997</v>
      </c>
      <c r="F49" s="69">
        <f t="shared" ref="F49:G49" si="7">F34+F48</f>
        <v>2580359921.3499999</v>
      </c>
      <c r="G49" s="69">
        <f t="shared" si="7"/>
        <v>1876179546.9099998</v>
      </c>
      <c r="H49" s="70">
        <f t="shared" si="0"/>
        <v>0.72709994113085397</v>
      </c>
      <c r="I49" s="71"/>
      <c r="J49" s="72">
        <f>J34+J40+J47</f>
        <v>1785507294.25</v>
      </c>
      <c r="K49" s="70">
        <v>0.66870998418314853</v>
      </c>
    </row>
    <row r="50" spans="2:11" ht="15" x14ac:dyDescent="0.25">
      <c r="B50" s="7" t="s">
        <v>77</v>
      </c>
      <c r="C50" s="8">
        <v>84</v>
      </c>
      <c r="D50" s="28" t="s">
        <v>78</v>
      </c>
      <c r="E50" s="46"/>
      <c r="F50" s="46"/>
      <c r="G50" s="57"/>
      <c r="H50" s="43" t="s">
        <v>91</v>
      </c>
      <c r="I50" s="41"/>
      <c r="J50" s="77" t="s">
        <v>91</v>
      </c>
      <c r="K50" s="12" t="s">
        <v>91</v>
      </c>
    </row>
    <row r="51" spans="2:11" ht="15" x14ac:dyDescent="0.25">
      <c r="B51" s="9"/>
      <c r="C51" s="10" t="s">
        <v>35</v>
      </c>
      <c r="D51" s="29" t="s">
        <v>79</v>
      </c>
      <c r="E51" s="48">
        <v>8000044.1100000003</v>
      </c>
      <c r="F51" s="48">
        <v>14190842.539999999</v>
      </c>
      <c r="G51" s="48">
        <v>14190842.539999999</v>
      </c>
      <c r="H51" s="12">
        <f t="shared" si="0"/>
        <v>1</v>
      </c>
      <c r="I51" s="41"/>
      <c r="J51" s="49">
        <v>8030044.1100000003</v>
      </c>
      <c r="K51" s="12">
        <v>0.97323928690560135</v>
      </c>
    </row>
    <row r="52" spans="2:11" ht="15" x14ac:dyDescent="0.25">
      <c r="B52" s="9"/>
      <c r="C52" s="10">
        <v>86</v>
      </c>
      <c r="D52" s="29" t="s">
        <v>92</v>
      </c>
      <c r="E52" s="48">
        <v>17527572.620000001</v>
      </c>
      <c r="F52" s="48">
        <v>10854453.189999999</v>
      </c>
      <c r="G52" s="48">
        <v>0</v>
      </c>
      <c r="H52" s="12">
        <f t="shared" si="0"/>
        <v>0</v>
      </c>
      <c r="I52" s="41"/>
      <c r="J52" s="49">
        <v>0</v>
      </c>
      <c r="K52" s="43">
        <v>0</v>
      </c>
    </row>
    <row r="53" spans="2:11" ht="15" x14ac:dyDescent="0.25">
      <c r="B53" s="37"/>
      <c r="C53" s="10">
        <v>87</v>
      </c>
      <c r="D53" s="59" t="s">
        <v>90</v>
      </c>
      <c r="E53" s="57">
        <v>18187586</v>
      </c>
      <c r="F53" s="57">
        <v>18669907</v>
      </c>
      <c r="G53" s="57">
        <v>11066520.609999999</v>
      </c>
      <c r="H53" s="43">
        <f>G53/F53</f>
        <v>0.59274642396451138</v>
      </c>
      <c r="I53" s="41"/>
      <c r="J53" s="49">
        <v>10662989.15</v>
      </c>
      <c r="K53" s="43">
        <v>0.58627841814741111</v>
      </c>
    </row>
    <row r="54" spans="2:11" s="17" customFormat="1" ht="15" x14ac:dyDescent="0.25">
      <c r="B54" s="14" t="s">
        <v>36</v>
      </c>
      <c r="C54" s="15"/>
      <c r="D54" s="16"/>
      <c r="E54" s="42">
        <f>SUM(E50:E53)</f>
        <v>43715202.730000004</v>
      </c>
      <c r="F54" s="42">
        <f t="shared" ref="F54" si="8">SUM(F50:F53)</f>
        <v>43715202.729999997</v>
      </c>
      <c r="G54" s="42">
        <f>SUM(G50:G53)</f>
        <v>25257363.149999999</v>
      </c>
      <c r="H54" s="34">
        <f t="shared" si="0"/>
        <v>0.57777069698150751</v>
      </c>
      <c r="I54" s="41"/>
      <c r="J54" s="50">
        <f>SUM(J50:J53)</f>
        <v>18693033.260000002</v>
      </c>
      <c r="K54" s="34">
        <v>0.42760943773850363</v>
      </c>
    </row>
    <row r="55" spans="2:11" ht="15" x14ac:dyDescent="0.25">
      <c r="B55" s="18" t="s">
        <v>80</v>
      </c>
      <c r="C55" s="10" t="s">
        <v>37</v>
      </c>
      <c r="D55" s="29" t="s">
        <v>81</v>
      </c>
      <c r="E55" s="48">
        <v>49458333.329999998</v>
      </c>
      <c r="F55" s="48">
        <v>55868055.549999997</v>
      </c>
      <c r="G55" s="48">
        <v>55868055.549999997</v>
      </c>
      <c r="H55" s="12">
        <f t="shared" si="0"/>
        <v>1</v>
      </c>
      <c r="I55" s="41"/>
      <c r="J55" s="49">
        <v>49458333.329999998</v>
      </c>
      <c r="K55" s="12">
        <v>1</v>
      </c>
    </row>
    <row r="56" spans="2:11" ht="15" x14ac:dyDescent="0.25">
      <c r="B56" s="13"/>
      <c r="C56" s="10" t="s">
        <v>38</v>
      </c>
      <c r="D56" s="29" t="s">
        <v>82</v>
      </c>
      <c r="E56" s="48">
        <v>3400000</v>
      </c>
      <c r="F56" s="48">
        <v>3400000</v>
      </c>
      <c r="G56" s="48">
        <v>1139716.43</v>
      </c>
      <c r="H56" s="12">
        <f t="shared" si="0"/>
        <v>0.33521071470588232</v>
      </c>
      <c r="I56" s="41"/>
      <c r="J56" s="49">
        <v>1525187.92</v>
      </c>
      <c r="K56" s="12">
        <v>0.44858468235294113</v>
      </c>
    </row>
    <row r="57" spans="2:11" s="17" customFormat="1" ht="15" x14ac:dyDescent="0.25">
      <c r="B57" s="14" t="s">
        <v>39</v>
      </c>
      <c r="C57" s="15"/>
      <c r="D57" s="16"/>
      <c r="E57" s="42">
        <f>SUM(E55:E56)</f>
        <v>52858333.329999998</v>
      </c>
      <c r="F57" s="42">
        <f t="shared" ref="F57:G57" si="9">SUM(F55:F56)</f>
        <v>59268055.549999997</v>
      </c>
      <c r="G57" s="42">
        <f t="shared" si="9"/>
        <v>57007771.979999997</v>
      </c>
      <c r="H57" s="34">
        <f t="shared" si="0"/>
        <v>0.96186337565785052</v>
      </c>
      <c r="I57" s="41"/>
      <c r="J57" s="50">
        <f>SUM(J55:J56)</f>
        <v>50983521.25</v>
      </c>
      <c r="K57" s="34">
        <v>0.96453138111080128</v>
      </c>
    </row>
    <row r="58" spans="2:11" s="22" customFormat="1" ht="15" x14ac:dyDescent="0.25">
      <c r="B58" s="19" t="s">
        <v>94</v>
      </c>
      <c r="C58" s="20"/>
      <c r="D58" s="21"/>
      <c r="E58" s="44">
        <f>E54+E57</f>
        <v>96573536.060000002</v>
      </c>
      <c r="F58" s="44">
        <f t="shared" ref="F58:G58" si="10">F54+F57</f>
        <v>102983258.28</v>
      </c>
      <c r="G58" s="44">
        <f t="shared" si="10"/>
        <v>82265135.129999995</v>
      </c>
      <c r="H58" s="35">
        <f t="shared" si="0"/>
        <v>0.79882047338539497</v>
      </c>
      <c r="I58" s="41"/>
      <c r="J58" s="51">
        <f>SUM(J54,J57)</f>
        <v>69676554.510000005</v>
      </c>
      <c r="K58" s="35">
        <v>0.72148703829909244</v>
      </c>
    </row>
    <row r="59" spans="2:11" s="26" customFormat="1" ht="15.75" x14ac:dyDescent="0.25">
      <c r="B59" s="23" t="s">
        <v>40</v>
      </c>
      <c r="C59" s="24"/>
      <c r="D59" s="25"/>
      <c r="E59" s="45">
        <f>E34+E48+E58</f>
        <v>2647477397.1099997</v>
      </c>
      <c r="F59" s="45">
        <f t="shared" ref="F59:G59" si="11">F34+F48+F58</f>
        <v>2683343179.6300001</v>
      </c>
      <c r="G59" s="45">
        <f t="shared" si="11"/>
        <v>1958444682.04</v>
      </c>
      <c r="H59" s="36">
        <f t="shared" si="0"/>
        <v>0.72985248286804871</v>
      </c>
      <c r="I59" s="41"/>
      <c r="J59" s="52">
        <f>J34+J48+J58</f>
        <v>1855183848.76</v>
      </c>
      <c r="K59" s="36">
        <v>0.67055223576883716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  <ignoredErrors>
    <ignoredError sqref="C8:C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2019-11-29T09:44:27Z</cp:lastPrinted>
  <dcterms:created xsi:type="dcterms:W3CDTF">2013-11-06T08:13:49Z</dcterms:created>
  <dcterms:modified xsi:type="dcterms:W3CDTF">2019-11-29T09:44:50Z</dcterms:modified>
</cp:coreProperties>
</file>