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355" yWindow="435" windowWidth="19290" windowHeight="1089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económica'!$B$2:$K$57</definedName>
  </definedNames>
  <calcPr calcId="145621"/>
</workbook>
</file>

<file path=xl/calcChain.xml><?xml version="1.0" encoding="utf-8"?>
<calcChain xmlns="http://schemas.openxmlformats.org/spreadsheetml/2006/main">
  <c r="E52" i="1" l="1"/>
  <c r="G23" i="1"/>
  <c r="F23" i="1"/>
  <c r="E23" i="1"/>
  <c r="E19" i="1"/>
  <c r="F14" i="1" l="1"/>
  <c r="G14" i="1"/>
  <c r="H8" i="1" l="1"/>
  <c r="H9" i="1"/>
  <c r="H10" i="1"/>
  <c r="H11" i="1"/>
  <c r="H12" i="1"/>
  <c r="H13" i="1"/>
  <c r="E14" i="1"/>
  <c r="H14" i="1"/>
  <c r="H15" i="1"/>
  <c r="H16" i="1"/>
  <c r="H17" i="1"/>
  <c r="H18" i="1"/>
  <c r="F19" i="1"/>
  <c r="G19" i="1"/>
  <c r="H20" i="1"/>
  <c r="H21" i="1"/>
  <c r="H22" i="1"/>
  <c r="H23" i="1"/>
  <c r="H24" i="1"/>
  <c r="H25" i="1"/>
  <c r="H26" i="1"/>
  <c r="H27" i="1"/>
  <c r="H28" i="1"/>
  <c r="H29" i="1"/>
  <c r="H30" i="1"/>
  <c r="E31" i="1"/>
  <c r="F31" i="1"/>
  <c r="G31" i="1"/>
  <c r="H32" i="1"/>
  <c r="E33" i="1"/>
  <c r="F33" i="1"/>
  <c r="G33" i="1"/>
  <c r="H35" i="1"/>
  <c r="H36" i="1"/>
  <c r="H37" i="1"/>
  <c r="H38" i="1"/>
  <c r="H39" i="1"/>
  <c r="E40" i="1"/>
  <c r="F40" i="1"/>
  <c r="G40" i="1"/>
  <c r="H41" i="1"/>
  <c r="H42" i="1"/>
  <c r="H43" i="1"/>
  <c r="H44" i="1"/>
  <c r="H45" i="1"/>
  <c r="E46" i="1"/>
  <c r="F46" i="1"/>
  <c r="G46" i="1"/>
  <c r="H49" i="1"/>
  <c r="H50" i="1"/>
  <c r="F52" i="1"/>
  <c r="G52" i="1"/>
  <c r="H53" i="1"/>
  <c r="H54" i="1"/>
  <c r="E55" i="1"/>
  <c r="F55" i="1"/>
  <c r="G55" i="1"/>
  <c r="H31" i="1" l="1"/>
  <c r="H46" i="1"/>
  <c r="H19" i="1"/>
  <c r="H55" i="1"/>
  <c r="H52" i="1"/>
  <c r="H40" i="1"/>
  <c r="H33" i="1"/>
  <c r="G34" i="1"/>
  <c r="F47" i="1"/>
  <c r="E47" i="1"/>
  <c r="F34" i="1"/>
  <c r="E34" i="1"/>
  <c r="G47" i="1"/>
  <c r="E56" i="1"/>
  <c r="F56" i="1"/>
  <c r="F48" i="1" l="1"/>
  <c r="H47" i="1"/>
  <c r="E48" i="1"/>
  <c r="H34" i="1"/>
  <c r="G48" i="1"/>
  <c r="F57" i="1"/>
  <c r="E57" i="1"/>
  <c r="H48" i="1" l="1"/>
  <c r="G56" i="1"/>
  <c r="H56" i="1" l="1"/>
  <c r="G57" i="1"/>
  <c r="H57" i="1" s="1"/>
</calcChain>
</file>

<file path=xl/sharedStrings.xml><?xml version="1.0" encoding="utf-8"?>
<sst xmlns="http://schemas.openxmlformats.org/spreadsheetml/2006/main" count="101" uniqueCount="97">
  <si>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</si>
  <si>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</si>
  <si>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</si>
  <si>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</si>
  <si>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</si>
  <si>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</si>
  <si>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</si>
  <si>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</si>
  <si>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</si>
  <si>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</si>
  <si>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</si>
  <si>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</si>
  <si>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</si>
  <si>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</si>
  <si>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</si>
  <si>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</si>
  <si>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</si>
  <si>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</si>
  <si>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</si>
  <si>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</si>
  <si>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</si>
  <si>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</si>
  <si>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</si>
  <si>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</si>
  <si>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</si>
  <si>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</si>
  <si>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</si>
  <si>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</si>
  <si>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</si>
  <si>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</si>
  <si>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</si>
  <si>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</si>
  <si>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</si>
  <si>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</si>
  <si>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</si>
  <si>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</si>
  <si>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</si>
  <si>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</si>
  <si>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</si>
  <si>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</si>
  <si>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</si>
  <si>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</si>
  <si>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</si>
  <si>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</si>
  <si>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</si>
  <si>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</si>
  <si>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</si>
  <si>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</si>
  <si>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</si>
  <si>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</si>
  <si>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</si>
  <si>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</si>
  <si>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</si>
  <si>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</si>
  <si>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</si>
  <si>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</si>
  <si>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</si>
  <si>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</si>
  <si>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</si>
  <si>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</si>
  <si>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</si>
  <si>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</si>
  <si>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</si>
  <si>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</si>
  <si>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</si>
  <si>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</si>
  <si>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</si>
  <si>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</si>
  <si>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</si>
  <si>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</si>
  <si>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</si>
  <si>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</si>
  <si>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</si>
  <si>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</si>
  <si>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</si>
  <si>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</si>
  <si>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</si>
  <si>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</si>
  <si>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</si>
  <si>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</si>
  <si>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</si>
  <si>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</si>
  <si>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</si>
  <si>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</si>
  <si>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</si>
  <si>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</si>
  <si>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</si>
  <si>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</si>
  <si>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</si>
  <si>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</si>
  <si>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</si>
  <si>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</si>
  <si>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</si>
  <si>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De deuda pública</t>
  </si>
  <si>
    <t>PRESUPUESTO  2021</t>
  </si>
  <si>
    <t>8 Activos financieros</t>
  </si>
  <si>
    <t>IMPORTES ACUMULADOS HASTA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</si>
</sst>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/>
    </xf>
    <xf numFmtId="0" fontId="13" fillId="0" borderId="0" xfId="0" applyFont="1"/>
    <xf numFmtId="0" fontId="14" fillId="0" borderId="1" xfId="0" applyFont="1" applyBorder="1"/>
    <xf numFmtId="0" fontId="11" fillId="0" borderId="4" xfId="0" applyFont="1" applyBorder="1" applyAlignment="1">
      <alignment horizontal="center"/>
    </xf>
    <xf numFmtId="0" fontId="16" fillId="0" borderId="6" xfId="0" applyFont="1" applyBorder="1"/>
    <xf numFmtId="0" fontId="11" fillId="0" borderId="7" xfId="0" applyFont="1" applyBorder="1" applyAlignment="1">
      <alignment horizontal="center"/>
    </xf>
    <xf numFmtId="0" fontId="10" fillId="0" borderId="8" xfId="0" applyFont="1" applyBorder="1"/>
    <xf numFmtId="164" fontId="15" fillId="0" borderId="6" xfId="0" applyNumberFormat="1" applyFont="1" applyBorder="1" applyAlignment="1">
      <alignment horizontal="right"/>
    </xf>
    <xf numFmtId="0" fontId="16" fillId="0" borderId="9" xfId="0" applyFont="1" applyBorder="1"/>
    <xf numFmtId="0" fontId="17" fillId="3" borderId="10" xfId="0" applyFont="1" applyFill="1" applyBorder="1"/>
    <xf numFmtId="0" fontId="17" fillId="3" borderId="11" xfId="0" applyFont="1" applyFill="1" applyBorder="1" applyAlignment="1">
      <alignment horizontal="center"/>
    </xf>
    <xf numFmtId="0" fontId="14" fillId="3" borderId="12" xfId="0" applyFont="1" applyFill="1" applyBorder="1"/>
    <xf numFmtId="0" fontId="18" fillId="0" borderId="0" xfId="0" applyFont="1"/>
    <xf numFmtId="0" fontId="14" fillId="0" borderId="6" xfId="0" applyFont="1" applyBorder="1"/>
    <xf numFmtId="0" fontId="19" fillId="4" borderId="13" xfId="0" applyFont="1" applyFill="1" applyBorder="1"/>
    <xf numFmtId="0" fontId="19" fillId="4" borderId="14" xfId="0" applyFont="1" applyFill="1" applyBorder="1" applyAlignment="1">
      <alignment horizontal="center"/>
    </xf>
    <xf numFmtId="0" fontId="19" fillId="4" borderId="15" xfId="0" applyFont="1" applyFill="1" applyBorder="1"/>
    <xf numFmtId="0" fontId="20" fillId="0" borderId="0" xfId="0" applyFont="1"/>
    <xf numFmtId="0" fontId="21" fillId="5" borderId="13" xfId="0" applyFont="1" applyFill="1" applyBorder="1"/>
    <xf numFmtId="0" fontId="21" fillId="5" borderId="14" xfId="0" applyFont="1" applyFill="1" applyBorder="1" applyAlignment="1">
      <alignment horizontal="center"/>
    </xf>
    <xf numFmtId="0" fontId="21" fillId="5" borderId="15" xfId="0" applyFont="1" applyFill="1" applyBorder="1"/>
    <xf numFmtId="0" fontId="22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8" xfId="0" applyFont="1" applyBorder="1"/>
    <xf numFmtId="0" fontId="6" fillId="0" borderId="8" xfId="0" applyFont="1" applyBorder="1"/>
    <xf numFmtId="0" fontId="5" fillId="0" borderId="8" xfId="0" applyFont="1" applyBorder="1"/>
    <xf numFmtId="164" fontId="0" fillId="0" borderId="0" xfId="0" applyNumberFormat="1"/>
    <xf numFmtId="164" fontId="14" fillId="3" borderId="10" xfId="0" applyNumberFormat="1" applyFont="1" applyFill="1" applyBorder="1" applyAlignment="1">
      <alignment horizontal="right"/>
    </xf>
    <xf numFmtId="164" fontId="19" fillId="4" borderId="13" xfId="0" applyNumberFormat="1" applyFont="1" applyFill="1" applyBorder="1" applyAlignment="1">
      <alignment horizontal="right"/>
    </xf>
    <xf numFmtId="164" fontId="21" fillId="5" borderId="13" xfId="0" applyNumberFormat="1" applyFont="1" applyFill="1" applyBorder="1" applyAlignment="1">
      <alignment horizontal="right"/>
    </xf>
    <xf numFmtId="0" fontId="16" fillId="0" borderId="16" xfId="0" applyFont="1" applyBorder="1"/>
    <xf numFmtId="164" fontId="12" fillId="2" borderId="17" xfId="1" applyNumberFormat="1" applyFont="1" applyFill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4" fillId="3" borderId="10" xfId="0" applyNumberFormat="1" applyFont="1" applyFill="1" applyBorder="1" applyAlignment="1">
      <alignment horizontal="right"/>
    </xf>
    <xf numFmtId="164" fontId="15" fillId="0" borderId="6" xfId="0" quotePrefix="1" applyNumberFormat="1" applyFont="1" applyBorder="1" applyAlignment="1">
      <alignment horizontal="right"/>
    </xf>
    <xf numFmtId="165" fontId="19" fillId="4" borderId="13" xfId="0" applyNumberFormat="1" applyFont="1" applyFill="1" applyBorder="1" applyAlignment="1">
      <alignment horizontal="right"/>
    </xf>
    <xf numFmtId="165" fontId="21" fillId="5" borderId="13" xfId="0" applyNumberFormat="1" applyFont="1" applyFill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Border="1"/>
    <xf numFmtId="165" fontId="14" fillId="3" borderId="10" xfId="0" applyNumberFormat="1" applyFont="1" applyFill="1" applyBorder="1"/>
    <xf numFmtId="165" fontId="19" fillId="4" borderId="13" xfId="0" applyNumberFormat="1" applyFont="1" applyFill="1" applyBorder="1"/>
    <xf numFmtId="165" fontId="12" fillId="2" borderId="17" xfId="0" applyNumberFormat="1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center" vertical="center" wrapText="1"/>
    </xf>
    <xf numFmtId="165" fontId="12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4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4" fillId="0" borderId="8" xfId="0" applyFont="1" applyBorder="1"/>
    <xf numFmtId="0" fontId="19" fillId="4" borderId="6" xfId="0" applyFont="1" applyFill="1" applyBorder="1"/>
    <xf numFmtId="0" fontId="19" fillId="4" borderId="7" xfId="0" applyFont="1" applyFill="1" applyBorder="1" applyAlignment="1">
      <alignment horizontal="center"/>
    </xf>
    <xf numFmtId="0" fontId="19" fillId="4" borderId="8" xfId="0" applyFont="1" applyFill="1" applyBorder="1"/>
    <xf numFmtId="165" fontId="19" fillId="4" borderId="6" xfId="0" applyNumberFormat="1" applyFont="1" applyFill="1" applyBorder="1" applyAlignment="1">
      <alignment horizontal="right"/>
    </xf>
    <xf numFmtId="164" fontId="19" fillId="4" borderId="6" xfId="0" applyNumberFormat="1" applyFont="1" applyFill="1" applyBorder="1" applyAlignment="1">
      <alignment horizontal="right"/>
    </xf>
    <xf numFmtId="165" fontId="19" fillId="4" borderId="6" xfId="0" applyNumberFormat="1" applyFont="1" applyFill="1" applyBorder="1"/>
    <xf numFmtId="0" fontId="19" fillId="4" borderId="20" xfId="0" applyFont="1" applyFill="1" applyBorder="1"/>
    <xf numFmtId="0" fontId="19" fillId="4" borderId="21" xfId="0" applyFont="1" applyFill="1" applyBorder="1" applyAlignment="1">
      <alignment horizontal="center"/>
    </xf>
    <xf numFmtId="0" fontId="19" fillId="4" borderId="22" xfId="0" applyFont="1" applyFill="1" applyBorder="1"/>
    <xf numFmtId="165" fontId="19" fillId="4" borderId="20" xfId="0" applyNumberFormat="1" applyFont="1" applyFill="1" applyBorder="1" applyAlignment="1">
      <alignment horizontal="right"/>
    </xf>
    <xf numFmtId="164" fontId="19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19" fillId="4" borderId="20" xfId="0" applyNumberFormat="1" applyFont="1" applyFill="1" applyBorder="1"/>
    <xf numFmtId="164" fontId="14" fillId="3" borderId="24" xfId="0" applyNumberFormat="1" applyFont="1" applyFill="1" applyBorder="1" applyAlignment="1">
      <alignment horizontal="right"/>
    </xf>
    <xf numFmtId="164" fontId="14" fillId="3" borderId="10" xfId="1" applyNumberFormat="1" applyFont="1" applyFill="1" applyBorder="1" applyAlignment="1">
      <alignment horizontal="right"/>
    </xf>
    <xf numFmtId="0" fontId="3" fillId="0" borderId="8" xfId="0" applyFont="1" applyBorder="1"/>
    <xf numFmtId="165" fontId="3" fillId="0" borderId="6" xfId="0" applyNumberFormat="1" applyFont="1" applyBorder="1" applyAlignment="1">
      <alignment horizontal="right"/>
    </xf>
    <xf numFmtId="0" fontId="2" fillId="0" borderId="8" xfId="0" applyFont="1" applyBorder="1"/>
    <xf numFmtId="0" fontId="1" fillId="0" borderId="0" xfId="0" applyFont="1"/>
    <xf numFmtId="0" fontId="1" fillId="0" borderId="8" xfId="0" applyFont="1" applyBorder="1"/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7"/>
  <sheetViews>
    <sheetView tabSelected="1" topLeftCell="B1" zoomScaleNormal="100" zoomScaleSheetLayoutView="80" workbookViewId="0">
      <selection activeCell="D59" sqref="D59"/>
    </sheetView>
  </sheetViews>
  <sheetFormatPr defaultColWidth="9.28515625" defaultRowHeight="12.75" x14ac:dyDescent="0.2"/>
  <cols>
    <col min="1" max="1" width="5.5703125" customWidth="1"/>
    <col min="2" max="2" width="37" customWidth="1"/>
    <col min="3" max="3" width="3" style="2" bestFit="1" customWidth="1"/>
    <col min="4" max="4" width="61.7109375" bestFit="1" customWidth="1"/>
    <col min="5" max="7" width="13.5703125" style="54" customWidth="1"/>
    <col min="8" max="8" width="12.7109375" style="32" customWidth="1"/>
    <col min="9" max="9" width="6.28515625" customWidth="1"/>
    <col min="10" max="10" width="14" style="54" customWidth="1"/>
    <col min="11" max="11" width="12.7109375" customWidth="1"/>
  </cols>
  <sheetData>
    <row r="2" spans="2:11" ht="18.75" x14ac:dyDescent="0.3">
      <c r="B2" s="1" t="s">
        <v>94</v>
      </c>
    </row>
    <row r="3" spans="2:11" ht="15" x14ac:dyDescent="0.25">
      <c r="B3" s="27" t="s">
        <v>41</v>
      </c>
    </row>
    <row r="4" spans="2:11" ht="15" x14ac:dyDescent="0.25">
      <c r="B4" s="76" t="s">
        <v>96</v>
      </c>
    </row>
    <row r="5" spans="2:11" ht="15" x14ac:dyDescent="0.25">
      <c r="B5" s="3"/>
    </row>
    <row r="6" spans="2:11" x14ac:dyDescent="0.2">
      <c r="B6" s="4" t="s">
        <v>42</v>
      </c>
      <c r="J6" s="56"/>
      <c r="K6" s="39"/>
    </row>
    <row r="7" spans="2:11" s="6" customFormat="1" ht="66.75" customHeight="1" x14ac:dyDescent="0.2">
      <c r="B7" s="5" t="s">
        <v>43</v>
      </c>
      <c r="C7" s="78" t="s">
        <v>44</v>
      </c>
      <c r="D7" s="79"/>
      <c r="E7" s="51" t="s">
        <v>45</v>
      </c>
      <c r="F7" s="52" t="s">
        <v>46</v>
      </c>
      <c r="G7" s="51" t="s">
        <v>47</v>
      </c>
      <c r="H7" s="37" t="s">
        <v>48</v>
      </c>
      <c r="J7" s="53" t="s">
        <v>86</v>
      </c>
      <c r="K7" s="38" t="s">
        <v>87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5">
        <v>19205305.340000004</v>
      </c>
      <c r="F8" s="45">
        <v>19223088.240000006</v>
      </c>
      <c r="G8" s="45">
        <v>4178292.19</v>
      </c>
      <c r="H8" s="12">
        <f>G8/F8</f>
        <v>0.21735800917282783</v>
      </c>
      <c r="I8" s="40"/>
      <c r="J8" s="46">
        <v>4121125.3200000036</v>
      </c>
      <c r="K8" s="12">
        <v>0.22372934050287155</v>
      </c>
    </row>
    <row r="9" spans="2:11" ht="15" x14ac:dyDescent="0.25">
      <c r="B9" s="9"/>
      <c r="C9" s="10" t="s">
        <v>1</v>
      </c>
      <c r="D9" s="11" t="s">
        <v>2</v>
      </c>
      <c r="E9" s="47">
        <v>6971130.370000001</v>
      </c>
      <c r="F9" s="47">
        <v>7125455.1100000003</v>
      </c>
      <c r="G9" s="47">
        <v>1488652.7999999998</v>
      </c>
      <c r="H9" s="12">
        <f t="shared" ref="H9:H57" si="0">G9/F9</f>
        <v>0.20892038150809425</v>
      </c>
      <c r="I9" s="40"/>
      <c r="J9" s="48">
        <v>1428309.95</v>
      </c>
      <c r="K9" s="12">
        <v>0.21417602441153616</v>
      </c>
    </row>
    <row r="10" spans="2:11" ht="15" x14ac:dyDescent="0.25">
      <c r="B10" s="9"/>
      <c r="C10" s="10" t="s">
        <v>3</v>
      </c>
      <c r="D10" s="29" t="s">
        <v>51</v>
      </c>
      <c r="E10" s="47">
        <v>263481352.91000009</v>
      </c>
      <c r="F10" s="47">
        <v>264236363.41</v>
      </c>
      <c r="G10" s="47">
        <v>55987748.059999943</v>
      </c>
      <c r="H10" s="12">
        <f t="shared" si="0"/>
        <v>0.21188509914938183</v>
      </c>
      <c r="I10" s="40"/>
      <c r="J10" s="48">
        <v>54683655.130000032</v>
      </c>
      <c r="K10" s="12">
        <v>0.21425345861220543</v>
      </c>
    </row>
    <row r="11" spans="2:11" ht="15" x14ac:dyDescent="0.25">
      <c r="B11" s="9"/>
      <c r="C11" s="10" t="s">
        <v>4</v>
      </c>
      <c r="D11" s="11" t="s">
        <v>5</v>
      </c>
      <c r="E11" s="47">
        <v>8442134.3100000024</v>
      </c>
      <c r="F11" s="47">
        <v>8332106.2400000021</v>
      </c>
      <c r="G11" s="47">
        <v>1793825.5899999992</v>
      </c>
      <c r="H11" s="12">
        <f t="shared" si="0"/>
        <v>0.21529077262461774</v>
      </c>
      <c r="I11" s="40"/>
      <c r="J11" s="48">
        <v>1878298.67</v>
      </c>
      <c r="K11" s="12">
        <v>0.21974318490620839</v>
      </c>
    </row>
    <row r="12" spans="2:11" ht="15" x14ac:dyDescent="0.25">
      <c r="B12" s="9"/>
      <c r="C12" s="10" t="s">
        <v>6</v>
      </c>
      <c r="D12" s="29" t="s">
        <v>52</v>
      </c>
      <c r="E12" s="47">
        <v>55342119.86999999</v>
      </c>
      <c r="F12" s="47">
        <v>52808597.440000013</v>
      </c>
      <c r="G12" s="47">
        <v>4514357.2299999986</v>
      </c>
      <c r="H12" s="12">
        <f t="shared" si="0"/>
        <v>8.5485270369642249E-2</v>
      </c>
      <c r="I12" s="40"/>
      <c r="J12" s="48">
        <v>4597028.9100000039</v>
      </c>
      <c r="K12" s="12">
        <v>9.855724191519738E-2</v>
      </c>
    </row>
    <row r="13" spans="2:11" ht="15" x14ac:dyDescent="0.25">
      <c r="B13" s="13"/>
      <c r="C13" s="10" t="s">
        <v>7</v>
      </c>
      <c r="D13" s="29" t="s">
        <v>53</v>
      </c>
      <c r="E13" s="47">
        <v>102371952.80000027</v>
      </c>
      <c r="F13" s="47">
        <v>104343035.86000033</v>
      </c>
      <c r="G13" s="47">
        <v>25937102.69000002</v>
      </c>
      <c r="H13" s="12">
        <f t="shared" si="0"/>
        <v>0.24857531196236693</v>
      </c>
      <c r="I13" s="40"/>
      <c r="J13" s="48">
        <v>25465897.110000059</v>
      </c>
      <c r="K13" s="12">
        <v>0.24780378109790943</v>
      </c>
    </row>
    <row r="14" spans="2:11" s="17" customFormat="1" ht="15" x14ac:dyDescent="0.25">
      <c r="B14" s="14" t="s">
        <v>8</v>
      </c>
      <c r="C14" s="15"/>
      <c r="D14" s="16"/>
      <c r="E14" s="41">
        <f>SUM(E8:E13)</f>
        <v>455813995.60000032</v>
      </c>
      <c r="F14" s="41">
        <f t="shared" ref="F14:G14" si="1">SUM(F8:F13)</f>
        <v>456068646.30000031</v>
      </c>
      <c r="G14" s="41">
        <f t="shared" si="1"/>
        <v>93899978.559999973</v>
      </c>
      <c r="H14" s="33">
        <f t="shared" si="0"/>
        <v>0.20589001090470249</v>
      </c>
      <c r="I14" s="40"/>
      <c r="J14" s="49">
        <v>92174315.090000093</v>
      </c>
      <c r="K14" s="33">
        <v>0.21031153769145355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7">
        <v>21726497.980000008</v>
      </c>
      <c r="F15" s="47">
        <v>22504336.329999998</v>
      </c>
      <c r="G15" s="47">
        <v>4272057.2699999977</v>
      </c>
      <c r="H15" s="12">
        <f t="shared" si="0"/>
        <v>0.18983262635943718</v>
      </c>
      <c r="I15" s="40"/>
      <c r="J15" s="48">
        <v>4674335.1199999964</v>
      </c>
      <c r="K15" s="12">
        <v>0.19960538197606245</v>
      </c>
    </row>
    <row r="16" spans="2:11" ht="15" x14ac:dyDescent="0.25">
      <c r="B16" s="9"/>
      <c r="C16" s="10" t="s">
        <v>10</v>
      </c>
      <c r="D16" s="30" t="s">
        <v>81</v>
      </c>
      <c r="E16" s="47">
        <v>20569632.199999992</v>
      </c>
      <c r="F16" s="47">
        <v>20320054.720000003</v>
      </c>
      <c r="G16" s="47">
        <v>1817947.9200000002</v>
      </c>
      <c r="H16" s="12">
        <f t="shared" si="0"/>
        <v>8.9465700021500727E-2</v>
      </c>
      <c r="I16" s="40"/>
      <c r="J16" s="48">
        <v>1066675.8400000001</v>
      </c>
      <c r="K16" s="12">
        <v>4.9150972753189207E-2</v>
      </c>
    </row>
    <row r="17" spans="2:11" ht="15" x14ac:dyDescent="0.25">
      <c r="B17" s="9"/>
      <c r="C17" s="10" t="s">
        <v>11</v>
      </c>
      <c r="D17" s="29" t="s">
        <v>56</v>
      </c>
      <c r="E17" s="47">
        <v>575942344.39999974</v>
      </c>
      <c r="F17" s="47">
        <v>578177212.33000004</v>
      </c>
      <c r="G17" s="47">
        <v>46909269.479999982</v>
      </c>
      <c r="H17" s="12">
        <f t="shared" si="0"/>
        <v>8.1133030634258335E-2</v>
      </c>
      <c r="I17" s="40"/>
      <c r="J17" s="48">
        <v>56921425.580000006</v>
      </c>
      <c r="K17" s="12">
        <v>9.511888853097937E-2</v>
      </c>
    </row>
    <row r="18" spans="2:11" ht="15" x14ac:dyDescent="0.25">
      <c r="B18" s="9"/>
      <c r="C18" s="10" t="s">
        <v>12</v>
      </c>
      <c r="D18" s="29" t="s">
        <v>57</v>
      </c>
      <c r="E18" s="47">
        <v>2289667.0500000007</v>
      </c>
      <c r="F18" s="47">
        <v>2431561.79</v>
      </c>
      <c r="G18" s="47">
        <v>285140.40999999992</v>
      </c>
      <c r="H18" s="12">
        <f t="shared" si="0"/>
        <v>0.11726636401865811</v>
      </c>
      <c r="I18" s="40"/>
      <c r="J18" s="48">
        <v>262210.15000000002</v>
      </c>
      <c r="K18" s="12">
        <v>0.1002928583447512</v>
      </c>
    </row>
    <row r="19" spans="2:11" s="17" customFormat="1" ht="15" x14ac:dyDescent="0.25">
      <c r="B19" s="14" t="s">
        <v>13</v>
      </c>
      <c r="C19" s="15"/>
      <c r="D19" s="16"/>
      <c r="E19" s="41">
        <f>SUM(E15:E18)</f>
        <v>620528141.62999964</v>
      </c>
      <c r="F19" s="41">
        <f>SUM(F15:F18)</f>
        <v>623433165.16999996</v>
      </c>
      <c r="G19" s="41">
        <f>SUM(G15:G18)</f>
        <v>53284415.079999976</v>
      </c>
      <c r="H19" s="33">
        <f t="shared" si="0"/>
        <v>8.546933024564099E-2</v>
      </c>
      <c r="I19" s="40"/>
      <c r="J19" s="49">
        <v>62924646.689999998</v>
      </c>
      <c r="K19" s="33">
        <v>9.7382702495130036E-2</v>
      </c>
    </row>
    <row r="20" spans="2:11" ht="15" x14ac:dyDescent="0.25">
      <c r="B20" s="18" t="s">
        <v>58</v>
      </c>
      <c r="C20" s="10">
        <v>30</v>
      </c>
      <c r="D20" s="73" t="s">
        <v>93</v>
      </c>
      <c r="E20" s="47">
        <v>681350</v>
      </c>
      <c r="F20" s="47">
        <v>681350</v>
      </c>
      <c r="G20" s="47">
        <v>605</v>
      </c>
      <c r="H20" s="12">
        <f t="shared" si="0"/>
        <v>8.8794305423057162E-4</v>
      </c>
      <c r="I20" s="40"/>
      <c r="J20" s="74">
        <v>605</v>
      </c>
      <c r="K20" s="12">
        <v>8.8794305423057162E-4</v>
      </c>
    </row>
    <row r="21" spans="2:11" ht="15" x14ac:dyDescent="0.25">
      <c r="B21" s="9"/>
      <c r="C21" s="10" t="s">
        <v>14</v>
      </c>
      <c r="D21" s="29" t="s">
        <v>59</v>
      </c>
      <c r="E21" s="47">
        <v>14752229.58</v>
      </c>
      <c r="F21" s="47">
        <v>14252229.58</v>
      </c>
      <c r="G21" s="47">
        <v>277036.90999999997</v>
      </c>
      <c r="H21" s="12">
        <f t="shared" si="0"/>
        <v>1.9438145340344704E-2</v>
      </c>
      <c r="I21" s="40"/>
      <c r="J21" s="48">
        <v>462264.03</v>
      </c>
      <c r="K21" s="12">
        <v>3.0829664825721911E-2</v>
      </c>
    </row>
    <row r="22" spans="2:11" ht="15" x14ac:dyDescent="0.25">
      <c r="B22" s="13"/>
      <c r="C22" s="10" t="s">
        <v>15</v>
      </c>
      <c r="D22" s="29" t="s">
        <v>60</v>
      </c>
      <c r="E22" s="47">
        <v>530000</v>
      </c>
      <c r="F22" s="47">
        <v>1030000</v>
      </c>
      <c r="G22" s="47">
        <v>106761.24</v>
      </c>
      <c r="H22" s="12">
        <f t="shared" si="0"/>
        <v>0.10365168932038836</v>
      </c>
      <c r="I22" s="40"/>
      <c r="J22" s="48">
        <v>45974.869999999995</v>
      </c>
      <c r="K22" s="12">
        <v>8.6745037735849045E-2</v>
      </c>
    </row>
    <row r="23" spans="2:11" s="17" customFormat="1" ht="15" x14ac:dyDescent="0.25">
      <c r="B23" s="14" t="s">
        <v>16</v>
      </c>
      <c r="C23" s="15"/>
      <c r="D23" s="16"/>
      <c r="E23" s="41">
        <f>SUM(E20:E22)</f>
        <v>15963579.58</v>
      </c>
      <c r="F23" s="41">
        <f>SUM(F20:F22)</f>
        <v>15963579.58</v>
      </c>
      <c r="G23" s="41">
        <f>SUM(G20:G22)</f>
        <v>384403.14999999997</v>
      </c>
      <c r="H23" s="33">
        <f t="shared" si="0"/>
        <v>2.4080009629018302E-2</v>
      </c>
      <c r="I23" s="40"/>
      <c r="J23" s="49">
        <v>508843.9</v>
      </c>
      <c r="K23" s="33">
        <v>3.1399493982310643E-2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7">
        <v>432694952.32999992</v>
      </c>
      <c r="F24" s="47">
        <v>460887052.43999994</v>
      </c>
      <c r="G24" s="47">
        <v>162810275.61000001</v>
      </c>
      <c r="H24" s="12">
        <f t="shared" si="0"/>
        <v>0.35325417528667785</v>
      </c>
      <c r="I24" s="40"/>
      <c r="J24" s="48">
        <v>114041272.5</v>
      </c>
      <c r="K24" s="12">
        <v>0.27050263560093563</v>
      </c>
    </row>
    <row r="25" spans="2:11" ht="15" x14ac:dyDescent="0.25">
      <c r="B25" s="9"/>
      <c r="C25" s="10" t="s">
        <v>18</v>
      </c>
      <c r="D25" s="29" t="s">
        <v>63</v>
      </c>
      <c r="E25" s="47">
        <v>336824423.13999999</v>
      </c>
      <c r="F25" s="47">
        <v>361671429.94</v>
      </c>
      <c r="G25" s="47">
        <v>88091464.480000004</v>
      </c>
      <c r="H25" s="12">
        <f t="shared" si="0"/>
        <v>0.24356766166078991</v>
      </c>
      <c r="I25" s="40"/>
      <c r="J25" s="48">
        <v>72520945</v>
      </c>
      <c r="K25" s="12">
        <v>0.22076913440528378</v>
      </c>
    </row>
    <row r="26" spans="2:11" ht="15" x14ac:dyDescent="0.25">
      <c r="B26" s="9"/>
      <c r="C26" s="10">
        <v>45</v>
      </c>
      <c r="D26" s="31" t="s">
        <v>83</v>
      </c>
      <c r="E26" s="47">
        <v>1612500</v>
      </c>
      <c r="F26" s="47">
        <v>1312500</v>
      </c>
      <c r="G26" s="55">
        <v>0</v>
      </c>
      <c r="H26" s="42">
        <f t="shared" si="0"/>
        <v>0</v>
      </c>
      <c r="I26" s="40"/>
      <c r="J26" s="48">
        <v>0</v>
      </c>
      <c r="K26" s="12">
        <v>0</v>
      </c>
    </row>
    <row r="27" spans="2:11" ht="15" x14ac:dyDescent="0.25">
      <c r="B27" s="9"/>
      <c r="C27" s="10" t="s">
        <v>19</v>
      </c>
      <c r="D27" s="29" t="s">
        <v>64</v>
      </c>
      <c r="E27" s="47">
        <v>397464382.96999997</v>
      </c>
      <c r="F27" s="47">
        <v>394198544.00999999</v>
      </c>
      <c r="G27" s="47">
        <v>57671742.120000005</v>
      </c>
      <c r="H27" s="12">
        <f t="shared" si="0"/>
        <v>0.14630125604557534</v>
      </c>
      <c r="I27" s="40"/>
      <c r="J27" s="48">
        <v>52054340.119999997</v>
      </c>
      <c r="K27" s="12">
        <v>0.13071660904392718</v>
      </c>
    </row>
    <row r="28" spans="2:11" ht="15" x14ac:dyDescent="0.25">
      <c r="B28" s="9"/>
      <c r="C28" s="10" t="s">
        <v>20</v>
      </c>
      <c r="D28" s="29" t="s">
        <v>65</v>
      </c>
      <c r="E28" s="47">
        <v>499243.27</v>
      </c>
      <c r="F28" s="47">
        <v>1574543.27</v>
      </c>
      <c r="G28" s="47">
        <v>194400</v>
      </c>
      <c r="H28" s="12">
        <f t="shared" si="0"/>
        <v>0.12346437452938337</v>
      </c>
      <c r="I28" s="40"/>
      <c r="J28" s="48">
        <v>12197.61</v>
      </c>
      <c r="K28" s="12">
        <v>7.7845278958873472E-3</v>
      </c>
    </row>
    <row r="29" spans="2:11" ht="15" x14ac:dyDescent="0.25">
      <c r="B29" s="9"/>
      <c r="C29" s="10" t="s">
        <v>21</v>
      </c>
      <c r="D29" s="29" t="s">
        <v>66</v>
      </c>
      <c r="E29" s="47">
        <v>88976345.75</v>
      </c>
      <c r="F29" s="47">
        <v>102526979.09999998</v>
      </c>
      <c r="G29" s="47">
        <v>16055280.850000005</v>
      </c>
      <c r="H29" s="12">
        <f t="shared" si="0"/>
        <v>0.15659566868092781</v>
      </c>
      <c r="I29" s="40"/>
      <c r="J29" s="48">
        <v>7036804.5599999987</v>
      </c>
      <c r="K29" s="12">
        <v>8.8366427868572059E-2</v>
      </c>
    </row>
    <row r="30" spans="2:11" ht="15" x14ac:dyDescent="0.25">
      <c r="B30" s="13"/>
      <c r="C30" s="10" t="s">
        <v>22</v>
      </c>
      <c r="D30" s="29" t="s">
        <v>67</v>
      </c>
      <c r="E30" s="47">
        <v>117154.37</v>
      </c>
      <c r="F30" s="47">
        <v>83654.37</v>
      </c>
      <c r="G30" s="47">
        <v>9270</v>
      </c>
      <c r="H30" s="12">
        <f t="shared" si="0"/>
        <v>0.11081309918417891</v>
      </c>
      <c r="I30" s="40"/>
      <c r="J30" s="48">
        <v>0</v>
      </c>
      <c r="K30" s="12">
        <v>0</v>
      </c>
    </row>
    <row r="31" spans="2:11" s="17" customFormat="1" ht="15" x14ac:dyDescent="0.25">
      <c r="B31" s="14" t="s">
        <v>23</v>
      </c>
      <c r="C31" s="15"/>
      <c r="D31" s="16"/>
      <c r="E31" s="41">
        <f>SUM(E24:E30)</f>
        <v>1258189001.8299997</v>
      </c>
      <c r="F31" s="41">
        <f t="shared" ref="F31:G31" si="2">SUM(F24:F30)</f>
        <v>1322254703.1299996</v>
      </c>
      <c r="G31" s="41">
        <f t="shared" si="2"/>
        <v>324832433.06000006</v>
      </c>
      <c r="H31" s="33">
        <f t="shared" si="0"/>
        <v>0.24566555315784996</v>
      </c>
      <c r="I31" s="40"/>
      <c r="J31" s="49">
        <v>245665559.79000002</v>
      </c>
      <c r="K31" s="33">
        <v>0.19948534051679656</v>
      </c>
    </row>
    <row r="32" spans="2:11" ht="15" x14ac:dyDescent="0.25">
      <c r="B32" s="9"/>
      <c r="C32" s="10">
        <v>50</v>
      </c>
      <c r="D32" s="77" t="s">
        <v>85</v>
      </c>
      <c r="E32" s="47">
        <v>87176456.290000007</v>
      </c>
      <c r="F32" s="47">
        <v>32978425.43</v>
      </c>
      <c r="G32" s="55">
        <v>0</v>
      </c>
      <c r="H32" s="12">
        <f t="shared" si="0"/>
        <v>0</v>
      </c>
      <c r="I32" s="40"/>
      <c r="J32" s="48">
        <v>0</v>
      </c>
      <c r="K32" s="42">
        <v>0</v>
      </c>
    </row>
    <row r="33" spans="2:11" s="17" customFormat="1" ht="15" x14ac:dyDescent="0.25">
      <c r="B33" s="14" t="s">
        <v>82</v>
      </c>
      <c r="C33" s="15"/>
      <c r="D33" s="16"/>
      <c r="E33" s="41">
        <f>SUM(E32:E32)</f>
        <v>87176456.290000007</v>
      </c>
      <c r="F33" s="41">
        <f>SUM(F32:F32)</f>
        <v>32978425.43</v>
      </c>
      <c r="G33" s="41">
        <f>SUM(G32:G32)</f>
        <v>0</v>
      </c>
      <c r="H33" s="33">
        <f t="shared" si="0"/>
        <v>0</v>
      </c>
      <c r="I33" s="40"/>
      <c r="J33" s="41">
        <v>0</v>
      </c>
      <c r="K33" s="72">
        <v>0</v>
      </c>
    </row>
    <row r="34" spans="2:11" s="22" customFormat="1" ht="15" x14ac:dyDescent="0.25">
      <c r="B34" s="19" t="s">
        <v>84</v>
      </c>
      <c r="C34" s="20"/>
      <c r="D34" s="21"/>
      <c r="E34" s="43">
        <f>E14+E19+E23+E31+E33</f>
        <v>2437671174.9299994</v>
      </c>
      <c r="F34" s="43">
        <f>F14+F19+F23+F31+F33</f>
        <v>2450698519.6099997</v>
      </c>
      <c r="G34" s="43">
        <f>G14+G19+G23+G31+G33</f>
        <v>472401229.85000002</v>
      </c>
      <c r="H34" s="34">
        <f t="shared" si="0"/>
        <v>0.19276187016474683</v>
      </c>
      <c r="I34" s="40"/>
      <c r="J34" s="50">
        <v>401273365.47000015</v>
      </c>
      <c r="K34" s="34">
        <v>0.16768270540468286</v>
      </c>
    </row>
    <row r="35" spans="2:11" ht="15" x14ac:dyDescent="0.25">
      <c r="B35" s="7" t="s">
        <v>68</v>
      </c>
      <c r="C35" s="8" t="s">
        <v>24</v>
      </c>
      <c r="D35" s="28" t="s">
        <v>69</v>
      </c>
      <c r="E35" s="45">
        <v>599467696.31000006</v>
      </c>
      <c r="F35" s="45">
        <v>562823212.35000002</v>
      </c>
      <c r="G35" s="45">
        <v>12311686.729999997</v>
      </c>
      <c r="H35" s="12">
        <f t="shared" si="0"/>
        <v>2.1874873778915484E-2</v>
      </c>
      <c r="I35" s="40"/>
      <c r="J35" s="48">
        <v>16598049.700000001</v>
      </c>
      <c r="K35" s="12">
        <v>3.5977914992881846E-2</v>
      </c>
    </row>
    <row r="36" spans="2:11" ht="15" x14ac:dyDescent="0.25">
      <c r="B36" s="9"/>
      <c r="C36" s="10" t="s">
        <v>25</v>
      </c>
      <c r="D36" s="29" t="s">
        <v>70</v>
      </c>
      <c r="E36" s="47">
        <v>6694233.3499999996</v>
      </c>
      <c r="F36" s="47">
        <v>9899956.7699999996</v>
      </c>
      <c r="G36" s="47">
        <v>79323.64</v>
      </c>
      <c r="H36" s="12">
        <f t="shared" si="0"/>
        <v>8.0125238769098179E-3</v>
      </c>
      <c r="I36" s="40"/>
      <c r="J36" s="48">
        <v>558035.02</v>
      </c>
      <c r="K36" s="12">
        <v>3.5875570333134266E-2</v>
      </c>
    </row>
    <row r="37" spans="2:11" ht="15" x14ac:dyDescent="0.25">
      <c r="B37" s="9"/>
      <c r="C37" s="10" t="s">
        <v>26</v>
      </c>
      <c r="D37" s="29" t="s">
        <v>71</v>
      </c>
      <c r="E37" s="47">
        <v>1138956</v>
      </c>
      <c r="F37" s="47">
        <v>26536946.210000001</v>
      </c>
      <c r="G37" s="47">
        <v>6738256.8399999999</v>
      </c>
      <c r="H37" s="12">
        <f t="shared" si="0"/>
        <v>0.2539198288558463</v>
      </c>
      <c r="I37" s="40"/>
      <c r="J37" s="48">
        <v>2781.8</v>
      </c>
      <c r="K37" s="12">
        <v>2.1044985589616714E-3</v>
      </c>
    </row>
    <row r="38" spans="2:11" ht="15" x14ac:dyDescent="0.25">
      <c r="B38" s="9"/>
      <c r="C38" s="10" t="s">
        <v>27</v>
      </c>
      <c r="D38" s="29" t="s">
        <v>72</v>
      </c>
      <c r="E38" s="47">
        <v>16782155.18</v>
      </c>
      <c r="F38" s="47">
        <v>22518601.420000002</v>
      </c>
      <c r="G38" s="47">
        <v>228745.04000000004</v>
      </c>
      <c r="H38" s="12">
        <f t="shared" si="0"/>
        <v>1.0158048261240551E-2</v>
      </c>
      <c r="I38" s="40"/>
      <c r="J38" s="48">
        <v>764875.33000000007</v>
      </c>
      <c r="K38" s="12">
        <v>6.9806594578207495E-2</v>
      </c>
    </row>
    <row r="39" spans="2:11" ht="15" x14ac:dyDescent="0.25">
      <c r="B39" s="13"/>
      <c r="C39" s="10" t="s">
        <v>28</v>
      </c>
      <c r="D39" s="29" t="s">
        <v>73</v>
      </c>
      <c r="E39" s="47">
        <v>500000</v>
      </c>
      <c r="F39" s="47">
        <v>539588.01</v>
      </c>
      <c r="G39" s="47">
        <v>0</v>
      </c>
      <c r="H39" s="12">
        <f t="shared" si="0"/>
        <v>0</v>
      </c>
      <c r="I39" s="40"/>
      <c r="J39" s="48">
        <v>0</v>
      </c>
      <c r="K39" s="12">
        <v>0</v>
      </c>
    </row>
    <row r="40" spans="2:11" s="17" customFormat="1" ht="15" x14ac:dyDescent="0.25">
      <c r="B40" s="14" t="s">
        <v>29</v>
      </c>
      <c r="C40" s="15"/>
      <c r="D40" s="16"/>
      <c r="E40" s="41">
        <f>SUM(E35:E39)</f>
        <v>624583040.84000003</v>
      </c>
      <c r="F40" s="41">
        <f t="shared" ref="F40:G40" si="3">SUM(F35:F39)</f>
        <v>622318304.75999999</v>
      </c>
      <c r="G40" s="41">
        <f t="shared" si="3"/>
        <v>19358012.249999996</v>
      </c>
      <c r="H40" s="33">
        <f t="shared" si="0"/>
        <v>3.1106287734000537E-2</v>
      </c>
      <c r="I40" s="40"/>
      <c r="J40" s="49">
        <v>17923741.850000001</v>
      </c>
      <c r="K40" s="33">
        <v>3.6522732378574188E-2</v>
      </c>
    </row>
    <row r="41" spans="2:11" ht="15" x14ac:dyDescent="0.25">
      <c r="B41" s="18" t="s">
        <v>74</v>
      </c>
      <c r="C41" s="10" t="s">
        <v>30</v>
      </c>
      <c r="D41" s="29" t="s">
        <v>62</v>
      </c>
      <c r="E41" s="47">
        <v>490000</v>
      </c>
      <c r="F41" s="47">
        <v>350000</v>
      </c>
      <c r="G41" s="47">
        <v>0</v>
      </c>
      <c r="H41" s="12">
        <f t="shared" si="0"/>
        <v>0</v>
      </c>
      <c r="I41" s="40"/>
      <c r="J41" s="48">
        <v>6930000</v>
      </c>
      <c r="K41" s="12">
        <v>0.89074550128534702</v>
      </c>
    </row>
    <row r="42" spans="2:11" ht="15" x14ac:dyDescent="0.25">
      <c r="B42" s="9"/>
      <c r="C42" s="10" t="s">
        <v>31</v>
      </c>
      <c r="D42" s="29" t="s">
        <v>75</v>
      </c>
      <c r="E42" s="47">
        <v>6895000</v>
      </c>
      <c r="F42" s="47">
        <v>16929286.829999998</v>
      </c>
      <c r="G42" s="47">
        <v>0</v>
      </c>
      <c r="H42" s="12">
        <f t="shared" si="0"/>
        <v>0</v>
      </c>
      <c r="I42" s="40"/>
      <c r="J42" s="48">
        <v>0</v>
      </c>
      <c r="K42" s="12">
        <v>0</v>
      </c>
    </row>
    <row r="43" spans="2:11" ht="15" x14ac:dyDescent="0.25">
      <c r="B43" s="9"/>
      <c r="C43" s="10">
        <v>75</v>
      </c>
      <c r="D43" s="29" t="s">
        <v>83</v>
      </c>
      <c r="E43" s="47">
        <v>1315009.8799999999</v>
      </c>
      <c r="F43" s="47">
        <v>1315009.8799999999</v>
      </c>
      <c r="G43" s="47">
        <v>0</v>
      </c>
      <c r="H43" s="12">
        <f t="shared" si="0"/>
        <v>0</v>
      </c>
      <c r="I43" s="40"/>
      <c r="J43" s="48">
        <v>0</v>
      </c>
      <c r="K43" s="12">
        <v>0</v>
      </c>
    </row>
    <row r="44" spans="2:11" ht="15" x14ac:dyDescent="0.25">
      <c r="B44" s="9"/>
      <c r="C44" s="10" t="s">
        <v>32</v>
      </c>
      <c r="D44" s="75" t="s">
        <v>64</v>
      </c>
      <c r="E44" s="47">
        <v>1356949.28</v>
      </c>
      <c r="F44" s="47">
        <v>5761949.2800000003</v>
      </c>
      <c r="G44" s="47">
        <v>0</v>
      </c>
      <c r="H44" s="12">
        <f t="shared" si="0"/>
        <v>0</v>
      </c>
      <c r="I44" s="40"/>
      <c r="J44" s="48">
        <v>0</v>
      </c>
      <c r="K44" s="12">
        <v>0</v>
      </c>
    </row>
    <row r="45" spans="2:11" ht="15" x14ac:dyDescent="0.25">
      <c r="B45" s="9"/>
      <c r="C45" s="10" t="s">
        <v>33</v>
      </c>
      <c r="D45" s="29" t="s">
        <v>66</v>
      </c>
      <c r="E45" s="47">
        <v>37000000</v>
      </c>
      <c r="F45" s="47">
        <v>22903896.789999999</v>
      </c>
      <c r="G45" s="47">
        <v>0</v>
      </c>
      <c r="H45" s="12">
        <f t="shared" si="0"/>
        <v>0</v>
      </c>
      <c r="I45" s="40"/>
      <c r="J45" s="48">
        <v>0</v>
      </c>
      <c r="K45" s="12">
        <v>0</v>
      </c>
    </row>
    <row r="46" spans="2:11" s="17" customFormat="1" ht="15" x14ac:dyDescent="0.25">
      <c r="B46" s="14" t="s">
        <v>34</v>
      </c>
      <c r="C46" s="15"/>
      <c r="D46" s="16"/>
      <c r="E46" s="41">
        <f>SUM(E41:E45)</f>
        <v>47056959.159999996</v>
      </c>
      <c r="F46" s="41">
        <f>SUM(F41:F45)</f>
        <v>47260142.780000001</v>
      </c>
      <c r="G46" s="41">
        <f>SUM(G41:G45)</f>
        <v>0</v>
      </c>
      <c r="H46" s="71">
        <f t="shared" si="0"/>
        <v>0</v>
      </c>
      <c r="I46" s="40"/>
      <c r="J46" s="49">
        <v>6930000</v>
      </c>
      <c r="K46" s="33">
        <v>0.27417855159373705</v>
      </c>
    </row>
    <row r="47" spans="2:11" s="22" customFormat="1" ht="15" x14ac:dyDescent="0.25">
      <c r="B47" s="58" t="s">
        <v>76</v>
      </c>
      <c r="C47" s="59"/>
      <c r="D47" s="60"/>
      <c r="E47" s="61">
        <f>E40+E46</f>
        <v>671640000</v>
      </c>
      <c r="F47" s="61">
        <f>F40+F46</f>
        <v>669578447.53999996</v>
      </c>
      <c r="G47" s="61">
        <f>G40+G46</f>
        <v>19358012.249999996</v>
      </c>
      <c r="H47" s="62">
        <f t="shared" si="0"/>
        <v>2.8910745740279471E-2</v>
      </c>
      <c r="I47" s="40"/>
      <c r="J47" s="63">
        <v>24853741.850000001</v>
      </c>
      <c r="K47" s="62">
        <v>4.816324713062229E-2</v>
      </c>
    </row>
    <row r="48" spans="2:11" s="22" customFormat="1" ht="15" x14ac:dyDescent="0.25">
      <c r="B48" s="64" t="s">
        <v>91</v>
      </c>
      <c r="C48" s="65"/>
      <c r="D48" s="66"/>
      <c r="E48" s="67">
        <f>E34+E47</f>
        <v>3109311174.9299994</v>
      </c>
      <c r="F48" s="67">
        <f>F34+F47</f>
        <v>3120276967.1499996</v>
      </c>
      <c r="G48" s="67">
        <f>G34+G47</f>
        <v>491759242.10000002</v>
      </c>
      <c r="H48" s="68">
        <f t="shared" si="0"/>
        <v>0.1576011512045879</v>
      </c>
      <c r="I48" s="69"/>
      <c r="J48" s="70">
        <v>426127107.32000017</v>
      </c>
      <c r="K48" s="68">
        <v>0.14648159795362861</v>
      </c>
    </row>
    <row r="49" spans="2:11" ht="15" x14ac:dyDescent="0.25">
      <c r="B49" s="7" t="s">
        <v>95</v>
      </c>
      <c r="C49" s="10" t="s">
        <v>35</v>
      </c>
      <c r="D49" s="29" t="s">
        <v>77</v>
      </c>
      <c r="E49" s="47">
        <v>15285053.99</v>
      </c>
      <c r="F49" s="47">
        <v>15285053.99</v>
      </c>
      <c r="G49" s="47">
        <v>0</v>
      </c>
      <c r="H49" s="12">
        <f t="shared" si="0"/>
        <v>0</v>
      </c>
      <c r="I49" s="40"/>
      <c r="J49" s="48">
        <v>0</v>
      </c>
      <c r="K49" s="12">
        <v>0</v>
      </c>
    </row>
    <row r="50" spans="2:11" ht="15" x14ac:dyDescent="0.25">
      <c r="B50" s="9"/>
      <c r="C50" s="10">
        <v>86</v>
      </c>
      <c r="D50" s="29" t="s">
        <v>90</v>
      </c>
      <c r="E50" s="47">
        <v>32000000</v>
      </c>
      <c r="F50" s="47">
        <v>32000000</v>
      </c>
      <c r="G50" s="47">
        <v>0</v>
      </c>
      <c r="H50" s="12">
        <f t="shared" si="0"/>
        <v>0</v>
      </c>
      <c r="I50" s="40"/>
      <c r="J50" s="48">
        <v>0</v>
      </c>
      <c r="K50" s="42">
        <v>0</v>
      </c>
    </row>
    <row r="51" spans="2:11" ht="15" x14ac:dyDescent="0.25">
      <c r="B51" s="36"/>
      <c r="C51" s="10">
        <v>87</v>
      </c>
      <c r="D51" s="57" t="s">
        <v>88</v>
      </c>
      <c r="E51" s="55">
        <v>0</v>
      </c>
      <c r="F51" s="55">
        <v>0</v>
      </c>
      <c r="G51" s="55">
        <v>0</v>
      </c>
      <c r="H51" s="42" t="s">
        <v>89</v>
      </c>
      <c r="I51" s="40"/>
      <c r="J51" s="48">
        <v>2595785.7000000002</v>
      </c>
      <c r="K51" s="42">
        <v>0.20151963472560014</v>
      </c>
    </row>
    <row r="52" spans="2:11" s="17" customFormat="1" ht="15" x14ac:dyDescent="0.25">
      <c r="B52" s="14" t="s">
        <v>36</v>
      </c>
      <c r="C52" s="15"/>
      <c r="D52" s="16"/>
      <c r="E52" s="41">
        <f>SUM(E49:E51)</f>
        <v>47285053.990000002</v>
      </c>
      <c r="F52" s="41">
        <f>SUM(F49:F51)</f>
        <v>47285053.990000002</v>
      </c>
      <c r="G52" s="41">
        <f>SUM(G49:G51)</f>
        <v>0</v>
      </c>
      <c r="H52" s="33">
        <f t="shared" si="0"/>
        <v>0</v>
      </c>
      <c r="I52" s="40"/>
      <c r="J52" s="49">
        <v>2595785.7000000002</v>
      </c>
      <c r="K52" s="33">
        <v>5.3104076916406374E-2</v>
      </c>
    </row>
    <row r="53" spans="2:11" ht="15" x14ac:dyDescent="0.25">
      <c r="B53" s="18" t="s">
        <v>78</v>
      </c>
      <c r="C53" s="10" t="s">
        <v>37</v>
      </c>
      <c r="D53" s="29" t="s">
        <v>79</v>
      </c>
      <c r="E53" s="47">
        <v>93166132.479999989</v>
      </c>
      <c r="F53" s="47">
        <v>93166132.479999989</v>
      </c>
      <c r="G53" s="47">
        <v>25017494.66</v>
      </c>
      <c r="H53" s="12">
        <f t="shared" si="0"/>
        <v>0.26852563258832834</v>
      </c>
      <c r="I53" s="40"/>
      <c r="J53" s="48">
        <v>61267494.649999999</v>
      </c>
      <c r="K53" s="12">
        <v>0.75225625582671041</v>
      </c>
    </row>
    <row r="54" spans="2:11" ht="15" x14ac:dyDescent="0.25">
      <c r="B54" s="13"/>
      <c r="C54" s="10" t="s">
        <v>38</v>
      </c>
      <c r="D54" s="29" t="s">
        <v>80</v>
      </c>
      <c r="E54" s="47">
        <v>3500000</v>
      </c>
      <c r="F54" s="47">
        <v>3500000</v>
      </c>
      <c r="G54" s="47">
        <v>418386.69999999995</v>
      </c>
      <c r="H54" s="12">
        <f t="shared" si="0"/>
        <v>0.11953905714285713</v>
      </c>
      <c r="I54" s="40"/>
      <c r="J54" s="48">
        <v>1017520.12</v>
      </c>
      <c r="K54" s="12">
        <v>0.2907200342857143</v>
      </c>
    </row>
    <row r="55" spans="2:11" s="17" customFormat="1" ht="15" x14ac:dyDescent="0.25">
      <c r="B55" s="14" t="s">
        <v>39</v>
      </c>
      <c r="C55" s="15"/>
      <c r="D55" s="16"/>
      <c r="E55" s="41">
        <f>SUM(E53:E54)</f>
        <v>96666132.479999989</v>
      </c>
      <c r="F55" s="41">
        <f>SUM(F53:F54)</f>
        <v>96666132.479999989</v>
      </c>
      <c r="G55" s="41">
        <f>SUM(G53:G54)</f>
        <v>25435881.359999999</v>
      </c>
      <c r="H55" s="33">
        <f t="shared" si="0"/>
        <v>0.26313126125391051</v>
      </c>
      <c r="I55" s="40"/>
      <c r="J55" s="49">
        <v>62285014.769999996</v>
      </c>
      <c r="K55" s="33">
        <v>0.73323951343408056</v>
      </c>
    </row>
    <row r="56" spans="2:11" s="22" customFormat="1" ht="15" x14ac:dyDescent="0.25">
      <c r="B56" s="19" t="s">
        <v>92</v>
      </c>
      <c r="C56" s="20"/>
      <c r="D56" s="21"/>
      <c r="E56" s="43">
        <f>E52+E55</f>
        <v>143951186.47</v>
      </c>
      <c r="F56" s="43">
        <f t="shared" ref="F56:G56" si="4">F52+F55</f>
        <v>143951186.47</v>
      </c>
      <c r="G56" s="43">
        <f t="shared" si="4"/>
        <v>25435881.359999999</v>
      </c>
      <c r="H56" s="34">
        <f t="shared" si="0"/>
        <v>0.17669796257845322</v>
      </c>
      <c r="I56" s="40"/>
      <c r="J56" s="50">
        <v>64880800.469999999</v>
      </c>
      <c r="K56" s="34">
        <v>0.48481432841983135</v>
      </c>
    </row>
    <row r="57" spans="2:11" s="26" customFormat="1" ht="15.75" x14ac:dyDescent="0.25">
      <c r="B57" s="23" t="s">
        <v>40</v>
      </c>
      <c r="C57" s="24"/>
      <c r="D57" s="25"/>
      <c r="E57" s="44">
        <f>E34+E47+E56</f>
        <v>3253262361.3999991</v>
      </c>
      <c r="F57" s="44">
        <f>F34+F47+F56</f>
        <v>3264228153.6199994</v>
      </c>
      <c r="G57" s="44">
        <f>G34+G47+G56</f>
        <v>517195123.46000004</v>
      </c>
      <c r="H57" s="35">
        <f t="shared" si="0"/>
        <v>0.15844331312639262</v>
      </c>
      <c r="I57" s="40"/>
      <c r="J57" s="44">
        <v>491007907.7900002</v>
      </c>
      <c r="K57" s="35">
        <v>0.16136135393163867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  <customProperties>
    <customPr name="EpmWorksheetKeyString_GUID" r:id="rId2"/>
    <customPr name="FPMExcelClientCellBasedFunctionStatus" r:id="rId3"/>
  </customProperties>
  <ignoredErrors>
    <ignoredError sqref="C8:C45 C46:C48 C49:C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2021-04-28T19:52:33Z</cp:lastPrinted>
  <dcterms:created xsi:type="dcterms:W3CDTF">2013-11-06T08:13:49Z</dcterms:created>
  <dcterms:modified xsi:type="dcterms:W3CDTF">2021-04-28T19:53:04Z</dcterms:modified>
</cp:coreProperties>
</file>