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-15" windowWidth="19290" windowHeight="10890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económica'!$B$2:$K$59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H25" i="1" l="1"/>
  <c r="H46" i="1" l="1"/>
  <c r="E48" i="1"/>
  <c r="F48" i="1"/>
  <c r="G48" i="1"/>
  <c r="E54" i="1" l="1"/>
  <c r="G23" i="1"/>
  <c r="F23" i="1"/>
  <c r="E23" i="1"/>
  <c r="F14" i="1" l="1"/>
  <c r="G14" i="1"/>
  <c r="H8" i="1" l="1"/>
  <c r="H9" i="1"/>
  <c r="H10" i="1"/>
  <c r="H11" i="1"/>
  <c r="H12" i="1"/>
  <c r="H13" i="1"/>
  <c r="E14" i="1"/>
  <c r="H14" i="1"/>
  <c r="H15" i="1"/>
  <c r="H16" i="1"/>
  <c r="H17" i="1"/>
  <c r="H18" i="1"/>
  <c r="G19" i="1"/>
  <c r="H20" i="1"/>
  <c r="H21" i="1"/>
  <c r="H22" i="1"/>
  <c r="H23" i="1"/>
  <c r="H24" i="1"/>
  <c r="H26" i="1"/>
  <c r="H27" i="1"/>
  <c r="H28" i="1"/>
  <c r="H29" i="1"/>
  <c r="H30" i="1"/>
  <c r="H31" i="1"/>
  <c r="E32" i="1"/>
  <c r="F32" i="1"/>
  <c r="G32" i="1"/>
  <c r="H33" i="1"/>
  <c r="E34" i="1"/>
  <c r="F34" i="1"/>
  <c r="G34" i="1"/>
  <c r="H36" i="1"/>
  <c r="H37" i="1"/>
  <c r="H38" i="1"/>
  <c r="H39" i="1"/>
  <c r="H40" i="1"/>
  <c r="E41" i="1"/>
  <c r="F41" i="1"/>
  <c r="G41" i="1"/>
  <c r="G49" i="1" s="1"/>
  <c r="H42" i="1"/>
  <c r="H43" i="1"/>
  <c r="H44" i="1"/>
  <c r="H45" i="1"/>
  <c r="H47" i="1"/>
  <c r="H51" i="1"/>
  <c r="H52" i="1"/>
  <c r="F54" i="1"/>
  <c r="G54" i="1"/>
  <c r="H55" i="1"/>
  <c r="H56" i="1"/>
  <c r="E57" i="1"/>
  <c r="F57" i="1"/>
  <c r="G57" i="1"/>
  <c r="H32" i="1" l="1"/>
  <c r="H48" i="1"/>
  <c r="H19" i="1"/>
  <c r="H57" i="1"/>
  <c r="H54" i="1"/>
  <c r="H41" i="1"/>
  <c r="H34" i="1"/>
  <c r="G35" i="1"/>
  <c r="F49" i="1"/>
  <c r="E49" i="1"/>
  <c r="F35" i="1"/>
  <c r="E35" i="1"/>
  <c r="E58" i="1"/>
  <c r="F58" i="1"/>
  <c r="F50" i="1" l="1"/>
  <c r="H49" i="1"/>
  <c r="E50" i="1"/>
  <c r="H35" i="1"/>
  <c r="G50" i="1"/>
  <c r="F59" i="1"/>
  <c r="E59" i="1"/>
  <c r="H50" i="1" l="1"/>
  <c r="G58" i="1"/>
  <c r="H58" i="1" l="1"/>
  <c r="G59" i="1"/>
  <c r="H59" i="1" s="1"/>
</calcChain>
</file>

<file path=xl/sharedStrings.xml><?xml version="1.0" encoding="utf-8"?>
<sst xmlns="http://schemas.openxmlformats.org/spreadsheetml/2006/main" count="105" uniqueCount="98">
  <si>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</si>
  <si>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</si>
  <si>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</si>
  <si>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</si>
  <si>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</si>
  <si>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</si>
  <si>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</si>
  <si>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</si>
  <si>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</si>
  <si>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</si>
  <si>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</si>
  <si>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</si>
  <si>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</si>
  <si>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</si>
  <si>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</si>
  <si>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</si>
  <si>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</si>
  <si>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</si>
  <si>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</si>
  <si>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</si>
  <si>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</si>
  <si>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</si>
  <si>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</si>
  <si>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</si>
  <si>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</si>
  <si>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</si>
  <si>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</si>
  <si>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</si>
  <si>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</si>
  <si>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</si>
  <si>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</si>
  <si>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</si>
  <si>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</si>
  <si>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</si>
  <si>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</si>
  <si>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</si>
  <si>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</si>
  <si>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</si>
  <si>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</si>
  <si>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</si>
  <si>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</si>
  <si>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</si>
  <si>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</si>
  <si>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</si>
  <si>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</si>
  <si>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</si>
  <si>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</si>
  <si>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</si>
  <si>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</si>
  <si>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</si>
  <si>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</si>
  <si>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</si>
  <si>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</si>
  <si>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</si>
  <si>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</si>
  <si>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</si>
  <si>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</si>
  <si>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</si>
  <si>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</si>
  <si>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</si>
  <si>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</si>
  <si>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</si>
  <si>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</si>
  <si>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</si>
  <si>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</si>
  <si>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</si>
  <si>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</si>
  <si>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</si>
  <si>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</si>
  <si>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</si>
  <si>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</si>
  <si>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</si>
  <si>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</si>
  <si>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</si>
  <si>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</si>
  <si>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</si>
  <si>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</si>
  <si>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</si>
  <si>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</si>
  <si>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</si>
  <si>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</si>
  <si>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</si>
  <si>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</si>
  <si>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</si>
  <si>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</si>
  <si>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</si>
  <si>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</si>
  <si>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</si>
  <si>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</si>
  <si>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</si>
  <si>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</si>
  <si>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</si>
  <si>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</si>
  <si>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De deuda pública</t>
  </si>
  <si>
    <t>PRESUPUESTO  2021</t>
  </si>
  <si>
    <t>8 Activos financieros</t>
  </si>
  <si>
    <t>A la administración del Estado</t>
  </si>
  <si>
    <t>IMPORTES ACUMULADOS HASTA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</si>
</sst>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1" xfId="0" applyFont="1" applyBorder="1"/>
    <xf numFmtId="0" fontId="15" fillId="0" borderId="4" xfId="0" applyFont="1" applyBorder="1" applyAlignment="1">
      <alignment horizontal="center"/>
    </xf>
    <xf numFmtId="0" fontId="20" fillId="0" borderId="6" xfId="0" applyFont="1" applyBorder="1"/>
    <xf numFmtId="0" fontId="15" fillId="0" borderId="7" xfId="0" applyFont="1" applyBorder="1" applyAlignment="1">
      <alignment horizontal="center"/>
    </xf>
    <xf numFmtId="0" fontId="14" fillId="0" borderId="8" xfId="0" applyFont="1" applyBorder="1"/>
    <xf numFmtId="164" fontId="19" fillId="0" borderId="6" xfId="0" applyNumberFormat="1" applyFont="1" applyBorder="1" applyAlignment="1">
      <alignment horizontal="right"/>
    </xf>
    <xf numFmtId="0" fontId="20" fillId="0" borderId="9" xfId="0" applyFont="1" applyBorder="1"/>
    <xf numFmtId="0" fontId="21" fillId="3" borderId="10" xfId="0" applyFont="1" applyFill="1" applyBorder="1"/>
    <xf numFmtId="0" fontId="21" fillId="3" borderId="11" xfId="0" applyFont="1" applyFill="1" applyBorder="1" applyAlignment="1">
      <alignment horizontal="center"/>
    </xf>
    <xf numFmtId="0" fontId="18" fillId="3" borderId="12" xfId="0" applyFont="1" applyFill="1" applyBorder="1"/>
    <xf numFmtId="0" fontId="22" fillId="0" borderId="0" xfId="0" applyFont="1"/>
    <xf numFmtId="0" fontId="18" fillId="0" borderId="6" xfId="0" applyFont="1" applyBorder="1"/>
    <xf numFmtId="0" fontId="23" fillId="4" borderId="13" xfId="0" applyFont="1" applyFill="1" applyBorder="1"/>
    <xf numFmtId="0" fontId="23" fillId="4" borderId="14" xfId="0" applyFont="1" applyFill="1" applyBorder="1" applyAlignment="1">
      <alignment horizontal="center"/>
    </xf>
    <xf numFmtId="0" fontId="23" fillId="4" borderId="15" xfId="0" applyFont="1" applyFill="1" applyBorder="1"/>
    <xf numFmtId="0" fontId="24" fillId="0" borderId="0" xfId="0" applyFont="1"/>
    <xf numFmtId="0" fontId="25" fillId="5" borderId="13" xfId="0" applyFont="1" applyFill="1" applyBorder="1"/>
    <xf numFmtId="0" fontId="25" fillId="5" borderId="14" xfId="0" applyFont="1" applyFill="1" applyBorder="1" applyAlignment="1">
      <alignment horizontal="center"/>
    </xf>
    <xf numFmtId="0" fontId="25" fillId="5" borderId="15" xfId="0" applyFont="1" applyFill="1" applyBorder="1"/>
    <xf numFmtId="0" fontId="26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8" xfId="0" applyFont="1" applyBorder="1"/>
    <xf numFmtId="0" fontId="10" fillId="0" borderId="8" xfId="0" applyFont="1" applyBorder="1"/>
    <xf numFmtId="0" fontId="9" fillId="0" borderId="8" xfId="0" applyFont="1" applyBorder="1"/>
    <xf numFmtId="164" fontId="0" fillId="0" borderId="0" xfId="0" applyNumberFormat="1"/>
    <xf numFmtId="164" fontId="18" fillId="3" borderId="10" xfId="0" applyNumberFormat="1" applyFont="1" applyFill="1" applyBorder="1" applyAlignment="1">
      <alignment horizontal="right"/>
    </xf>
    <xf numFmtId="164" fontId="23" fillId="4" borderId="13" xfId="0" applyNumberFormat="1" applyFont="1" applyFill="1" applyBorder="1" applyAlignment="1">
      <alignment horizontal="right"/>
    </xf>
    <xf numFmtId="164" fontId="25" fillId="5" borderId="13" xfId="0" applyNumberFormat="1" applyFont="1" applyFill="1" applyBorder="1" applyAlignment="1">
      <alignment horizontal="right"/>
    </xf>
    <xf numFmtId="0" fontId="20" fillId="0" borderId="16" xfId="0" applyFont="1" applyBorder="1"/>
    <xf numFmtId="164" fontId="16" fillId="2" borderId="17" xfId="1" applyNumberFormat="1" applyFont="1" applyFill="1" applyBorder="1" applyAlignment="1">
      <alignment horizontal="center" vertical="center" wrapText="1"/>
    </xf>
    <xf numFmtId="164" fontId="16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8" fillId="3" borderId="10" xfId="0" applyNumberFormat="1" applyFont="1" applyFill="1" applyBorder="1" applyAlignment="1">
      <alignment horizontal="right"/>
    </xf>
    <xf numFmtId="164" fontId="19" fillId="0" borderId="6" xfId="0" quotePrefix="1" applyNumberFormat="1" applyFont="1" applyBorder="1" applyAlignment="1">
      <alignment horizontal="right"/>
    </xf>
    <xf numFmtId="165" fontId="23" fillId="4" borderId="13" xfId="0" applyNumberFormat="1" applyFont="1" applyFill="1" applyBorder="1" applyAlignment="1">
      <alignment horizontal="right"/>
    </xf>
    <xf numFmtId="165" fontId="25" fillId="5" borderId="13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/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18" fillId="3" borderId="10" xfId="0" applyNumberFormat="1" applyFont="1" applyFill="1" applyBorder="1"/>
    <xf numFmtId="165" fontId="23" fillId="4" borderId="13" xfId="0" applyNumberFormat="1" applyFont="1" applyFill="1" applyBorder="1"/>
    <xf numFmtId="165" fontId="16" fillId="2" borderId="17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165" fontId="16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8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8" fillId="0" borderId="8" xfId="0" applyFont="1" applyBorder="1"/>
    <xf numFmtId="0" fontId="23" fillId="4" borderId="6" xfId="0" applyFont="1" applyFill="1" applyBorder="1"/>
    <xf numFmtId="0" fontId="23" fillId="4" borderId="7" xfId="0" applyFont="1" applyFill="1" applyBorder="1" applyAlignment="1">
      <alignment horizontal="center"/>
    </xf>
    <xf numFmtId="0" fontId="23" fillId="4" borderId="8" xfId="0" applyFont="1" applyFill="1" applyBorder="1"/>
    <xf numFmtId="165" fontId="23" fillId="4" borderId="6" xfId="0" applyNumberFormat="1" applyFont="1" applyFill="1" applyBorder="1" applyAlignment="1">
      <alignment horizontal="right"/>
    </xf>
    <xf numFmtId="164" fontId="23" fillId="4" borderId="6" xfId="0" applyNumberFormat="1" applyFont="1" applyFill="1" applyBorder="1" applyAlignment="1">
      <alignment horizontal="right"/>
    </xf>
    <xf numFmtId="165" fontId="23" fillId="4" borderId="6" xfId="0" applyNumberFormat="1" applyFont="1" applyFill="1" applyBorder="1"/>
    <xf numFmtId="0" fontId="23" fillId="4" borderId="20" xfId="0" applyFont="1" applyFill="1" applyBorder="1"/>
    <xf numFmtId="0" fontId="23" fillId="4" borderId="21" xfId="0" applyFont="1" applyFill="1" applyBorder="1" applyAlignment="1">
      <alignment horizontal="center"/>
    </xf>
    <xf numFmtId="0" fontId="23" fillId="4" borderId="22" xfId="0" applyFont="1" applyFill="1" applyBorder="1"/>
    <xf numFmtId="165" fontId="23" fillId="4" borderId="20" xfId="0" applyNumberFormat="1" applyFont="1" applyFill="1" applyBorder="1" applyAlignment="1">
      <alignment horizontal="right"/>
    </xf>
    <xf numFmtId="164" fontId="23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23" fillId="4" borderId="20" xfId="0" applyNumberFormat="1" applyFont="1" applyFill="1" applyBorder="1"/>
    <xf numFmtId="164" fontId="18" fillId="3" borderId="24" xfId="0" applyNumberFormat="1" applyFont="1" applyFill="1" applyBorder="1" applyAlignment="1">
      <alignment horizontal="right"/>
    </xf>
    <xf numFmtId="164" fontId="18" fillId="3" borderId="10" xfId="1" applyNumberFormat="1" applyFont="1" applyFill="1" applyBorder="1" applyAlignment="1">
      <alignment horizontal="right"/>
    </xf>
    <xf numFmtId="0" fontId="7" fillId="0" borderId="8" xfId="0" applyFont="1" applyBorder="1"/>
    <xf numFmtId="165" fontId="7" fillId="0" borderId="6" xfId="0" applyNumberFormat="1" applyFont="1" applyBorder="1" applyAlignment="1">
      <alignment horizontal="right"/>
    </xf>
    <xf numFmtId="0" fontId="6" fillId="0" borderId="8" xfId="0" applyFont="1" applyBorder="1"/>
    <xf numFmtId="0" fontId="5" fillId="0" borderId="8" xfId="0" applyFont="1" applyBorder="1"/>
    <xf numFmtId="165" fontId="4" fillId="0" borderId="6" xfId="0" applyNumberFormat="1" applyFont="1" applyBorder="1" applyAlignment="1">
      <alignment horizontal="right"/>
    </xf>
    <xf numFmtId="0" fontId="3" fillId="0" borderId="8" xfId="0" applyFont="1" applyBorder="1"/>
    <xf numFmtId="0" fontId="2" fillId="0" borderId="8" xfId="0" applyFont="1" applyBorder="1"/>
    <xf numFmtId="0" fontId="1" fillId="0" borderId="0" xfId="0" applyFont="1"/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zoomScaleNormal="100" zoomScaleSheetLayoutView="80" workbookViewId="0">
      <selection activeCell="J51" sqref="J51:K59"/>
    </sheetView>
  </sheetViews>
  <sheetFormatPr defaultColWidth="9.28515625" defaultRowHeight="12.75" x14ac:dyDescent="0.2"/>
  <cols>
    <col min="1" max="1" width="7.140625" customWidth="1"/>
    <col min="2" max="2" width="37" customWidth="1"/>
    <col min="3" max="3" width="3" style="2" bestFit="1" customWidth="1"/>
    <col min="4" max="4" width="61.7109375" bestFit="1" customWidth="1"/>
    <col min="5" max="7" width="13.5703125" style="54" customWidth="1"/>
    <col min="8" max="8" width="12.7109375" style="32" customWidth="1"/>
    <col min="9" max="9" width="5" customWidth="1"/>
    <col min="10" max="10" width="14" style="54" customWidth="1"/>
    <col min="11" max="11" width="12.7109375" customWidth="1"/>
  </cols>
  <sheetData>
    <row r="2" spans="2:11" ht="18.75" x14ac:dyDescent="0.3">
      <c r="B2" s="1" t="s">
        <v>94</v>
      </c>
    </row>
    <row r="3" spans="2:11" ht="15" x14ac:dyDescent="0.25">
      <c r="B3" s="27" t="s">
        <v>41</v>
      </c>
    </row>
    <row r="4" spans="2:11" ht="15" x14ac:dyDescent="0.25">
      <c r="B4" s="80" t="s">
        <v>97</v>
      </c>
    </row>
    <row r="5" spans="2:11" ht="15" x14ac:dyDescent="0.25">
      <c r="B5" s="3"/>
    </row>
    <row r="6" spans="2:11" x14ac:dyDescent="0.2">
      <c r="B6" s="4" t="s">
        <v>42</v>
      </c>
      <c r="J6" s="56"/>
      <c r="K6" s="39"/>
    </row>
    <row r="7" spans="2:11" s="6" customFormat="1" ht="66.75" customHeight="1" x14ac:dyDescent="0.2">
      <c r="B7" s="5" t="s">
        <v>43</v>
      </c>
      <c r="C7" s="81" t="s">
        <v>44</v>
      </c>
      <c r="D7" s="82"/>
      <c r="E7" s="51" t="s">
        <v>45</v>
      </c>
      <c r="F7" s="52" t="s">
        <v>46</v>
      </c>
      <c r="G7" s="51" t="s">
        <v>47</v>
      </c>
      <c r="H7" s="37" t="s">
        <v>48</v>
      </c>
      <c r="J7" s="53" t="s">
        <v>86</v>
      </c>
      <c r="K7" s="38" t="s">
        <v>87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5">
        <v>19205305.340000004</v>
      </c>
      <c r="F8" s="45">
        <v>19330751.600000009</v>
      </c>
      <c r="G8" s="45">
        <v>16701595.71000001</v>
      </c>
      <c r="H8" s="12">
        <f>G8/F8</f>
        <v>0.86399101574508885</v>
      </c>
      <c r="I8" s="40"/>
      <c r="J8" s="46">
        <v>16554407.779999966</v>
      </c>
      <c r="K8" s="12">
        <v>0.87803783869360408</v>
      </c>
    </row>
    <row r="9" spans="2:11" ht="15" x14ac:dyDescent="0.25">
      <c r="B9" s="9"/>
      <c r="C9" s="10" t="s">
        <v>1</v>
      </c>
      <c r="D9" s="11" t="s">
        <v>2</v>
      </c>
      <c r="E9" s="47">
        <v>6971130.370000001</v>
      </c>
      <c r="F9" s="47">
        <v>7123381.700000002</v>
      </c>
      <c r="G9" s="47">
        <v>6140028.1500000013</v>
      </c>
      <c r="H9" s="12">
        <f t="shared" ref="H9:H59" si="0">G9/F9</f>
        <v>0.86195411232841834</v>
      </c>
      <c r="I9" s="40"/>
      <c r="J9" s="48">
        <v>5819073.3600000003</v>
      </c>
      <c r="K9" s="12">
        <v>0.87089661742779945</v>
      </c>
    </row>
    <row r="10" spans="2:11" ht="15" x14ac:dyDescent="0.25">
      <c r="B10" s="9"/>
      <c r="C10" s="10" t="s">
        <v>3</v>
      </c>
      <c r="D10" s="29" t="s">
        <v>51</v>
      </c>
      <c r="E10" s="47">
        <v>263481352.91000009</v>
      </c>
      <c r="F10" s="47">
        <v>266301667.64000008</v>
      </c>
      <c r="G10" s="47">
        <v>227443015.48000014</v>
      </c>
      <c r="H10" s="12">
        <f t="shared" si="0"/>
        <v>0.85408032738070938</v>
      </c>
      <c r="I10" s="40"/>
      <c r="J10" s="48">
        <v>216657474.03000003</v>
      </c>
      <c r="K10" s="12">
        <v>0.85850568287535955</v>
      </c>
    </row>
    <row r="11" spans="2:11" ht="15" x14ac:dyDescent="0.25">
      <c r="B11" s="9"/>
      <c r="C11" s="10" t="s">
        <v>4</v>
      </c>
      <c r="D11" s="11" t="s">
        <v>5</v>
      </c>
      <c r="E11" s="47">
        <v>8442134.3100000024</v>
      </c>
      <c r="F11" s="47">
        <v>8354742.7300000051</v>
      </c>
      <c r="G11" s="47">
        <v>7256746.5899999794</v>
      </c>
      <c r="H11" s="12">
        <f t="shared" si="0"/>
        <v>0.86857810282327808</v>
      </c>
      <c r="I11" s="40"/>
      <c r="J11" s="48">
        <v>7213007.2499999786</v>
      </c>
      <c r="K11" s="12">
        <v>0.8614290489973514</v>
      </c>
    </row>
    <row r="12" spans="2:11" ht="15" x14ac:dyDescent="0.25">
      <c r="B12" s="9"/>
      <c r="C12" s="10" t="s">
        <v>6</v>
      </c>
      <c r="D12" s="29" t="s">
        <v>52</v>
      </c>
      <c r="E12" s="47">
        <v>55342119.86999999</v>
      </c>
      <c r="F12" s="47">
        <v>47516657.270000011</v>
      </c>
      <c r="G12" s="47">
        <v>36428971.85999997</v>
      </c>
      <c r="H12" s="12">
        <f t="shared" si="0"/>
        <v>0.76665687262053406</v>
      </c>
      <c r="I12" s="40"/>
      <c r="J12" s="48">
        <v>33591960.430000015</v>
      </c>
      <c r="K12" s="12">
        <v>0.67887720022415643</v>
      </c>
    </row>
    <row r="13" spans="2:11" ht="15" x14ac:dyDescent="0.25">
      <c r="B13" s="13"/>
      <c r="C13" s="10" t="s">
        <v>7</v>
      </c>
      <c r="D13" s="29" t="s">
        <v>53</v>
      </c>
      <c r="E13" s="47">
        <v>102371952.80000027</v>
      </c>
      <c r="F13" s="47">
        <v>106763653.47999951</v>
      </c>
      <c r="G13" s="47">
        <v>97099639.57999967</v>
      </c>
      <c r="H13" s="12">
        <f t="shared" si="0"/>
        <v>0.90948217314603008</v>
      </c>
      <c r="I13" s="40"/>
      <c r="J13" s="48">
        <v>93635768.670000017</v>
      </c>
      <c r="K13" s="12">
        <v>0.89965614127465343</v>
      </c>
    </row>
    <row r="14" spans="2:11" s="17" customFormat="1" ht="15" x14ac:dyDescent="0.25">
      <c r="B14" s="14" t="s">
        <v>8</v>
      </c>
      <c r="C14" s="15"/>
      <c r="D14" s="16"/>
      <c r="E14" s="41">
        <f>SUM(E8:E13)</f>
        <v>455813995.60000032</v>
      </c>
      <c r="F14" s="41">
        <f t="shared" ref="F14:G14" si="1">SUM(F8:F13)</f>
        <v>455390854.4199996</v>
      </c>
      <c r="G14" s="41">
        <f t="shared" si="1"/>
        <v>391069997.36999977</v>
      </c>
      <c r="H14" s="33">
        <f t="shared" si="0"/>
        <v>0.85875680983554015</v>
      </c>
      <c r="I14" s="40"/>
      <c r="J14" s="49">
        <v>373471691.51999998</v>
      </c>
      <c r="K14" s="33">
        <v>0.84911612069148479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7">
        <v>21726497.980000008</v>
      </c>
      <c r="F15" s="47">
        <v>23752088.039999995</v>
      </c>
      <c r="G15" s="47">
        <v>20421281.699999988</v>
      </c>
      <c r="H15" s="12">
        <f t="shared" si="0"/>
        <v>0.85976785138255118</v>
      </c>
      <c r="I15" s="40"/>
      <c r="J15" s="48">
        <v>18820430.18999999</v>
      </c>
      <c r="K15" s="12">
        <v>0.82790277517686295</v>
      </c>
    </row>
    <row r="16" spans="2:11" ht="15" x14ac:dyDescent="0.25">
      <c r="B16" s="9"/>
      <c r="C16" s="10" t="s">
        <v>10</v>
      </c>
      <c r="D16" s="30" t="s">
        <v>81</v>
      </c>
      <c r="E16" s="47">
        <v>20569632.199999992</v>
      </c>
      <c r="F16" s="47">
        <v>21954763.969999988</v>
      </c>
      <c r="G16" s="47">
        <v>13573099.730000004</v>
      </c>
      <c r="H16" s="12">
        <f t="shared" si="0"/>
        <v>0.61823027332686975</v>
      </c>
      <c r="I16" s="40"/>
      <c r="J16" s="48">
        <v>11915266.420000004</v>
      </c>
      <c r="K16" s="12">
        <v>0.52161106831644266</v>
      </c>
    </row>
    <row r="17" spans="2:11" ht="15" x14ac:dyDescent="0.25">
      <c r="B17" s="9"/>
      <c r="C17" s="10" t="s">
        <v>11</v>
      </c>
      <c r="D17" s="29" t="s">
        <v>56</v>
      </c>
      <c r="E17" s="47">
        <v>575942344.39999974</v>
      </c>
      <c r="F17" s="47">
        <v>574573398.55999959</v>
      </c>
      <c r="G17" s="47">
        <v>380730816.89000005</v>
      </c>
      <c r="H17" s="12">
        <f t="shared" si="0"/>
        <v>0.66263216822113702</v>
      </c>
      <c r="I17" s="40"/>
      <c r="J17" s="48">
        <v>381695440.05999994</v>
      </c>
      <c r="K17" s="12">
        <v>0.63792723228026549</v>
      </c>
    </row>
    <row r="18" spans="2:11" ht="15" x14ac:dyDescent="0.25">
      <c r="B18" s="9"/>
      <c r="C18" s="10" t="s">
        <v>12</v>
      </c>
      <c r="D18" s="29" t="s">
        <v>57</v>
      </c>
      <c r="E18" s="47">
        <v>2289667.0500000007</v>
      </c>
      <c r="F18" s="47">
        <v>2520308.9100000015</v>
      </c>
      <c r="G18" s="47">
        <v>1335275.4800000004</v>
      </c>
      <c r="H18" s="12">
        <f t="shared" si="0"/>
        <v>0.52980627680279069</v>
      </c>
      <c r="I18" s="40"/>
      <c r="J18" s="48">
        <v>1136692.7899999998</v>
      </c>
      <c r="K18" s="12">
        <v>0.43809328567928324</v>
      </c>
    </row>
    <row r="19" spans="2:11" s="17" customFormat="1" ht="15" x14ac:dyDescent="0.25">
      <c r="B19" s="14" t="s">
        <v>13</v>
      </c>
      <c r="C19" s="15"/>
      <c r="D19" s="16"/>
      <c r="E19" s="41">
        <f>SUM(E15:E18)</f>
        <v>620528141.62999964</v>
      </c>
      <c r="F19" s="41">
        <f>SUM(F15:F18)</f>
        <v>622800559.47999954</v>
      </c>
      <c r="G19" s="41">
        <f>SUM(G15:G18)</f>
        <v>416060473.80000007</v>
      </c>
      <c r="H19" s="33">
        <f t="shared" si="0"/>
        <v>0.66804768792658953</v>
      </c>
      <c r="I19" s="40"/>
      <c r="J19" s="49">
        <v>413567829.45999998</v>
      </c>
      <c r="K19" s="33">
        <v>0.63969537741206661</v>
      </c>
    </row>
    <row r="20" spans="2:11" ht="15" x14ac:dyDescent="0.25">
      <c r="B20" s="18" t="s">
        <v>58</v>
      </c>
      <c r="C20" s="10">
        <v>30</v>
      </c>
      <c r="D20" s="73" t="s">
        <v>93</v>
      </c>
      <c r="E20" s="47">
        <v>681350</v>
      </c>
      <c r="F20" s="47">
        <v>681350</v>
      </c>
      <c r="G20" s="47">
        <v>674955</v>
      </c>
      <c r="H20" s="12">
        <f t="shared" si="0"/>
        <v>0.99061422176561242</v>
      </c>
      <c r="I20" s="40"/>
      <c r="J20" s="74">
        <v>674955</v>
      </c>
      <c r="K20" s="12">
        <v>0.99061422176561242</v>
      </c>
    </row>
    <row r="21" spans="2:11" ht="15" x14ac:dyDescent="0.25">
      <c r="B21" s="9"/>
      <c r="C21" s="10" t="s">
        <v>14</v>
      </c>
      <c r="D21" s="29" t="s">
        <v>59</v>
      </c>
      <c r="E21" s="47">
        <v>14752229.58</v>
      </c>
      <c r="F21" s="47">
        <v>13252229.58</v>
      </c>
      <c r="G21" s="47">
        <v>10071745.25</v>
      </c>
      <c r="H21" s="12">
        <f t="shared" si="0"/>
        <v>0.76000383099309388</v>
      </c>
      <c r="I21" s="40"/>
      <c r="J21" s="48">
        <v>10577213.350000001</v>
      </c>
      <c r="K21" s="12">
        <v>0.70542357009835099</v>
      </c>
    </row>
    <row r="22" spans="2:11" ht="15" x14ac:dyDescent="0.25">
      <c r="B22" s="13"/>
      <c r="C22" s="10" t="s">
        <v>15</v>
      </c>
      <c r="D22" s="29" t="s">
        <v>60</v>
      </c>
      <c r="E22" s="47">
        <v>530000</v>
      </c>
      <c r="F22" s="47">
        <v>2030000</v>
      </c>
      <c r="G22" s="47">
        <v>1112935.8800000001</v>
      </c>
      <c r="H22" s="12">
        <f t="shared" si="0"/>
        <v>0.54824427586206903</v>
      </c>
      <c r="I22" s="40"/>
      <c r="J22" s="48">
        <v>2660707.5900000003</v>
      </c>
      <c r="K22" s="12">
        <v>0.87957104149780352</v>
      </c>
    </row>
    <row r="23" spans="2:11" s="17" customFormat="1" ht="15" x14ac:dyDescent="0.25">
      <c r="B23" s="14" t="s">
        <v>16</v>
      </c>
      <c r="C23" s="15"/>
      <c r="D23" s="16"/>
      <c r="E23" s="41">
        <f>SUM(E20:E22)</f>
        <v>15963579.58</v>
      </c>
      <c r="F23" s="41">
        <f>SUM(F20:F22)</f>
        <v>15963579.58</v>
      </c>
      <c r="G23" s="41">
        <f>SUM(G20:G22)</f>
        <v>11859636.130000001</v>
      </c>
      <c r="H23" s="33">
        <f t="shared" si="0"/>
        <v>0.74291834551057512</v>
      </c>
      <c r="I23" s="40"/>
      <c r="J23" s="49">
        <v>13912875.940000001</v>
      </c>
      <c r="K23" s="33">
        <v>0.74398469348936958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7">
        <v>432694952.32999992</v>
      </c>
      <c r="F24" s="47">
        <v>461071819.63</v>
      </c>
      <c r="G24" s="47">
        <v>402688572.53999996</v>
      </c>
      <c r="H24" s="12">
        <f t="shared" si="0"/>
        <v>0.87337493942516087</v>
      </c>
      <c r="I24" s="40"/>
      <c r="J24" s="48">
        <v>426930741.22000003</v>
      </c>
      <c r="K24" s="12">
        <v>0.89791342440857602</v>
      </c>
    </row>
    <row r="25" spans="2:11" ht="15" x14ac:dyDescent="0.25">
      <c r="B25" s="18"/>
      <c r="C25" s="10">
        <v>42</v>
      </c>
      <c r="D25" s="79" t="s">
        <v>96</v>
      </c>
      <c r="E25" s="47">
        <v>0</v>
      </c>
      <c r="F25" s="47">
        <v>112167</v>
      </c>
      <c r="G25" s="47">
        <v>0</v>
      </c>
      <c r="H25" s="12">
        <f t="shared" si="0"/>
        <v>0</v>
      </c>
      <c r="I25" s="40"/>
      <c r="J25" s="48">
        <v>0</v>
      </c>
      <c r="K25" s="12" t="s">
        <v>89</v>
      </c>
    </row>
    <row r="26" spans="2:11" ht="14.25" customHeight="1" x14ac:dyDescent="0.25">
      <c r="B26" s="9"/>
      <c r="C26" s="10" t="s">
        <v>18</v>
      </c>
      <c r="D26" s="29" t="s">
        <v>63</v>
      </c>
      <c r="E26" s="47">
        <v>336824423.13999999</v>
      </c>
      <c r="F26" s="47">
        <v>367479920.24000007</v>
      </c>
      <c r="G26" s="47">
        <v>271823347.46999997</v>
      </c>
      <c r="H26" s="12">
        <f t="shared" si="0"/>
        <v>0.73969578335728636</v>
      </c>
      <c r="I26" s="40"/>
      <c r="J26" s="48">
        <v>292992968.0800001</v>
      </c>
      <c r="K26" s="12">
        <v>0.80378485660189458</v>
      </c>
    </row>
    <row r="27" spans="2:11" ht="15" x14ac:dyDescent="0.25">
      <c r="B27" s="9"/>
      <c r="C27" s="10">
        <v>45</v>
      </c>
      <c r="D27" s="31" t="s">
        <v>83</v>
      </c>
      <c r="E27" s="47">
        <v>1612500</v>
      </c>
      <c r="F27" s="47">
        <v>617500</v>
      </c>
      <c r="G27" s="55">
        <v>288500</v>
      </c>
      <c r="H27" s="42">
        <f t="shared" si="0"/>
        <v>0.4672064777327935</v>
      </c>
      <c r="I27" s="40"/>
      <c r="J27" s="48">
        <v>301000</v>
      </c>
      <c r="K27" s="12">
        <v>0.35790725326991679</v>
      </c>
    </row>
    <row r="28" spans="2:11" ht="15" x14ac:dyDescent="0.25">
      <c r="B28" s="9"/>
      <c r="C28" s="10" t="s">
        <v>19</v>
      </c>
      <c r="D28" s="29" t="s">
        <v>64</v>
      </c>
      <c r="E28" s="47">
        <v>397464382.96999997</v>
      </c>
      <c r="F28" s="47">
        <v>427731690.01000011</v>
      </c>
      <c r="G28" s="47">
        <v>338175857.95000005</v>
      </c>
      <c r="H28" s="12">
        <f t="shared" si="0"/>
        <v>0.79062614683072396</v>
      </c>
      <c r="I28" s="40"/>
      <c r="J28" s="48">
        <v>373739117.94999999</v>
      </c>
      <c r="K28" s="12">
        <v>0.88850169381844823</v>
      </c>
    </row>
    <row r="29" spans="2:11" ht="15" x14ac:dyDescent="0.25">
      <c r="B29" s="9"/>
      <c r="C29" s="10" t="s">
        <v>20</v>
      </c>
      <c r="D29" s="29" t="s">
        <v>65</v>
      </c>
      <c r="E29" s="47">
        <v>499243.27</v>
      </c>
      <c r="F29" s="47">
        <v>2208818.4900000002</v>
      </c>
      <c r="G29" s="47">
        <v>1566194.5</v>
      </c>
      <c r="H29" s="12">
        <f t="shared" si="0"/>
        <v>0.70906437404913236</v>
      </c>
      <c r="I29" s="40"/>
      <c r="J29" s="48">
        <v>2587077.5699999998</v>
      </c>
      <c r="K29" s="12">
        <v>0.64663315497716067</v>
      </c>
    </row>
    <row r="30" spans="2:11" ht="15" x14ac:dyDescent="0.25">
      <c r="B30" s="9"/>
      <c r="C30" s="10" t="s">
        <v>21</v>
      </c>
      <c r="D30" s="29" t="s">
        <v>66</v>
      </c>
      <c r="E30" s="47">
        <v>88976345.75</v>
      </c>
      <c r="F30" s="47">
        <v>100264927.92999996</v>
      </c>
      <c r="G30" s="47">
        <v>62551370.930000015</v>
      </c>
      <c r="H30" s="12">
        <f t="shared" si="0"/>
        <v>0.62386092745880495</v>
      </c>
      <c r="I30" s="40"/>
      <c r="J30" s="48">
        <v>51814564.25999999</v>
      </c>
      <c r="K30" s="12">
        <v>0.59872419459427628</v>
      </c>
    </row>
    <row r="31" spans="2:11" ht="15" x14ac:dyDescent="0.25">
      <c r="B31" s="13"/>
      <c r="C31" s="10" t="s">
        <v>22</v>
      </c>
      <c r="D31" s="29" t="s">
        <v>67</v>
      </c>
      <c r="E31" s="47">
        <v>117154.37</v>
      </c>
      <c r="F31" s="47">
        <v>75904.37</v>
      </c>
      <c r="G31" s="47">
        <v>75558.22</v>
      </c>
      <c r="H31" s="12">
        <f t="shared" si="0"/>
        <v>0.99543965650462551</v>
      </c>
      <c r="I31" s="40"/>
      <c r="J31" s="48">
        <v>222272.42</v>
      </c>
      <c r="K31" s="12">
        <v>0.83850875254479196</v>
      </c>
    </row>
    <row r="32" spans="2:11" s="17" customFormat="1" ht="15" x14ac:dyDescent="0.25">
      <c r="B32" s="14" t="s">
        <v>23</v>
      </c>
      <c r="C32" s="15"/>
      <c r="D32" s="16"/>
      <c r="E32" s="41">
        <f>SUM(E24:E31)</f>
        <v>1258189001.8299997</v>
      </c>
      <c r="F32" s="41">
        <f t="shared" ref="F32:G32" si="2">SUM(F24:F31)</f>
        <v>1359562747.6700001</v>
      </c>
      <c r="G32" s="41">
        <f t="shared" si="2"/>
        <v>1077169401.6100001</v>
      </c>
      <c r="H32" s="33">
        <f t="shared" si="0"/>
        <v>0.79229105346997641</v>
      </c>
      <c r="I32" s="40"/>
      <c r="J32" s="49">
        <v>1148587741.5000002</v>
      </c>
      <c r="K32" s="33">
        <v>0.84937452744337516</v>
      </c>
    </row>
    <row r="33" spans="2:11" ht="15" x14ac:dyDescent="0.25">
      <c r="B33" s="9"/>
      <c r="C33" s="10">
        <v>50</v>
      </c>
      <c r="D33" s="76" t="s">
        <v>85</v>
      </c>
      <c r="E33" s="47">
        <v>87176456.290000007</v>
      </c>
      <c r="F33" s="47">
        <v>31779663.100000001</v>
      </c>
      <c r="G33" s="55">
        <v>0</v>
      </c>
      <c r="H33" s="12">
        <f t="shared" si="0"/>
        <v>0</v>
      </c>
      <c r="I33" s="40"/>
      <c r="J33" s="48">
        <v>0</v>
      </c>
      <c r="K33" s="42">
        <v>0</v>
      </c>
    </row>
    <row r="34" spans="2:11" s="17" customFormat="1" ht="15" x14ac:dyDescent="0.25">
      <c r="B34" s="14" t="s">
        <v>82</v>
      </c>
      <c r="C34" s="15"/>
      <c r="D34" s="16"/>
      <c r="E34" s="41">
        <f>SUM(E33:E33)</f>
        <v>87176456.290000007</v>
      </c>
      <c r="F34" s="41">
        <f>SUM(F33:F33)</f>
        <v>31779663.100000001</v>
      </c>
      <c r="G34" s="41">
        <f>SUM(G33:G33)</f>
        <v>0</v>
      </c>
      <c r="H34" s="33">
        <f t="shared" si="0"/>
        <v>0</v>
      </c>
      <c r="I34" s="40"/>
      <c r="J34" s="41">
        <v>0</v>
      </c>
      <c r="K34" s="72">
        <v>0</v>
      </c>
    </row>
    <row r="35" spans="2:11" s="22" customFormat="1" ht="15" x14ac:dyDescent="0.25">
      <c r="B35" s="19" t="s">
        <v>84</v>
      </c>
      <c r="C35" s="20"/>
      <c r="D35" s="21"/>
      <c r="E35" s="43">
        <f>E14+E19+E23+E32+E34</f>
        <v>2437671174.9299994</v>
      </c>
      <c r="F35" s="43">
        <f>F14+F19+F23+F32+F34</f>
        <v>2485497404.249999</v>
      </c>
      <c r="G35" s="43">
        <f>G14+G19+G23+G32+G34</f>
        <v>1896159508.9099998</v>
      </c>
      <c r="H35" s="34">
        <f t="shared" si="0"/>
        <v>0.76288935392478019</v>
      </c>
      <c r="I35" s="40"/>
      <c r="J35" s="50">
        <v>1949540138.4200003</v>
      </c>
      <c r="K35" s="34">
        <v>0.78806288085141341</v>
      </c>
    </row>
    <row r="36" spans="2:11" ht="15" x14ac:dyDescent="0.25">
      <c r="B36" s="7" t="s">
        <v>68</v>
      </c>
      <c r="C36" s="8" t="s">
        <v>24</v>
      </c>
      <c r="D36" s="28" t="s">
        <v>69</v>
      </c>
      <c r="E36" s="45">
        <v>599467696.31000006</v>
      </c>
      <c r="F36" s="45">
        <v>401965684.42000002</v>
      </c>
      <c r="G36" s="45">
        <v>149592736.58000001</v>
      </c>
      <c r="H36" s="12">
        <f t="shared" si="0"/>
        <v>0.37215300305012045</v>
      </c>
      <c r="I36" s="40"/>
      <c r="J36" s="48">
        <v>128098067.03999999</v>
      </c>
      <c r="K36" s="12">
        <v>0.35117314524998666</v>
      </c>
    </row>
    <row r="37" spans="2:11" ht="15" x14ac:dyDescent="0.25">
      <c r="B37" s="9"/>
      <c r="C37" s="10" t="s">
        <v>25</v>
      </c>
      <c r="D37" s="29" t="s">
        <v>70</v>
      </c>
      <c r="E37" s="47">
        <v>6694233.3499999996</v>
      </c>
      <c r="F37" s="47">
        <v>12984305.199999997</v>
      </c>
      <c r="G37" s="47">
        <v>3783514.3699999996</v>
      </c>
      <c r="H37" s="12">
        <f t="shared" si="0"/>
        <v>0.29139136147231048</v>
      </c>
      <c r="I37" s="40"/>
      <c r="J37" s="48">
        <v>5804172.4900000002</v>
      </c>
      <c r="K37" s="12">
        <v>0.5371331616776851</v>
      </c>
    </row>
    <row r="38" spans="2:11" ht="15" x14ac:dyDescent="0.25">
      <c r="B38" s="9"/>
      <c r="C38" s="10" t="s">
        <v>26</v>
      </c>
      <c r="D38" s="29" t="s">
        <v>71</v>
      </c>
      <c r="E38" s="47">
        <v>1138956</v>
      </c>
      <c r="F38" s="47">
        <v>95013596.400000006</v>
      </c>
      <c r="G38" s="47">
        <v>47332847.520000011</v>
      </c>
      <c r="H38" s="12">
        <f t="shared" si="0"/>
        <v>0.49816920223430261</v>
      </c>
      <c r="I38" s="40"/>
      <c r="J38" s="48">
        <v>492931.56</v>
      </c>
      <c r="K38" s="12">
        <v>5.6221669155339889E-2</v>
      </c>
    </row>
    <row r="39" spans="2:11" ht="15" x14ac:dyDescent="0.25">
      <c r="B39" s="9"/>
      <c r="C39" s="10" t="s">
        <v>27</v>
      </c>
      <c r="D39" s="29" t="s">
        <v>72</v>
      </c>
      <c r="E39" s="47">
        <v>16782155.18</v>
      </c>
      <c r="F39" s="47">
        <v>18973232.219999995</v>
      </c>
      <c r="G39" s="47">
        <v>5585777.6199999982</v>
      </c>
      <c r="H39" s="12">
        <f t="shared" si="0"/>
        <v>0.2944030598071708</v>
      </c>
      <c r="I39" s="40"/>
      <c r="J39" s="48">
        <v>3248999.3800000004</v>
      </c>
      <c r="K39" s="12">
        <v>0.21801340131787414</v>
      </c>
    </row>
    <row r="40" spans="2:11" ht="15" x14ac:dyDescent="0.25">
      <c r="B40" s="13"/>
      <c r="C40" s="10" t="s">
        <v>28</v>
      </c>
      <c r="D40" s="29" t="s">
        <v>73</v>
      </c>
      <c r="E40" s="47">
        <v>500000</v>
      </c>
      <c r="F40" s="47">
        <v>669431.04000000004</v>
      </c>
      <c r="G40" s="47">
        <v>48518.58</v>
      </c>
      <c r="H40" s="12">
        <f t="shared" si="0"/>
        <v>7.2477338367817543E-2</v>
      </c>
      <c r="I40" s="40"/>
      <c r="J40" s="48">
        <v>0</v>
      </c>
      <c r="K40" s="12">
        <v>0</v>
      </c>
    </row>
    <row r="41" spans="2:11" s="17" customFormat="1" ht="15" x14ac:dyDescent="0.25">
      <c r="B41" s="14" t="s">
        <v>29</v>
      </c>
      <c r="C41" s="15"/>
      <c r="D41" s="16"/>
      <c r="E41" s="41">
        <f>SUM(E36:E40)</f>
        <v>624583040.84000003</v>
      </c>
      <c r="F41" s="41">
        <f t="shared" ref="F41:G41" si="3">SUM(F36:F40)</f>
        <v>529606249.27999997</v>
      </c>
      <c r="G41" s="41">
        <f t="shared" si="3"/>
        <v>206343394.67000005</v>
      </c>
      <c r="H41" s="33">
        <f t="shared" si="0"/>
        <v>0.38961661602468628</v>
      </c>
      <c r="I41" s="40"/>
      <c r="J41" s="49">
        <v>137644170.46999997</v>
      </c>
      <c r="K41" s="33">
        <v>0.34385491284165115</v>
      </c>
    </row>
    <row r="42" spans="2:11" ht="15" x14ac:dyDescent="0.25">
      <c r="B42" s="18" t="s">
        <v>74</v>
      </c>
      <c r="C42" s="10" t="s">
        <v>30</v>
      </c>
      <c r="D42" s="29" t="s">
        <v>62</v>
      </c>
      <c r="E42" s="77">
        <v>490000</v>
      </c>
      <c r="F42" s="47">
        <v>527376.71</v>
      </c>
      <c r="G42" s="47">
        <v>273914.16000000003</v>
      </c>
      <c r="H42" s="12">
        <f t="shared" si="0"/>
        <v>0.51938994423928975</v>
      </c>
      <c r="I42" s="40"/>
      <c r="J42" s="48">
        <v>4000000</v>
      </c>
      <c r="K42" s="12">
        <v>0.82703416216367587</v>
      </c>
    </row>
    <row r="43" spans="2:11" ht="15" x14ac:dyDescent="0.25">
      <c r="B43" s="9"/>
      <c r="C43" s="10" t="s">
        <v>31</v>
      </c>
      <c r="D43" s="29" t="s">
        <v>75</v>
      </c>
      <c r="E43" s="77">
        <v>6895000</v>
      </c>
      <c r="F43" s="47">
        <v>36014153.760000005</v>
      </c>
      <c r="G43" s="47">
        <v>27867193.66</v>
      </c>
      <c r="H43" s="12">
        <f t="shared" si="0"/>
        <v>0.77378449166703389</v>
      </c>
      <c r="I43" s="40"/>
      <c r="J43" s="48">
        <v>9667464.8499999996</v>
      </c>
      <c r="K43" s="12">
        <v>0.61659190567067645</v>
      </c>
    </row>
    <row r="44" spans="2:11" ht="15" x14ac:dyDescent="0.25">
      <c r="B44" s="9"/>
      <c r="C44" s="10">
        <v>75</v>
      </c>
      <c r="D44" s="29" t="s">
        <v>83</v>
      </c>
      <c r="E44" s="47">
        <v>1315009.8799999999</v>
      </c>
      <c r="F44" s="47">
        <v>1315009.8799999999</v>
      </c>
      <c r="G44" s="47">
        <v>0</v>
      </c>
      <c r="H44" s="12">
        <f t="shared" si="0"/>
        <v>0</v>
      </c>
      <c r="I44" s="40"/>
      <c r="J44" s="48">
        <v>25579</v>
      </c>
      <c r="K44" s="12">
        <v>1.8731100931349973E-2</v>
      </c>
    </row>
    <row r="45" spans="2:11" ht="15" x14ac:dyDescent="0.25">
      <c r="B45" s="9"/>
      <c r="C45" s="10" t="s">
        <v>32</v>
      </c>
      <c r="D45" s="75" t="s">
        <v>64</v>
      </c>
      <c r="E45" s="47">
        <v>1356949.28</v>
      </c>
      <c r="F45" s="47">
        <v>40043765.629999995</v>
      </c>
      <c r="G45" s="47">
        <v>24552411.629999999</v>
      </c>
      <c r="H45" s="12">
        <f t="shared" si="0"/>
        <v>0.61313942991429904</v>
      </c>
      <c r="I45" s="40"/>
      <c r="J45" s="48">
        <v>7254587.2599999998</v>
      </c>
      <c r="K45" s="12">
        <v>0.97101783082641346</v>
      </c>
    </row>
    <row r="46" spans="2:11" ht="15" x14ac:dyDescent="0.25">
      <c r="B46" s="9"/>
      <c r="C46" s="10">
        <v>77</v>
      </c>
      <c r="D46" s="78" t="s">
        <v>65</v>
      </c>
      <c r="E46" s="47">
        <v>0</v>
      </c>
      <c r="F46" s="47">
        <v>20000000</v>
      </c>
      <c r="G46" s="47">
        <v>0</v>
      </c>
      <c r="H46" s="12">
        <f t="shared" si="0"/>
        <v>0</v>
      </c>
      <c r="I46" s="40"/>
      <c r="J46" s="48">
        <v>0</v>
      </c>
      <c r="K46" s="12">
        <v>0</v>
      </c>
    </row>
    <row r="47" spans="2:11" ht="15" x14ac:dyDescent="0.25">
      <c r="B47" s="9"/>
      <c r="C47" s="10" t="s">
        <v>33</v>
      </c>
      <c r="D47" s="29" t="s">
        <v>66</v>
      </c>
      <c r="E47" s="47">
        <v>37000000</v>
      </c>
      <c r="F47" s="47">
        <v>10175082.85</v>
      </c>
      <c r="G47" s="47">
        <v>1459032.76</v>
      </c>
      <c r="H47" s="12">
        <f t="shared" si="0"/>
        <v>0.14339271547061655</v>
      </c>
      <c r="I47" s="40"/>
      <c r="J47" s="48">
        <v>0</v>
      </c>
      <c r="K47" s="12" t="s">
        <v>89</v>
      </c>
    </row>
    <row r="48" spans="2:11" s="17" customFormat="1" ht="15" x14ac:dyDescent="0.25">
      <c r="B48" s="14" t="s">
        <v>34</v>
      </c>
      <c r="C48" s="15"/>
      <c r="D48" s="16"/>
      <c r="E48" s="41">
        <f>SUM(E42:E47)</f>
        <v>47056959.159999996</v>
      </c>
      <c r="F48" s="41">
        <f>SUM(F42:F47)</f>
        <v>108075388.83</v>
      </c>
      <c r="G48" s="41">
        <f>SUM(G42:G47)</f>
        <v>54152552.210000001</v>
      </c>
      <c r="H48" s="71">
        <f t="shared" si="0"/>
        <v>0.50106275625046026</v>
      </c>
      <c r="I48" s="40"/>
      <c r="J48" s="49">
        <v>21036631.109999999</v>
      </c>
      <c r="K48" s="33">
        <v>0.57117140186211979</v>
      </c>
    </row>
    <row r="49" spans="2:11" s="22" customFormat="1" ht="15" x14ac:dyDescent="0.25">
      <c r="B49" s="58" t="s">
        <v>76</v>
      </c>
      <c r="C49" s="59"/>
      <c r="D49" s="60"/>
      <c r="E49" s="61">
        <f>E41+E48</f>
        <v>671640000</v>
      </c>
      <c r="F49" s="61">
        <f>F41+F48</f>
        <v>637681638.11000001</v>
      </c>
      <c r="G49" s="61">
        <f>G41+G48</f>
        <v>260495946.88000005</v>
      </c>
      <c r="H49" s="62">
        <f t="shared" si="0"/>
        <v>0.40850470095402769</v>
      </c>
      <c r="I49" s="40"/>
      <c r="J49" s="63">
        <v>158680801.57999998</v>
      </c>
      <c r="K49" s="62">
        <v>0.36300770678035693</v>
      </c>
    </row>
    <row r="50" spans="2:11" s="22" customFormat="1" ht="15" x14ac:dyDescent="0.25">
      <c r="B50" s="64" t="s">
        <v>91</v>
      </c>
      <c r="C50" s="65"/>
      <c r="D50" s="66"/>
      <c r="E50" s="67">
        <f>E35+E49</f>
        <v>3109311174.9299994</v>
      </c>
      <c r="F50" s="67">
        <f>F35+F49</f>
        <v>3123179042.3599992</v>
      </c>
      <c r="G50" s="67">
        <f>G35+G49</f>
        <v>2156655455.79</v>
      </c>
      <c r="H50" s="68">
        <f t="shared" si="0"/>
        <v>0.69053212337143011</v>
      </c>
      <c r="I50" s="69"/>
      <c r="J50" s="70">
        <v>2108220940.0000002</v>
      </c>
      <c r="K50" s="68">
        <v>0.72423408045017823</v>
      </c>
    </row>
    <row r="51" spans="2:11" ht="15" x14ac:dyDescent="0.25">
      <c r="B51" s="7" t="s">
        <v>95</v>
      </c>
      <c r="C51" s="10" t="s">
        <v>35</v>
      </c>
      <c r="D51" s="29" t="s">
        <v>77</v>
      </c>
      <c r="E51" s="47">
        <v>15285053.99</v>
      </c>
      <c r="F51" s="47">
        <v>15285053.99</v>
      </c>
      <c r="G51" s="47">
        <v>15285053.99</v>
      </c>
      <c r="H51" s="12">
        <f t="shared" si="0"/>
        <v>1</v>
      </c>
      <c r="I51" s="40"/>
      <c r="J51" s="48">
        <v>9536980.9900000002</v>
      </c>
      <c r="K51" s="12">
        <v>1</v>
      </c>
    </row>
    <row r="52" spans="2:11" ht="15" x14ac:dyDescent="0.25">
      <c r="B52" s="9"/>
      <c r="C52" s="10">
        <v>86</v>
      </c>
      <c r="D52" s="29" t="s">
        <v>90</v>
      </c>
      <c r="E52" s="47">
        <v>32000000</v>
      </c>
      <c r="F52" s="47">
        <v>32000000</v>
      </c>
      <c r="G52" s="47">
        <v>2778457</v>
      </c>
      <c r="H52" s="12">
        <f t="shared" si="0"/>
        <v>8.6826781249999999E-2</v>
      </c>
      <c r="I52" s="40"/>
      <c r="J52" s="48">
        <v>0</v>
      </c>
      <c r="K52" s="42">
        <v>0</v>
      </c>
    </row>
    <row r="53" spans="2:11" ht="15" x14ac:dyDescent="0.25">
      <c r="B53" s="36"/>
      <c r="C53" s="10">
        <v>87</v>
      </c>
      <c r="D53" s="57" t="s">
        <v>88</v>
      </c>
      <c r="E53" s="55">
        <v>0</v>
      </c>
      <c r="F53" s="55">
        <v>0</v>
      </c>
      <c r="G53" s="55">
        <v>0</v>
      </c>
      <c r="H53" s="42" t="s">
        <v>89</v>
      </c>
      <c r="I53" s="40"/>
      <c r="J53" s="48">
        <v>7727906.5599999996</v>
      </c>
      <c r="K53" s="42">
        <v>0.59994355742262118</v>
      </c>
    </row>
    <row r="54" spans="2:11" s="17" customFormat="1" ht="15" x14ac:dyDescent="0.25">
      <c r="B54" s="14" t="s">
        <v>36</v>
      </c>
      <c r="C54" s="15"/>
      <c r="D54" s="16"/>
      <c r="E54" s="41">
        <f>SUM(E51:E53)</f>
        <v>47285053.990000002</v>
      </c>
      <c r="F54" s="41">
        <f>SUM(F51:F53)</f>
        <v>47285053.990000002</v>
      </c>
      <c r="G54" s="41">
        <f>SUM(G51:G53)</f>
        <v>18063510.990000002</v>
      </c>
      <c r="H54" s="33">
        <f t="shared" si="0"/>
        <v>0.38201311970205498</v>
      </c>
      <c r="I54" s="40"/>
      <c r="J54" s="49">
        <v>17264887.550000001</v>
      </c>
      <c r="K54" s="33">
        <v>0.35320169781669836</v>
      </c>
    </row>
    <row r="55" spans="2:11" ht="15" x14ac:dyDescent="0.25">
      <c r="B55" s="18" t="s">
        <v>78</v>
      </c>
      <c r="C55" s="10" t="s">
        <v>37</v>
      </c>
      <c r="D55" s="29" t="s">
        <v>79</v>
      </c>
      <c r="E55" s="47">
        <v>93166132.479999989</v>
      </c>
      <c r="F55" s="47">
        <v>93166132.479999989</v>
      </c>
      <c r="G55" s="47">
        <v>93166132.479999989</v>
      </c>
      <c r="H55" s="12">
        <f t="shared" si="0"/>
        <v>1</v>
      </c>
      <c r="I55" s="40"/>
      <c r="J55" s="48">
        <v>81444978.590000004</v>
      </c>
      <c r="K55" s="12">
        <v>1</v>
      </c>
    </row>
    <row r="56" spans="2:11" ht="15" x14ac:dyDescent="0.25">
      <c r="B56" s="13"/>
      <c r="C56" s="10" t="s">
        <v>38</v>
      </c>
      <c r="D56" s="29" t="s">
        <v>80</v>
      </c>
      <c r="E56" s="47">
        <v>3500000</v>
      </c>
      <c r="F56" s="47">
        <v>3500000</v>
      </c>
      <c r="G56" s="47">
        <v>1086291.48</v>
      </c>
      <c r="H56" s="12">
        <f t="shared" si="0"/>
        <v>0.31036899428571429</v>
      </c>
      <c r="I56" s="40"/>
      <c r="J56" s="48">
        <v>1303369.53</v>
      </c>
      <c r="K56" s="12">
        <v>0.37239129428571427</v>
      </c>
    </row>
    <row r="57" spans="2:11" s="17" customFormat="1" ht="15" x14ac:dyDescent="0.25">
      <c r="B57" s="14" t="s">
        <v>39</v>
      </c>
      <c r="C57" s="15"/>
      <c r="D57" s="16"/>
      <c r="E57" s="41">
        <f>SUM(E55:E56)</f>
        <v>96666132.479999989</v>
      </c>
      <c r="F57" s="41">
        <f>SUM(F55:F56)</f>
        <v>96666132.479999989</v>
      </c>
      <c r="G57" s="41">
        <f>SUM(G55:G56)</f>
        <v>94252423.959999993</v>
      </c>
      <c r="H57" s="33">
        <f t="shared" si="0"/>
        <v>0.97503046353386091</v>
      </c>
      <c r="I57" s="40"/>
      <c r="J57" s="49">
        <v>82748348.120000005</v>
      </c>
      <c r="K57" s="33">
        <v>0.97414054948907136</v>
      </c>
    </row>
    <row r="58" spans="2:11" s="22" customFormat="1" ht="15" x14ac:dyDescent="0.25">
      <c r="B58" s="19" t="s">
        <v>92</v>
      </c>
      <c r="C58" s="20"/>
      <c r="D58" s="21"/>
      <c r="E58" s="43">
        <f>E54+E57</f>
        <v>143951186.47</v>
      </c>
      <c r="F58" s="43">
        <f t="shared" ref="F58:G58" si="4">F54+F57</f>
        <v>143951186.47</v>
      </c>
      <c r="G58" s="43">
        <f t="shared" si="4"/>
        <v>112315934.94999999</v>
      </c>
      <c r="H58" s="34">
        <f t="shared" si="0"/>
        <v>0.78023625719408074</v>
      </c>
      <c r="I58" s="40"/>
      <c r="J58" s="50">
        <v>100013235.67</v>
      </c>
      <c r="K58" s="34">
        <v>0.74733741466191517</v>
      </c>
    </row>
    <row r="59" spans="2:11" s="26" customFormat="1" ht="15.75" x14ac:dyDescent="0.25">
      <c r="B59" s="23" t="s">
        <v>40</v>
      </c>
      <c r="C59" s="24"/>
      <c r="D59" s="25"/>
      <c r="E59" s="44">
        <f>E35+E49+E58</f>
        <v>3253262361.3999991</v>
      </c>
      <c r="F59" s="44">
        <f>F35+F49+F58</f>
        <v>3267130228.829999</v>
      </c>
      <c r="G59" s="44">
        <f>G35+G49+G58</f>
        <v>2268971390.7399998</v>
      </c>
      <c r="H59" s="35">
        <f t="shared" si="0"/>
        <v>0.69448452673175121</v>
      </c>
      <c r="I59" s="40"/>
      <c r="J59" s="44">
        <v>2208234175.6700001</v>
      </c>
      <c r="K59" s="35">
        <v>0.72524952857410063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  <customProperties>
    <customPr name="EpmWorksheetKeyString_GUID" r:id="rId2"/>
    <customPr name="FPMExcelClientCellBasedFunctionStatus" r:id="rId3"/>
  </customProperties>
  <ignoredErrors>
    <ignoredError sqref="C47:C56 C26:C45 C8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2022-01-12T12:36:54Z</cp:lastPrinted>
  <dcterms:created xsi:type="dcterms:W3CDTF">2013-11-06T08:13:49Z</dcterms:created>
  <dcterms:modified xsi:type="dcterms:W3CDTF">2022-01-12T12:38:10Z</dcterms:modified>
</cp:coreProperties>
</file>