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5" windowWidth="5760" windowHeight="5910" firstSheet="1" activeTab="5"/>
  </bookViews>
  <sheets>
    <sheet name="Transf OD" sheetId="15" state="hidden" r:id="rId1"/>
    <sheet name="2022" sheetId="12" r:id="rId2"/>
    <sheet name="2021" sheetId="11" r:id="rId3"/>
    <sheet name="2020" sheetId="10" r:id="rId4"/>
    <sheet name="2019" sheetId="9" state="hidden" r:id="rId5"/>
    <sheet name="2018" sheetId="1" r:id="rId6"/>
    <sheet name="2017" sheetId="2" r:id="rId7"/>
    <sheet name="2016" sheetId="3" r:id="rId8"/>
    <sheet name="2015" sheetId="4" r:id="rId9"/>
    <sheet name="2014" sheetId="5" r:id="rId10"/>
    <sheet name="2012" sheetId="7" r:id="rId11"/>
    <sheet name="2011" sheetId="8" r:id="rId12"/>
  </sheets>
  <calcPr calcId="145621"/>
</workbook>
</file>

<file path=xl/calcChain.xml><?xml version="1.0" encoding="utf-8"?>
<calcChain xmlns="http://schemas.openxmlformats.org/spreadsheetml/2006/main">
  <c r="A2" i="12" l="1"/>
  <c r="A3" i="12" s="1"/>
  <c r="A4" i="12" s="1"/>
  <c r="A2" i="8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2" i="7"/>
  <c r="A3" i="7" s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2" i="4"/>
  <c r="A3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2" i="9"/>
  <c r="A3" i="9" s="1"/>
  <c r="A4" i="9" s="1"/>
  <c r="A2" i="10"/>
  <c r="A3" i="10" s="1"/>
  <c r="A4" i="10" s="1"/>
  <c r="A5" i="10" s="1"/>
  <c r="A2" i="11"/>
  <c r="A3" i="11" s="1"/>
  <c r="A4" i="11" s="1"/>
  <c r="Q20" i="15"/>
  <c r="P20" i="15"/>
  <c r="P21" i="15" s="1"/>
  <c r="O20" i="15"/>
  <c r="K20" i="15" s="1"/>
  <c r="N20" i="15"/>
  <c r="J20" i="15" s="1"/>
  <c r="M20" i="15"/>
  <c r="L20" i="15"/>
  <c r="B20" i="15"/>
  <c r="Q19" i="15"/>
  <c r="G19" i="15" s="1"/>
  <c r="O19" i="15"/>
  <c r="K19" i="15" s="1"/>
  <c r="N19" i="15"/>
  <c r="J19" i="15" s="1"/>
  <c r="M19" i="15"/>
  <c r="I19" i="15" s="1"/>
  <c r="L19" i="15"/>
  <c r="Q18" i="15"/>
  <c r="G18" i="15" s="1"/>
  <c r="P18" i="15"/>
  <c r="D18" i="15" s="1"/>
  <c r="O18" i="15"/>
  <c r="N18" i="15"/>
  <c r="J18" i="15" s="1"/>
  <c r="M18" i="15"/>
  <c r="L18" i="15"/>
  <c r="Q17" i="15"/>
  <c r="O17" i="15"/>
  <c r="K17" i="15" s="1"/>
  <c r="N17" i="15"/>
  <c r="J17" i="15" s="1"/>
  <c r="M17" i="15"/>
  <c r="L17" i="15"/>
  <c r="Q16" i="15"/>
  <c r="F16" i="15" s="1"/>
  <c r="P16" i="15"/>
  <c r="O16" i="15"/>
  <c r="K16" i="15" s="1"/>
  <c r="N16" i="15"/>
  <c r="J16" i="15" s="1"/>
  <c r="M16" i="15"/>
  <c r="I16" i="15" s="1"/>
  <c r="L16" i="15"/>
  <c r="Q15" i="15"/>
  <c r="O15" i="15"/>
  <c r="K15" i="15" s="1"/>
  <c r="N15" i="15"/>
  <c r="M15" i="15"/>
  <c r="I15" i="15" s="1"/>
  <c r="L15" i="15"/>
  <c r="H15" i="15" s="1"/>
  <c r="Q14" i="15"/>
  <c r="O14" i="15"/>
  <c r="K14" i="15" s="1"/>
  <c r="N14" i="15"/>
  <c r="M14" i="15"/>
  <c r="L14" i="15"/>
  <c r="Q13" i="15"/>
  <c r="G13" i="15" s="1"/>
  <c r="O13" i="15"/>
  <c r="K13" i="15" s="1"/>
  <c r="N13" i="15"/>
  <c r="M13" i="15"/>
  <c r="I13" i="15" s="1"/>
  <c r="L13" i="15"/>
  <c r="H13" i="15" s="1"/>
  <c r="Q12" i="15"/>
  <c r="O12" i="15"/>
  <c r="N12" i="15"/>
  <c r="J12" i="15" s="1"/>
  <c r="M12" i="15"/>
  <c r="I12" i="15" s="1"/>
  <c r="L12" i="15"/>
  <c r="Q11" i="15"/>
  <c r="G11" i="15" s="1"/>
  <c r="P11" i="15"/>
  <c r="D11" i="15" s="1"/>
  <c r="O11" i="15"/>
  <c r="N11" i="15"/>
  <c r="M11" i="15"/>
  <c r="L11" i="15"/>
  <c r="H11" i="15" s="1"/>
  <c r="B11" i="15"/>
  <c r="B13" i="15" s="1"/>
  <c r="Q10" i="15"/>
  <c r="G10" i="15" s="1"/>
  <c r="O10" i="15"/>
  <c r="N10" i="15"/>
  <c r="M10" i="15"/>
  <c r="I10" i="15" s="1"/>
  <c r="L10" i="15"/>
  <c r="H10" i="15" s="1"/>
  <c r="Q9" i="15"/>
  <c r="P9" i="15"/>
  <c r="D9" i="15" s="1"/>
  <c r="O9" i="15"/>
  <c r="K9" i="15" s="1"/>
  <c r="N9" i="15"/>
  <c r="J9" i="15" s="1"/>
  <c r="M9" i="15"/>
  <c r="L9" i="15"/>
  <c r="Q8" i="15"/>
  <c r="F8" i="15" s="1"/>
  <c r="O8" i="15"/>
  <c r="K8" i="15" s="1"/>
  <c r="N8" i="15"/>
  <c r="J8" i="15" s="1"/>
  <c r="M8" i="15"/>
  <c r="I8" i="15" s="1"/>
  <c r="L8" i="15"/>
  <c r="H8" i="15" s="1"/>
  <c r="Q7" i="15"/>
  <c r="F7" i="15" s="1"/>
  <c r="P7" i="15"/>
  <c r="P8" i="15" s="1"/>
  <c r="D8" i="15" s="1"/>
  <c r="O7" i="15"/>
  <c r="K7" i="15" s="1"/>
  <c r="N7" i="15"/>
  <c r="M7" i="15"/>
  <c r="I7" i="15" s="1"/>
  <c r="L7" i="15"/>
  <c r="H7" i="15" s="1"/>
  <c r="Q6" i="15"/>
  <c r="O6" i="15"/>
  <c r="K6" i="15" s="1"/>
  <c r="N6" i="15"/>
  <c r="J6" i="15" s="1"/>
  <c r="M6" i="15"/>
  <c r="I6" i="15" s="1"/>
  <c r="L6" i="15"/>
  <c r="Q5" i="15"/>
  <c r="F5" i="15" s="1"/>
  <c r="O5" i="15"/>
  <c r="K5" i="15" s="1"/>
  <c r="N5" i="15"/>
  <c r="M5" i="15"/>
  <c r="L5" i="15"/>
  <c r="H5" i="15" s="1"/>
  <c r="Q4" i="15"/>
  <c r="O4" i="15"/>
  <c r="K4" i="15" s="1"/>
  <c r="N4" i="15"/>
  <c r="J4" i="15" s="1"/>
  <c r="M4" i="15"/>
  <c r="I4" i="15" s="1"/>
  <c r="L4" i="15"/>
  <c r="Q3" i="15"/>
  <c r="F3" i="15" s="1"/>
  <c r="O3" i="15"/>
  <c r="K3" i="15" s="1"/>
  <c r="N3" i="15"/>
  <c r="M3" i="15"/>
  <c r="I3" i="15" s="1"/>
  <c r="L3" i="15"/>
  <c r="Q2" i="15"/>
  <c r="P2" i="15"/>
  <c r="D2" i="15" s="1"/>
  <c r="O2" i="15"/>
  <c r="K2" i="15" s="1"/>
  <c r="N2" i="15"/>
  <c r="J2" i="15" s="1"/>
  <c r="M2" i="15"/>
  <c r="I2" i="15" s="1"/>
  <c r="L2" i="15"/>
  <c r="H2" i="15" s="1"/>
  <c r="B2" i="15"/>
  <c r="B40" i="15" s="1"/>
  <c r="Q37" i="15"/>
  <c r="F37" i="15" s="1"/>
  <c r="O37" i="15"/>
  <c r="K37" i="15" s="1"/>
  <c r="M37" i="15"/>
  <c r="I37" i="15" s="1"/>
  <c r="L37" i="15"/>
  <c r="H37" i="15" s="1"/>
  <c r="G37" i="15"/>
  <c r="Q36" i="15"/>
  <c r="F36" i="15" s="1"/>
  <c r="P36" i="15"/>
  <c r="P37" i="15" s="1"/>
  <c r="O36" i="15"/>
  <c r="K36" i="15" s="1"/>
  <c r="M36" i="15"/>
  <c r="I36" i="15" s="1"/>
  <c r="L36" i="15"/>
  <c r="H36" i="15" s="1"/>
  <c r="Q35" i="15"/>
  <c r="F35" i="15" s="1"/>
  <c r="O35" i="15"/>
  <c r="K35" i="15" s="1"/>
  <c r="M35" i="15"/>
  <c r="I35" i="15" s="1"/>
  <c r="L35" i="15"/>
  <c r="H35" i="15" s="1"/>
  <c r="Q34" i="15"/>
  <c r="F34" i="15" s="1"/>
  <c r="P34" i="15"/>
  <c r="P35" i="15" s="1"/>
  <c r="O34" i="15"/>
  <c r="K34" i="15" s="1"/>
  <c r="M34" i="15"/>
  <c r="I34" i="15" s="1"/>
  <c r="L34" i="15"/>
  <c r="H34" i="15" s="1"/>
  <c r="Q33" i="15"/>
  <c r="F33" i="15" s="1"/>
  <c r="O33" i="15"/>
  <c r="K33" i="15" s="1"/>
  <c r="M33" i="15"/>
  <c r="I33" i="15" s="1"/>
  <c r="L33" i="15"/>
  <c r="H33" i="15" s="1"/>
  <c r="Q32" i="15"/>
  <c r="F32" i="15" s="1"/>
  <c r="O32" i="15"/>
  <c r="K32" i="15" s="1"/>
  <c r="M32" i="15"/>
  <c r="I32" i="15" s="1"/>
  <c r="L32" i="15"/>
  <c r="H32" i="15" s="1"/>
  <c r="Q31" i="15"/>
  <c r="F31" i="15" s="1"/>
  <c r="O31" i="15"/>
  <c r="K31" i="15" s="1"/>
  <c r="M31" i="15"/>
  <c r="I31" i="15" s="1"/>
  <c r="L31" i="15"/>
  <c r="H31" i="15" s="1"/>
  <c r="Q30" i="15"/>
  <c r="F30" i="15" s="1"/>
  <c r="O30" i="15"/>
  <c r="K30" i="15" s="1"/>
  <c r="M30" i="15"/>
  <c r="I30" i="15" s="1"/>
  <c r="L30" i="15"/>
  <c r="H30" i="15" s="1"/>
  <c r="Q29" i="15"/>
  <c r="F29" i="15" s="1"/>
  <c r="P29" i="15"/>
  <c r="D29" i="15" s="1"/>
  <c r="O29" i="15"/>
  <c r="K29" i="15" s="1"/>
  <c r="M29" i="15"/>
  <c r="I29" i="15" s="1"/>
  <c r="L29" i="15"/>
  <c r="H29" i="15" s="1"/>
  <c r="B29" i="15"/>
  <c r="Q28" i="15"/>
  <c r="F28" i="15" s="1"/>
  <c r="O28" i="15"/>
  <c r="K28" i="15" s="1"/>
  <c r="M28" i="15"/>
  <c r="I28" i="15" s="1"/>
  <c r="L28" i="15"/>
  <c r="H28" i="15" s="1"/>
  <c r="Q27" i="15"/>
  <c r="F27" i="15" s="1"/>
  <c r="P27" i="15"/>
  <c r="D27" i="15" s="1"/>
  <c r="O27" i="15"/>
  <c r="K27" i="15" s="1"/>
  <c r="M27" i="15"/>
  <c r="I27" i="15" s="1"/>
  <c r="L27" i="15"/>
  <c r="H27" i="15" s="1"/>
  <c r="Q26" i="15"/>
  <c r="F26" i="15" s="1"/>
  <c r="O26" i="15"/>
  <c r="K26" i="15" s="1"/>
  <c r="M26" i="15"/>
  <c r="I26" i="15" s="1"/>
  <c r="L26" i="15"/>
  <c r="H26" i="15" s="1"/>
  <c r="Q25" i="15"/>
  <c r="F25" i="15" s="1"/>
  <c r="P25" i="15"/>
  <c r="D25" i="15" s="1"/>
  <c r="O25" i="15"/>
  <c r="K25" i="15" s="1"/>
  <c r="M25" i="15"/>
  <c r="I25" i="15" s="1"/>
  <c r="L25" i="15"/>
  <c r="H25" i="15" s="1"/>
  <c r="Q24" i="15"/>
  <c r="F24" i="15" s="1"/>
  <c r="O24" i="15"/>
  <c r="K24" i="15" s="1"/>
  <c r="M24" i="15"/>
  <c r="I24" i="15" s="1"/>
  <c r="L24" i="15"/>
  <c r="H24" i="15" s="1"/>
  <c r="Q23" i="15"/>
  <c r="F23" i="15" s="1"/>
  <c r="O23" i="15"/>
  <c r="K23" i="15" s="1"/>
  <c r="M23" i="15"/>
  <c r="I23" i="15" s="1"/>
  <c r="L23" i="15"/>
  <c r="H23" i="15" s="1"/>
  <c r="Q22" i="15"/>
  <c r="F22" i="15" s="1"/>
  <c r="O22" i="15"/>
  <c r="K22" i="15" s="1"/>
  <c r="M22" i="15"/>
  <c r="I22" i="15" s="1"/>
  <c r="L22" i="15"/>
  <c r="H22" i="15" s="1"/>
  <c r="Q21" i="15"/>
  <c r="F21" i="15" s="1"/>
  <c r="O21" i="15"/>
  <c r="K21" i="15" s="1"/>
  <c r="M21" i="15"/>
  <c r="I21" i="15" s="1"/>
  <c r="L21" i="15"/>
  <c r="H21" i="15" s="1"/>
  <c r="F20" i="15"/>
  <c r="I20" i="15"/>
  <c r="H20" i="15"/>
  <c r="G20" i="15"/>
  <c r="K18" i="15"/>
  <c r="G17" i="15"/>
  <c r="I17" i="15"/>
  <c r="H17" i="15"/>
  <c r="H16" i="15"/>
  <c r="F14" i="15"/>
  <c r="H14" i="15"/>
  <c r="K12" i="15"/>
  <c r="K11" i="15"/>
  <c r="J11" i="15"/>
  <c r="I11" i="15"/>
  <c r="J10" i="15"/>
  <c r="F9" i="15"/>
  <c r="H9" i="15"/>
  <c r="J5" i="15"/>
  <c r="I5" i="15"/>
  <c r="J3" i="15"/>
  <c r="Q55" i="15"/>
  <c r="F55" i="15" s="1"/>
  <c r="O55" i="15"/>
  <c r="K55" i="15" s="1"/>
  <c r="M55" i="15"/>
  <c r="I55" i="15" s="1"/>
  <c r="L55" i="15"/>
  <c r="H55" i="15" s="1"/>
  <c r="Q54" i="15"/>
  <c r="F54" i="15" s="1"/>
  <c r="P54" i="15"/>
  <c r="P55" i="15" s="1"/>
  <c r="O54" i="15"/>
  <c r="K54" i="15" s="1"/>
  <c r="M54" i="15"/>
  <c r="I54" i="15" s="1"/>
  <c r="L54" i="15"/>
  <c r="H54" i="15" s="1"/>
  <c r="Q53" i="15"/>
  <c r="F53" i="15" s="1"/>
  <c r="O53" i="15"/>
  <c r="K53" i="15" s="1"/>
  <c r="M53" i="15"/>
  <c r="I53" i="15" s="1"/>
  <c r="L53" i="15"/>
  <c r="H53" i="15" s="1"/>
  <c r="Q52" i="15"/>
  <c r="F52" i="15" s="1"/>
  <c r="P52" i="15"/>
  <c r="P53" i="15" s="1"/>
  <c r="O52" i="15"/>
  <c r="K52" i="15" s="1"/>
  <c r="M52" i="15"/>
  <c r="I52" i="15" s="1"/>
  <c r="L52" i="15"/>
  <c r="H52" i="15" s="1"/>
  <c r="Q51" i="15"/>
  <c r="F51" i="15" s="1"/>
  <c r="O51" i="15"/>
  <c r="K51" i="15" s="1"/>
  <c r="M51" i="15"/>
  <c r="I51" i="15" s="1"/>
  <c r="L51" i="15"/>
  <c r="H51" i="15" s="1"/>
  <c r="Q50" i="15"/>
  <c r="F50" i="15" s="1"/>
  <c r="O50" i="15"/>
  <c r="K50" i="15" s="1"/>
  <c r="M50" i="15"/>
  <c r="I50" i="15" s="1"/>
  <c r="L50" i="15"/>
  <c r="H50" i="15" s="1"/>
  <c r="Q49" i="15"/>
  <c r="F49" i="15" s="1"/>
  <c r="O49" i="15"/>
  <c r="K49" i="15" s="1"/>
  <c r="M49" i="15"/>
  <c r="I49" i="15" s="1"/>
  <c r="L49" i="15"/>
  <c r="H49" i="15" s="1"/>
  <c r="Q48" i="15"/>
  <c r="F48" i="15" s="1"/>
  <c r="O48" i="15"/>
  <c r="K48" i="15" s="1"/>
  <c r="M48" i="15"/>
  <c r="I48" i="15" s="1"/>
  <c r="L48" i="15"/>
  <c r="H48" i="15" s="1"/>
  <c r="Q47" i="15"/>
  <c r="F47" i="15" s="1"/>
  <c r="P47" i="15"/>
  <c r="P48" i="15" s="1"/>
  <c r="O47" i="15"/>
  <c r="K47" i="15" s="1"/>
  <c r="M47" i="15"/>
  <c r="I47" i="15" s="1"/>
  <c r="L47" i="15"/>
  <c r="H47" i="15" s="1"/>
  <c r="B47" i="15"/>
  <c r="Q46" i="15"/>
  <c r="F46" i="15" s="1"/>
  <c r="O46" i="15"/>
  <c r="K46" i="15" s="1"/>
  <c r="M46" i="15"/>
  <c r="I46" i="15" s="1"/>
  <c r="L46" i="15"/>
  <c r="H46" i="15" s="1"/>
  <c r="Q45" i="15"/>
  <c r="F45" i="15" s="1"/>
  <c r="P45" i="15"/>
  <c r="P46" i="15" s="1"/>
  <c r="O45" i="15"/>
  <c r="K45" i="15" s="1"/>
  <c r="M45" i="15"/>
  <c r="I45" i="15" s="1"/>
  <c r="L45" i="15"/>
  <c r="H45" i="15" s="1"/>
  <c r="Q44" i="15"/>
  <c r="F44" i="15" s="1"/>
  <c r="O44" i="15"/>
  <c r="K44" i="15" s="1"/>
  <c r="M44" i="15"/>
  <c r="I44" i="15" s="1"/>
  <c r="L44" i="15"/>
  <c r="H44" i="15" s="1"/>
  <c r="Q43" i="15"/>
  <c r="G43" i="15" s="1"/>
  <c r="P43" i="15"/>
  <c r="P44" i="15" s="1"/>
  <c r="O43" i="15"/>
  <c r="K43" i="15" s="1"/>
  <c r="M43" i="15"/>
  <c r="I43" i="15" s="1"/>
  <c r="L43" i="15"/>
  <c r="H43" i="15" s="1"/>
  <c r="Q42" i="15"/>
  <c r="G42" i="15" s="1"/>
  <c r="O42" i="15"/>
  <c r="K42" i="15" s="1"/>
  <c r="M42" i="15"/>
  <c r="I42" i="15" s="1"/>
  <c r="L42" i="15"/>
  <c r="H42" i="15" s="1"/>
  <c r="Q41" i="15"/>
  <c r="G41" i="15" s="1"/>
  <c r="O41" i="15"/>
  <c r="K41" i="15" s="1"/>
  <c r="M41" i="15"/>
  <c r="I41" i="15" s="1"/>
  <c r="L41" i="15"/>
  <c r="H41" i="15" s="1"/>
  <c r="Q40" i="15"/>
  <c r="G40" i="15" s="1"/>
  <c r="O40" i="15"/>
  <c r="K40" i="15" s="1"/>
  <c r="M40" i="15"/>
  <c r="I40" i="15" s="1"/>
  <c r="L40" i="15"/>
  <c r="H40" i="15" s="1"/>
  <c r="Q39" i="15"/>
  <c r="G39" i="15" s="1"/>
  <c r="O39" i="15"/>
  <c r="K39" i="15" s="1"/>
  <c r="M39" i="15"/>
  <c r="I39" i="15" s="1"/>
  <c r="L39" i="15"/>
  <c r="H39" i="15" s="1"/>
  <c r="Q38" i="15"/>
  <c r="G38" i="15" s="1"/>
  <c r="P38" i="15"/>
  <c r="P39" i="15" s="1"/>
  <c r="O38" i="15"/>
  <c r="K38" i="15" s="1"/>
  <c r="M38" i="15"/>
  <c r="I38" i="15" s="1"/>
  <c r="L38" i="15"/>
  <c r="H38" i="15" s="1"/>
  <c r="B38" i="15"/>
  <c r="I14" i="15"/>
  <c r="G12" i="15"/>
  <c r="B55" i="15"/>
  <c r="K10" i="15"/>
  <c r="F6" i="15"/>
  <c r="H6" i="15"/>
  <c r="H4" i="15"/>
  <c r="H3" i="15"/>
  <c r="F2" i="15"/>
  <c r="F4" i="15"/>
  <c r="J7" i="15"/>
  <c r="I9" i="15"/>
  <c r="H12" i="15"/>
  <c r="J13" i="15"/>
  <c r="B14" i="15"/>
  <c r="J14" i="15"/>
  <c r="J15" i="15"/>
  <c r="G15" i="15"/>
  <c r="D16" i="15"/>
  <c r="H18" i="15"/>
  <c r="I18" i="15"/>
  <c r="H19" i="15"/>
  <c r="Q73" i="15"/>
  <c r="F73" i="15" s="1"/>
  <c r="O73" i="15"/>
  <c r="K73" i="15" s="1"/>
  <c r="M73" i="15"/>
  <c r="I73" i="15" s="1"/>
  <c r="L73" i="15"/>
  <c r="H73" i="15" s="1"/>
  <c r="Q72" i="15"/>
  <c r="G72" i="15" s="1"/>
  <c r="P72" i="15"/>
  <c r="P73" i="15" s="1"/>
  <c r="O72" i="15"/>
  <c r="K72" i="15" s="1"/>
  <c r="M72" i="15"/>
  <c r="I72" i="15" s="1"/>
  <c r="L72" i="15"/>
  <c r="H72" i="15" s="1"/>
  <c r="Q71" i="15"/>
  <c r="G71" i="15" s="1"/>
  <c r="O71" i="15"/>
  <c r="K71" i="15" s="1"/>
  <c r="M71" i="15"/>
  <c r="I71" i="15" s="1"/>
  <c r="L71" i="15"/>
  <c r="H71" i="15" s="1"/>
  <c r="Q70" i="15"/>
  <c r="G70" i="15" s="1"/>
  <c r="P70" i="15"/>
  <c r="P71" i="15" s="1"/>
  <c r="O70" i="15"/>
  <c r="K70" i="15" s="1"/>
  <c r="M70" i="15"/>
  <c r="I70" i="15" s="1"/>
  <c r="L70" i="15"/>
  <c r="H70" i="15" s="1"/>
  <c r="Q69" i="15"/>
  <c r="F69" i="15" s="1"/>
  <c r="O69" i="15"/>
  <c r="K69" i="15" s="1"/>
  <c r="M69" i="15"/>
  <c r="I69" i="15" s="1"/>
  <c r="L69" i="15"/>
  <c r="H69" i="15" s="1"/>
  <c r="Q68" i="15"/>
  <c r="G68" i="15" s="1"/>
  <c r="O68" i="15"/>
  <c r="K68" i="15" s="1"/>
  <c r="M68" i="15"/>
  <c r="I68" i="15" s="1"/>
  <c r="L68" i="15"/>
  <c r="H68" i="15" s="1"/>
  <c r="Q67" i="15"/>
  <c r="G67" i="15" s="1"/>
  <c r="O67" i="15"/>
  <c r="K67" i="15" s="1"/>
  <c r="M67" i="15"/>
  <c r="I67" i="15" s="1"/>
  <c r="L67" i="15"/>
  <c r="H67" i="15" s="1"/>
  <c r="Q66" i="15"/>
  <c r="F66" i="15" s="1"/>
  <c r="O66" i="15"/>
  <c r="K66" i="15" s="1"/>
  <c r="M66" i="15"/>
  <c r="I66" i="15" s="1"/>
  <c r="L66" i="15"/>
  <c r="H66" i="15" s="1"/>
  <c r="Q65" i="15"/>
  <c r="F65" i="15" s="1"/>
  <c r="P65" i="15"/>
  <c r="E65" i="15" s="1"/>
  <c r="O65" i="15"/>
  <c r="K65" i="15" s="1"/>
  <c r="M65" i="15"/>
  <c r="I65" i="15" s="1"/>
  <c r="L65" i="15"/>
  <c r="H65" i="15" s="1"/>
  <c r="B65" i="15"/>
  <c r="Q64" i="15"/>
  <c r="F64" i="15" s="1"/>
  <c r="O64" i="15"/>
  <c r="K64" i="15" s="1"/>
  <c r="M64" i="15"/>
  <c r="I64" i="15" s="1"/>
  <c r="L64" i="15"/>
  <c r="H64" i="15" s="1"/>
  <c r="Q63" i="15"/>
  <c r="F63" i="15" s="1"/>
  <c r="P63" i="15"/>
  <c r="E63" i="15" s="1"/>
  <c r="O63" i="15"/>
  <c r="K63" i="15" s="1"/>
  <c r="M63" i="15"/>
  <c r="I63" i="15" s="1"/>
  <c r="L63" i="15"/>
  <c r="H63" i="15" s="1"/>
  <c r="Q62" i="15"/>
  <c r="G62" i="15" s="1"/>
  <c r="O62" i="15"/>
  <c r="K62" i="15" s="1"/>
  <c r="M62" i="15"/>
  <c r="I62" i="15" s="1"/>
  <c r="L62" i="15"/>
  <c r="H62" i="15" s="1"/>
  <c r="Q61" i="15"/>
  <c r="G61" i="15" s="1"/>
  <c r="P61" i="15"/>
  <c r="E61" i="15" s="1"/>
  <c r="O61" i="15"/>
  <c r="K61" i="15" s="1"/>
  <c r="M61" i="15"/>
  <c r="I61" i="15" s="1"/>
  <c r="L61" i="15"/>
  <c r="H61" i="15" s="1"/>
  <c r="Q60" i="15"/>
  <c r="G60" i="15" s="1"/>
  <c r="O60" i="15"/>
  <c r="K60" i="15" s="1"/>
  <c r="M60" i="15"/>
  <c r="I60" i="15" s="1"/>
  <c r="L60" i="15"/>
  <c r="H60" i="15" s="1"/>
  <c r="Q59" i="15"/>
  <c r="F59" i="15" s="1"/>
  <c r="O59" i="15"/>
  <c r="K59" i="15" s="1"/>
  <c r="M59" i="15"/>
  <c r="I59" i="15" s="1"/>
  <c r="L59" i="15"/>
  <c r="H59" i="15" s="1"/>
  <c r="Q58" i="15"/>
  <c r="G58" i="15" s="1"/>
  <c r="O58" i="15"/>
  <c r="K58" i="15" s="1"/>
  <c r="M58" i="15"/>
  <c r="I58" i="15" s="1"/>
  <c r="L58" i="15"/>
  <c r="H58" i="15" s="1"/>
  <c r="Q57" i="15"/>
  <c r="G57" i="15" s="1"/>
  <c r="O57" i="15"/>
  <c r="K57" i="15" s="1"/>
  <c r="M57" i="15"/>
  <c r="I57" i="15" s="1"/>
  <c r="L57" i="15"/>
  <c r="H57" i="15" s="1"/>
  <c r="Q56" i="15"/>
  <c r="F56" i="15" s="1"/>
  <c r="P56" i="15"/>
  <c r="E56" i="15" s="1"/>
  <c r="O56" i="15"/>
  <c r="K56" i="15" s="1"/>
  <c r="M56" i="15"/>
  <c r="I56" i="15" s="1"/>
  <c r="L56" i="15"/>
  <c r="H56" i="15" s="1"/>
  <c r="B56" i="15"/>
  <c r="A5" i="11" l="1"/>
  <c r="A38" i="15"/>
  <c r="A6" i="10"/>
  <c r="A21" i="15"/>
  <c r="A2" i="15"/>
  <c r="A5" i="9"/>
  <c r="A20" i="15"/>
  <c r="A5" i="12"/>
  <c r="A56" i="15"/>
  <c r="G36" i="15"/>
  <c r="G22" i="15"/>
  <c r="G26" i="15"/>
  <c r="G23" i="15"/>
  <c r="G28" i="15"/>
  <c r="G24" i="15"/>
  <c r="G25" i="15"/>
  <c r="G31" i="15"/>
  <c r="G32" i="15"/>
  <c r="G33" i="15"/>
  <c r="G48" i="15"/>
  <c r="G30" i="15"/>
  <c r="G21" i="15"/>
  <c r="B32" i="15"/>
  <c r="P28" i="15"/>
  <c r="E28" i="15" s="1"/>
  <c r="B23" i="15"/>
  <c r="B28" i="15"/>
  <c r="B30" i="15"/>
  <c r="B35" i="15"/>
  <c r="B21" i="15"/>
  <c r="B26" i="15"/>
  <c r="B33" i="15"/>
  <c r="G35" i="15"/>
  <c r="B24" i="15"/>
  <c r="B36" i="15"/>
  <c r="B31" i="15"/>
  <c r="B22" i="15"/>
  <c r="B27" i="15"/>
  <c r="B34" i="15"/>
  <c r="B25" i="15"/>
  <c r="G27" i="15"/>
  <c r="G29" i="15"/>
  <c r="G34" i="15"/>
  <c r="B37" i="15"/>
  <c r="P22" i="15"/>
  <c r="E21" i="15"/>
  <c r="D21" i="15"/>
  <c r="E37" i="15"/>
  <c r="D37" i="15"/>
  <c r="D35" i="15"/>
  <c r="E35" i="15"/>
  <c r="P26" i="15"/>
  <c r="P30" i="15"/>
  <c r="D20" i="15"/>
  <c r="D34" i="15"/>
  <c r="E20" i="15"/>
  <c r="E25" i="15"/>
  <c r="E27" i="15"/>
  <c r="E29" i="15"/>
  <c r="E34" i="15"/>
  <c r="E36" i="15"/>
  <c r="D36" i="15"/>
  <c r="G45" i="15"/>
  <c r="B53" i="15"/>
  <c r="B19" i="15"/>
  <c r="B60" i="15"/>
  <c r="G50" i="15"/>
  <c r="G49" i="15"/>
  <c r="G51" i="15"/>
  <c r="G52" i="15"/>
  <c r="G53" i="15"/>
  <c r="G55" i="15"/>
  <c r="G47" i="15"/>
  <c r="B3" i="15"/>
  <c r="B43" i="15"/>
  <c r="B45" i="15"/>
  <c r="B51" i="15"/>
  <c r="B41" i="15"/>
  <c r="B49" i="15"/>
  <c r="B54" i="15"/>
  <c r="B52" i="15"/>
  <c r="G54" i="15"/>
  <c r="B39" i="15"/>
  <c r="B44" i="15"/>
  <c r="B42" i="15"/>
  <c r="G44" i="15"/>
  <c r="B46" i="15"/>
  <c r="B50" i="15"/>
  <c r="G46" i="15"/>
  <c r="B48" i="15"/>
  <c r="E44" i="15"/>
  <c r="D44" i="15"/>
  <c r="E46" i="15"/>
  <c r="D46" i="15"/>
  <c r="P40" i="15"/>
  <c r="E39" i="15"/>
  <c r="D39" i="15"/>
  <c r="P49" i="15"/>
  <c r="E48" i="15"/>
  <c r="D48" i="15"/>
  <c r="E55" i="15"/>
  <c r="D55" i="15"/>
  <c r="E53" i="15"/>
  <c r="D53" i="15"/>
  <c r="D45" i="15"/>
  <c r="D47" i="15"/>
  <c r="D52" i="15"/>
  <c r="D54" i="15"/>
  <c r="D43" i="15"/>
  <c r="E38" i="15"/>
  <c r="E43" i="15"/>
  <c r="E45" i="15"/>
  <c r="E47" i="15"/>
  <c r="E52" i="15"/>
  <c r="E54" i="15"/>
  <c r="D38" i="15"/>
  <c r="F38" i="15"/>
  <c r="F39" i="15"/>
  <c r="F40" i="15"/>
  <c r="F41" i="15"/>
  <c r="F42" i="15"/>
  <c r="F43" i="15"/>
  <c r="D7" i="15"/>
  <c r="F70" i="15"/>
  <c r="B8" i="15"/>
  <c r="B10" i="15"/>
  <c r="B6" i="15"/>
  <c r="G66" i="15"/>
  <c r="B4" i="15"/>
  <c r="F67" i="15"/>
  <c r="G56" i="15"/>
  <c r="G69" i="15"/>
  <c r="F72" i="15"/>
  <c r="G73" i="15"/>
  <c r="F71" i="15"/>
  <c r="P19" i="15"/>
  <c r="D19" i="15" s="1"/>
  <c r="P10" i="15"/>
  <c r="D10" i="15" s="1"/>
  <c r="F58" i="15"/>
  <c r="F57" i="15"/>
  <c r="B16" i="15"/>
  <c r="P12" i="15"/>
  <c r="D12" i="15" s="1"/>
  <c r="B12" i="15"/>
  <c r="G7" i="15"/>
  <c r="G5" i="15"/>
  <c r="P3" i="15"/>
  <c r="E3" i="15" s="1"/>
  <c r="G3" i="15"/>
  <c r="P64" i="15"/>
  <c r="E64" i="15" s="1"/>
  <c r="F68" i="15"/>
  <c r="B18" i="15"/>
  <c r="B15" i="15"/>
  <c r="B9" i="15"/>
  <c r="B7" i="15"/>
  <c r="B5" i="15"/>
  <c r="P17" i="15"/>
  <c r="D17" i="15" s="1"/>
  <c r="B17" i="15"/>
  <c r="G8" i="15"/>
  <c r="G6" i="15"/>
  <c r="G4" i="15"/>
  <c r="G2" i="15"/>
  <c r="G9" i="15"/>
  <c r="G16" i="15"/>
  <c r="G14" i="15"/>
  <c r="F19" i="15"/>
  <c r="F18" i="15"/>
  <c r="F17" i="15"/>
  <c r="F15" i="15"/>
  <c r="F13" i="15"/>
  <c r="F12" i="15"/>
  <c r="F11" i="15"/>
  <c r="F10" i="15"/>
  <c r="E18" i="15"/>
  <c r="E16" i="15"/>
  <c r="E11" i="15"/>
  <c r="E9" i="15"/>
  <c r="E8" i="15"/>
  <c r="E7" i="15"/>
  <c r="E2" i="15"/>
  <c r="G59" i="15"/>
  <c r="F60" i="15"/>
  <c r="F61" i="15"/>
  <c r="G63" i="15"/>
  <c r="G64" i="15"/>
  <c r="F62" i="15"/>
  <c r="G65" i="15"/>
  <c r="B57" i="15"/>
  <c r="B62" i="15"/>
  <c r="B67" i="15"/>
  <c r="B72" i="15"/>
  <c r="B70" i="15"/>
  <c r="B58" i="15"/>
  <c r="B63" i="15"/>
  <c r="B61" i="15"/>
  <c r="B68" i="15"/>
  <c r="B73" i="15"/>
  <c r="B59" i="15"/>
  <c r="B66" i="15"/>
  <c r="B71" i="15"/>
  <c r="B64" i="15"/>
  <c r="B69" i="15"/>
  <c r="E73" i="15"/>
  <c r="D73" i="15"/>
  <c r="E71" i="15"/>
  <c r="D71" i="15"/>
  <c r="D65" i="15"/>
  <c r="P57" i="15"/>
  <c r="P62" i="15"/>
  <c r="P66" i="15"/>
  <c r="D56" i="15"/>
  <c r="D61" i="15"/>
  <c r="D63" i="15"/>
  <c r="D70" i="15"/>
  <c r="D72" i="15"/>
  <c r="E70" i="15"/>
  <c r="E72" i="15"/>
  <c r="D18" i="10"/>
  <c r="C27" i="10"/>
  <c r="C24" i="10"/>
  <c r="C18" i="10"/>
  <c r="C12" i="10"/>
  <c r="C9" i="10"/>
  <c r="C3" i="10"/>
  <c r="F27" i="12"/>
  <c r="D27" i="12"/>
  <c r="C27" i="12"/>
  <c r="F24" i="12"/>
  <c r="D24" i="12"/>
  <c r="C24" i="12"/>
  <c r="F18" i="11"/>
  <c r="D18" i="11"/>
  <c r="C18" i="11"/>
  <c r="F18" i="10"/>
  <c r="F18" i="9"/>
  <c r="F30" i="9" s="1"/>
  <c r="E18" i="9"/>
  <c r="E30" i="9" s="1"/>
  <c r="D18" i="9"/>
  <c r="D30" i="9" s="1"/>
  <c r="C18" i="9"/>
  <c r="C30" i="9" s="1"/>
  <c r="F18" i="1"/>
  <c r="F30" i="1" s="1"/>
  <c r="E18" i="1"/>
  <c r="E30" i="1" s="1"/>
  <c r="D18" i="1"/>
  <c r="D30" i="1" s="1"/>
  <c r="C18" i="1"/>
  <c r="C30" i="1" s="1"/>
  <c r="F18" i="2"/>
  <c r="F30" i="2" s="1"/>
  <c r="E18" i="2"/>
  <c r="E30" i="2" s="1"/>
  <c r="D18" i="2"/>
  <c r="D30" i="2" s="1"/>
  <c r="C18" i="2"/>
  <c r="C30" i="2" s="1"/>
  <c r="F18" i="3"/>
  <c r="F30" i="3" s="1"/>
  <c r="E18" i="3"/>
  <c r="E30" i="3" s="1"/>
  <c r="D18" i="3"/>
  <c r="D30" i="3" s="1"/>
  <c r="C18" i="3"/>
  <c r="C30" i="3" s="1"/>
  <c r="F18" i="4"/>
  <c r="F30" i="4" s="1"/>
  <c r="E18" i="4"/>
  <c r="E30" i="4" s="1"/>
  <c r="D18" i="4"/>
  <c r="D30" i="4" s="1"/>
  <c r="C18" i="4"/>
  <c r="C30" i="4" s="1"/>
  <c r="F18" i="5"/>
  <c r="F30" i="5" s="1"/>
  <c r="E18" i="5"/>
  <c r="E30" i="5" s="1"/>
  <c r="D18" i="5"/>
  <c r="D30" i="5" s="1"/>
  <c r="C18" i="5"/>
  <c r="C30" i="5" s="1"/>
  <c r="F18" i="7"/>
  <c r="F30" i="7" s="1"/>
  <c r="E18" i="7"/>
  <c r="E30" i="7" s="1"/>
  <c r="D18" i="7"/>
  <c r="D30" i="7" s="1"/>
  <c r="C18" i="7"/>
  <c r="C30" i="7" s="1"/>
  <c r="F18" i="8"/>
  <c r="F30" i="8" s="1"/>
  <c r="E18" i="8"/>
  <c r="E30" i="8" s="1"/>
  <c r="D18" i="8"/>
  <c r="D30" i="8" s="1"/>
  <c r="C18" i="8"/>
  <c r="C30" i="8" s="1"/>
  <c r="F18" i="12"/>
  <c r="D18" i="12"/>
  <c r="C18" i="12"/>
  <c r="F12" i="11"/>
  <c r="D12" i="11"/>
  <c r="C12" i="11"/>
  <c r="F12" i="10"/>
  <c r="D12" i="10"/>
  <c r="F12" i="9"/>
  <c r="E12" i="9"/>
  <c r="D12" i="9"/>
  <c r="C12" i="9"/>
  <c r="F12" i="1"/>
  <c r="E12" i="1"/>
  <c r="D12" i="1"/>
  <c r="C12" i="1"/>
  <c r="F12" i="2"/>
  <c r="E12" i="2"/>
  <c r="D12" i="2"/>
  <c r="C12" i="2"/>
  <c r="F12" i="3"/>
  <c r="E12" i="3"/>
  <c r="D12" i="3"/>
  <c r="C12" i="3"/>
  <c r="F12" i="4"/>
  <c r="E12" i="4"/>
  <c r="D12" i="4"/>
  <c r="C12" i="4"/>
  <c r="F12" i="5"/>
  <c r="E12" i="5"/>
  <c r="D12" i="5"/>
  <c r="C12" i="5"/>
  <c r="F12" i="7"/>
  <c r="E12" i="7"/>
  <c r="D12" i="7"/>
  <c r="C12" i="7"/>
  <c r="F12" i="8"/>
  <c r="E12" i="8"/>
  <c r="D12" i="8"/>
  <c r="C12" i="8"/>
  <c r="F12" i="12"/>
  <c r="D12" i="12"/>
  <c r="C12" i="12"/>
  <c r="F9" i="11"/>
  <c r="D9" i="11"/>
  <c r="C9" i="11"/>
  <c r="F9" i="10"/>
  <c r="D9" i="10"/>
  <c r="F9" i="9"/>
  <c r="E9" i="9"/>
  <c r="D9" i="9"/>
  <c r="C9" i="9"/>
  <c r="F9" i="1"/>
  <c r="E9" i="1"/>
  <c r="D9" i="1"/>
  <c r="C9" i="1"/>
  <c r="F9" i="2"/>
  <c r="E9" i="2"/>
  <c r="D9" i="2"/>
  <c r="C9" i="2"/>
  <c r="F9" i="3"/>
  <c r="E9" i="3"/>
  <c r="D9" i="3"/>
  <c r="C9" i="3"/>
  <c r="F9" i="4"/>
  <c r="E9" i="4"/>
  <c r="D9" i="4"/>
  <c r="C9" i="4"/>
  <c r="F9" i="5"/>
  <c r="E9" i="5"/>
  <c r="D9" i="5"/>
  <c r="C9" i="5"/>
  <c r="F9" i="7"/>
  <c r="E9" i="7"/>
  <c r="D9" i="7"/>
  <c r="C9" i="7"/>
  <c r="F9" i="8"/>
  <c r="E9" i="8"/>
  <c r="D9" i="8"/>
  <c r="C9" i="8"/>
  <c r="F9" i="12"/>
  <c r="D9" i="12"/>
  <c r="C9" i="12"/>
  <c r="F3" i="11"/>
  <c r="D3" i="11"/>
  <c r="C3" i="11"/>
  <c r="F3" i="10"/>
  <c r="D3" i="10"/>
  <c r="F3" i="9"/>
  <c r="E3" i="9"/>
  <c r="D3" i="9"/>
  <c r="C3" i="9"/>
  <c r="F3" i="1"/>
  <c r="E3" i="1"/>
  <c r="D3" i="1"/>
  <c r="C3" i="1"/>
  <c r="F3" i="2"/>
  <c r="E3" i="2"/>
  <c r="D3" i="2"/>
  <c r="C3" i="2"/>
  <c r="F3" i="3"/>
  <c r="E3" i="3"/>
  <c r="D3" i="3"/>
  <c r="C3" i="3"/>
  <c r="F3" i="4"/>
  <c r="E3" i="4"/>
  <c r="D3" i="4"/>
  <c r="C3" i="4"/>
  <c r="F3" i="5"/>
  <c r="E3" i="5"/>
  <c r="D3" i="5"/>
  <c r="C3" i="5"/>
  <c r="F3" i="7"/>
  <c r="E3" i="7"/>
  <c r="D3" i="7"/>
  <c r="C3" i="7"/>
  <c r="F3" i="8"/>
  <c r="E3" i="8"/>
  <c r="D3" i="8"/>
  <c r="C3" i="8"/>
  <c r="F3" i="12"/>
  <c r="D3" i="12"/>
  <c r="C3" i="12"/>
  <c r="A6" i="12" l="1"/>
  <c r="A57" i="15"/>
  <c r="A3" i="15"/>
  <c r="A6" i="9"/>
  <c r="A7" i="10"/>
  <c r="A22" i="15"/>
  <c r="A6" i="11"/>
  <c r="A39" i="15"/>
  <c r="D15" i="5"/>
  <c r="D15" i="3"/>
  <c r="E15" i="8"/>
  <c r="E15" i="3"/>
  <c r="F15" i="5"/>
  <c r="F15" i="3"/>
  <c r="D15" i="11"/>
  <c r="C15" i="4"/>
  <c r="C15" i="2"/>
  <c r="C15" i="9"/>
  <c r="F15" i="11"/>
  <c r="C15" i="10"/>
  <c r="D15" i="4"/>
  <c r="E15" i="4"/>
  <c r="D15" i="2"/>
  <c r="E15" i="2"/>
  <c r="F15" i="2"/>
  <c r="D15" i="9"/>
  <c r="E15" i="9"/>
  <c r="F15" i="4"/>
  <c r="F15" i="9"/>
  <c r="C15" i="8"/>
  <c r="C15" i="5"/>
  <c r="C15" i="3"/>
  <c r="C15" i="1"/>
  <c r="D15" i="1"/>
  <c r="C15" i="11"/>
  <c r="D15" i="8"/>
  <c r="E15" i="5"/>
  <c r="E15" i="1"/>
  <c r="F15" i="8"/>
  <c r="F15" i="1"/>
  <c r="D28" i="15"/>
  <c r="C15" i="7"/>
  <c r="D15" i="7"/>
  <c r="F15" i="7"/>
  <c r="E15" i="7"/>
  <c r="P31" i="15"/>
  <c r="E30" i="15"/>
  <c r="D30" i="15"/>
  <c r="D26" i="15"/>
  <c r="E26" i="15"/>
  <c r="D22" i="15"/>
  <c r="E22" i="15"/>
  <c r="P23" i="15"/>
  <c r="E10" i="15"/>
  <c r="P50" i="15"/>
  <c r="E49" i="15"/>
  <c r="D49" i="15"/>
  <c r="P41" i="15"/>
  <c r="E40" i="15"/>
  <c r="D40" i="15"/>
  <c r="E19" i="15"/>
  <c r="E12" i="15"/>
  <c r="E17" i="15"/>
  <c r="D64" i="15"/>
  <c r="D3" i="15"/>
  <c r="P4" i="15"/>
  <c r="P13" i="15"/>
  <c r="D13" i="15" s="1"/>
  <c r="P67" i="15"/>
  <c r="E66" i="15"/>
  <c r="D66" i="15"/>
  <c r="E62" i="15"/>
  <c r="D62" i="15"/>
  <c r="E57" i="15"/>
  <c r="D57" i="15"/>
  <c r="P58" i="15"/>
  <c r="C30" i="10"/>
  <c r="F15" i="10"/>
  <c r="D15" i="10"/>
  <c r="F30" i="12"/>
  <c r="F15" i="12"/>
  <c r="D30" i="12"/>
  <c r="D15" i="12"/>
  <c r="C30" i="12"/>
  <c r="C15" i="12"/>
  <c r="A40" i="15" l="1"/>
  <c r="A7" i="11"/>
  <c r="A8" i="10"/>
  <c r="A23" i="15"/>
  <c r="A4" i="15"/>
  <c r="A7" i="9"/>
  <c r="A58" i="15"/>
  <c r="A7" i="12"/>
  <c r="P32" i="15"/>
  <c r="E31" i="15"/>
  <c r="D31" i="15"/>
  <c r="E23" i="15"/>
  <c r="D23" i="15"/>
  <c r="P24" i="15"/>
  <c r="P51" i="15"/>
  <c r="E50" i="15"/>
  <c r="D50" i="15"/>
  <c r="E41" i="15"/>
  <c r="D41" i="15"/>
  <c r="P42" i="15"/>
  <c r="P14" i="15"/>
  <c r="E14" i="15" s="1"/>
  <c r="E13" i="15"/>
  <c r="D4" i="15"/>
  <c r="P5" i="15"/>
  <c r="E4" i="15"/>
  <c r="P68" i="15"/>
  <c r="E67" i="15"/>
  <c r="D67" i="15"/>
  <c r="P59" i="15"/>
  <c r="E58" i="15"/>
  <c r="D58" i="15"/>
  <c r="D27" i="11"/>
  <c r="F27" i="11"/>
  <c r="C27" i="11"/>
  <c r="D24" i="11"/>
  <c r="F24" i="11"/>
  <c r="C24" i="11"/>
  <c r="A59" i="15" l="1"/>
  <c r="A8" i="12"/>
  <c r="A8" i="9"/>
  <c r="A5" i="15"/>
  <c r="A24" i="15"/>
  <c r="A9" i="10"/>
  <c r="A10" i="10" s="1"/>
  <c r="A8" i="11"/>
  <c r="A41" i="15"/>
  <c r="C30" i="11"/>
  <c r="P33" i="15"/>
  <c r="D32" i="15"/>
  <c r="E32" i="15"/>
  <c r="D24" i="15"/>
  <c r="E24" i="15"/>
  <c r="E51" i="15"/>
  <c r="D51" i="15"/>
  <c r="E42" i="15"/>
  <c r="D42" i="15"/>
  <c r="P15" i="15"/>
  <c r="D15" i="15" s="1"/>
  <c r="D14" i="15"/>
  <c r="D5" i="15"/>
  <c r="P6" i="15"/>
  <c r="E5" i="15"/>
  <c r="P69" i="15"/>
  <c r="E68" i="15"/>
  <c r="D68" i="15"/>
  <c r="E59" i="15"/>
  <c r="D59" i="15"/>
  <c r="P60" i="15"/>
  <c r="D30" i="11"/>
  <c r="F30" i="11"/>
  <c r="E4" i="10"/>
  <c r="E5" i="10"/>
  <c r="N21" i="15" s="1"/>
  <c r="J21" i="15" s="1"/>
  <c r="E6" i="10"/>
  <c r="N22" i="15" s="1"/>
  <c r="J22" i="15" s="1"/>
  <c r="E7" i="10"/>
  <c r="N23" i="15" s="1"/>
  <c r="J23" i="15" s="1"/>
  <c r="E8" i="10"/>
  <c r="N24" i="15" s="1"/>
  <c r="J24" i="15" s="1"/>
  <c r="E10" i="10"/>
  <c r="N25" i="15" s="1"/>
  <c r="J25" i="15" s="1"/>
  <c r="E11" i="10"/>
  <c r="N26" i="15" s="1"/>
  <c r="J26" i="15" s="1"/>
  <c r="E13" i="10"/>
  <c r="N27" i="15" s="1"/>
  <c r="J27" i="15" s="1"/>
  <c r="E14" i="10"/>
  <c r="N28" i="15" s="1"/>
  <c r="J28" i="15" s="1"/>
  <c r="E19" i="10"/>
  <c r="N29" i="15" s="1"/>
  <c r="J29" i="15" s="1"/>
  <c r="E20" i="10"/>
  <c r="N30" i="15" s="1"/>
  <c r="J30" i="15" s="1"/>
  <c r="E21" i="10"/>
  <c r="N31" i="15" s="1"/>
  <c r="J31" i="15" s="1"/>
  <c r="E22" i="10"/>
  <c r="N32" i="15" s="1"/>
  <c r="J32" i="15" s="1"/>
  <c r="E23" i="10"/>
  <c r="N33" i="15" s="1"/>
  <c r="J33" i="15" s="1"/>
  <c r="E25" i="10"/>
  <c r="N34" i="15" s="1"/>
  <c r="J34" i="15" s="1"/>
  <c r="E26" i="10"/>
  <c r="N35" i="15" s="1"/>
  <c r="J35" i="15" s="1"/>
  <c r="E28" i="10"/>
  <c r="N36" i="15" s="1"/>
  <c r="J36" i="15" s="1"/>
  <c r="E29" i="10"/>
  <c r="N37" i="15" s="1"/>
  <c r="J37" i="15" s="1"/>
  <c r="E29" i="11"/>
  <c r="N55" i="15" s="1"/>
  <c r="J55" i="15" s="1"/>
  <c r="E28" i="11"/>
  <c r="N54" i="15" s="1"/>
  <c r="J54" i="15" s="1"/>
  <c r="E26" i="11"/>
  <c r="N53" i="15" s="1"/>
  <c r="J53" i="15" s="1"/>
  <c r="E25" i="11"/>
  <c r="E23" i="11"/>
  <c r="N51" i="15" s="1"/>
  <c r="J51" i="15" s="1"/>
  <c r="E22" i="11"/>
  <c r="N50" i="15" s="1"/>
  <c r="J50" i="15" s="1"/>
  <c r="E21" i="11"/>
  <c r="N49" i="15" s="1"/>
  <c r="J49" i="15" s="1"/>
  <c r="E20" i="11"/>
  <c r="N48" i="15" s="1"/>
  <c r="J48" i="15" s="1"/>
  <c r="E19" i="11"/>
  <c r="N47" i="15" s="1"/>
  <c r="J47" i="15" s="1"/>
  <c r="E4" i="11"/>
  <c r="N38" i="15" s="1"/>
  <c r="J38" i="15" s="1"/>
  <c r="E5" i="11"/>
  <c r="N39" i="15" s="1"/>
  <c r="J39" i="15" s="1"/>
  <c r="E6" i="11"/>
  <c r="N40" i="15" s="1"/>
  <c r="J40" i="15" s="1"/>
  <c r="E7" i="11"/>
  <c r="N41" i="15" s="1"/>
  <c r="J41" i="15" s="1"/>
  <c r="E8" i="11"/>
  <c r="N42" i="15" s="1"/>
  <c r="J42" i="15" s="1"/>
  <c r="E10" i="11"/>
  <c r="N43" i="15" s="1"/>
  <c r="J43" i="15" s="1"/>
  <c r="E11" i="11"/>
  <c r="N44" i="15" s="1"/>
  <c r="J44" i="15" s="1"/>
  <c r="E13" i="11"/>
  <c r="E14" i="11"/>
  <c r="N46" i="15" s="1"/>
  <c r="J46" i="15" s="1"/>
  <c r="E19" i="12"/>
  <c r="N65" i="15" s="1"/>
  <c r="J65" i="15" s="1"/>
  <c r="E20" i="12"/>
  <c r="N66" i="15" s="1"/>
  <c r="J66" i="15" s="1"/>
  <c r="E21" i="12"/>
  <c r="N67" i="15" s="1"/>
  <c r="J67" i="15" s="1"/>
  <c r="E22" i="12"/>
  <c r="N68" i="15" s="1"/>
  <c r="J68" i="15" s="1"/>
  <c r="E23" i="12"/>
  <c r="N69" i="15" s="1"/>
  <c r="J69" i="15" s="1"/>
  <c r="E25" i="12"/>
  <c r="N70" i="15" s="1"/>
  <c r="J70" i="15" s="1"/>
  <c r="E26" i="12"/>
  <c r="N71" i="15" s="1"/>
  <c r="J71" i="15" s="1"/>
  <c r="E28" i="12"/>
  <c r="N72" i="15" s="1"/>
  <c r="J72" i="15" s="1"/>
  <c r="E29" i="12"/>
  <c r="N73" i="15" s="1"/>
  <c r="J73" i="15" s="1"/>
  <c r="E4" i="12"/>
  <c r="N56" i="15" s="1"/>
  <c r="J56" i="15" s="1"/>
  <c r="E5" i="12"/>
  <c r="N57" i="15" s="1"/>
  <c r="J57" i="15" s="1"/>
  <c r="E6" i="12"/>
  <c r="N58" i="15" s="1"/>
  <c r="J58" i="15" s="1"/>
  <c r="E7" i="12"/>
  <c r="N59" i="15" s="1"/>
  <c r="J59" i="15" s="1"/>
  <c r="E8" i="12"/>
  <c r="N60" i="15" s="1"/>
  <c r="J60" i="15" s="1"/>
  <c r="E10" i="12"/>
  <c r="N61" i="15" s="1"/>
  <c r="J61" i="15" s="1"/>
  <c r="E11" i="12"/>
  <c r="N62" i="15" s="1"/>
  <c r="J62" i="15" s="1"/>
  <c r="E13" i="12"/>
  <c r="N63" i="15" s="1"/>
  <c r="J63" i="15" s="1"/>
  <c r="E14" i="12"/>
  <c r="N64" i="15" s="1"/>
  <c r="J64" i="15" s="1"/>
  <c r="D27" i="10"/>
  <c r="F27" i="10"/>
  <c r="D24" i="10"/>
  <c r="F24" i="10"/>
  <c r="A42" i="15" l="1"/>
  <c r="A9" i="11"/>
  <c r="A10" i="11" s="1"/>
  <c r="A25" i="15"/>
  <c r="A11" i="10"/>
  <c r="A6" i="15"/>
  <c r="A9" i="9"/>
  <c r="A10" i="9" s="1"/>
  <c r="A9" i="12"/>
  <c r="A10" i="12" s="1"/>
  <c r="A60" i="15"/>
  <c r="E24" i="11"/>
  <c r="N52" i="15"/>
  <c r="J52" i="15" s="1"/>
  <c r="E12" i="11"/>
  <c r="N45" i="15"/>
  <c r="J45" i="15" s="1"/>
  <c r="D33" i="15"/>
  <c r="E33" i="15"/>
  <c r="E15" i="15"/>
  <c r="D6" i="15"/>
  <c r="E6" i="15"/>
  <c r="E69" i="15"/>
  <c r="D69" i="15"/>
  <c r="E60" i="15"/>
  <c r="D60" i="15"/>
  <c r="F30" i="10"/>
  <c r="D30" i="10"/>
  <c r="E12" i="12"/>
  <c r="E9" i="12"/>
  <c r="E3" i="12"/>
  <c r="E9" i="10"/>
  <c r="E18" i="12"/>
  <c r="E27" i="12"/>
  <c r="E3" i="11"/>
  <c r="E18" i="11"/>
  <c r="E30" i="11" s="1"/>
  <c r="E24" i="12"/>
  <c r="E18" i="10"/>
  <c r="E9" i="11"/>
  <c r="E3" i="10"/>
  <c r="E12" i="10"/>
  <c r="E27" i="11"/>
  <c r="E24" i="10"/>
  <c r="E27" i="10"/>
  <c r="A11" i="12" l="1"/>
  <c r="A61" i="15"/>
  <c r="A11" i="9"/>
  <c r="A7" i="15"/>
  <c r="A26" i="15"/>
  <c r="A12" i="10"/>
  <c r="A13" i="10" s="1"/>
  <c r="A11" i="11"/>
  <c r="A43" i="15"/>
  <c r="E15" i="11"/>
  <c r="E15" i="10"/>
  <c r="E15" i="12"/>
  <c r="E30" i="12"/>
  <c r="E30" i="10"/>
  <c r="A27" i="15" l="1"/>
  <c r="A14" i="10"/>
  <c r="A12" i="11"/>
  <c r="A13" i="11" s="1"/>
  <c r="A44" i="15"/>
  <c r="A12" i="9"/>
  <c r="A13" i="9" s="1"/>
  <c r="A8" i="15"/>
  <c r="A12" i="12"/>
  <c r="A13" i="12" s="1"/>
  <c r="A62" i="15"/>
  <c r="A45" i="15" l="1"/>
  <c r="A14" i="11"/>
  <c r="A63" i="15"/>
  <c r="A14" i="12"/>
  <c r="A15" i="10"/>
  <c r="A16" i="10" s="1"/>
  <c r="A17" i="10" s="1"/>
  <c r="A18" i="10" s="1"/>
  <c r="A19" i="10" s="1"/>
  <c r="A28" i="15"/>
  <c r="A14" i="9"/>
  <c r="A9" i="15"/>
  <c r="A15" i="9" l="1"/>
  <c r="A16" i="9" s="1"/>
  <c r="A17" i="9" s="1"/>
  <c r="A18" i="9" s="1"/>
  <c r="A19" i="9" s="1"/>
  <c r="A10" i="15"/>
  <c r="A64" i="15"/>
  <c r="A15" i="12"/>
  <c r="A16" i="12" s="1"/>
  <c r="A17" i="12" s="1"/>
  <c r="A18" i="12" s="1"/>
  <c r="A19" i="12" s="1"/>
  <c r="A29" i="15"/>
  <c r="A20" i="10"/>
  <c r="A46" i="15"/>
  <c r="A15" i="11"/>
  <c r="A16" i="11" s="1"/>
  <c r="A17" i="11" s="1"/>
  <c r="A18" i="11" s="1"/>
  <c r="A19" i="11" s="1"/>
  <c r="A21" i="10" l="1"/>
  <c r="A30" i="15"/>
  <c r="A20" i="11"/>
  <c r="A47" i="15"/>
  <c r="A20" i="12"/>
  <c r="A65" i="15"/>
  <c r="A11" i="15"/>
  <c r="A20" i="9"/>
  <c r="A21" i="12" l="1"/>
  <c r="A66" i="15"/>
  <c r="A21" i="11"/>
  <c r="A48" i="15"/>
  <c r="A12" i="15"/>
  <c r="A21" i="9"/>
  <c r="A22" i="10"/>
  <c r="A31" i="15"/>
  <c r="A49" i="15" l="1"/>
  <c r="A22" i="11"/>
  <c r="A23" i="10"/>
  <c r="A32" i="15"/>
  <c r="A13" i="15"/>
  <c r="A22" i="9"/>
  <c r="A67" i="15"/>
  <c r="A22" i="12"/>
  <c r="A68" i="15" l="1"/>
  <c r="A23" i="12"/>
  <c r="A24" i="10"/>
  <c r="A25" i="10" s="1"/>
  <c r="A33" i="15"/>
  <c r="A14" i="15"/>
  <c r="A23" i="9"/>
  <c r="A50" i="15"/>
  <c r="A23" i="11"/>
  <c r="A24" i="11" l="1"/>
  <c r="A25" i="11" s="1"/>
  <c r="A51" i="15"/>
  <c r="A34" i="15"/>
  <c r="A26" i="10"/>
  <c r="A24" i="9"/>
  <c r="A25" i="9" s="1"/>
  <c r="A15" i="15"/>
  <c r="A24" i="12"/>
  <c r="A25" i="12" s="1"/>
  <c r="A69" i="15"/>
  <c r="A26" i="12" l="1"/>
  <c r="A70" i="15"/>
  <c r="A35" i="15"/>
  <c r="A27" i="10"/>
  <c r="A28" i="10" s="1"/>
  <c r="A26" i="9"/>
  <c r="A16" i="15"/>
  <c r="A26" i="11"/>
  <c r="A52" i="15"/>
  <c r="A27" i="11" l="1"/>
  <c r="A28" i="11" s="1"/>
  <c r="A53" i="15"/>
  <c r="A29" i="10"/>
  <c r="A36" i="15"/>
  <c r="A27" i="9"/>
  <c r="A28" i="9" s="1"/>
  <c r="A17" i="15"/>
  <c r="A27" i="12"/>
  <c r="A28" i="12" s="1"/>
  <c r="A71" i="15"/>
  <c r="A29" i="12" l="1"/>
  <c r="A72" i="15"/>
  <c r="A29" i="9"/>
  <c r="A18" i="15"/>
  <c r="A37" i="15"/>
  <c r="A30" i="10"/>
  <c r="A29" i="11"/>
  <c r="A54" i="15"/>
  <c r="A55" i="15" l="1"/>
  <c r="A30" i="11"/>
  <c r="A30" i="9"/>
  <c r="A19" i="15"/>
  <c r="A73" i="15"/>
  <c r="A30" i="12"/>
</calcChain>
</file>

<file path=xl/sharedStrings.xml><?xml version="1.0" encoding="utf-8"?>
<sst xmlns="http://schemas.openxmlformats.org/spreadsheetml/2006/main" count="359" uniqueCount="37">
  <si>
    <t>Ajuntament individual</t>
  </si>
  <si>
    <t>Agregat no consolidat</t>
  </si>
  <si>
    <t>Eliminació transferències internes</t>
  </si>
  <si>
    <t>TOTAL CONSOLIDAT</t>
  </si>
  <si>
    <t>INGRESSOS</t>
  </si>
  <si>
    <t>A. OPERACIONS CORRENTS</t>
  </si>
  <si>
    <t>1. IMPOSTOS DIRECTES</t>
  </si>
  <si>
    <t>2. IMPOSTOS INDIRECTES</t>
  </si>
  <si>
    <t>3. TAXES I ALTRES INGRESSOS</t>
  </si>
  <si>
    <t>4. TRANSFERÈNCIES CORRENTS</t>
  </si>
  <si>
    <t>5. INGRESSOS PATRIMONIALS</t>
  </si>
  <si>
    <t>B. OPERACIONS DE CAPITAL</t>
  </si>
  <si>
    <t>6. VENDA D´INVERSIONS REALS</t>
  </si>
  <si>
    <t>7. TRANSFERÈNCIES DE CAPITAL</t>
  </si>
  <si>
    <t>C. OPERACIONS FINANCERES</t>
  </si>
  <si>
    <t>8. ACTIUS FINANCERS</t>
  </si>
  <si>
    <t>9. PASSIUS FINANCERS</t>
  </si>
  <si>
    <t>TOTAL PRESSUPOST INGRESSOS</t>
  </si>
  <si>
    <t>DESPESES</t>
  </si>
  <si>
    <t>1. DESPESES DE PERSONAL</t>
  </si>
  <si>
    <t>2. DESP. BÉNS CORRENTS I SERVEIS</t>
  </si>
  <si>
    <t>3. DESPESES FINANCERES</t>
  </si>
  <si>
    <t>5. FONS DE CONTINGÈNCIA</t>
  </si>
  <si>
    <t>6. INVERSIONS REALS</t>
  </si>
  <si>
    <t>7.TRANSFERÈNCIES DE CAPITAL</t>
  </si>
  <si>
    <t>TOTAL PRESSUPOST DESPESES</t>
  </si>
  <si>
    <t>4. TRANSFÈRENCIES CORRENTS</t>
  </si>
  <si>
    <t>ANY</t>
  </si>
  <si>
    <t>CONCEPTE</t>
  </si>
  <si>
    <t>CODI_OPERACIÓ</t>
  </si>
  <si>
    <t>TIPUS_OPERACIÓ</t>
  </si>
  <si>
    <t>CODI_CAPÍTOL</t>
  </si>
  <si>
    <t>NOM_CAPÍTOL</t>
  </si>
  <si>
    <t>AJUNTAMENT_INDIVIDUAL</t>
  </si>
  <si>
    <t>AGREGAT_NO_CONSOLIDAT</t>
  </si>
  <si>
    <t>ELIMINACIÓ_ TRANSFERENCIES_INTERNES</t>
  </si>
  <si>
    <t>TOTAL_CONSOLIDAT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</si>
</sst>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2" fillId="2" borderId="1" applyNumberFormat="0" applyProtection="0">
      <alignment horizontal="left" vertical="center" indent="1"/>
    </xf>
    <xf numFmtId="0" fontId="3" fillId="2" borderId="2" applyNumberFormat="0" applyProtection="0">
      <alignment horizontal="left" vertical="center" indent="1"/>
    </xf>
    <xf numFmtId="4" fontId="4" fillId="3" borderId="3" applyNumberFormat="0" applyProtection="0">
      <alignment horizontal="right" vertical="center"/>
    </xf>
    <xf numFmtId="0" fontId="2" fillId="2" borderId="4" applyNumberFormat="0" applyProtection="0">
      <alignment horizontal="left" vertical="center" indent="1"/>
    </xf>
    <xf numFmtId="0" fontId="3" fillId="2" borderId="5" applyNumberFormat="0" applyProtection="0">
      <alignment horizontal="left" vertical="center" indent="1"/>
    </xf>
  </cellStyleXfs>
  <cellXfs count="21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/>
    <xf numFmtId="0" fontId="5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 wrapText="1"/>
    </xf>
    <xf numFmtId="3" fontId="0" fillId="5" borderId="0" xfId="0" applyNumberFormat="1" applyFill="1" applyBorder="1" applyAlignment="1">
      <alignment vertical="center" wrapText="1"/>
    </xf>
    <xf numFmtId="3" fontId="8" fillId="6" borderId="0" xfId="0" applyNumberFormat="1" applyFont="1" applyFill="1" applyBorder="1" applyAlignment="1">
      <alignment vertical="center" wrapText="1"/>
    </xf>
    <xf numFmtId="3" fontId="1" fillId="5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0" fillId="7" borderId="0" xfId="0" applyFill="1"/>
    <xf numFmtId="0" fontId="0" fillId="8" borderId="0" xfId="0" applyFill="1"/>
    <xf numFmtId="3" fontId="0" fillId="8" borderId="0" xfId="0" applyNumberFormat="1" applyFill="1"/>
    <xf numFmtId="0" fontId="0" fillId="9" borderId="0" xfId="0" applyFill="1"/>
    <xf numFmtId="3" fontId="0" fillId="9" borderId="0" xfId="0" applyNumberFormat="1" applyFill="1"/>
    <xf numFmtId="0" fontId="0" fillId="10" borderId="0" xfId="0" applyFill="1"/>
    <xf numFmtId="3" fontId="0" fillId="10" borderId="0" xfId="0" applyNumberFormat="1" applyFill="1"/>
  </cellXfs>
  <cellStyles count="9">
    <cellStyle name="Normal" xfId="0" builtinId="0"/>
    <cellStyle name="Normal 16" xfId="1"/>
    <cellStyle name="Normal 3" xfId="2"/>
    <cellStyle name="Normal 3 2" xfId="3"/>
    <cellStyle name="SAPBEXHLevel3" xfId="4"/>
    <cellStyle name="SAPBEXHLevel3 2" xfId="7"/>
    <cellStyle name="SAPBEXstdData" xfId="6"/>
    <cellStyle name="SAPBEXstdItem" xfId="5"/>
    <cellStyle name="SAPBEXstdItem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>
      <selection activeCell="M1" sqref="M1:Q1048576"/>
    </sheetView>
  </sheetViews>
  <sheetFormatPr defaultRowHeight="15" x14ac:dyDescent="0.25"/>
  <cols>
    <col min="5" max="5" width="19.85546875" customWidth="1"/>
    <col min="7" max="7" width="29.85546875" bestFit="1" customWidth="1"/>
    <col min="8" max="8" width="25" bestFit="1" customWidth="1"/>
    <col min="12" max="12" width="31.85546875" bestFit="1" customWidth="1"/>
    <col min="13" max="14" width="9.140625" hidden="1" customWidth="1"/>
    <col min="15" max="15" width="0" hidden="1" customWidth="1"/>
    <col min="16" max="16" width="26.7109375" hidden="1" customWidth="1"/>
    <col min="17" max="17" width="31.85546875" hidden="1" customWidth="1"/>
  </cols>
  <sheetData>
    <row r="1" spans="1:17" s="13" customFormat="1" x14ac:dyDescent="0.25">
      <c r="A1" s="13" t="s">
        <v>27</v>
      </c>
      <c r="B1" s="13" t="s">
        <v>28</v>
      </c>
      <c r="C1" s="13" t="s">
        <v>29</v>
      </c>
      <c r="D1" s="13" t="s">
        <v>30</v>
      </c>
      <c r="E1" s="13" t="s">
        <v>31</v>
      </c>
      <c r="F1" s="13" t="s">
        <v>32</v>
      </c>
      <c r="G1" s="13" t="s">
        <v>33</v>
      </c>
      <c r="H1" s="13" t="s">
        <v>33</v>
      </c>
      <c r="I1" s="13" t="s">
        <v>34</v>
      </c>
      <c r="J1" s="13" t="s">
        <v>35</v>
      </c>
      <c r="K1" s="13" t="s">
        <v>36</v>
      </c>
    </row>
    <row r="2" spans="1:17" s="17" customFormat="1" x14ac:dyDescent="0.25">
      <c r="A2" s="17">
        <f>+'2019'!A4</f>
        <v>2019</v>
      </c>
      <c r="B2" s="18" t="str">
        <f>+'2019'!B2</f>
        <v>INGRESSOS</v>
      </c>
      <c r="D2" s="17" t="str">
        <f>LEFT(P2,1)</f>
        <v>A</v>
      </c>
      <c r="E2" s="17" t="str">
        <f>MID(P2,4,LEN(P2)-2)</f>
        <v>OPERACIONS CORRENTS</v>
      </c>
      <c r="F2" s="17" t="str">
        <f>LEFT(Q2,1)</f>
        <v>1</v>
      </c>
      <c r="G2" s="17" t="str">
        <f>MID(Q2,4,LEN(Q2)-2)</f>
        <v>IMPOSTOS DIRECTES</v>
      </c>
      <c r="H2" s="17" t="str">
        <f>SUBSTITUTE( ROUND(L2,1),",",".")</f>
        <v>0</v>
      </c>
      <c r="I2" s="17" t="str">
        <f>SUBSTITUTE( ROUND(M2,1),",",".")</f>
        <v>0</v>
      </c>
      <c r="J2" s="17" t="str">
        <f>SUBSTITUTE( ROUND(N2,1),",",".")</f>
        <v>0</v>
      </c>
      <c r="K2" s="17" t="str">
        <f>SUBSTITUTE( ROUND(O2,1),",",".")</f>
        <v>0</v>
      </c>
      <c r="L2" s="18">
        <f>+'2019'!C4</f>
        <v>0</v>
      </c>
      <c r="M2" s="18">
        <f>+'2019'!D4</f>
        <v>0</v>
      </c>
      <c r="N2" s="18">
        <f>+'2019'!E4</f>
        <v>0</v>
      </c>
      <c r="O2" s="18">
        <f>+'2019'!F4</f>
        <v>0</v>
      </c>
      <c r="P2" s="18" t="str">
        <f>+'2019'!B3</f>
        <v>A. OPERACIONS CORRENTS</v>
      </c>
      <c r="Q2" s="18" t="str">
        <f>+'2019'!B4</f>
        <v>1. IMPOSTOS DIRECTES</v>
      </c>
    </row>
    <row r="3" spans="1:17" s="17" customFormat="1" x14ac:dyDescent="0.25">
      <c r="A3" s="17">
        <f>+'2019'!A5</f>
        <v>2019</v>
      </c>
      <c r="B3" s="17" t="str">
        <f>+$B$2</f>
        <v>INGRESSOS</v>
      </c>
      <c r="D3" s="17" t="str">
        <f>LEFT(P3,1)</f>
        <v>A</v>
      </c>
      <c r="E3" s="17" t="str">
        <f>MID(P3,4,LEN(P3)-2)</f>
        <v>OPERACIONS CORRENTS</v>
      </c>
      <c r="F3" s="17" t="str">
        <f>LEFT(Q3,1)</f>
        <v>2</v>
      </c>
      <c r="G3" s="17" t="str">
        <f>MID(Q3,4,LEN(Q3)-2)</f>
        <v>IMPOSTOS INDIRECTES</v>
      </c>
      <c r="H3" s="17" t="str">
        <f>SUBSTITUTE( ROUND(L3,1),",",".")</f>
        <v>0</v>
      </c>
      <c r="I3" s="17" t="str">
        <f>SUBSTITUTE( ROUND(M3,1),",",".")</f>
        <v>0</v>
      </c>
      <c r="J3" s="17" t="str">
        <f>SUBSTITUTE( ROUND(N3,1),",",".")</f>
        <v>0</v>
      </c>
      <c r="K3" s="17" t="str">
        <f>SUBSTITUTE( ROUND(O3,1),",",".")</f>
        <v>0</v>
      </c>
      <c r="L3" s="18">
        <f>+'2019'!C5</f>
        <v>0</v>
      </c>
      <c r="M3" s="18">
        <f>+'2019'!D5</f>
        <v>0</v>
      </c>
      <c r="N3" s="18">
        <f>+'2019'!E5</f>
        <v>0</v>
      </c>
      <c r="O3" s="18">
        <f>+'2019'!F5</f>
        <v>0</v>
      </c>
      <c r="P3" s="17" t="str">
        <f>+P2</f>
        <v>A. OPERACIONS CORRENTS</v>
      </c>
      <c r="Q3" s="18" t="str">
        <f>+'2019'!B5</f>
        <v>2. IMPOSTOS INDIRECTES</v>
      </c>
    </row>
    <row r="4" spans="1:17" s="17" customFormat="1" x14ac:dyDescent="0.25">
      <c r="A4" s="17">
        <f>+'2019'!A6</f>
        <v>2019</v>
      </c>
      <c r="B4" s="17" t="str">
        <f>+$B$2</f>
        <v>INGRESSOS</v>
      </c>
      <c r="D4" s="17" t="str">
        <f>LEFT(P4,1)</f>
        <v>A</v>
      </c>
      <c r="E4" s="17" t="str">
        <f>MID(P4,4,LEN(P4)-2)</f>
        <v>OPERACIONS CORRENTS</v>
      </c>
      <c r="F4" s="17" t="str">
        <f>LEFT(Q4,1)</f>
        <v>3</v>
      </c>
      <c r="G4" s="17" t="str">
        <f>MID(Q4,4,LEN(Q4)-2)</f>
        <v>TAXES I ALTRES INGRESSOS</v>
      </c>
      <c r="H4" s="17" t="str">
        <f>SUBSTITUTE( ROUND(L4,1),",",".")</f>
        <v>0</v>
      </c>
      <c r="I4" s="17" t="str">
        <f>SUBSTITUTE( ROUND(M4,1),",",".")</f>
        <v>0</v>
      </c>
      <c r="J4" s="17" t="str">
        <f>SUBSTITUTE( ROUND(N4,1),",",".")</f>
        <v>0</v>
      </c>
      <c r="K4" s="17" t="str">
        <f>SUBSTITUTE( ROUND(O4,1),",",".")</f>
        <v>0</v>
      </c>
      <c r="L4" s="18">
        <f>+'2019'!C6</f>
        <v>0</v>
      </c>
      <c r="M4" s="18">
        <f>+'2019'!D6</f>
        <v>0</v>
      </c>
      <c r="N4" s="18">
        <f>+'2019'!E6</f>
        <v>0</v>
      </c>
      <c r="O4" s="18">
        <f>+'2019'!F6</f>
        <v>0</v>
      </c>
      <c r="P4" s="17" t="str">
        <f>+P3</f>
        <v>A. OPERACIONS CORRENTS</v>
      </c>
      <c r="Q4" s="18" t="str">
        <f>+'2019'!B6</f>
        <v>3. TAXES I ALTRES INGRESSOS</v>
      </c>
    </row>
    <row r="5" spans="1:17" s="17" customFormat="1" x14ac:dyDescent="0.25">
      <c r="A5" s="17">
        <f>+'2019'!A7</f>
        <v>2019</v>
      </c>
      <c r="B5" s="17" t="str">
        <f>+$B$2</f>
        <v>INGRESSOS</v>
      </c>
      <c r="D5" s="17" t="str">
        <f>LEFT(P5,1)</f>
        <v>A</v>
      </c>
      <c r="E5" s="17" t="str">
        <f>MID(P5,4,LEN(P5)-2)</f>
        <v>OPERACIONS CORRENTS</v>
      </c>
      <c r="F5" s="17" t="str">
        <f>LEFT(Q5,1)</f>
        <v>4</v>
      </c>
      <c r="G5" s="17" t="str">
        <f>MID(Q5,4,LEN(Q5)-2)</f>
        <v>TRANSFERÈNCIES CORRENTS</v>
      </c>
      <c r="H5" s="17" t="str">
        <f>SUBSTITUTE( ROUND(L5,1),",",".")</f>
        <v>0</v>
      </c>
      <c r="I5" s="17" t="str">
        <f>SUBSTITUTE( ROUND(M5,1),",",".")</f>
        <v>0</v>
      </c>
      <c r="J5" s="17" t="str">
        <f>SUBSTITUTE( ROUND(N5,1),",",".")</f>
        <v>0</v>
      </c>
      <c r="K5" s="17" t="str">
        <f>SUBSTITUTE( ROUND(O5,1),",",".")</f>
        <v>0</v>
      </c>
      <c r="L5" s="18">
        <f>+'2019'!C7</f>
        <v>0</v>
      </c>
      <c r="M5" s="18">
        <f>+'2019'!D7</f>
        <v>0</v>
      </c>
      <c r="N5" s="18">
        <f>+'2019'!E7</f>
        <v>0</v>
      </c>
      <c r="O5" s="18">
        <f>+'2019'!F7</f>
        <v>0</v>
      </c>
      <c r="P5" s="17" t="str">
        <f>+P4</f>
        <v>A. OPERACIONS CORRENTS</v>
      </c>
      <c r="Q5" s="18" t="str">
        <f>+'2019'!B7</f>
        <v>4. TRANSFERÈNCIES CORRENTS</v>
      </c>
    </row>
    <row r="6" spans="1:17" s="17" customFormat="1" x14ac:dyDescent="0.25">
      <c r="A6" s="17">
        <f>+'2019'!A8</f>
        <v>2019</v>
      </c>
      <c r="B6" s="17" t="str">
        <f>+$B$2</f>
        <v>INGRESSOS</v>
      </c>
      <c r="D6" s="17" t="str">
        <f>LEFT(P6,1)</f>
        <v>A</v>
      </c>
      <c r="E6" s="17" t="str">
        <f>MID(P6,4,LEN(P6)-2)</f>
        <v>OPERACIONS CORRENTS</v>
      </c>
      <c r="F6" s="17" t="str">
        <f>LEFT(Q6,1)</f>
        <v>5</v>
      </c>
      <c r="G6" s="17" t="str">
        <f>MID(Q6,4,LEN(Q6)-2)</f>
        <v>INGRESSOS PATRIMONIALS</v>
      </c>
      <c r="H6" s="17" t="str">
        <f>SUBSTITUTE( ROUND(L6,1),",",".")</f>
        <v>0</v>
      </c>
      <c r="I6" s="17" t="str">
        <f>SUBSTITUTE( ROUND(M6,1),",",".")</f>
        <v>0</v>
      </c>
      <c r="J6" s="17" t="str">
        <f>SUBSTITUTE( ROUND(N6,1),",",".")</f>
        <v>0</v>
      </c>
      <c r="K6" s="17" t="str">
        <f>SUBSTITUTE( ROUND(O6,1),",",".")</f>
        <v>0</v>
      </c>
      <c r="L6" s="18">
        <f>+'2019'!C8</f>
        <v>0</v>
      </c>
      <c r="M6" s="18">
        <f>+'2019'!D8</f>
        <v>0</v>
      </c>
      <c r="N6" s="18">
        <f>+'2019'!E8</f>
        <v>0</v>
      </c>
      <c r="O6" s="18">
        <f>+'2019'!F8</f>
        <v>0</v>
      </c>
      <c r="P6" s="17" t="str">
        <f>+P5</f>
        <v>A. OPERACIONS CORRENTS</v>
      </c>
      <c r="Q6" s="18" t="str">
        <f>+'2019'!B8</f>
        <v>5. INGRESSOS PATRIMONIALS</v>
      </c>
    </row>
    <row r="7" spans="1:17" s="17" customFormat="1" x14ac:dyDescent="0.25">
      <c r="A7" s="17">
        <f>+'2019'!A10</f>
        <v>2019</v>
      </c>
      <c r="B7" s="17" t="str">
        <f>+$B$2</f>
        <v>INGRESSOS</v>
      </c>
      <c r="D7" s="17" t="str">
        <f>LEFT(P7,1)</f>
        <v>B</v>
      </c>
      <c r="E7" s="17" t="str">
        <f>MID(P7,4,LEN(P7)-2)</f>
        <v>OPERACIONS DE CAPITAL</v>
      </c>
      <c r="F7" s="17" t="str">
        <f>LEFT(Q7,1)</f>
        <v>6</v>
      </c>
      <c r="G7" s="17" t="str">
        <f>MID(Q7,4,LEN(Q7)-2)</f>
        <v>VENDA D´INVERSIONS REALS</v>
      </c>
      <c r="H7" s="17" t="str">
        <f>SUBSTITUTE( ROUND(L7,1),",",".")</f>
        <v>0</v>
      </c>
      <c r="I7" s="17" t="str">
        <f>SUBSTITUTE( ROUND(M7,1),",",".")</f>
        <v>0</v>
      </c>
      <c r="J7" s="17" t="str">
        <f>SUBSTITUTE( ROUND(N7,1),",",".")</f>
        <v>0</v>
      </c>
      <c r="K7" s="17" t="str">
        <f>SUBSTITUTE( ROUND(O7,1),",",".")</f>
        <v>0</v>
      </c>
      <c r="L7" s="18">
        <f>+'2019'!C10</f>
        <v>0</v>
      </c>
      <c r="M7" s="18">
        <f>+'2019'!D10</f>
        <v>0</v>
      </c>
      <c r="N7" s="18">
        <f>+'2019'!E10</f>
        <v>0</v>
      </c>
      <c r="O7" s="18">
        <f>+'2019'!F10</f>
        <v>0</v>
      </c>
      <c r="P7" s="18" t="str">
        <f>+'2019'!B9</f>
        <v>B. OPERACIONS DE CAPITAL</v>
      </c>
      <c r="Q7" s="18" t="str">
        <f>+'2019'!B10</f>
        <v>6. VENDA D´INVERSIONS REALS</v>
      </c>
    </row>
    <row r="8" spans="1:17" s="17" customFormat="1" x14ac:dyDescent="0.25">
      <c r="A8" s="17">
        <f>+'2019'!A11</f>
        <v>2019</v>
      </c>
      <c r="B8" s="17" t="str">
        <f>+$B$2</f>
        <v>INGRESSOS</v>
      </c>
      <c r="D8" s="17" t="str">
        <f>LEFT(P8,1)</f>
        <v>B</v>
      </c>
      <c r="E8" s="17" t="str">
        <f>MID(P8,4,LEN(P8)-2)</f>
        <v>OPERACIONS DE CAPITAL</v>
      </c>
      <c r="F8" s="17" t="str">
        <f>LEFT(Q8,1)</f>
        <v>7</v>
      </c>
      <c r="G8" s="17" t="str">
        <f>MID(Q8,4,LEN(Q8)-2)</f>
        <v>TRANSFERÈNCIES DE CAPITAL</v>
      </c>
      <c r="H8" s="17" t="str">
        <f>SUBSTITUTE( ROUND(L8,1),",",".")</f>
        <v>0</v>
      </c>
      <c r="I8" s="17" t="str">
        <f>SUBSTITUTE( ROUND(M8,1),",",".")</f>
        <v>0</v>
      </c>
      <c r="J8" s="17" t="str">
        <f>SUBSTITUTE( ROUND(N8,1),",",".")</f>
        <v>0</v>
      </c>
      <c r="K8" s="17" t="str">
        <f>SUBSTITUTE( ROUND(O8,1),",",".")</f>
        <v>0</v>
      </c>
      <c r="L8" s="18">
        <f>+'2019'!C11</f>
        <v>0</v>
      </c>
      <c r="M8" s="18">
        <f>+'2019'!D11</f>
        <v>0</v>
      </c>
      <c r="N8" s="18">
        <f>+'2019'!E11</f>
        <v>0</v>
      </c>
      <c r="O8" s="18">
        <f>+'2019'!F11</f>
        <v>0</v>
      </c>
      <c r="P8" s="17" t="str">
        <f>+P7</f>
        <v>B. OPERACIONS DE CAPITAL</v>
      </c>
      <c r="Q8" s="18" t="str">
        <f>+'2019'!B11</f>
        <v>7. TRANSFERÈNCIES DE CAPITAL</v>
      </c>
    </row>
    <row r="9" spans="1:17" s="17" customFormat="1" x14ac:dyDescent="0.25">
      <c r="A9" s="17">
        <f>+'2019'!A13</f>
        <v>2019</v>
      </c>
      <c r="B9" s="17" t="str">
        <f>+$B$2</f>
        <v>INGRESSOS</v>
      </c>
      <c r="D9" s="17" t="str">
        <f>LEFT(P9,1)</f>
        <v>C</v>
      </c>
      <c r="E9" s="17" t="str">
        <f>MID(P9,4,LEN(P9)-2)</f>
        <v>OPERACIONS FINANCERES</v>
      </c>
      <c r="F9" s="17" t="str">
        <f>LEFT(Q9,1)</f>
        <v>8</v>
      </c>
      <c r="G9" s="17" t="str">
        <f>MID(Q9,4,LEN(Q9)-2)</f>
        <v>ACTIUS FINANCERS</v>
      </c>
      <c r="H9" s="17" t="str">
        <f>SUBSTITUTE( ROUND(L9,1),",",".")</f>
        <v>0</v>
      </c>
      <c r="I9" s="17" t="str">
        <f>SUBSTITUTE( ROUND(M9,1),",",".")</f>
        <v>0</v>
      </c>
      <c r="J9" s="17" t="str">
        <f>SUBSTITUTE( ROUND(N9,1),",",".")</f>
        <v>0</v>
      </c>
      <c r="K9" s="17" t="str">
        <f>SUBSTITUTE( ROUND(O9,1),",",".")</f>
        <v>0</v>
      </c>
      <c r="L9" s="18">
        <f>+'2019'!C13</f>
        <v>0</v>
      </c>
      <c r="M9" s="18">
        <f>+'2019'!D13</f>
        <v>0</v>
      </c>
      <c r="N9" s="18">
        <f>+'2019'!E13</f>
        <v>0</v>
      </c>
      <c r="O9" s="18">
        <f>+'2019'!F13</f>
        <v>0</v>
      </c>
      <c r="P9" s="18" t="str">
        <f>+'2019'!B12</f>
        <v>C. OPERACIONS FINANCERES</v>
      </c>
      <c r="Q9" s="18" t="str">
        <f>+'2019'!B13</f>
        <v>8. ACTIUS FINANCERS</v>
      </c>
    </row>
    <row r="10" spans="1:17" s="17" customFormat="1" x14ac:dyDescent="0.25">
      <c r="A10" s="17">
        <f>+'2019'!A14</f>
        <v>2019</v>
      </c>
      <c r="B10" s="17" t="str">
        <f>+$B$2</f>
        <v>INGRESSOS</v>
      </c>
      <c r="D10" s="17" t="str">
        <f>LEFT(P10,1)</f>
        <v>C</v>
      </c>
      <c r="E10" s="17" t="str">
        <f>MID(P10,4,LEN(P10)-2)</f>
        <v>OPERACIONS FINANCERES</v>
      </c>
      <c r="F10" s="17" t="str">
        <f>LEFT(Q10,1)</f>
        <v>9</v>
      </c>
      <c r="G10" s="17" t="str">
        <f>MID(Q10,4,LEN(Q10)-2)</f>
        <v>PASSIUS FINANCERS</v>
      </c>
      <c r="H10" s="17" t="str">
        <f>SUBSTITUTE( ROUND(L10,1),",",".")</f>
        <v>0</v>
      </c>
      <c r="I10" s="17" t="str">
        <f>SUBSTITUTE( ROUND(M10,1),",",".")</f>
        <v>0</v>
      </c>
      <c r="J10" s="17" t="str">
        <f>SUBSTITUTE( ROUND(N10,1),",",".")</f>
        <v>0</v>
      </c>
      <c r="K10" s="17" t="str">
        <f>SUBSTITUTE( ROUND(O10,1),",",".")</f>
        <v>0</v>
      </c>
      <c r="L10" s="18">
        <f>+'2019'!C14</f>
        <v>0</v>
      </c>
      <c r="M10" s="18">
        <f>+'2019'!D14</f>
        <v>0</v>
      </c>
      <c r="N10" s="18">
        <f>+'2019'!E14</f>
        <v>0</v>
      </c>
      <c r="O10" s="18">
        <f>+'2019'!F14</f>
        <v>0</v>
      </c>
      <c r="P10" s="17" t="str">
        <f>+P9</f>
        <v>C. OPERACIONS FINANCERES</v>
      </c>
      <c r="Q10" s="18" t="str">
        <f>+'2019'!B14</f>
        <v>9. PASSIUS FINANCERS</v>
      </c>
    </row>
    <row r="11" spans="1:17" s="17" customFormat="1" x14ac:dyDescent="0.25">
      <c r="A11" s="17">
        <f>+'2019'!A19</f>
        <v>2019</v>
      </c>
      <c r="B11" s="18" t="str">
        <f>+'2019'!B17</f>
        <v>DESPESES</v>
      </c>
      <c r="D11" s="17" t="str">
        <f>LEFT(P11,1)</f>
        <v>A</v>
      </c>
      <c r="E11" s="17" t="str">
        <f>MID(P11,4,LEN(P11)-2)</f>
        <v>OPERACIONS CORRENTS</v>
      </c>
      <c r="F11" s="17" t="str">
        <f>LEFT(Q11,1)</f>
        <v>1</v>
      </c>
      <c r="G11" s="17" t="str">
        <f>MID(Q11,4,LEN(Q11)-2)</f>
        <v>DESPESES DE PERSONAL</v>
      </c>
      <c r="H11" s="17" t="str">
        <f>SUBSTITUTE( ROUND(L11,1),",",".")</f>
        <v>0</v>
      </c>
      <c r="I11" s="17" t="str">
        <f>SUBSTITUTE( ROUND(M11,1),",",".")</f>
        <v>0</v>
      </c>
      <c r="J11" s="17" t="str">
        <f>SUBSTITUTE( ROUND(N11,1),",",".")</f>
        <v>0</v>
      </c>
      <c r="K11" s="17" t="str">
        <f>SUBSTITUTE( ROUND(O11,1),",",".")</f>
        <v>0</v>
      </c>
      <c r="L11" s="18">
        <f>+'2019'!C19</f>
        <v>0</v>
      </c>
      <c r="M11" s="18">
        <f>+'2019'!D19</f>
        <v>0</v>
      </c>
      <c r="N11" s="18">
        <f>+'2019'!E19</f>
        <v>0</v>
      </c>
      <c r="O11" s="18">
        <f>+'2019'!F19</f>
        <v>0</v>
      </c>
      <c r="P11" s="18" t="str">
        <f>+'2019'!B18</f>
        <v>A. OPERACIONS CORRENTS</v>
      </c>
      <c r="Q11" s="18" t="str">
        <f>+'2019'!B19</f>
        <v>1. DESPESES DE PERSONAL</v>
      </c>
    </row>
    <row r="12" spans="1:17" s="17" customFormat="1" x14ac:dyDescent="0.25">
      <c r="A12" s="17">
        <f>+'2019'!A20</f>
        <v>2019</v>
      </c>
      <c r="B12" s="17" t="str">
        <f>+$B$11</f>
        <v>DESPESES</v>
      </c>
      <c r="D12" s="17" t="str">
        <f>LEFT(P12,1)</f>
        <v>A</v>
      </c>
      <c r="E12" s="17" t="str">
        <f>MID(P12,4,LEN(P12)-2)</f>
        <v>OPERACIONS CORRENTS</v>
      </c>
      <c r="F12" s="17" t="str">
        <f>LEFT(Q12,1)</f>
        <v>2</v>
      </c>
      <c r="G12" s="17" t="str">
        <f>MID(Q12,4,LEN(Q12)-2)</f>
        <v>DESP. BÉNS CORRENTS I SERVEIS</v>
      </c>
      <c r="H12" s="17" t="str">
        <f>SUBSTITUTE( ROUND(L12,1),",",".")</f>
        <v>0</v>
      </c>
      <c r="I12" s="17" t="str">
        <f>SUBSTITUTE( ROUND(M12,1),",",".")</f>
        <v>0</v>
      </c>
      <c r="J12" s="17" t="str">
        <f>SUBSTITUTE( ROUND(N12,1),",",".")</f>
        <v>0</v>
      </c>
      <c r="K12" s="17" t="str">
        <f>SUBSTITUTE( ROUND(O12,1),",",".")</f>
        <v>0</v>
      </c>
      <c r="L12" s="18">
        <f>+'2019'!C20</f>
        <v>0</v>
      </c>
      <c r="M12" s="18">
        <f>+'2019'!D20</f>
        <v>0</v>
      </c>
      <c r="N12" s="18">
        <f>+'2019'!E20</f>
        <v>0</v>
      </c>
      <c r="O12" s="18">
        <f>+'2019'!F20</f>
        <v>0</v>
      </c>
      <c r="P12" s="17" t="str">
        <f>+P11</f>
        <v>A. OPERACIONS CORRENTS</v>
      </c>
      <c r="Q12" s="18" t="str">
        <f>+'2019'!B20</f>
        <v>2. DESP. BÉNS CORRENTS I SERVEIS</v>
      </c>
    </row>
    <row r="13" spans="1:17" s="17" customFormat="1" x14ac:dyDescent="0.25">
      <c r="A13" s="17">
        <f>+'2019'!A21</f>
        <v>2019</v>
      </c>
      <c r="B13" s="17" t="str">
        <f>+$B$11</f>
        <v>DESPESES</v>
      </c>
      <c r="D13" s="17" t="str">
        <f>LEFT(P13,1)</f>
        <v>A</v>
      </c>
      <c r="E13" s="17" t="str">
        <f>MID(P13,4,LEN(P13)-2)</f>
        <v>OPERACIONS CORRENTS</v>
      </c>
      <c r="F13" s="17" t="str">
        <f>LEFT(Q13,1)</f>
        <v>3</v>
      </c>
      <c r="G13" s="17" t="str">
        <f>MID(Q13,4,LEN(Q13)-2)</f>
        <v>DESPESES FINANCERES</v>
      </c>
      <c r="H13" s="17" t="str">
        <f>SUBSTITUTE( ROUND(L13,1),",",".")</f>
        <v>0</v>
      </c>
      <c r="I13" s="17" t="str">
        <f>SUBSTITUTE( ROUND(M13,1),",",".")</f>
        <v>0</v>
      </c>
      <c r="J13" s="17" t="str">
        <f>SUBSTITUTE( ROUND(N13,1),",",".")</f>
        <v>0</v>
      </c>
      <c r="K13" s="17" t="str">
        <f>SUBSTITUTE( ROUND(O13,1),",",".")</f>
        <v>0</v>
      </c>
      <c r="L13" s="18">
        <f>+'2019'!C21</f>
        <v>0</v>
      </c>
      <c r="M13" s="18">
        <f>+'2019'!D21</f>
        <v>0</v>
      </c>
      <c r="N13" s="18">
        <f>+'2019'!E21</f>
        <v>0</v>
      </c>
      <c r="O13" s="18">
        <f>+'2019'!F21</f>
        <v>0</v>
      </c>
      <c r="P13" s="17" t="str">
        <f>+P12</f>
        <v>A. OPERACIONS CORRENTS</v>
      </c>
      <c r="Q13" s="18" t="str">
        <f>+'2019'!B21</f>
        <v>3. DESPESES FINANCERES</v>
      </c>
    </row>
    <row r="14" spans="1:17" s="17" customFormat="1" x14ac:dyDescent="0.25">
      <c r="A14" s="17">
        <f>+'2019'!A22</f>
        <v>2019</v>
      </c>
      <c r="B14" s="17" t="str">
        <f>+$B$11</f>
        <v>DESPESES</v>
      </c>
      <c r="D14" s="17" t="str">
        <f>LEFT(P14,1)</f>
        <v>A</v>
      </c>
      <c r="E14" s="17" t="str">
        <f>MID(P14,4,LEN(P14)-2)</f>
        <v>OPERACIONS CORRENTS</v>
      </c>
      <c r="F14" s="17" t="str">
        <f>LEFT(Q14,1)</f>
        <v>4</v>
      </c>
      <c r="G14" s="17" t="str">
        <f>MID(Q14,4,LEN(Q14)-2)</f>
        <v>TRANSFERÈNCIES CORRENTS</v>
      </c>
      <c r="H14" s="17" t="str">
        <f>SUBSTITUTE( ROUND(L14,1),",",".")</f>
        <v>0</v>
      </c>
      <c r="I14" s="17" t="str">
        <f>SUBSTITUTE( ROUND(M14,1),",",".")</f>
        <v>0</v>
      </c>
      <c r="J14" s="17" t="str">
        <f>SUBSTITUTE( ROUND(N14,1),",",".")</f>
        <v>0</v>
      </c>
      <c r="K14" s="17" t="str">
        <f>SUBSTITUTE( ROUND(O14,1),",",".")</f>
        <v>0</v>
      </c>
      <c r="L14" s="18">
        <f>+'2019'!C22</f>
        <v>0</v>
      </c>
      <c r="M14" s="18">
        <f>+'2019'!D22</f>
        <v>0</v>
      </c>
      <c r="N14" s="18">
        <f>+'2019'!E22</f>
        <v>0</v>
      </c>
      <c r="O14" s="18">
        <f>+'2019'!F22</f>
        <v>0</v>
      </c>
      <c r="P14" s="17" t="str">
        <f>+P13</f>
        <v>A. OPERACIONS CORRENTS</v>
      </c>
      <c r="Q14" s="18" t="str">
        <f>+'2019'!B22</f>
        <v>4. TRANSFERÈNCIES CORRENTS</v>
      </c>
    </row>
    <row r="15" spans="1:17" s="17" customFormat="1" x14ac:dyDescent="0.25">
      <c r="A15" s="17">
        <f>+'2019'!A23</f>
        <v>2019</v>
      </c>
      <c r="B15" s="17" t="str">
        <f>+$B$11</f>
        <v>DESPESES</v>
      </c>
      <c r="D15" s="17" t="str">
        <f>LEFT(P15,1)</f>
        <v>A</v>
      </c>
      <c r="E15" s="17" t="str">
        <f>MID(P15,4,LEN(P15)-2)</f>
        <v>OPERACIONS CORRENTS</v>
      </c>
      <c r="F15" s="17" t="str">
        <f>LEFT(Q15,1)</f>
        <v>5</v>
      </c>
      <c r="G15" s="17" t="str">
        <f>MID(Q15,4,LEN(Q15)-2)</f>
        <v>FONS DE CONTINGÈNCIA</v>
      </c>
      <c r="H15" s="17" t="str">
        <f>SUBSTITUTE( ROUND(L15,1),",",".")</f>
        <v>0</v>
      </c>
      <c r="I15" s="17" t="str">
        <f>SUBSTITUTE( ROUND(M15,1),",",".")</f>
        <v>0</v>
      </c>
      <c r="J15" s="17" t="str">
        <f>SUBSTITUTE( ROUND(N15,1),",",".")</f>
        <v>0</v>
      </c>
      <c r="K15" s="17" t="str">
        <f>SUBSTITUTE( ROUND(O15,1),",",".")</f>
        <v>0</v>
      </c>
      <c r="L15" s="18">
        <f>+'2019'!C23</f>
        <v>0</v>
      </c>
      <c r="M15" s="18">
        <f>+'2019'!D23</f>
        <v>0</v>
      </c>
      <c r="N15" s="18">
        <f>+'2019'!E23</f>
        <v>0</v>
      </c>
      <c r="O15" s="18">
        <f>+'2019'!F23</f>
        <v>0</v>
      </c>
      <c r="P15" s="17" t="str">
        <f>+P14</f>
        <v>A. OPERACIONS CORRENTS</v>
      </c>
      <c r="Q15" s="18" t="str">
        <f>+'2019'!B23</f>
        <v>5. FONS DE CONTINGÈNCIA</v>
      </c>
    </row>
    <row r="16" spans="1:17" s="17" customFormat="1" x14ac:dyDescent="0.25">
      <c r="A16" s="17">
        <f>+'2019'!A25</f>
        <v>2019</v>
      </c>
      <c r="B16" s="17" t="str">
        <f>+$B$11</f>
        <v>DESPESES</v>
      </c>
      <c r="D16" s="17" t="str">
        <f>LEFT(P16,1)</f>
        <v>B</v>
      </c>
      <c r="E16" s="17" t="str">
        <f>MID(P16,4,LEN(P16)-2)</f>
        <v>OPERACIONS DE CAPITAL</v>
      </c>
      <c r="F16" s="17" t="str">
        <f>LEFT(Q16,1)</f>
        <v>6</v>
      </c>
      <c r="G16" s="17" t="str">
        <f>MID(Q16,4,LEN(Q16)-2)</f>
        <v>INVERSIONS REALS</v>
      </c>
      <c r="H16" s="17" t="str">
        <f>SUBSTITUTE( ROUND(L16,1),",",".")</f>
        <v>0</v>
      </c>
      <c r="I16" s="17" t="str">
        <f>SUBSTITUTE( ROUND(M16,1),",",".")</f>
        <v>0</v>
      </c>
      <c r="J16" s="17" t="str">
        <f>SUBSTITUTE( ROUND(N16,1),",",".")</f>
        <v>0</v>
      </c>
      <c r="K16" s="17" t="str">
        <f>SUBSTITUTE( ROUND(O16,1),",",".")</f>
        <v>0</v>
      </c>
      <c r="L16" s="18">
        <f>+'2019'!C25</f>
        <v>0</v>
      </c>
      <c r="M16" s="18">
        <f>+'2019'!D25</f>
        <v>0</v>
      </c>
      <c r="N16" s="18">
        <f>+'2019'!E25</f>
        <v>0</v>
      </c>
      <c r="O16" s="18">
        <f>+'2019'!F25</f>
        <v>0</v>
      </c>
      <c r="P16" s="18" t="str">
        <f>+'2019'!B24</f>
        <v>B. OPERACIONS DE CAPITAL</v>
      </c>
      <c r="Q16" s="18" t="str">
        <f>+'2019'!B25</f>
        <v>6. INVERSIONS REALS</v>
      </c>
    </row>
    <row r="17" spans="1:17" s="17" customFormat="1" x14ac:dyDescent="0.25">
      <c r="A17" s="17">
        <f>+'2019'!A26</f>
        <v>2019</v>
      </c>
      <c r="B17" s="17" t="str">
        <f>+$B$11</f>
        <v>DESPESES</v>
      </c>
      <c r="D17" s="17" t="str">
        <f>LEFT(P17,1)</f>
        <v>B</v>
      </c>
      <c r="E17" s="17" t="str">
        <f>MID(P17,4,LEN(P17)-2)</f>
        <v>OPERACIONS DE CAPITAL</v>
      </c>
      <c r="F17" s="17" t="str">
        <f>LEFT(Q17,1)</f>
        <v>7</v>
      </c>
      <c r="G17" s="17" t="str">
        <f>MID(Q17,4,LEN(Q17)-2)</f>
        <v>RANSFERÈNCIES DE CAPITAL</v>
      </c>
      <c r="H17" s="17" t="str">
        <f>SUBSTITUTE( ROUND(L17,1),",",".")</f>
        <v>0</v>
      </c>
      <c r="I17" s="17" t="str">
        <f>SUBSTITUTE( ROUND(M17,1),",",".")</f>
        <v>0</v>
      </c>
      <c r="J17" s="17" t="str">
        <f>SUBSTITUTE( ROUND(N17,1),",",".")</f>
        <v>0</v>
      </c>
      <c r="K17" s="17" t="str">
        <f>SUBSTITUTE( ROUND(O17,1),",",".")</f>
        <v>0</v>
      </c>
      <c r="L17" s="18">
        <f>+'2019'!C26</f>
        <v>0</v>
      </c>
      <c r="M17" s="18">
        <f>+'2019'!D26</f>
        <v>0</v>
      </c>
      <c r="N17" s="18">
        <f>+'2019'!E26</f>
        <v>0</v>
      </c>
      <c r="O17" s="18">
        <f>+'2019'!F26</f>
        <v>0</v>
      </c>
      <c r="P17" s="17" t="str">
        <f>+P16</f>
        <v>B. OPERACIONS DE CAPITAL</v>
      </c>
      <c r="Q17" s="18" t="str">
        <f>+'2019'!B26</f>
        <v>7.TRANSFERÈNCIES DE CAPITAL</v>
      </c>
    </row>
    <row r="18" spans="1:17" s="17" customFormat="1" x14ac:dyDescent="0.25">
      <c r="A18" s="17">
        <f>+'2019'!A28</f>
        <v>2019</v>
      </c>
      <c r="B18" s="17" t="str">
        <f>+$B$11</f>
        <v>DESPESES</v>
      </c>
      <c r="D18" s="17" t="str">
        <f>LEFT(P18,1)</f>
        <v>C</v>
      </c>
      <c r="E18" s="17" t="str">
        <f>MID(P18,4,LEN(P18)-2)</f>
        <v>OPERACIONS FINANCERES</v>
      </c>
      <c r="F18" s="17" t="str">
        <f>LEFT(Q18,1)</f>
        <v>8</v>
      </c>
      <c r="G18" s="17" t="str">
        <f>MID(Q18,4,LEN(Q18)-2)</f>
        <v>ACTIUS FINANCERS</v>
      </c>
      <c r="H18" s="17" t="str">
        <f>SUBSTITUTE( ROUND(L18,1),",",".")</f>
        <v>0</v>
      </c>
      <c r="I18" s="17" t="str">
        <f>SUBSTITUTE( ROUND(M18,1),",",".")</f>
        <v>0</v>
      </c>
      <c r="J18" s="17" t="str">
        <f>SUBSTITUTE( ROUND(N18,1),",",".")</f>
        <v>0</v>
      </c>
      <c r="K18" s="17" t="str">
        <f>SUBSTITUTE( ROUND(O18,1),",",".")</f>
        <v>0</v>
      </c>
      <c r="L18" s="18">
        <f>+'2019'!C28</f>
        <v>0</v>
      </c>
      <c r="M18" s="18">
        <f>+'2019'!D28</f>
        <v>0</v>
      </c>
      <c r="N18" s="18">
        <f>+'2019'!E28</f>
        <v>0</v>
      </c>
      <c r="O18" s="18">
        <f>+'2019'!F28</f>
        <v>0</v>
      </c>
      <c r="P18" s="18" t="str">
        <f>+'2019'!B27</f>
        <v>C. OPERACIONS FINANCERES</v>
      </c>
      <c r="Q18" s="18" t="str">
        <f>+'2019'!B28</f>
        <v>8. ACTIUS FINANCERS</v>
      </c>
    </row>
    <row r="19" spans="1:17" s="17" customFormat="1" x14ac:dyDescent="0.25">
      <c r="A19" s="17">
        <f>+'2019'!A29</f>
        <v>2019</v>
      </c>
      <c r="B19" s="17" t="str">
        <f>+$B$11</f>
        <v>DESPESES</v>
      </c>
      <c r="D19" s="17" t="str">
        <f>LEFT(P19,1)</f>
        <v>C</v>
      </c>
      <c r="E19" s="17" t="str">
        <f>MID(P19,4,LEN(P19)-2)</f>
        <v>OPERACIONS FINANCERES</v>
      </c>
      <c r="F19" s="17" t="str">
        <f>LEFT(Q19,1)</f>
        <v>9</v>
      </c>
      <c r="G19" s="17" t="str">
        <f>MID(Q19,4,LEN(Q19)-2)</f>
        <v>PASSIUS FINANCERS</v>
      </c>
      <c r="H19" s="17" t="str">
        <f>SUBSTITUTE( ROUND(L19,1),",",".")</f>
        <v>0</v>
      </c>
      <c r="I19" s="17" t="str">
        <f>SUBSTITUTE( ROUND(M19,1),",",".")</f>
        <v>0</v>
      </c>
      <c r="J19" s="17" t="str">
        <f>SUBSTITUTE( ROUND(N19,1),",",".")</f>
        <v>0</v>
      </c>
      <c r="K19" s="17" t="str">
        <f>SUBSTITUTE( ROUND(O19,1),",",".")</f>
        <v>0</v>
      </c>
      <c r="L19" s="18">
        <f>+'2019'!C29</f>
        <v>0</v>
      </c>
      <c r="M19" s="18">
        <f>+'2019'!D29</f>
        <v>0</v>
      </c>
      <c r="N19" s="18">
        <f>+'2019'!E29</f>
        <v>0</v>
      </c>
      <c r="O19" s="18">
        <f>+'2019'!F29</f>
        <v>0</v>
      </c>
      <c r="P19" s="17" t="str">
        <f>+P18</f>
        <v>C. OPERACIONS FINANCERES</v>
      </c>
      <c r="Q19" s="18" t="str">
        <f>+'2019'!B29</f>
        <v>9. PASSIUS FINANCERS</v>
      </c>
    </row>
    <row r="20" spans="1:17" s="19" customFormat="1" x14ac:dyDescent="0.25">
      <c r="A20" s="19">
        <f>+'2019'!A4</f>
        <v>2019</v>
      </c>
      <c r="B20" s="20" t="str">
        <f>+'2019'!B2</f>
        <v>INGRESSOS</v>
      </c>
      <c r="D20" s="19" t="str">
        <f>LEFT(P20,1)</f>
        <v>A</v>
      </c>
      <c r="E20" s="19" t="str">
        <f>MID(P20,4,LEN(P20)-2)</f>
        <v>OPERACIONS CORRENTS</v>
      </c>
      <c r="F20" s="19" t="str">
        <f>LEFT(Q20,1)</f>
        <v>1</v>
      </c>
      <c r="G20" s="19" t="str">
        <f>MID(Q20,4,LEN(Q20)-2)</f>
        <v>IMPOSTOS DIRECTES</v>
      </c>
      <c r="H20" s="19" t="str">
        <f>SUBSTITUTE( ROUND(L20,1),",",".")</f>
        <v>0</v>
      </c>
      <c r="I20" s="19" t="str">
        <f>SUBSTITUTE( ROUND(M20,1),",",".")</f>
        <v>0</v>
      </c>
      <c r="J20" s="19" t="str">
        <f>SUBSTITUTE( ROUND(N20,1),",",".")</f>
        <v>0</v>
      </c>
      <c r="K20" s="19" t="str">
        <f>SUBSTITUTE( ROUND(O20,1),",",".")</f>
        <v>0</v>
      </c>
      <c r="L20" s="20">
        <f>+'2019'!C4</f>
        <v>0</v>
      </c>
      <c r="M20" s="20">
        <f>+'2019'!D4</f>
        <v>0</v>
      </c>
      <c r="N20" s="20">
        <f>+'2019'!E4</f>
        <v>0</v>
      </c>
      <c r="O20" s="20">
        <f>+'2019'!F4</f>
        <v>0</v>
      </c>
      <c r="P20" s="20" t="str">
        <f>+'2019'!B3</f>
        <v>A. OPERACIONS CORRENTS</v>
      </c>
      <c r="Q20" s="20" t="str">
        <f>+'2019'!B4</f>
        <v>1. IMPOSTOS DIRECTES</v>
      </c>
    </row>
    <row r="21" spans="1:17" s="19" customFormat="1" x14ac:dyDescent="0.25">
      <c r="A21" s="19">
        <f>+'2020'!A5</f>
        <v>2020</v>
      </c>
      <c r="B21" s="19" t="str">
        <f>+$B$2</f>
        <v>INGRESSOS</v>
      </c>
      <c r="D21" s="19" t="str">
        <f>LEFT(P21,1)</f>
        <v>A</v>
      </c>
      <c r="E21" s="19" t="str">
        <f>MID(P21,4,LEN(P21)-2)</f>
        <v>OPERACIONS CORRENTS</v>
      </c>
      <c r="F21" s="19" t="str">
        <f>LEFT(Q21,1)</f>
        <v>2</v>
      </c>
      <c r="G21" s="19" t="str">
        <f>MID(Q21,4,LEN(Q21)-2)</f>
        <v>IMPOSTOS INDIRECTES</v>
      </c>
      <c r="H21" s="19" t="str">
        <f>SUBSTITUTE( ROUND(L21,1),",",".")</f>
        <v>125527.3</v>
      </c>
      <c r="I21" s="19" t="str">
        <f>SUBSTITUTE( ROUND(M21,1),",",".")</f>
        <v>125526.9</v>
      </c>
      <c r="J21" s="19" t="str">
        <f>SUBSTITUTE( ROUND(N21,1),",",".")</f>
        <v>0</v>
      </c>
      <c r="K21" s="19" t="str">
        <f>SUBSTITUTE( ROUND(O21,1),",",".")</f>
        <v>125526.9</v>
      </c>
      <c r="L21" s="20">
        <f>+'2020'!C5</f>
        <v>125527.283</v>
      </c>
      <c r="M21" s="20">
        <f>+'2020'!D5</f>
        <v>125526.9</v>
      </c>
      <c r="N21" s="20">
        <f>+'2020'!E5</f>
        <v>0</v>
      </c>
      <c r="O21" s="20">
        <f>+'2020'!F5</f>
        <v>125526.9</v>
      </c>
      <c r="P21" s="19" t="str">
        <f>+P20</f>
        <v>A. OPERACIONS CORRENTS</v>
      </c>
      <c r="Q21" s="20" t="str">
        <f>+'2020'!B5</f>
        <v>2. IMPOSTOS INDIRECTES</v>
      </c>
    </row>
    <row r="22" spans="1:17" s="19" customFormat="1" x14ac:dyDescent="0.25">
      <c r="A22" s="19">
        <f>+'2020'!A6</f>
        <v>2020</v>
      </c>
      <c r="B22" s="19" t="str">
        <f>+$B$2</f>
        <v>INGRESSOS</v>
      </c>
      <c r="D22" s="19" t="str">
        <f>LEFT(P22,1)</f>
        <v>A</v>
      </c>
      <c r="E22" s="19" t="str">
        <f>MID(P22,4,LEN(P22)-2)</f>
        <v>OPERACIONS CORRENTS</v>
      </c>
      <c r="F22" s="19" t="str">
        <f>LEFT(Q22,1)</f>
        <v>3</v>
      </c>
      <c r="G22" s="19" t="str">
        <f>MID(Q22,4,LEN(Q22)-2)</f>
        <v>TAXES I ALTRES INGRESSOS</v>
      </c>
      <c r="H22" s="19" t="str">
        <f>SUBSTITUTE( ROUND(L22,1),",",".")</f>
        <v>350922</v>
      </c>
      <c r="I22" s="19" t="str">
        <f>SUBSTITUTE( ROUND(M22,1),",",".")</f>
        <v>568824</v>
      </c>
      <c r="J22" s="19" t="str">
        <f>SUBSTITUTE( ROUND(N22,1),",",".")</f>
        <v>-53793</v>
      </c>
      <c r="K22" s="19" t="str">
        <f>SUBSTITUTE( ROUND(O22,1),",",".")</f>
        <v>515031</v>
      </c>
      <c r="L22" s="20">
        <f>+'2020'!C6</f>
        <v>350922</v>
      </c>
      <c r="M22" s="20">
        <f>+'2020'!D6</f>
        <v>568824</v>
      </c>
      <c r="N22" s="20">
        <f>+'2020'!E6</f>
        <v>-53793</v>
      </c>
      <c r="O22" s="20">
        <f>+'2020'!F6</f>
        <v>515031</v>
      </c>
      <c r="P22" s="19" t="str">
        <f>+P21</f>
        <v>A. OPERACIONS CORRENTS</v>
      </c>
      <c r="Q22" s="20" t="str">
        <f>+'2020'!B6</f>
        <v>3. TAXES I ALTRES INGRESSOS</v>
      </c>
    </row>
    <row r="23" spans="1:17" s="19" customFormat="1" x14ac:dyDescent="0.25">
      <c r="A23" s="19">
        <f>+'2020'!A7</f>
        <v>2020</v>
      </c>
      <c r="B23" s="19" t="str">
        <f>+$B$2</f>
        <v>INGRESSOS</v>
      </c>
      <c r="D23" s="19" t="str">
        <f>LEFT(P23,1)</f>
        <v>A</v>
      </c>
      <c r="E23" s="19" t="str">
        <f>MID(P23,4,LEN(P23)-2)</f>
        <v>OPERACIONS CORRENTS</v>
      </c>
      <c r="F23" s="19" t="str">
        <f>LEFT(Q23,1)</f>
        <v>4</v>
      </c>
      <c r="G23" s="19" t="str">
        <f>MID(Q23,4,LEN(Q23)-2)</f>
        <v>TRANSFERÈNCIES CORRENTS</v>
      </c>
      <c r="H23" s="19" t="str">
        <f>SUBSTITUTE( ROUND(L23,1),",",".")</f>
        <v>1213345.3</v>
      </c>
      <c r="I23" s="19" t="str">
        <f>SUBSTITUTE( ROUND(M23,1),",",".")</f>
        <v>2025708</v>
      </c>
      <c r="J23" s="19" t="str">
        <f>SUBSTITUTE( ROUND(N23,1),",",".")</f>
        <v>-763690</v>
      </c>
      <c r="K23" s="19" t="str">
        <f>SUBSTITUTE( ROUND(O23,1),",",".")</f>
        <v>1262018</v>
      </c>
      <c r="L23" s="20">
        <f>+'2020'!C7</f>
        <v>1213345.32253</v>
      </c>
      <c r="M23" s="20">
        <f>+'2020'!D7</f>
        <v>2025708</v>
      </c>
      <c r="N23" s="20">
        <f>+'2020'!E7</f>
        <v>-763690</v>
      </c>
      <c r="O23" s="20">
        <f>+'2020'!F7</f>
        <v>1262018</v>
      </c>
      <c r="P23" s="19" t="str">
        <f>+P22</f>
        <v>A. OPERACIONS CORRENTS</v>
      </c>
      <c r="Q23" s="20" t="str">
        <f>+'2020'!B7</f>
        <v>4. TRANSFERÈNCIES CORRENTS</v>
      </c>
    </row>
    <row r="24" spans="1:17" s="19" customFormat="1" x14ac:dyDescent="0.25">
      <c r="A24" s="19">
        <f>+'2020'!A8</f>
        <v>2020</v>
      </c>
      <c r="B24" s="19" t="str">
        <f>+$B$2</f>
        <v>INGRESSOS</v>
      </c>
      <c r="D24" s="19" t="str">
        <f>LEFT(P24,1)</f>
        <v>A</v>
      </c>
      <c r="E24" s="19" t="str">
        <f>MID(P24,4,LEN(P24)-2)</f>
        <v>OPERACIONS CORRENTS</v>
      </c>
      <c r="F24" s="19" t="str">
        <f>LEFT(Q24,1)</f>
        <v>5</v>
      </c>
      <c r="G24" s="19" t="str">
        <f>MID(Q24,4,LEN(Q24)-2)</f>
        <v>INGRESSOS PATRIMONIALS</v>
      </c>
      <c r="H24" s="19" t="str">
        <f>SUBSTITUTE( ROUND(L24,1),",",".")</f>
        <v>38998</v>
      </c>
      <c r="I24" s="19" t="str">
        <f>SUBSTITUTE( ROUND(M24,1),",",".")</f>
        <v>45264</v>
      </c>
      <c r="J24" s="19" t="str">
        <f>SUBSTITUTE( ROUND(N24,1),",",".")</f>
        <v>-201</v>
      </c>
      <c r="K24" s="19" t="str">
        <f>SUBSTITUTE( ROUND(O24,1),",",".")</f>
        <v>45063</v>
      </c>
      <c r="L24" s="20">
        <f>+'2020'!C8</f>
        <v>38998</v>
      </c>
      <c r="M24" s="20">
        <f>+'2020'!D8</f>
        <v>45264</v>
      </c>
      <c r="N24" s="20">
        <f>+'2020'!E8</f>
        <v>-201</v>
      </c>
      <c r="O24" s="20">
        <f>+'2020'!F8</f>
        <v>45063</v>
      </c>
      <c r="P24" s="19" t="str">
        <f>+P23</f>
        <v>A. OPERACIONS CORRENTS</v>
      </c>
      <c r="Q24" s="20" t="str">
        <f>+'2020'!B8</f>
        <v>5. INGRESSOS PATRIMONIALS</v>
      </c>
    </row>
    <row r="25" spans="1:17" s="19" customFormat="1" x14ac:dyDescent="0.25">
      <c r="A25" s="19">
        <f>+'2020'!A10</f>
        <v>2020</v>
      </c>
      <c r="B25" s="19" t="str">
        <f>+$B$2</f>
        <v>INGRESSOS</v>
      </c>
      <c r="D25" s="19" t="str">
        <f>LEFT(P25,1)</f>
        <v>B</v>
      </c>
      <c r="E25" s="19" t="str">
        <f>MID(P25,4,LEN(P25)-2)</f>
        <v>OPERACIONS DE CAPITAL</v>
      </c>
      <c r="F25" s="19" t="str">
        <f>LEFT(Q25,1)</f>
        <v>6</v>
      </c>
      <c r="G25" s="19" t="str">
        <f>MID(Q25,4,LEN(Q25)-2)</f>
        <v>VENDA D´INVERSIONS REALS</v>
      </c>
      <c r="H25" s="19" t="str">
        <f>SUBSTITUTE( ROUND(L25,1),",",".")</f>
        <v>26949</v>
      </c>
      <c r="I25" s="19" t="str">
        <f>SUBSTITUTE( ROUND(M25,1),",",".")</f>
        <v>27606</v>
      </c>
      <c r="J25" s="19" t="str">
        <f>SUBSTITUTE( ROUND(N25,1),",",".")</f>
        <v>0</v>
      </c>
      <c r="K25" s="19" t="str">
        <f>SUBSTITUTE( ROUND(O25,1),",",".")</f>
        <v>27606</v>
      </c>
      <c r="L25" s="20">
        <f>+'2020'!C10</f>
        <v>26949</v>
      </c>
      <c r="M25" s="20">
        <f>+'2020'!D10</f>
        <v>27606</v>
      </c>
      <c r="N25" s="20">
        <f>+'2020'!E10</f>
        <v>0</v>
      </c>
      <c r="O25" s="20">
        <f>+'2020'!F10</f>
        <v>27606</v>
      </c>
      <c r="P25" s="20" t="str">
        <f>+'2020'!B9</f>
        <v>B. OPERACIONS DE CAPITAL</v>
      </c>
      <c r="Q25" s="20" t="str">
        <f>+'2020'!B10</f>
        <v>6. VENDA D´INVERSIONS REALS</v>
      </c>
    </row>
    <row r="26" spans="1:17" s="19" customFormat="1" x14ac:dyDescent="0.25">
      <c r="A26" s="19">
        <f>+'2020'!A11</f>
        <v>2020</v>
      </c>
      <c r="B26" s="19" t="str">
        <f>+$B$2</f>
        <v>INGRESSOS</v>
      </c>
      <c r="D26" s="19" t="str">
        <f>LEFT(P26,1)</f>
        <v>B</v>
      </c>
      <c r="E26" s="19" t="str">
        <f>MID(P26,4,LEN(P26)-2)</f>
        <v>OPERACIONS DE CAPITAL</v>
      </c>
      <c r="F26" s="19" t="str">
        <f>LEFT(Q26,1)</f>
        <v>7</v>
      </c>
      <c r="G26" s="19" t="str">
        <f>MID(Q26,4,LEN(Q26)-2)</f>
        <v>TRANSFERÈNCIES DE CAPITAL</v>
      </c>
      <c r="H26" s="19" t="str">
        <f>SUBSTITUTE( ROUND(L26,1),",",".")</f>
        <v>15800.1</v>
      </c>
      <c r="I26" s="19" t="str">
        <f>SUBSTITUTE( ROUND(M26,1),",",".")</f>
        <v>32042</v>
      </c>
      <c r="J26" s="19" t="str">
        <f>SUBSTITUTE( ROUND(N26,1),",",".")</f>
        <v>-15872</v>
      </c>
      <c r="K26" s="19" t="str">
        <f>SUBSTITUTE( ROUND(O26,1),",",".")</f>
        <v>16170</v>
      </c>
      <c r="L26" s="20">
        <f>+'2020'!C11</f>
        <v>15800.07</v>
      </c>
      <c r="M26" s="20">
        <f>+'2020'!D11</f>
        <v>32042</v>
      </c>
      <c r="N26" s="20">
        <f>+'2020'!E11</f>
        <v>-15872</v>
      </c>
      <c r="O26" s="20">
        <f>+'2020'!F11</f>
        <v>16170</v>
      </c>
      <c r="P26" s="19" t="str">
        <f>+P25</f>
        <v>B. OPERACIONS DE CAPITAL</v>
      </c>
      <c r="Q26" s="20" t="str">
        <f>+'2020'!B11</f>
        <v>7. TRANSFERÈNCIES DE CAPITAL</v>
      </c>
    </row>
    <row r="27" spans="1:17" s="19" customFormat="1" x14ac:dyDescent="0.25">
      <c r="A27" s="19">
        <f>+'2020'!A13</f>
        <v>2020</v>
      </c>
      <c r="B27" s="19" t="str">
        <f>+$B$2</f>
        <v>INGRESSOS</v>
      </c>
      <c r="D27" s="19" t="str">
        <f>LEFT(P27,1)</f>
        <v>C</v>
      </c>
      <c r="E27" s="19" t="str">
        <f>MID(P27,4,LEN(P27)-2)</f>
        <v>OPERACIONS FINANCERES</v>
      </c>
      <c r="F27" s="19" t="str">
        <f>LEFT(Q27,1)</f>
        <v>8</v>
      </c>
      <c r="G27" s="19" t="str">
        <f>MID(Q27,4,LEN(Q27)-2)</f>
        <v>ACTIUS FINANCERS</v>
      </c>
      <c r="H27" s="19" t="str">
        <f>SUBSTITUTE( ROUND(L27,1),",",".")</f>
        <v>27963.9</v>
      </c>
      <c r="I27" s="19" t="str">
        <f>SUBSTITUTE( ROUND(M27,1),",",".")</f>
        <v>37841</v>
      </c>
      <c r="J27" s="19" t="str">
        <f>SUBSTITUTE( ROUND(N27,1),",",".")</f>
        <v>0</v>
      </c>
      <c r="K27" s="19" t="str">
        <f>SUBSTITUTE( ROUND(O27,1),",",".")</f>
        <v>37841</v>
      </c>
      <c r="L27" s="20">
        <f>+'2020'!C13</f>
        <v>27963.862969999998</v>
      </c>
      <c r="M27" s="20">
        <f>+'2020'!D13</f>
        <v>37841</v>
      </c>
      <c r="N27" s="20">
        <f>+'2020'!E13</f>
        <v>0</v>
      </c>
      <c r="O27" s="20">
        <f>+'2020'!F13</f>
        <v>37841</v>
      </c>
      <c r="P27" s="20" t="str">
        <f>+'2020'!B12</f>
        <v>C. OPERACIONS FINANCERES</v>
      </c>
      <c r="Q27" s="20" t="str">
        <f>+'2020'!B13</f>
        <v>8. ACTIUS FINANCERS</v>
      </c>
    </row>
    <row r="28" spans="1:17" s="19" customFormat="1" x14ac:dyDescent="0.25">
      <c r="A28" s="19">
        <f>+'2020'!A14</f>
        <v>2020</v>
      </c>
      <c r="B28" s="19" t="str">
        <f>+$B$2</f>
        <v>INGRESSOS</v>
      </c>
      <c r="D28" s="19" t="str">
        <f>LEFT(P28,1)</f>
        <v>C</v>
      </c>
      <c r="E28" s="19" t="str">
        <f>MID(P28,4,LEN(P28)-2)</f>
        <v>OPERACIONS FINANCERES</v>
      </c>
      <c r="F28" s="19" t="str">
        <f>LEFT(Q28,1)</f>
        <v>9</v>
      </c>
      <c r="G28" s="19" t="str">
        <f>MID(Q28,4,LEN(Q28)-2)</f>
        <v>PASSIUS FINANCERS</v>
      </c>
      <c r="H28" s="19" t="str">
        <f>SUBSTITUTE( ROUND(L28,1),",",".")</f>
        <v>164521</v>
      </c>
      <c r="I28" s="19" t="str">
        <f>SUBSTITUTE( ROUND(M28,1),",",".")</f>
        <v>164521</v>
      </c>
      <c r="J28" s="19" t="str">
        <f>SUBSTITUTE( ROUND(N28,1),",",".")</f>
        <v>0</v>
      </c>
      <c r="K28" s="19" t="str">
        <f>SUBSTITUTE( ROUND(O28,1),",",".")</f>
        <v>164521</v>
      </c>
      <c r="L28" s="20">
        <f>+'2020'!C14</f>
        <v>164521</v>
      </c>
      <c r="M28" s="20">
        <f>+'2020'!D14</f>
        <v>164521</v>
      </c>
      <c r="N28" s="20">
        <f>+'2020'!E14</f>
        <v>0</v>
      </c>
      <c r="O28" s="20">
        <f>+'2020'!F14</f>
        <v>164521</v>
      </c>
      <c r="P28" s="19" t="str">
        <f>+P27</f>
        <v>C. OPERACIONS FINANCERES</v>
      </c>
      <c r="Q28" s="20" t="str">
        <f>+'2020'!B14</f>
        <v>9. PASSIUS FINANCERS</v>
      </c>
    </row>
    <row r="29" spans="1:17" s="19" customFormat="1" x14ac:dyDescent="0.25">
      <c r="A29" s="19">
        <f>+'2020'!A19</f>
        <v>2020</v>
      </c>
      <c r="B29" s="20" t="str">
        <f>+'2020'!B17</f>
        <v>DESPESES</v>
      </c>
      <c r="D29" s="19" t="str">
        <f>LEFT(P29,1)</f>
        <v>A</v>
      </c>
      <c r="E29" s="19" t="str">
        <f>MID(P29,4,LEN(P29)-2)</f>
        <v>OPERACIONS CORRENTS</v>
      </c>
      <c r="F29" s="19" t="str">
        <f>LEFT(Q29,1)</f>
        <v>1</v>
      </c>
      <c r="G29" s="19" t="str">
        <f>MID(Q29,4,LEN(Q29)-2)</f>
        <v>DESPESES DE PERSONAL</v>
      </c>
      <c r="H29" s="19" t="str">
        <f>SUBSTITUTE( ROUND(L29,1),",",".")</f>
        <v>429682.8</v>
      </c>
      <c r="I29" s="19" t="str">
        <f>SUBSTITUTE( ROUND(M29,1),",",".")</f>
        <v>784649</v>
      </c>
      <c r="J29" s="19" t="str">
        <f>SUBSTITUTE( ROUND(N29,1),",",".")</f>
        <v>0</v>
      </c>
      <c r="K29" s="19" t="str">
        <f>SUBSTITUTE( ROUND(O29,1),",",".")</f>
        <v>784649</v>
      </c>
      <c r="L29" s="20">
        <f>+'2020'!C19</f>
        <v>429682.77572000003</v>
      </c>
      <c r="M29" s="20">
        <f>+'2020'!D19</f>
        <v>784649</v>
      </c>
      <c r="N29" s="20">
        <f>+'2020'!E19</f>
        <v>0</v>
      </c>
      <c r="O29" s="20">
        <f>+'2020'!F19</f>
        <v>784649</v>
      </c>
      <c r="P29" s="20" t="str">
        <f>+'2020'!B18</f>
        <v>A. OPERACIONS CORRENTS</v>
      </c>
      <c r="Q29" s="20" t="str">
        <f>+'2020'!B19</f>
        <v>1. DESPESES DE PERSONAL</v>
      </c>
    </row>
    <row r="30" spans="1:17" s="19" customFormat="1" x14ac:dyDescent="0.25">
      <c r="A30" s="19">
        <f>+'2020'!A20</f>
        <v>2020</v>
      </c>
      <c r="B30" s="19" t="str">
        <f>+$B$11</f>
        <v>DESPESES</v>
      </c>
      <c r="D30" s="19" t="str">
        <f>LEFT(P30,1)</f>
        <v>A</v>
      </c>
      <c r="E30" s="19" t="str">
        <f>MID(P30,4,LEN(P30)-2)</f>
        <v>OPERACIONS CORRENTS</v>
      </c>
      <c r="F30" s="19" t="str">
        <f>LEFT(Q30,1)</f>
        <v>2</v>
      </c>
      <c r="G30" s="19" t="str">
        <f>MID(Q30,4,LEN(Q30)-2)</f>
        <v>DESP. BÉNS CORRENTS I SERVEIS</v>
      </c>
      <c r="H30" s="19" t="str">
        <f>SUBSTITUTE( ROUND(L30,1),",",".")</f>
        <v>642153</v>
      </c>
      <c r="I30" s="19" t="str">
        <f>SUBSTITUTE( ROUND(M30,1),",",".")</f>
        <v>1201418</v>
      </c>
      <c r="J30" s="19" t="str">
        <f>SUBSTITUTE( ROUND(N30,1),",",".")</f>
        <v>-64606</v>
      </c>
      <c r="K30" s="19" t="str">
        <f>SUBSTITUTE( ROUND(O30,1),",",".")</f>
        <v>1136812</v>
      </c>
      <c r="L30" s="20">
        <f>+'2020'!C20</f>
        <v>642153</v>
      </c>
      <c r="M30" s="20">
        <f>+'2020'!D20</f>
        <v>1201418</v>
      </c>
      <c r="N30" s="20">
        <f>+'2020'!E20</f>
        <v>-64606</v>
      </c>
      <c r="O30" s="20">
        <f>+'2020'!F20</f>
        <v>1136812</v>
      </c>
      <c r="P30" s="19" t="str">
        <f>+P29</f>
        <v>A. OPERACIONS CORRENTS</v>
      </c>
      <c r="Q30" s="20" t="str">
        <f>+'2020'!B20</f>
        <v>2. DESP. BÉNS CORRENTS I SERVEIS</v>
      </c>
    </row>
    <row r="31" spans="1:17" s="19" customFormat="1" x14ac:dyDescent="0.25">
      <c r="A31" s="19">
        <f>+'2020'!A21</f>
        <v>2020</v>
      </c>
      <c r="B31" s="19" t="str">
        <f>+$B$11</f>
        <v>DESPESES</v>
      </c>
      <c r="D31" s="19" t="str">
        <f>LEFT(P31,1)</f>
        <v>A</v>
      </c>
      <c r="E31" s="19" t="str">
        <f>MID(P31,4,LEN(P31)-2)</f>
        <v>OPERACIONS CORRENTS</v>
      </c>
      <c r="F31" s="19" t="str">
        <f>LEFT(Q31,1)</f>
        <v>3</v>
      </c>
      <c r="G31" s="19" t="str">
        <f>MID(Q31,4,LEN(Q31)-2)</f>
        <v>DESPESES FINANCERES</v>
      </c>
      <c r="H31" s="19" t="str">
        <f>SUBSTITUTE( ROUND(L31,1),",",".")</f>
        <v>16205.5</v>
      </c>
      <c r="I31" s="19" t="str">
        <f>SUBSTITUTE( ROUND(M31,1),",",".")</f>
        <v>16461</v>
      </c>
      <c r="J31" s="19" t="str">
        <f>SUBSTITUTE( ROUND(N31,1),",",".")</f>
        <v>0</v>
      </c>
      <c r="K31" s="19" t="str">
        <f>SUBSTITUTE( ROUND(O31,1),",",".")</f>
        <v>16461</v>
      </c>
      <c r="L31" s="20">
        <f>+'2020'!C21</f>
        <v>16205.4809</v>
      </c>
      <c r="M31" s="20">
        <f>+'2020'!D21</f>
        <v>16461</v>
      </c>
      <c r="N31" s="20">
        <f>+'2020'!E21</f>
        <v>0</v>
      </c>
      <c r="O31" s="20">
        <f>+'2020'!F21</f>
        <v>16461</v>
      </c>
      <c r="P31" s="19" t="str">
        <f>+P30</f>
        <v>A. OPERACIONS CORRENTS</v>
      </c>
      <c r="Q31" s="20" t="str">
        <f>+'2020'!B21</f>
        <v>3. DESPESES FINANCERES</v>
      </c>
    </row>
    <row r="32" spans="1:17" s="19" customFormat="1" x14ac:dyDescent="0.25">
      <c r="A32" s="19">
        <f>+'2020'!A22</f>
        <v>2020</v>
      </c>
      <c r="B32" s="19" t="str">
        <f>+$B$11</f>
        <v>DESPESES</v>
      </c>
      <c r="D32" s="19" t="str">
        <f>LEFT(P32,1)</f>
        <v>A</v>
      </c>
      <c r="E32" s="19" t="str">
        <f>MID(P32,4,LEN(P32)-2)</f>
        <v>OPERACIONS CORRENTS</v>
      </c>
      <c r="F32" s="19" t="str">
        <f>LEFT(Q32,1)</f>
        <v>4</v>
      </c>
      <c r="G32" s="19" t="str">
        <f>MID(Q32,4,LEN(Q32)-2)</f>
        <v>TRANSFERÈNCIES CORRENTS</v>
      </c>
      <c r="H32" s="19" t="str">
        <f>SUBSTITUTE( ROUND(L32,1),",",".")</f>
        <v>1222670</v>
      </c>
      <c r="I32" s="19" t="str">
        <f>SUBSTITUTE( ROUND(M32,1),",",".")</f>
        <v>1337855</v>
      </c>
      <c r="J32" s="19" t="str">
        <f>SUBSTITUTE( ROUND(N32,1),",",".")</f>
        <v>-748988</v>
      </c>
      <c r="K32" s="19" t="str">
        <f>SUBSTITUTE( ROUND(O32,1),",",".")</f>
        <v>588867</v>
      </c>
      <c r="L32" s="20">
        <f>+'2020'!C22</f>
        <v>1222670.0333800002</v>
      </c>
      <c r="M32" s="20">
        <f>+'2020'!D22</f>
        <v>1337855</v>
      </c>
      <c r="N32" s="20">
        <f>+'2020'!E22</f>
        <v>-748988</v>
      </c>
      <c r="O32" s="20">
        <f>+'2020'!F22</f>
        <v>588867</v>
      </c>
      <c r="P32" s="19" t="str">
        <f>+P31</f>
        <v>A. OPERACIONS CORRENTS</v>
      </c>
      <c r="Q32" s="20" t="str">
        <f>+'2020'!B22</f>
        <v>4. TRANSFERÈNCIES CORRENTS</v>
      </c>
    </row>
    <row r="33" spans="1:17" s="19" customFormat="1" x14ac:dyDescent="0.25">
      <c r="A33" s="19">
        <f>+'2020'!A23</f>
        <v>2020</v>
      </c>
      <c r="B33" s="19" t="str">
        <f>+$B$11</f>
        <v>DESPESES</v>
      </c>
      <c r="D33" s="19" t="str">
        <f>LEFT(P33,1)</f>
        <v>A</v>
      </c>
      <c r="E33" s="19" t="str">
        <f>MID(P33,4,LEN(P33)-2)</f>
        <v>OPERACIONS CORRENTS</v>
      </c>
      <c r="F33" s="19" t="str">
        <f>LEFT(Q33,1)</f>
        <v>5</v>
      </c>
      <c r="G33" s="19" t="str">
        <f>MID(Q33,4,LEN(Q33)-2)</f>
        <v>FONS DE CONTINGÈNCIA</v>
      </c>
      <c r="H33" s="19" t="str">
        <f>SUBSTITUTE( ROUND(L33,1),",",".")</f>
        <v>75284</v>
      </c>
      <c r="I33" s="19" t="str">
        <f>SUBSTITUTE( ROUND(M33,1),",",".")</f>
        <v>75315</v>
      </c>
      <c r="J33" s="19" t="str">
        <f>SUBSTITUTE( ROUND(N33,1),",",".")</f>
        <v>0</v>
      </c>
      <c r="K33" s="19" t="str">
        <f>SUBSTITUTE( ROUND(O33,1),",",".")</f>
        <v>75315</v>
      </c>
      <c r="L33" s="20">
        <f>+'2020'!C23</f>
        <v>75284</v>
      </c>
      <c r="M33" s="20">
        <f>+'2020'!D23</f>
        <v>75315</v>
      </c>
      <c r="N33" s="20">
        <f>+'2020'!E23</f>
        <v>0</v>
      </c>
      <c r="O33" s="20">
        <f>+'2020'!F23</f>
        <v>75315</v>
      </c>
      <c r="P33" s="19" t="str">
        <f>+P32</f>
        <v>A. OPERACIONS CORRENTS</v>
      </c>
      <c r="Q33" s="20" t="str">
        <f>+'2020'!B23</f>
        <v>5. FONS DE CONTINGÈNCIA</v>
      </c>
    </row>
    <row r="34" spans="1:17" s="19" customFormat="1" x14ac:dyDescent="0.25">
      <c r="A34" s="19">
        <f>+'2020'!A25</f>
        <v>2020</v>
      </c>
      <c r="B34" s="19" t="str">
        <f>+$B$11</f>
        <v>DESPESES</v>
      </c>
      <c r="D34" s="19" t="str">
        <f>LEFT(P34,1)</f>
        <v>B</v>
      </c>
      <c r="E34" s="19" t="str">
        <f>MID(P34,4,LEN(P34)-2)</f>
        <v>OPERACIONS DE CAPITAL</v>
      </c>
      <c r="F34" s="19" t="str">
        <f>LEFT(Q34,1)</f>
        <v>6</v>
      </c>
      <c r="G34" s="19" t="str">
        <f>MID(Q34,4,LEN(Q34)-2)</f>
        <v>INVERSIONS REALS</v>
      </c>
      <c r="H34" s="19" t="str">
        <f>SUBSTITUTE( ROUND(L34,1),",",".")</f>
        <v>488901</v>
      </c>
      <c r="I34" s="19" t="str">
        <f>SUBSTITUTE( ROUND(M34,1),",",".")</f>
        <v>504487</v>
      </c>
      <c r="J34" s="19" t="str">
        <f>SUBSTITUTE( ROUND(N34,1),",",".")</f>
        <v>-4089</v>
      </c>
      <c r="K34" s="19" t="str">
        <f>SUBSTITUTE( ROUND(O34,1),",",".")</f>
        <v>500398</v>
      </c>
      <c r="L34" s="20">
        <f>+'2020'!C25</f>
        <v>488901</v>
      </c>
      <c r="M34" s="20">
        <f>+'2020'!D25</f>
        <v>504487</v>
      </c>
      <c r="N34" s="20">
        <f>+'2020'!E25</f>
        <v>-4089</v>
      </c>
      <c r="O34" s="20">
        <f>+'2020'!F25</f>
        <v>500398</v>
      </c>
      <c r="P34" s="20" t="str">
        <f>+'2020'!B24</f>
        <v>B. OPERACIONS DE CAPITAL</v>
      </c>
      <c r="Q34" s="20" t="str">
        <f>+'2020'!B25</f>
        <v>6. INVERSIONS REALS</v>
      </c>
    </row>
    <row r="35" spans="1:17" s="19" customFormat="1" x14ac:dyDescent="0.25">
      <c r="A35" s="19">
        <f>+'2020'!A26</f>
        <v>2020</v>
      </c>
      <c r="B35" s="19" t="str">
        <f>+$B$11</f>
        <v>DESPESES</v>
      </c>
      <c r="D35" s="19" t="str">
        <f>LEFT(P35,1)</f>
        <v>B</v>
      </c>
      <c r="E35" s="19" t="str">
        <f>MID(P35,4,LEN(P35)-2)</f>
        <v>OPERACIONS DE CAPITAL</v>
      </c>
      <c r="F35" s="19" t="str">
        <f>LEFT(Q35,1)</f>
        <v>7</v>
      </c>
      <c r="G35" s="19" t="str">
        <f>MID(Q35,4,LEN(Q35)-2)</f>
        <v>RANSFERÈNCIES DE CAPITAL</v>
      </c>
      <c r="H35" s="19" t="str">
        <f>SUBSTITUTE( ROUND(L35,1),",",".")</f>
        <v>23532.8</v>
      </c>
      <c r="I35" s="19" t="str">
        <f>SUBSTITUTE( ROUND(M35,1),",",".")</f>
        <v>37613</v>
      </c>
      <c r="J35" s="19" t="str">
        <f>SUBSTITUTE( ROUND(N35,1),",",".")</f>
        <v>-15873</v>
      </c>
      <c r="K35" s="19" t="str">
        <f>SUBSTITUTE( ROUND(O35,1),",",".")</f>
        <v>21740</v>
      </c>
      <c r="L35" s="20">
        <f>+'2020'!C26</f>
        <v>23532.800749999999</v>
      </c>
      <c r="M35" s="20">
        <f>+'2020'!D26</f>
        <v>37613</v>
      </c>
      <c r="N35" s="20">
        <f>+'2020'!E26</f>
        <v>-15873</v>
      </c>
      <c r="O35" s="20">
        <f>+'2020'!F26</f>
        <v>21740</v>
      </c>
      <c r="P35" s="19" t="str">
        <f>+P34</f>
        <v>B. OPERACIONS DE CAPITAL</v>
      </c>
      <c r="Q35" s="20" t="str">
        <f>+'2020'!B26</f>
        <v>7.TRANSFERÈNCIES DE CAPITAL</v>
      </c>
    </row>
    <row r="36" spans="1:17" s="19" customFormat="1" x14ac:dyDescent="0.25">
      <c r="A36" s="19">
        <f>+'2020'!A28</f>
        <v>2020</v>
      </c>
      <c r="B36" s="19" t="str">
        <f>+$B$11</f>
        <v>DESPESES</v>
      </c>
      <c r="D36" s="19" t="str">
        <f>LEFT(P36,1)</f>
        <v>C</v>
      </c>
      <c r="E36" s="19" t="str">
        <f>MID(P36,4,LEN(P36)-2)</f>
        <v>OPERACIONS FINANCERES</v>
      </c>
      <c r="F36" s="19" t="str">
        <f>LEFT(Q36,1)</f>
        <v>8</v>
      </c>
      <c r="G36" s="19" t="str">
        <f>MID(Q36,4,LEN(Q36)-2)</f>
        <v>ACTIUS FINANCERS</v>
      </c>
      <c r="H36" s="19" t="str">
        <f>SUBSTITUTE( ROUND(L36,1),",",".")</f>
        <v>50196</v>
      </c>
      <c r="I36" s="19" t="str">
        <f>SUBSTITUTE( ROUND(M36,1),",",".")</f>
        <v>54109</v>
      </c>
      <c r="J36" s="19" t="str">
        <f>SUBSTITUTE( ROUND(N36,1),",",".")</f>
        <v>0</v>
      </c>
      <c r="K36" s="19" t="str">
        <f>SUBSTITUTE( ROUND(O36,1),",",".")</f>
        <v>54109</v>
      </c>
      <c r="L36" s="20">
        <f>+'2020'!C28</f>
        <v>50196</v>
      </c>
      <c r="M36" s="20">
        <f>+'2020'!D28</f>
        <v>54109</v>
      </c>
      <c r="N36" s="20">
        <f>+'2020'!E28</f>
        <v>0</v>
      </c>
      <c r="O36" s="20">
        <f>+'2020'!F28</f>
        <v>54109</v>
      </c>
      <c r="P36" s="20" t="str">
        <f>+'2020'!B27</f>
        <v>C. OPERACIONS FINANCERES</v>
      </c>
      <c r="Q36" s="20" t="str">
        <f>+'2020'!B28</f>
        <v>8. ACTIUS FINANCERS</v>
      </c>
    </row>
    <row r="37" spans="1:17" s="19" customFormat="1" x14ac:dyDescent="0.25">
      <c r="A37" s="19">
        <f>+'2020'!A29</f>
        <v>2020</v>
      </c>
      <c r="B37" s="19" t="str">
        <f>+$B$11</f>
        <v>DESPESES</v>
      </c>
      <c r="D37" s="19" t="str">
        <f>LEFT(P37,1)</f>
        <v>C</v>
      </c>
      <c r="E37" s="19" t="str">
        <f>MID(P37,4,LEN(P37)-2)</f>
        <v>OPERACIONS FINANCERES</v>
      </c>
      <c r="F37" s="19" t="str">
        <f>LEFT(Q37,1)</f>
        <v>9</v>
      </c>
      <c r="G37" s="19" t="str">
        <f>MID(Q37,4,LEN(Q37)-2)</f>
        <v>PASSIUS FINANCERS</v>
      </c>
      <c r="H37" s="19" t="str">
        <f>SUBSTITUTE( ROUND(L37,1),",",".")</f>
        <v>84945</v>
      </c>
      <c r="I37" s="19" t="str">
        <f>SUBSTITUTE( ROUND(M37,1),",",".")</f>
        <v>84969</v>
      </c>
      <c r="J37" s="19" t="str">
        <f>SUBSTITUTE( ROUND(N37,1),",",".")</f>
        <v>0</v>
      </c>
      <c r="K37" s="19" t="str">
        <f>SUBSTITUTE( ROUND(O37,1),",",".")</f>
        <v>84969</v>
      </c>
      <c r="L37" s="20">
        <f>+'2020'!C29</f>
        <v>84944.978589999999</v>
      </c>
      <c r="M37" s="20">
        <f>+'2020'!D29</f>
        <v>84969</v>
      </c>
      <c r="N37" s="20">
        <f>+'2020'!E29</f>
        <v>0</v>
      </c>
      <c r="O37" s="20">
        <f>+'2020'!F29</f>
        <v>84969</v>
      </c>
      <c r="P37" s="19" t="str">
        <f>+P36</f>
        <v>C. OPERACIONS FINANCERES</v>
      </c>
      <c r="Q37" s="20" t="str">
        <f>+'2020'!B29</f>
        <v>9. PASSIUS FINANCERS</v>
      </c>
    </row>
    <row r="38" spans="1:17" s="15" customFormat="1" x14ac:dyDescent="0.25">
      <c r="A38" s="15">
        <f>+'2021'!A4</f>
        <v>2021</v>
      </c>
      <c r="B38" s="16" t="str">
        <f>+'2021'!B2</f>
        <v>INGRESSOS</v>
      </c>
      <c r="D38" s="15" t="str">
        <f>LEFT(P38,1)</f>
        <v>A</v>
      </c>
      <c r="E38" s="15" t="str">
        <f>MID(P38,4,LEN(P38)-2)</f>
        <v>OPERACIONS CORRENTS</v>
      </c>
      <c r="F38" s="15" t="str">
        <f>LEFT(Q38,1)</f>
        <v>1</v>
      </c>
      <c r="G38" s="15" t="str">
        <f>MID(Q38,4,LEN(Q38)-2)</f>
        <v>IMPOSTOS DIRECTES</v>
      </c>
      <c r="H38" s="15" t="str">
        <f>SUBSTITUTE( ROUND(L38,1),",",".")</f>
        <v>1068119.7</v>
      </c>
      <c r="I38" s="15" t="str">
        <f>SUBSTITUTE( ROUND(M38,1),",",".")</f>
        <v>1068120</v>
      </c>
      <c r="J38" s="15" t="str">
        <f>SUBSTITUTE( ROUND(N38,1),",",".")</f>
        <v>0</v>
      </c>
      <c r="K38" s="15" t="str">
        <f>SUBSTITUTE( ROUND(O38,1),",",".")</f>
        <v>1068120</v>
      </c>
      <c r="L38" s="16">
        <f>+'2021'!C4</f>
        <v>1068119.70481</v>
      </c>
      <c r="M38" s="16">
        <f>+'2021'!D4</f>
        <v>1068120</v>
      </c>
      <c r="N38" s="16">
        <f>+'2021'!E4</f>
        <v>0</v>
      </c>
      <c r="O38" s="16">
        <f>+'2021'!F4</f>
        <v>1068120</v>
      </c>
      <c r="P38" s="16" t="str">
        <f>+'2021'!B3</f>
        <v>A. OPERACIONS CORRENTS</v>
      </c>
      <c r="Q38" s="16" t="str">
        <f>+'2021'!B4</f>
        <v>1. IMPOSTOS DIRECTES</v>
      </c>
    </row>
    <row r="39" spans="1:17" s="15" customFormat="1" x14ac:dyDescent="0.25">
      <c r="A39" s="15">
        <f>+'2021'!A5</f>
        <v>2021</v>
      </c>
      <c r="B39" s="15" t="str">
        <f>+$B$2</f>
        <v>INGRESSOS</v>
      </c>
      <c r="D39" s="15" t="str">
        <f>LEFT(P39,1)</f>
        <v>A</v>
      </c>
      <c r="E39" s="15" t="str">
        <f>MID(P39,4,LEN(P39)-2)</f>
        <v>OPERACIONS CORRENTS</v>
      </c>
      <c r="F39" s="15" t="str">
        <f>LEFT(Q39,1)</f>
        <v>2</v>
      </c>
      <c r="G39" s="15" t="str">
        <f>MID(Q39,4,LEN(Q39)-2)</f>
        <v>IMPOSTOS INDIRECTES</v>
      </c>
      <c r="H39" s="15" t="str">
        <f>SUBSTITUTE( ROUND(L39,1),",",".")</f>
        <v>97088.3</v>
      </c>
      <c r="I39" s="15" t="str">
        <f>SUBSTITUTE( ROUND(M39,1),",",".")</f>
        <v>97088</v>
      </c>
      <c r="J39" s="15" t="str">
        <f>SUBSTITUTE( ROUND(N39,1),",",".")</f>
        <v>0</v>
      </c>
      <c r="K39" s="15" t="str">
        <f>SUBSTITUTE( ROUND(O39,1),",",".")</f>
        <v>97088</v>
      </c>
      <c r="L39" s="16">
        <f>+'2021'!C5</f>
        <v>97088.33872</v>
      </c>
      <c r="M39" s="16">
        <f>+'2021'!D5</f>
        <v>97088</v>
      </c>
      <c r="N39" s="16">
        <f>+'2021'!E5</f>
        <v>0</v>
      </c>
      <c r="O39" s="16">
        <f>+'2021'!F5</f>
        <v>97088</v>
      </c>
      <c r="P39" s="15" t="str">
        <f>+P38</f>
        <v>A. OPERACIONS CORRENTS</v>
      </c>
      <c r="Q39" s="16" t="str">
        <f>+'2021'!B5</f>
        <v>2. IMPOSTOS INDIRECTES</v>
      </c>
    </row>
    <row r="40" spans="1:17" s="15" customFormat="1" x14ac:dyDescent="0.25">
      <c r="A40" s="15">
        <f>+'2021'!A6</f>
        <v>2021</v>
      </c>
      <c r="B40" s="15" t="str">
        <f>+$B$2</f>
        <v>INGRESSOS</v>
      </c>
      <c r="D40" s="15" t="str">
        <f>LEFT(P40,1)</f>
        <v>A</v>
      </c>
      <c r="E40" s="15" t="str">
        <f>MID(P40,4,LEN(P40)-2)</f>
        <v>OPERACIONS CORRENTS</v>
      </c>
      <c r="F40" s="15" t="str">
        <f>LEFT(Q40,1)</f>
        <v>3</v>
      </c>
      <c r="G40" s="15" t="str">
        <f>MID(Q40,4,LEN(Q40)-2)</f>
        <v>TAXES I ALTRES INGRESSOS</v>
      </c>
      <c r="H40" s="15" t="str">
        <f>SUBSTITUTE( ROUND(L40,1),",",".")</f>
        <v>340738.9</v>
      </c>
      <c r="I40" s="15" t="str">
        <f>SUBSTITUTE( ROUND(M40,1),",",".")</f>
        <v>543489</v>
      </c>
      <c r="J40" s="15" t="str">
        <f>SUBSTITUTE( ROUND(N40,1),",",".")</f>
        <v>-59511</v>
      </c>
      <c r="K40" s="15" t="str">
        <f>SUBSTITUTE( ROUND(O40,1),",",".")</f>
        <v>483978</v>
      </c>
      <c r="L40" s="16">
        <f>+'2021'!C6</f>
        <v>340738.94263000001</v>
      </c>
      <c r="M40" s="16">
        <f>+'2021'!D6</f>
        <v>543489</v>
      </c>
      <c r="N40" s="16">
        <f>+'2021'!E6</f>
        <v>-59511</v>
      </c>
      <c r="O40" s="16">
        <f>+'2021'!F6</f>
        <v>483978</v>
      </c>
      <c r="P40" s="15" t="str">
        <f>+P39</f>
        <v>A. OPERACIONS CORRENTS</v>
      </c>
      <c r="Q40" s="16" t="str">
        <f>+'2021'!B6</f>
        <v>3. TAXES I ALTRES INGRESSOS</v>
      </c>
    </row>
    <row r="41" spans="1:17" s="15" customFormat="1" x14ac:dyDescent="0.25">
      <c r="A41" s="15">
        <f>+'2021'!A7</f>
        <v>2021</v>
      </c>
      <c r="B41" s="15" t="str">
        <f>+$B$2</f>
        <v>INGRESSOS</v>
      </c>
      <c r="D41" s="15" t="str">
        <f>LEFT(P41,1)</f>
        <v>A</v>
      </c>
      <c r="E41" s="15" t="str">
        <f>MID(P41,4,LEN(P41)-2)</f>
        <v>OPERACIONS CORRENTS</v>
      </c>
      <c r="F41" s="15" t="str">
        <f>LEFT(Q41,1)</f>
        <v>4</v>
      </c>
      <c r="G41" s="15" t="str">
        <f>MID(Q41,4,LEN(Q41)-2)</f>
        <v>TRANSFERÈNCIES CORRENTS</v>
      </c>
      <c r="H41" s="15" t="str">
        <f>SUBSTITUTE( ROUND(L41,1),",",".")</f>
        <v>1244411</v>
      </c>
      <c r="I41" s="15" t="str">
        <f>SUBSTITUTE( ROUND(M41,1),",",".")</f>
        <v>2070857</v>
      </c>
      <c r="J41" s="15" t="str">
        <f>SUBSTITUTE( ROUND(N41,1),",",".")</f>
        <v>-761551</v>
      </c>
      <c r="K41" s="15" t="str">
        <f>SUBSTITUTE( ROUND(O41,1),",",".")</f>
        <v>1309306</v>
      </c>
      <c r="L41" s="16">
        <f>+'2021'!C7</f>
        <v>1244410.96499</v>
      </c>
      <c r="M41" s="16">
        <f>+'2021'!D7</f>
        <v>2070857</v>
      </c>
      <c r="N41" s="16">
        <f>+'2021'!E7</f>
        <v>-761551</v>
      </c>
      <c r="O41" s="16">
        <f>+'2021'!F7</f>
        <v>1309306</v>
      </c>
      <c r="P41" s="15" t="str">
        <f>+P40</f>
        <v>A. OPERACIONS CORRENTS</v>
      </c>
      <c r="Q41" s="16" t="str">
        <f>+'2021'!B7</f>
        <v>4. TRANSFERÈNCIES CORRENTS</v>
      </c>
    </row>
    <row r="42" spans="1:17" s="15" customFormat="1" x14ac:dyDescent="0.25">
      <c r="A42" s="15">
        <f>+'2021'!A8</f>
        <v>2021</v>
      </c>
      <c r="B42" s="15" t="str">
        <f>+$B$2</f>
        <v>INGRESSOS</v>
      </c>
      <c r="D42" s="15" t="str">
        <f>LEFT(P42,1)</f>
        <v>A</v>
      </c>
      <c r="E42" s="15" t="str">
        <f>MID(P42,4,LEN(P42)-2)</f>
        <v>OPERACIONS CORRENTS</v>
      </c>
      <c r="F42" s="15" t="str">
        <f>LEFT(Q42,1)</f>
        <v>5</v>
      </c>
      <c r="G42" s="15" t="str">
        <f>MID(Q42,4,LEN(Q42)-2)</f>
        <v>INGRESSOS PATRIMONIALS</v>
      </c>
      <c r="H42" s="15" t="str">
        <f>SUBSTITUTE( ROUND(L42,1),",",".")</f>
        <v>23837.3</v>
      </c>
      <c r="I42" s="15" t="str">
        <f>SUBSTITUTE( ROUND(M42,1),",",".")</f>
        <v>28934</v>
      </c>
      <c r="J42" s="15" t="str">
        <f>SUBSTITUTE( ROUND(N42,1),",",".")</f>
        <v>-201</v>
      </c>
      <c r="K42" s="15" t="str">
        <f>SUBSTITUTE( ROUND(O42,1),",",".")</f>
        <v>28733</v>
      </c>
      <c r="L42" s="16">
        <f>+'2021'!C8</f>
        <v>23837.268250000001</v>
      </c>
      <c r="M42" s="16">
        <f>+'2021'!D8</f>
        <v>28934</v>
      </c>
      <c r="N42" s="16">
        <f>+'2021'!E8</f>
        <v>-201</v>
      </c>
      <c r="O42" s="16">
        <f>+'2021'!F8</f>
        <v>28733</v>
      </c>
      <c r="P42" s="15" t="str">
        <f>+P41</f>
        <v>A. OPERACIONS CORRENTS</v>
      </c>
      <c r="Q42" s="16" t="str">
        <f>+'2021'!B8</f>
        <v>5. INGRESSOS PATRIMONIALS</v>
      </c>
    </row>
    <row r="43" spans="1:17" s="15" customFormat="1" x14ac:dyDescent="0.25">
      <c r="A43" s="15">
        <f>+'2021'!A10</f>
        <v>2021</v>
      </c>
      <c r="B43" s="15" t="str">
        <f>+$B$2</f>
        <v>INGRESSOS</v>
      </c>
      <c r="D43" s="15" t="str">
        <f>LEFT(P43,1)</f>
        <v>B</v>
      </c>
      <c r="E43" s="15" t="str">
        <f>MID(P43,4,LEN(P43)-2)</f>
        <v>OPERACIONS DE CAPITAL</v>
      </c>
      <c r="F43" s="15" t="str">
        <f>LEFT(Q43,1)</f>
        <v>6</v>
      </c>
      <c r="G43" s="15" t="str">
        <f>MID(Q43,4,LEN(Q43)-2)</f>
        <v>VENDA D´INVERSIONS REALS</v>
      </c>
      <c r="H43" s="15" t="str">
        <f>SUBSTITUTE( ROUND(L43,1),",",".")</f>
        <v>1850</v>
      </c>
      <c r="I43" s="15" t="str">
        <f>SUBSTITUTE( ROUND(M43,1),",",".")</f>
        <v>2405</v>
      </c>
      <c r="J43" s="15" t="str">
        <f>SUBSTITUTE( ROUND(N43,1),",",".")</f>
        <v>0</v>
      </c>
      <c r="K43" s="15" t="str">
        <f>SUBSTITUTE( ROUND(O43,1),",",".")</f>
        <v>2405</v>
      </c>
      <c r="L43" s="16">
        <f>+'2021'!C10</f>
        <v>1849.98</v>
      </c>
      <c r="M43" s="16">
        <f>+'2021'!D10</f>
        <v>2405</v>
      </c>
      <c r="N43" s="16">
        <f>+'2021'!E10</f>
        <v>0</v>
      </c>
      <c r="O43" s="16">
        <f>+'2021'!F10</f>
        <v>2405</v>
      </c>
      <c r="P43" s="16" t="str">
        <f>+'2021'!B9</f>
        <v>B. OPERACIONS DE CAPITAL</v>
      </c>
      <c r="Q43" s="16" t="str">
        <f>+'2021'!B10</f>
        <v>6. VENDA D´INVERSIONS REALS</v>
      </c>
    </row>
    <row r="44" spans="1:17" s="15" customFormat="1" x14ac:dyDescent="0.25">
      <c r="A44" s="15">
        <f>+'2021'!A11</f>
        <v>2021</v>
      </c>
      <c r="B44" s="15" t="str">
        <f>+$B$2</f>
        <v>INGRESSOS</v>
      </c>
      <c r="D44" s="15" t="str">
        <f>LEFT(P44,1)</f>
        <v>B</v>
      </c>
      <c r="E44" s="15" t="str">
        <f>MID(P44,4,LEN(P44)-2)</f>
        <v>OPERACIONS DE CAPITAL</v>
      </c>
      <c r="F44" s="15" t="str">
        <f>LEFT(Q44,1)</f>
        <v>7</v>
      </c>
      <c r="G44" s="15" t="str">
        <f>MID(Q44,4,LEN(Q44)-2)</f>
        <v>TRANSFERÈNCIES DE CAPITAL</v>
      </c>
      <c r="H44" s="15" t="str">
        <f>SUBSTITUTE( ROUND(L44,1),",",".")</f>
        <v>146317.1</v>
      </c>
      <c r="I44" s="15" t="str">
        <f>SUBSTITUTE( ROUND(M44,1),",",".")</f>
        <v>153746</v>
      </c>
      <c r="J44" s="15" t="str">
        <f>SUBSTITUTE( ROUND(N44,1),",",".")</f>
        <v>-7861</v>
      </c>
      <c r="K44" s="15" t="str">
        <f>SUBSTITUTE( ROUND(O44,1),",",".")</f>
        <v>145885</v>
      </c>
      <c r="L44" s="16">
        <f>+'2021'!C11</f>
        <v>146317.13200000001</v>
      </c>
      <c r="M44" s="16">
        <f>+'2021'!D11</f>
        <v>153746</v>
      </c>
      <c r="N44" s="16">
        <f>+'2021'!E11</f>
        <v>-7861</v>
      </c>
      <c r="O44" s="16">
        <f>+'2021'!F11</f>
        <v>145885</v>
      </c>
      <c r="P44" s="15" t="str">
        <f>+P43</f>
        <v>B. OPERACIONS DE CAPITAL</v>
      </c>
      <c r="Q44" s="16" t="str">
        <f>+'2021'!B11</f>
        <v>7. TRANSFERÈNCIES DE CAPITAL</v>
      </c>
    </row>
    <row r="45" spans="1:17" s="15" customFormat="1" x14ac:dyDescent="0.25">
      <c r="A45" s="15">
        <f>+'2021'!A13</f>
        <v>2021</v>
      </c>
      <c r="B45" s="15" t="str">
        <f>+$B$2</f>
        <v>INGRESSOS</v>
      </c>
      <c r="D45" s="15" t="str">
        <f>LEFT(P45,1)</f>
        <v>C</v>
      </c>
      <c r="E45" s="15" t="str">
        <f>MID(P45,4,LEN(P45)-2)</f>
        <v>OPERACIONS FINANCERES</v>
      </c>
      <c r="F45" s="15" t="str">
        <f>LEFT(Q45,1)</f>
        <v>8</v>
      </c>
      <c r="G45" s="15" t="str">
        <f>MID(Q45,4,LEN(Q45)-2)</f>
        <v>ACTIUS FINANCERS</v>
      </c>
      <c r="H45" s="15" t="str">
        <f>SUBSTITUTE( ROUND(L45,1),",",".")</f>
        <v>28000</v>
      </c>
      <c r="I45" s="15" t="str">
        <f>SUBSTITUTE( ROUND(M45,1),",",".")</f>
        <v>51680</v>
      </c>
      <c r="J45" s="15" t="str">
        <f>SUBSTITUTE( ROUND(N45,1),",",".")</f>
        <v>0</v>
      </c>
      <c r="K45" s="15" t="str">
        <f>SUBSTITUTE( ROUND(O45,1),",",".")</f>
        <v>51680</v>
      </c>
      <c r="L45" s="16">
        <f>+'2021'!C13</f>
        <v>28000.03</v>
      </c>
      <c r="M45" s="16">
        <f>+'2021'!D13</f>
        <v>51680</v>
      </c>
      <c r="N45" s="16">
        <f>+'2021'!E13</f>
        <v>0</v>
      </c>
      <c r="O45" s="16">
        <f>+'2021'!F13</f>
        <v>51680</v>
      </c>
      <c r="P45" s="16" t="str">
        <f>+'2021'!B12</f>
        <v>C. OPERACIONS FINANCERES</v>
      </c>
      <c r="Q45" s="16" t="str">
        <f>+'2021'!B13</f>
        <v>8. ACTIUS FINANCERS</v>
      </c>
    </row>
    <row r="46" spans="1:17" s="15" customFormat="1" x14ac:dyDescent="0.25">
      <c r="A46" s="15">
        <f>+'2021'!A14</f>
        <v>2021</v>
      </c>
      <c r="B46" s="15" t="str">
        <f>+$B$2</f>
        <v>INGRESSOS</v>
      </c>
      <c r="D46" s="15" t="str">
        <f>LEFT(P46,1)</f>
        <v>C</v>
      </c>
      <c r="E46" s="15" t="str">
        <f>MID(P46,4,LEN(P46)-2)</f>
        <v>OPERACIONS FINANCERES</v>
      </c>
      <c r="F46" s="15" t="str">
        <f>LEFT(Q46,1)</f>
        <v>9</v>
      </c>
      <c r="G46" s="15" t="str">
        <f>MID(Q46,4,LEN(Q46)-2)</f>
        <v>PASSIUS FINANCERS</v>
      </c>
      <c r="H46" s="15" t="str">
        <f>SUBSTITUTE( ROUND(L46,1),",",".")</f>
        <v>302900</v>
      </c>
      <c r="I46" s="15" t="str">
        <f>SUBSTITUTE( ROUND(M46,1),",",".")</f>
        <v>302900</v>
      </c>
      <c r="J46" s="15" t="str">
        <f>SUBSTITUTE( ROUND(N46,1),",",".")</f>
        <v>0</v>
      </c>
      <c r="K46" s="15" t="str">
        <f>SUBSTITUTE( ROUND(O46,1),",",".")</f>
        <v>302900</v>
      </c>
      <c r="L46" s="16">
        <f>+'2021'!C14</f>
        <v>302900</v>
      </c>
      <c r="M46" s="16">
        <f>+'2021'!D14</f>
        <v>302900</v>
      </c>
      <c r="N46" s="16">
        <f>+'2021'!E14</f>
        <v>0</v>
      </c>
      <c r="O46" s="16">
        <f>+'2021'!F14</f>
        <v>302900</v>
      </c>
      <c r="P46" s="15" t="str">
        <f>+P45</f>
        <v>C. OPERACIONS FINANCERES</v>
      </c>
      <c r="Q46" s="16" t="str">
        <f>+'2021'!B14</f>
        <v>9. PASSIUS FINANCERS</v>
      </c>
    </row>
    <row r="47" spans="1:17" s="15" customFormat="1" x14ac:dyDescent="0.25">
      <c r="A47" s="15">
        <f>+'2021'!A19</f>
        <v>2021</v>
      </c>
      <c r="B47" s="16" t="str">
        <f>+'2021'!B17</f>
        <v>DESPESES</v>
      </c>
      <c r="D47" s="15" t="str">
        <f>LEFT(P47,1)</f>
        <v>A</v>
      </c>
      <c r="E47" s="15" t="str">
        <f>MID(P47,4,LEN(P47)-2)</f>
        <v>OPERACIONS CORRENTS</v>
      </c>
      <c r="F47" s="15" t="str">
        <f>LEFT(Q47,1)</f>
        <v>1</v>
      </c>
      <c r="G47" s="15" t="str">
        <f>MID(Q47,4,LEN(Q47)-2)</f>
        <v>DESPESES DE PERSONAL</v>
      </c>
      <c r="H47" s="15" t="str">
        <f>SUBSTITUTE( ROUND(L47,1),",",".")</f>
        <v>455814</v>
      </c>
      <c r="I47" s="15" t="str">
        <f>SUBSTITUTE( ROUND(M47,1),",",".")</f>
        <v>826892</v>
      </c>
      <c r="J47" s="15" t="str">
        <f>SUBSTITUTE( ROUND(N47,1),",",".")</f>
        <v>0</v>
      </c>
      <c r="K47" s="15" t="str">
        <f>SUBSTITUTE( ROUND(O47,1),",",".")</f>
        <v>826892</v>
      </c>
      <c r="L47" s="16">
        <f>+'2021'!C19</f>
        <v>455813.99560000002</v>
      </c>
      <c r="M47" s="16">
        <f>+'2021'!D19</f>
        <v>826892</v>
      </c>
      <c r="N47" s="16">
        <f>+'2021'!E19</f>
        <v>0</v>
      </c>
      <c r="O47" s="16">
        <f>+'2021'!F19</f>
        <v>826892</v>
      </c>
      <c r="P47" s="16" t="str">
        <f>+'2021'!B18</f>
        <v>A. OPERACIONS CORRENTS</v>
      </c>
      <c r="Q47" s="16" t="str">
        <f>+'2021'!B19</f>
        <v>1. DESPESES DE PERSONAL</v>
      </c>
    </row>
    <row r="48" spans="1:17" s="15" customFormat="1" x14ac:dyDescent="0.25">
      <c r="A48" s="15">
        <f>+'2021'!A20</f>
        <v>2021</v>
      </c>
      <c r="B48" s="15" t="str">
        <f>+$B$11</f>
        <v>DESPESES</v>
      </c>
      <c r="D48" s="15" t="str">
        <f>LEFT(P48,1)</f>
        <v>A</v>
      </c>
      <c r="E48" s="15" t="str">
        <f>MID(P48,4,LEN(P48)-2)</f>
        <v>OPERACIONS CORRENTS</v>
      </c>
      <c r="F48" s="15" t="str">
        <f>LEFT(Q48,1)</f>
        <v>2</v>
      </c>
      <c r="G48" s="15" t="str">
        <f>MID(Q48,4,LEN(Q48)-2)</f>
        <v>DESP. BÉNS CORRENTS I SERVEIS</v>
      </c>
      <c r="H48" s="15" t="str">
        <f>SUBSTITUTE( ROUND(L48,1),",",".")</f>
        <v>620528.1</v>
      </c>
      <c r="I48" s="15" t="str">
        <f>SUBSTITUTE( ROUND(M48,1),",",".")</f>
        <v>1170859</v>
      </c>
      <c r="J48" s="15" t="str">
        <f>SUBSTITUTE( ROUND(N48,1),",",".")</f>
        <v>-58079</v>
      </c>
      <c r="K48" s="15" t="str">
        <f>SUBSTITUTE( ROUND(O48,1),",",".")</f>
        <v>1112780</v>
      </c>
      <c r="L48" s="16">
        <f>+'2021'!C20</f>
        <v>620528.14162999997</v>
      </c>
      <c r="M48" s="16">
        <f>+'2021'!D20</f>
        <v>1170859</v>
      </c>
      <c r="N48" s="16">
        <f>+'2021'!E20</f>
        <v>-58079</v>
      </c>
      <c r="O48" s="16">
        <f>+'2021'!F20</f>
        <v>1112780</v>
      </c>
      <c r="P48" s="15" t="str">
        <f>+P47</f>
        <v>A. OPERACIONS CORRENTS</v>
      </c>
      <c r="Q48" s="16" t="str">
        <f>+'2021'!B20</f>
        <v>2. DESP. BÉNS CORRENTS I SERVEIS</v>
      </c>
    </row>
    <row r="49" spans="1:17" s="15" customFormat="1" x14ac:dyDescent="0.25">
      <c r="A49" s="15">
        <f>+'2021'!A21</f>
        <v>2021</v>
      </c>
      <c r="B49" s="15" t="str">
        <f>+$B$11</f>
        <v>DESPESES</v>
      </c>
      <c r="D49" s="15" t="str">
        <f>LEFT(P49,1)</f>
        <v>A</v>
      </c>
      <c r="E49" s="15" t="str">
        <f>MID(P49,4,LEN(P49)-2)</f>
        <v>OPERACIONS CORRENTS</v>
      </c>
      <c r="F49" s="15" t="str">
        <f>LEFT(Q49,1)</f>
        <v>3</v>
      </c>
      <c r="G49" s="15" t="str">
        <f>MID(Q49,4,LEN(Q49)-2)</f>
        <v>DESPESES FINANCERES</v>
      </c>
      <c r="H49" s="15" t="str">
        <f>SUBSTITUTE( ROUND(L49,1),",",".")</f>
        <v>15963.6</v>
      </c>
      <c r="I49" s="15" t="str">
        <f>SUBSTITUTE( ROUND(M49,1),",",".")</f>
        <v>16139</v>
      </c>
      <c r="J49" s="15" t="str">
        <f>SUBSTITUTE( ROUND(N49,1),",",".")</f>
        <v>0</v>
      </c>
      <c r="K49" s="15" t="str">
        <f>SUBSTITUTE( ROUND(O49,1),",",".")</f>
        <v>16139</v>
      </c>
      <c r="L49" s="16">
        <f>+'2021'!C21</f>
        <v>15963.57958</v>
      </c>
      <c r="M49" s="16">
        <f>+'2021'!D21</f>
        <v>16139</v>
      </c>
      <c r="N49" s="16">
        <f>+'2021'!E21</f>
        <v>0</v>
      </c>
      <c r="O49" s="16">
        <f>+'2021'!F21</f>
        <v>16139</v>
      </c>
      <c r="P49" s="15" t="str">
        <f>+P48</f>
        <v>A. OPERACIONS CORRENTS</v>
      </c>
      <c r="Q49" s="16" t="str">
        <f>+'2021'!B21</f>
        <v>3. DESPESES FINANCERES</v>
      </c>
    </row>
    <row r="50" spans="1:17" s="15" customFormat="1" x14ac:dyDescent="0.25">
      <c r="A50" s="15">
        <f>+'2021'!A22</f>
        <v>2021</v>
      </c>
      <c r="B50" s="15" t="str">
        <f>+$B$11</f>
        <v>DESPESES</v>
      </c>
      <c r="D50" s="15" t="str">
        <f>LEFT(P50,1)</f>
        <v>A</v>
      </c>
      <c r="E50" s="15" t="str">
        <f>MID(P50,4,LEN(P50)-2)</f>
        <v>OPERACIONS CORRENTS</v>
      </c>
      <c r="F50" s="15" t="str">
        <f>LEFT(Q50,1)</f>
        <v>4</v>
      </c>
      <c r="G50" s="15" t="str">
        <f>MID(Q50,4,LEN(Q50)-2)</f>
        <v>TRANSFERÈNCIES CORRENTS</v>
      </c>
      <c r="H50" s="15" t="str">
        <f>SUBSTITUTE( ROUND(L50,1),",",".")</f>
        <v>1258189</v>
      </c>
      <c r="I50" s="15" t="str">
        <f>SUBSTITUTE( ROUND(M50,1),",",".")</f>
        <v>1374490</v>
      </c>
      <c r="J50" s="15" t="str">
        <f>SUBSTITUTE( ROUND(N50,1),",",".")</f>
        <v>-763375</v>
      </c>
      <c r="K50" s="15" t="str">
        <f>SUBSTITUTE( ROUND(O50,1),",",".")</f>
        <v>611115</v>
      </c>
      <c r="L50" s="16">
        <f>+'2021'!C22</f>
        <v>1258189.00183</v>
      </c>
      <c r="M50" s="16">
        <f>+'2021'!D22</f>
        <v>1374490</v>
      </c>
      <c r="N50" s="16">
        <f>+'2021'!E22</f>
        <v>-763375</v>
      </c>
      <c r="O50" s="16">
        <f>+'2021'!F22</f>
        <v>611115</v>
      </c>
      <c r="P50" s="15" t="str">
        <f>+P49</f>
        <v>A. OPERACIONS CORRENTS</v>
      </c>
      <c r="Q50" s="16" t="str">
        <f>+'2021'!B22</f>
        <v>4. TRANSFERÈNCIES CORRENTS</v>
      </c>
    </row>
    <row r="51" spans="1:17" s="15" customFormat="1" x14ac:dyDescent="0.25">
      <c r="A51" s="15">
        <f>+'2021'!A23</f>
        <v>2021</v>
      </c>
      <c r="B51" s="15" t="str">
        <f>+$B$11</f>
        <v>DESPESES</v>
      </c>
      <c r="D51" s="15" t="str">
        <f>LEFT(P51,1)</f>
        <v>A</v>
      </c>
      <c r="E51" s="15" t="str">
        <f>MID(P51,4,LEN(P51)-2)</f>
        <v>OPERACIONS CORRENTS</v>
      </c>
      <c r="F51" s="15" t="str">
        <f>LEFT(Q51,1)</f>
        <v>5</v>
      </c>
      <c r="G51" s="15" t="str">
        <f>MID(Q51,4,LEN(Q51)-2)</f>
        <v>FONS DE CONTINGÈNCIA</v>
      </c>
      <c r="H51" s="15" t="str">
        <f>SUBSTITUTE( ROUND(L51,1),",",".")</f>
        <v>87176.5</v>
      </c>
      <c r="I51" s="15" t="str">
        <f>SUBSTITUTE( ROUND(M51,1),",",".")</f>
        <v>87766</v>
      </c>
      <c r="J51" s="15" t="str">
        <f>SUBSTITUTE( ROUND(N51,1),",",".")</f>
        <v>0</v>
      </c>
      <c r="K51" s="15" t="str">
        <f>SUBSTITUTE( ROUND(O51,1),",",".")</f>
        <v>87766</v>
      </c>
      <c r="L51" s="16">
        <f>+'2021'!C23</f>
        <v>87176.456290000002</v>
      </c>
      <c r="M51" s="16">
        <f>+'2021'!D23</f>
        <v>87766</v>
      </c>
      <c r="N51" s="16">
        <f>+'2021'!E23</f>
        <v>0</v>
      </c>
      <c r="O51" s="16">
        <f>+'2021'!F23</f>
        <v>87766</v>
      </c>
      <c r="P51" s="15" t="str">
        <f>+P50</f>
        <v>A. OPERACIONS CORRENTS</v>
      </c>
      <c r="Q51" s="16" t="str">
        <f>+'2021'!B23</f>
        <v>5. FONS DE CONTINGÈNCIA</v>
      </c>
    </row>
    <row r="52" spans="1:17" s="15" customFormat="1" x14ac:dyDescent="0.25">
      <c r="A52" s="15">
        <f>+'2021'!A25</f>
        <v>2021</v>
      </c>
      <c r="B52" s="15" t="str">
        <f>+$B$11</f>
        <v>DESPESES</v>
      </c>
      <c r="D52" s="15" t="str">
        <f>LEFT(P52,1)</f>
        <v>B</v>
      </c>
      <c r="E52" s="15" t="str">
        <f>MID(P52,4,LEN(P52)-2)</f>
        <v>OPERACIONS DE CAPITAL</v>
      </c>
      <c r="F52" s="15" t="str">
        <f>LEFT(Q52,1)</f>
        <v>6</v>
      </c>
      <c r="G52" s="15" t="str">
        <f>MID(Q52,4,LEN(Q52)-2)</f>
        <v>INVERSIONS REALS</v>
      </c>
      <c r="H52" s="15" t="str">
        <f>SUBSTITUTE( ROUND(L52,1),",",".")</f>
        <v>624583</v>
      </c>
      <c r="I52" s="15" t="str">
        <f>SUBSTITUTE( ROUND(M52,1),",",".")</f>
        <v>647038</v>
      </c>
      <c r="J52" s="15" t="str">
        <f>SUBSTITUTE( ROUND(N52,1),",",".")</f>
        <v>0</v>
      </c>
      <c r="K52" s="15" t="str">
        <f>SUBSTITUTE( ROUND(O52,1),",",".")</f>
        <v>647038</v>
      </c>
      <c r="L52" s="16">
        <f>+'2021'!C25</f>
        <v>624583.04084000003</v>
      </c>
      <c r="M52" s="16">
        <f>+'2021'!D25</f>
        <v>647038</v>
      </c>
      <c r="N52" s="16">
        <f>+'2021'!E25</f>
        <v>0</v>
      </c>
      <c r="O52" s="16">
        <f>+'2021'!F25</f>
        <v>647038</v>
      </c>
      <c r="P52" s="16" t="str">
        <f>+'2021'!B24</f>
        <v>B. OPERACIONS DE CAPITAL</v>
      </c>
      <c r="Q52" s="16" t="str">
        <f>+'2021'!B25</f>
        <v>6. INVERSIONS REALS</v>
      </c>
    </row>
    <row r="53" spans="1:17" s="15" customFormat="1" x14ac:dyDescent="0.25">
      <c r="A53" s="15">
        <f>+'2021'!A26</f>
        <v>2021</v>
      </c>
      <c r="B53" s="15" t="str">
        <f>+$B$11</f>
        <v>DESPESES</v>
      </c>
      <c r="D53" s="15" t="str">
        <f>LEFT(P53,1)</f>
        <v>B</v>
      </c>
      <c r="E53" s="15" t="str">
        <f>MID(P53,4,LEN(P53)-2)</f>
        <v>OPERACIONS DE CAPITAL</v>
      </c>
      <c r="F53" s="15" t="str">
        <f>LEFT(Q53,1)</f>
        <v>7</v>
      </c>
      <c r="G53" s="15" t="str">
        <f>MID(Q53,4,LEN(Q53)-2)</f>
        <v>RANSFERÈNCIES DE CAPITAL</v>
      </c>
      <c r="H53" s="15" t="str">
        <f>SUBSTITUTE( ROUND(L53,1),",",".")</f>
        <v>47057</v>
      </c>
      <c r="I53" s="15" t="str">
        <f>SUBSTITUTE( ROUND(M53,1),",",".")</f>
        <v>51057</v>
      </c>
      <c r="J53" s="15" t="str">
        <f>SUBSTITUTE( ROUND(N53,1),",",".")</f>
        <v>-7670</v>
      </c>
      <c r="K53" s="15" t="str">
        <f>SUBSTITUTE( ROUND(O53,1),",",".")</f>
        <v>43387</v>
      </c>
      <c r="L53" s="16">
        <f>+'2021'!C26</f>
        <v>47056.959159999999</v>
      </c>
      <c r="M53" s="16">
        <f>+'2021'!D26</f>
        <v>51057</v>
      </c>
      <c r="N53" s="16">
        <f>+'2021'!E26</f>
        <v>-7670</v>
      </c>
      <c r="O53" s="16">
        <f>+'2021'!F26</f>
        <v>43387</v>
      </c>
      <c r="P53" s="15" t="str">
        <f>+P52</f>
        <v>B. OPERACIONS DE CAPITAL</v>
      </c>
      <c r="Q53" s="16" t="str">
        <f>+'2021'!B26</f>
        <v>7.TRANSFERÈNCIES DE CAPITAL</v>
      </c>
    </row>
    <row r="54" spans="1:17" s="15" customFormat="1" x14ac:dyDescent="0.25">
      <c r="A54" s="15">
        <f>+'2021'!A28</f>
        <v>2021</v>
      </c>
      <c r="B54" s="15" t="str">
        <f>+$B$11</f>
        <v>DESPESES</v>
      </c>
      <c r="D54" s="15" t="str">
        <f>LEFT(P54,1)</f>
        <v>C</v>
      </c>
      <c r="E54" s="15" t="str">
        <f>MID(P54,4,LEN(P54)-2)</f>
        <v>OPERACIONS FINANCERES</v>
      </c>
      <c r="F54" s="15" t="str">
        <f>LEFT(Q54,1)</f>
        <v>8</v>
      </c>
      <c r="G54" s="15" t="str">
        <f>MID(Q54,4,LEN(Q54)-2)</f>
        <v>ACTIUS FINANCERS</v>
      </c>
      <c r="H54" s="15" t="str">
        <f>SUBSTITUTE( ROUND(L54,1),",",".")</f>
        <v>47285.1</v>
      </c>
      <c r="I54" s="15" t="str">
        <f>SUBSTITUTE( ROUND(M54,1),",",".")</f>
        <v>48152</v>
      </c>
      <c r="J54" s="15" t="str">
        <f>SUBSTITUTE( ROUND(N54,1),",",".")</f>
        <v>0</v>
      </c>
      <c r="K54" s="15" t="str">
        <f>SUBSTITUTE( ROUND(O54,1),",",".")</f>
        <v>48152</v>
      </c>
      <c r="L54" s="16">
        <f>+'2021'!C28</f>
        <v>47285.05399</v>
      </c>
      <c r="M54" s="16">
        <f>+'2021'!D28</f>
        <v>48152</v>
      </c>
      <c r="N54" s="16">
        <f>+'2021'!E28</f>
        <v>0</v>
      </c>
      <c r="O54" s="16">
        <f>+'2021'!F28</f>
        <v>48152</v>
      </c>
      <c r="P54" s="16" t="str">
        <f>+'2021'!B27</f>
        <v>C. OPERACIONS FINANCERES</v>
      </c>
      <c r="Q54" s="16" t="str">
        <f>+'2021'!B28</f>
        <v>8. ACTIUS FINANCERS</v>
      </c>
    </row>
    <row r="55" spans="1:17" s="15" customFormat="1" x14ac:dyDescent="0.25">
      <c r="A55" s="15">
        <f>+'2021'!A29</f>
        <v>2021</v>
      </c>
      <c r="B55" s="15" t="str">
        <f>+$B$11</f>
        <v>DESPESES</v>
      </c>
      <c r="D55" s="15" t="str">
        <f>LEFT(P55,1)</f>
        <v>C</v>
      </c>
      <c r="E55" s="15" t="str">
        <f>MID(P55,4,LEN(P55)-2)</f>
        <v>OPERACIONS FINANCERES</v>
      </c>
      <c r="F55" s="15" t="str">
        <f>LEFT(Q55,1)</f>
        <v>9</v>
      </c>
      <c r="G55" s="15" t="str">
        <f>MID(Q55,4,LEN(Q55)-2)</f>
        <v>PASSIUS FINANCERS</v>
      </c>
      <c r="H55" s="15" t="str">
        <f>SUBSTITUTE( ROUND(L55,1),",",".")</f>
        <v>96666.1</v>
      </c>
      <c r="I55" s="15" t="str">
        <f>SUBSTITUTE( ROUND(M55,1),",",".")</f>
        <v>96690</v>
      </c>
      <c r="J55" s="15" t="str">
        <f>SUBSTITUTE( ROUND(N55,1),",",".")</f>
        <v>0</v>
      </c>
      <c r="K55" s="15" t="str">
        <f>SUBSTITUTE( ROUND(O55,1),",",".")</f>
        <v>96690</v>
      </c>
      <c r="L55" s="16">
        <f>+'2021'!C29</f>
        <v>96666.13248</v>
      </c>
      <c r="M55" s="16">
        <f>+'2021'!D29</f>
        <v>96690</v>
      </c>
      <c r="N55" s="16">
        <f>+'2021'!E29</f>
        <v>0</v>
      </c>
      <c r="O55" s="16">
        <f>+'2021'!F29</f>
        <v>96690</v>
      </c>
      <c r="P55" s="15" t="str">
        <f>+P54</f>
        <v>C. OPERACIONS FINANCERES</v>
      </c>
      <c r="Q55" s="16" t="str">
        <f>+'2021'!B29</f>
        <v>9. PASSIUS FINANCERS</v>
      </c>
    </row>
    <row r="56" spans="1:17" s="14" customFormat="1" x14ac:dyDescent="0.25">
      <c r="A56" s="14">
        <f>+'2022'!A4</f>
        <v>2022</v>
      </c>
      <c r="B56" s="14" t="str">
        <f>+'2022'!B2</f>
        <v>INGRESSOS</v>
      </c>
      <c r="D56" s="14" t="str">
        <f>LEFT(P56,1)</f>
        <v>A</v>
      </c>
      <c r="E56" s="14" t="str">
        <f>MID(P56,4,LEN(P56)-2)</f>
        <v>OPERACIONS CORRENTS</v>
      </c>
      <c r="F56" s="14" t="str">
        <f>LEFT(Q56,1)</f>
        <v>1</v>
      </c>
      <c r="G56" s="14" t="str">
        <f>MID(Q56,4,LEN(Q56)-2)</f>
        <v>IMPOSTOS DIRECTES</v>
      </c>
      <c r="H56" s="14" t="str">
        <f>SUBSTITUTE( ROUND(L56,1),",",".")</f>
        <v>1111188.1</v>
      </c>
      <c r="I56" s="14" t="str">
        <f t="shared" ref="I56:I74" si="0">SUBSTITUTE( ROUND(M56,1),",",".")</f>
        <v>1111188.1</v>
      </c>
      <c r="J56" s="14" t="str">
        <f t="shared" ref="J56:J74" si="1">SUBSTITUTE( ROUND(N56,1),",",".")</f>
        <v>-299.5</v>
      </c>
      <c r="K56" s="14" t="str">
        <f t="shared" ref="K56:K74" si="2">SUBSTITUTE( ROUND(O56,1),",",".")</f>
        <v>1110888.6</v>
      </c>
      <c r="L56" s="14">
        <f>+'2022'!C4</f>
        <v>1111188.1287</v>
      </c>
      <c r="M56" s="14">
        <f>+'2022'!D4</f>
        <v>1111188.1287</v>
      </c>
      <c r="N56" s="14">
        <f>+'2022'!E4</f>
        <v>-299.53606999991462</v>
      </c>
      <c r="O56" s="14">
        <f>+'2022'!F4</f>
        <v>1110888.5926300001</v>
      </c>
      <c r="P56" s="14" t="str">
        <f>+'2022'!B3</f>
        <v>A. OPERACIONS CORRENTS</v>
      </c>
      <c r="Q56" s="14" t="str">
        <f>+'2022'!B4</f>
        <v>1. IMPOSTOS DIRECTES</v>
      </c>
    </row>
    <row r="57" spans="1:17" s="14" customFormat="1" x14ac:dyDescent="0.25">
      <c r="A57" s="14">
        <f>+'2022'!A5</f>
        <v>2022</v>
      </c>
      <c r="B57" s="14" t="str">
        <f>+$B$2</f>
        <v>INGRESSOS</v>
      </c>
      <c r="D57" s="14" t="str">
        <f>LEFT(P57,1)</f>
        <v>A</v>
      </c>
      <c r="E57" s="14" t="str">
        <f>MID(P57,4,LEN(P57)-2)</f>
        <v>OPERACIONS CORRENTS</v>
      </c>
      <c r="F57" s="14" t="str">
        <f>LEFT(Q57,1)</f>
        <v>2</v>
      </c>
      <c r="G57" s="14" t="str">
        <f>MID(Q57,4,LEN(Q57)-2)</f>
        <v>IMPOSTOS INDIRECTES</v>
      </c>
      <c r="H57" s="14" t="str">
        <f t="shared" ref="H57:H73" si="3">SUBSTITUTE( ROUND(L57,1),",",".")</f>
        <v>123208.3</v>
      </c>
      <c r="I57" s="14" t="str">
        <f t="shared" si="0"/>
        <v>123208.3</v>
      </c>
      <c r="J57" s="14" t="str">
        <f t="shared" si="1"/>
        <v>0</v>
      </c>
      <c r="K57" s="14" t="str">
        <f t="shared" si="2"/>
        <v>123208.3</v>
      </c>
      <c r="L57" s="14">
        <f>+'2022'!C5</f>
        <v>123208.30727</v>
      </c>
      <c r="M57" s="14">
        <f>+'2022'!D5</f>
        <v>123208.30727</v>
      </c>
      <c r="N57" s="14">
        <f>+'2022'!E5</f>
        <v>0</v>
      </c>
      <c r="O57" s="14">
        <f>+'2022'!F5</f>
        <v>123208.30727</v>
      </c>
      <c r="P57" s="14" t="str">
        <f>+P56</f>
        <v>A. OPERACIONS CORRENTS</v>
      </c>
      <c r="Q57" s="14" t="str">
        <f>+'2022'!B5</f>
        <v>2. IMPOSTOS INDIRECTES</v>
      </c>
    </row>
    <row r="58" spans="1:17" s="14" customFormat="1" x14ac:dyDescent="0.25">
      <c r="A58" s="14">
        <f>+'2022'!A6</f>
        <v>2022</v>
      </c>
      <c r="B58" s="14" t="str">
        <f>+$B$2</f>
        <v>INGRESSOS</v>
      </c>
      <c r="D58" s="14" t="str">
        <f>LEFT(P58,1)</f>
        <v>A</v>
      </c>
      <c r="E58" s="14" t="str">
        <f>MID(P58,4,LEN(P58)-2)</f>
        <v>OPERACIONS CORRENTS</v>
      </c>
      <c r="F58" s="14" t="str">
        <f>LEFT(Q58,1)</f>
        <v>3</v>
      </c>
      <c r="G58" s="14" t="str">
        <f>MID(Q58,4,LEN(Q58)-2)</f>
        <v>TAXES I ALTRES INGRESSOS</v>
      </c>
      <c r="H58" s="14" t="str">
        <f t="shared" si="3"/>
        <v>340430</v>
      </c>
      <c r="I58" s="14" t="str">
        <f t="shared" si="0"/>
        <v>587540.7</v>
      </c>
      <c r="J58" s="14" t="str">
        <f t="shared" si="1"/>
        <v>-72290</v>
      </c>
      <c r="K58" s="14" t="str">
        <f t="shared" si="2"/>
        <v>515250.7</v>
      </c>
      <c r="L58" s="14">
        <f>+'2022'!C6</f>
        <v>340429.98507</v>
      </c>
      <c r="M58" s="14">
        <f>+'2022'!D6</f>
        <v>587540.70308999997</v>
      </c>
      <c r="N58" s="14">
        <f>+'2022'!E6</f>
        <v>-72290.003129999968</v>
      </c>
      <c r="O58" s="14">
        <f>+'2022'!F6</f>
        <v>515250.69996</v>
      </c>
      <c r="P58" s="14" t="str">
        <f t="shared" ref="P58:P60" si="4">+P57</f>
        <v>A. OPERACIONS CORRENTS</v>
      </c>
      <c r="Q58" s="14" t="str">
        <f>+'2022'!B6</f>
        <v>3. TAXES I ALTRES INGRESSOS</v>
      </c>
    </row>
    <row r="59" spans="1:17" s="14" customFormat="1" x14ac:dyDescent="0.25">
      <c r="A59" s="14">
        <f>+'2022'!A7</f>
        <v>2022</v>
      </c>
      <c r="B59" s="14" t="str">
        <f>+$B$2</f>
        <v>INGRESSOS</v>
      </c>
      <c r="D59" s="14" t="str">
        <f>LEFT(P59,1)</f>
        <v>A</v>
      </c>
      <c r="E59" s="14" t="str">
        <f>MID(P59,4,LEN(P59)-2)</f>
        <v>OPERACIONS CORRENTS</v>
      </c>
      <c r="F59" s="14" t="str">
        <f>LEFT(Q59,1)</f>
        <v>4</v>
      </c>
      <c r="G59" s="14" t="str">
        <f>MID(Q59,4,LEN(Q59)-2)</f>
        <v>TRANSFERÈNCIES CORRENTS</v>
      </c>
      <c r="H59" s="14" t="str">
        <f t="shared" si="3"/>
        <v>1326695.5</v>
      </c>
      <c r="I59" s="14" t="str">
        <f t="shared" si="0"/>
        <v>2161724.4</v>
      </c>
      <c r="J59" s="14" t="str">
        <f t="shared" si="1"/>
        <v>-787187.9</v>
      </c>
      <c r="K59" s="14" t="str">
        <f t="shared" si="2"/>
        <v>1374536.5</v>
      </c>
      <c r="L59" s="14">
        <f>+'2022'!C7</f>
        <v>1326695.5038699999</v>
      </c>
      <c r="M59" s="14">
        <f>+'2022'!D7</f>
        <v>2161724.3549700002</v>
      </c>
      <c r="N59" s="14">
        <f>+'2022'!E7</f>
        <v>-787187.89039000031</v>
      </c>
      <c r="O59" s="14">
        <f>+'2022'!F7</f>
        <v>1374536.4645799999</v>
      </c>
      <c r="P59" s="14" t="str">
        <f t="shared" si="4"/>
        <v>A. OPERACIONS CORRENTS</v>
      </c>
      <c r="Q59" s="14" t="str">
        <f>+'2022'!B7</f>
        <v>4. TRANSFERÈNCIES CORRENTS</v>
      </c>
    </row>
    <row r="60" spans="1:17" s="14" customFormat="1" x14ac:dyDescent="0.25">
      <c r="A60" s="14">
        <f>+'2022'!A8</f>
        <v>2022</v>
      </c>
      <c r="B60" s="14" t="str">
        <f>+$B$2</f>
        <v>INGRESSOS</v>
      </c>
      <c r="D60" s="14" t="str">
        <f>LEFT(P60,1)</f>
        <v>A</v>
      </c>
      <c r="E60" s="14" t="str">
        <f>MID(P60,4,LEN(P60)-2)</f>
        <v>OPERACIONS CORRENTS</v>
      </c>
      <c r="F60" s="14" t="str">
        <f>LEFT(Q60,1)</f>
        <v>5</v>
      </c>
      <c r="G60" s="14" t="str">
        <f>MID(Q60,4,LEN(Q60)-2)</f>
        <v>INGRESSOS PATRIMONIALS</v>
      </c>
      <c r="H60" s="14" t="str">
        <f t="shared" si="3"/>
        <v>23387.6</v>
      </c>
      <c r="I60" s="14" t="str">
        <f t="shared" si="0"/>
        <v>28036.5</v>
      </c>
      <c r="J60" s="14" t="str">
        <f t="shared" si="1"/>
        <v>-201</v>
      </c>
      <c r="K60" s="14" t="str">
        <f t="shared" si="2"/>
        <v>27835.5</v>
      </c>
      <c r="L60" s="14">
        <f>+'2022'!C8</f>
        <v>23387.619589999998</v>
      </c>
      <c r="M60" s="14">
        <f>+'2022'!D8</f>
        <v>28036.49885</v>
      </c>
      <c r="N60" s="14">
        <f>+'2022'!E8</f>
        <v>-201</v>
      </c>
      <c r="O60" s="14">
        <f>+'2022'!F8</f>
        <v>27835.49885</v>
      </c>
      <c r="P60" s="14" t="str">
        <f t="shared" si="4"/>
        <v>A. OPERACIONS CORRENTS</v>
      </c>
      <c r="Q60" s="14" t="str">
        <f>+'2022'!B8</f>
        <v>5. INGRESSOS PATRIMONIALS</v>
      </c>
    </row>
    <row r="61" spans="1:17" s="14" customFormat="1" x14ac:dyDescent="0.25">
      <c r="A61" s="14">
        <f>+'2022'!A10</f>
        <v>2022</v>
      </c>
      <c r="B61" s="14" t="str">
        <f>+$B$2</f>
        <v>INGRESSOS</v>
      </c>
      <c r="D61" s="14" t="str">
        <f>LEFT(P61,1)</f>
        <v>B</v>
      </c>
      <c r="E61" s="14" t="str">
        <f>MID(P61,4,LEN(P61)-2)</f>
        <v>OPERACIONS DE CAPITAL</v>
      </c>
      <c r="F61" s="14" t="str">
        <f>LEFT(Q61,1)</f>
        <v>6</v>
      </c>
      <c r="G61" s="14" t="str">
        <f>MID(Q61,4,LEN(Q61)-2)</f>
        <v>VENDA D´INVERSIONS REALS</v>
      </c>
      <c r="H61" s="14" t="str">
        <f t="shared" si="3"/>
        <v>101.1</v>
      </c>
      <c r="I61" s="14" t="str">
        <f t="shared" si="0"/>
        <v>18365</v>
      </c>
      <c r="J61" s="14" t="str">
        <f t="shared" si="1"/>
        <v>-18203.9</v>
      </c>
      <c r="K61" s="14" t="str">
        <f t="shared" si="2"/>
        <v>161.2</v>
      </c>
      <c r="L61" s="14">
        <f>+'2022'!C10</f>
        <v>101.14</v>
      </c>
      <c r="M61" s="14">
        <f>+'2022'!D10</f>
        <v>18365.03312</v>
      </c>
      <c r="N61" s="14">
        <f>+'2022'!E10</f>
        <v>-18203.883119999999</v>
      </c>
      <c r="O61" s="14">
        <f>+'2022'!F10</f>
        <v>161.15</v>
      </c>
      <c r="P61" s="14" t="str">
        <f>+'2022'!B9</f>
        <v>B. OPERACIONS DE CAPITAL</v>
      </c>
      <c r="Q61" s="14" t="str">
        <f>+'2022'!B10</f>
        <v>6. VENDA D´INVERSIONS REALS</v>
      </c>
    </row>
    <row r="62" spans="1:17" s="14" customFormat="1" x14ac:dyDescent="0.25">
      <c r="A62" s="14">
        <f>+'2022'!A11</f>
        <v>2022</v>
      </c>
      <c r="B62" s="14" t="str">
        <f>+$B$2</f>
        <v>INGRESSOS</v>
      </c>
      <c r="D62" s="14" t="str">
        <f>LEFT(P62,1)</f>
        <v>B</v>
      </c>
      <c r="E62" s="14" t="str">
        <f>MID(P62,4,LEN(P62)-2)</f>
        <v>OPERACIONS DE CAPITAL</v>
      </c>
      <c r="F62" s="14" t="str">
        <f>LEFT(Q62,1)</f>
        <v>7</v>
      </c>
      <c r="G62" s="14" t="str">
        <f>MID(Q62,4,LEN(Q62)-2)</f>
        <v>TRANSFERÈNCIES DE CAPITAL</v>
      </c>
      <c r="H62" s="14" t="str">
        <f t="shared" si="3"/>
        <v>178185</v>
      </c>
      <c r="I62" s="14" t="str">
        <f t="shared" si="0"/>
        <v>195015.6</v>
      </c>
      <c r="J62" s="14" t="str">
        <f t="shared" si="1"/>
        <v>-15826.2</v>
      </c>
      <c r="K62" s="14" t="str">
        <f t="shared" si="2"/>
        <v>179189.3</v>
      </c>
      <c r="L62" s="14">
        <f>+'2022'!C11</f>
        <v>178184.97516999999</v>
      </c>
      <c r="M62" s="14">
        <f>+'2022'!D11</f>
        <v>195015.57986</v>
      </c>
      <c r="N62" s="14">
        <f>+'2022'!E11</f>
        <v>-15826.245859999995</v>
      </c>
      <c r="O62" s="14">
        <f>+'2022'!F11</f>
        <v>179189.334</v>
      </c>
      <c r="P62" s="14" t="str">
        <f>+P61</f>
        <v>B. OPERACIONS DE CAPITAL</v>
      </c>
      <c r="Q62" s="14" t="str">
        <f>+'2022'!B11</f>
        <v>7. TRANSFERÈNCIES DE CAPITAL</v>
      </c>
    </row>
    <row r="63" spans="1:17" s="14" customFormat="1" x14ac:dyDescent="0.25">
      <c r="A63" s="14">
        <f>+'2022'!A13</f>
        <v>2022</v>
      </c>
      <c r="B63" s="14" t="str">
        <f>+$B$2</f>
        <v>INGRESSOS</v>
      </c>
      <c r="D63" s="14" t="str">
        <f>LEFT(P63,1)</f>
        <v>C</v>
      </c>
      <c r="E63" s="14" t="str">
        <f>MID(P63,4,LEN(P63)-2)</f>
        <v>OPERACIONS FINANCERES</v>
      </c>
      <c r="F63" s="14" t="str">
        <f>LEFT(Q63,1)</f>
        <v>8</v>
      </c>
      <c r="G63" s="14" t="str">
        <f>MID(Q63,4,LEN(Q63)-2)</f>
        <v>ACTIUS FINANCERS</v>
      </c>
      <c r="H63" s="14" t="str">
        <f t="shared" si="3"/>
        <v>0</v>
      </c>
      <c r="I63" s="14" t="str">
        <f t="shared" si="0"/>
        <v>14206.6</v>
      </c>
      <c r="J63" s="14" t="str">
        <f t="shared" si="1"/>
        <v>0</v>
      </c>
      <c r="K63" s="14" t="str">
        <f t="shared" si="2"/>
        <v>14206.6</v>
      </c>
      <c r="L63" s="14">
        <f>+'2022'!C13</f>
        <v>0.04</v>
      </c>
      <c r="M63" s="14">
        <f>+'2022'!D13</f>
        <v>14206.649820000001</v>
      </c>
      <c r="N63" s="14">
        <f>+'2022'!E13</f>
        <v>0</v>
      </c>
      <c r="O63" s="14">
        <f>+'2022'!F13</f>
        <v>14206.649820000001</v>
      </c>
      <c r="P63" s="14" t="str">
        <f>+'2022'!B12</f>
        <v>C. OPERACIONS FINANCERES</v>
      </c>
      <c r="Q63" s="14" t="str">
        <f>+'2022'!B13</f>
        <v>8. ACTIUS FINANCERS</v>
      </c>
    </row>
    <row r="64" spans="1:17" s="14" customFormat="1" x14ac:dyDescent="0.25">
      <c r="A64" s="14">
        <f>+'2022'!A14</f>
        <v>2022</v>
      </c>
      <c r="B64" s="14" t="str">
        <f>+$B$2</f>
        <v>INGRESSOS</v>
      </c>
      <c r="D64" s="14" t="str">
        <f>LEFT(P64,1)</f>
        <v>C</v>
      </c>
      <c r="E64" s="14" t="str">
        <f>MID(P64,4,LEN(P64)-2)</f>
        <v>OPERACIONS FINANCERES</v>
      </c>
      <c r="F64" s="14" t="str">
        <f>LEFT(Q64,1)</f>
        <v>9</v>
      </c>
      <c r="G64" s="14" t="str">
        <f>MID(Q64,4,LEN(Q64)-2)</f>
        <v>PASSIUS FINANCERS</v>
      </c>
      <c r="H64" s="14" t="str">
        <f t="shared" si="3"/>
        <v>303029.6</v>
      </c>
      <c r="I64" s="14" t="str">
        <f t="shared" si="0"/>
        <v>303029.6</v>
      </c>
      <c r="J64" s="14" t="str">
        <f t="shared" si="1"/>
        <v>0</v>
      </c>
      <c r="K64" s="14" t="str">
        <f t="shared" si="2"/>
        <v>303029.6</v>
      </c>
      <c r="L64" s="14">
        <f>+'2022'!C14</f>
        <v>303029.62501999998</v>
      </c>
      <c r="M64" s="14">
        <f>+'2022'!D14</f>
        <v>303029.62501999998</v>
      </c>
      <c r="N64" s="14">
        <f>+'2022'!E14</f>
        <v>0</v>
      </c>
      <c r="O64" s="14">
        <f>+'2022'!F14</f>
        <v>303029.62501999998</v>
      </c>
      <c r="P64" s="14" t="str">
        <f>+P63</f>
        <v>C. OPERACIONS FINANCERES</v>
      </c>
      <c r="Q64" s="14" t="str">
        <f>+'2022'!B14</f>
        <v>9. PASSIUS FINANCERS</v>
      </c>
    </row>
    <row r="65" spans="1:17" s="14" customFormat="1" x14ac:dyDescent="0.25">
      <c r="A65" s="14">
        <f>+'2022'!A19</f>
        <v>2022</v>
      </c>
      <c r="B65" s="14" t="str">
        <f>+'2022'!B17</f>
        <v>DESPESES</v>
      </c>
      <c r="D65" s="14" t="str">
        <f>LEFT(P65,1)</f>
        <v>A</v>
      </c>
      <c r="E65" s="14" t="str">
        <f>MID(P65,4,LEN(P65)-2)</f>
        <v>OPERACIONS CORRENTS</v>
      </c>
      <c r="F65" s="14" t="str">
        <f>LEFT(Q65,1)</f>
        <v>1</v>
      </c>
      <c r="G65" s="14" t="str">
        <f>MID(Q65,4,LEN(Q65)-2)</f>
        <v>DESPESES DE PERSONAL</v>
      </c>
      <c r="H65" s="14" t="str">
        <f t="shared" si="3"/>
        <v>465919</v>
      </c>
      <c r="I65" s="14" t="str">
        <f t="shared" si="0"/>
        <v>836866.5</v>
      </c>
      <c r="J65" s="14" t="str">
        <f t="shared" si="1"/>
        <v>0</v>
      </c>
      <c r="K65" s="14" t="str">
        <f t="shared" si="2"/>
        <v>836866.5</v>
      </c>
      <c r="L65" s="14">
        <f>+'2022'!C19</f>
        <v>465919.00799000001</v>
      </c>
      <c r="M65" s="14">
        <f>+'2022'!D19</f>
        <v>836866.50069000002</v>
      </c>
      <c r="N65" s="14">
        <f>+'2022'!E19</f>
        <v>0</v>
      </c>
      <c r="O65" s="14">
        <f>+'2022'!F19</f>
        <v>836866.50069000002</v>
      </c>
      <c r="P65" s="14" t="str">
        <f>+'2022'!B18</f>
        <v>A. OPERACIONS CORRENTS</v>
      </c>
      <c r="Q65" s="14" t="str">
        <f>+'2022'!B19</f>
        <v>1. DESPESES DE PERSONAL</v>
      </c>
    </row>
    <row r="66" spans="1:17" s="14" customFormat="1" x14ac:dyDescent="0.25">
      <c r="A66" s="14">
        <f>+'2022'!A20</f>
        <v>2022</v>
      </c>
      <c r="B66" s="14" t="str">
        <f>+$B$11</f>
        <v>DESPESES</v>
      </c>
      <c r="D66" s="14" t="str">
        <f>LEFT(P66,1)</f>
        <v>A</v>
      </c>
      <c r="E66" s="14" t="str">
        <f>MID(P66,4,LEN(P66)-2)</f>
        <v>OPERACIONS CORRENTS</v>
      </c>
      <c r="F66" s="14" t="str">
        <f>LEFT(Q66,1)</f>
        <v>2</v>
      </c>
      <c r="G66" s="14" t="str">
        <f>MID(Q66,4,LEN(Q66)-2)</f>
        <v>DESP. BÉNS CORRENTS I SERVEIS</v>
      </c>
      <c r="H66" s="14" t="str">
        <f t="shared" si="3"/>
        <v>675041.5</v>
      </c>
      <c r="I66" s="14" t="str">
        <f t="shared" si="0"/>
        <v>1268156.2</v>
      </c>
      <c r="J66" s="14" t="str">
        <f t="shared" si="1"/>
        <v>-66882.3</v>
      </c>
      <c r="K66" s="14" t="str">
        <f t="shared" si="2"/>
        <v>1201273.9</v>
      </c>
      <c r="L66" s="14">
        <f>+'2022'!C20</f>
        <v>675041.46154000005</v>
      </c>
      <c r="M66" s="14">
        <f>+'2022'!D20</f>
        <v>1268156.1589200001</v>
      </c>
      <c r="N66" s="14">
        <f>+'2022'!E20</f>
        <v>-66882.288300000131</v>
      </c>
      <c r="O66" s="14">
        <f>+'2022'!F20</f>
        <v>1201273.8706199999</v>
      </c>
      <c r="P66" s="14" t="str">
        <f>+P65</f>
        <v>A. OPERACIONS CORRENTS</v>
      </c>
      <c r="Q66" s="14" t="str">
        <f>+'2022'!B20</f>
        <v>2. DESP. BÉNS CORRENTS I SERVEIS</v>
      </c>
    </row>
    <row r="67" spans="1:17" s="14" customFormat="1" x14ac:dyDescent="0.25">
      <c r="A67" s="14">
        <f>+'2022'!A21</f>
        <v>2022</v>
      </c>
      <c r="B67" s="14" t="str">
        <f>+$B$11</f>
        <v>DESPESES</v>
      </c>
      <c r="D67" s="14" t="str">
        <f>LEFT(P67,1)</f>
        <v>A</v>
      </c>
      <c r="E67" s="14" t="str">
        <f>MID(P67,4,LEN(P67)-2)</f>
        <v>OPERACIONS CORRENTS</v>
      </c>
      <c r="F67" s="14" t="str">
        <f>LEFT(Q67,1)</f>
        <v>3</v>
      </c>
      <c r="G67" s="14" t="str">
        <f>MID(Q67,4,LEN(Q67)-2)</f>
        <v>DESPESES FINANCERES</v>
      </c>
      <c r="H67" s="14" t="str">
        <f t="shared" si="3"/>
        <v>15800</v>
      </c>
      <c r="I67" s="14" t="str">
        <f t="shared" si="0"/>
        <v>16145</v>
      </c>
      <c r="J67" s="14" t="str">
        <f t="shared" si="1"/>
        <v>0</v>
      </c>
      <c r="K67" s="14" t="str">
        <f t="shared" si="2"/>
        <v>16145</v>
      </c>
      <c r="L67" s="14">
        <f>+'2022'!C21</f>
        <v>15800</v>
      </c>
      <c r="M67" s="14">
        <f>+'2022'!D21</f>
        <v>16145.00762</v>
      </c>
      <c r="N67" s="14">
        <f>+'2022'!E21</f>
        <v>0</v>
      </c>
      <c r="O67" s="14">
        <f>+'2022'!F21</f>
        <v>16145.00762</v>
      </c>
      <c r="P67" s="14" t="str">
        <f t="shared" ref="P67:P69" si="5">+P66</f>
        <v>A. OPERACIONS CORRENTS</v>
      </c>
      <c r="Q67" s="14" t="str">
        <f>+'2022'!B21</f>
        <v>3. DESPESES FINANCERES</v>
      </c>
    </row>
    <row r="68" spans="1:17" s="14" customFormat="1" x14ac:dyDescent="0.25">
      <c r="A68" s="14">
        <f>+'2022'!A22</f>
        <v>2022</v>
      </c>
      <c r="B68" s="14" t="str">
        <f>+$B$11</f>
        <v>DESPESES</v>
      </c>
      <c r="D68" s="14" t="str">
        <f>LEFT(P68,1)</f>
        <v>A</v>
      </c>
      <c r="E68" s="14" t="str">
        <f>MID(P68,4,LEN(P68)-2)</f>
        <v>OPERACIONS CORRENTS</v>
      </c>
      <c r="F68" s="14" t="str">
        <f>LEFT(Q68,1)</f>
        <v>4</v>
      </c>
      <c r="G68" s="14" t="str">
        <f>MID(Q68,4,LEN(Q68)-2)</f>
        <v>TRANSFERÈNCIES CORRENTS</v>
      </c>
      <c r="H68" s="14" t="str">
        <f t="shared" si="3"/>
        <v>1323192.2</v>
      </c>
      <c r="I68" s="14" t="str">
        <f t="shared" si="0"/>
        <v>1441821</v>
      </c>
      <c r="J68" s="14" t="str">
        <f t="shared" si="1"/>
        <v>-793096.1</v>
      </c>
      <c r="K68" s="14" t="str">
        <f t="shared" si="2"/>
        <v>648724.8</v>
      </c>
      <c r="L68" s="14">
        <f>+'2022'!C22</f>
        <v>1323192.17524</v>
      </c>
      <c r="M68" s="14">
        <f>+'2022'!D22</f>
        <v>1441820.95251</v>
      </c>
      <c r="N68" s="14">
        <f>+'2022'!E22</f>
        <v>-793096.14119999995</v>
      </c>
      <c r="O68" s="14">
        <f>+'2022'!F22</f>
        <v>648724.81131000002</v>
      </c>
      <c r="P68" s="14" t="str">
        <f t="shared" si="5"/>
        <v>A. OPERACIONS CORRENTS</v>
      </c>
      <c r="Q68" s="14" t="str">
        <f>+'2022'!B22</f>
        <v>4. TRANSFERÈNCIES CORRENTS</v>
      </c>
    </row>
    <row r="69" spans="1:17" s="14" customFormat="1" x14ac:dyDescent="0.25">
      <c r="A69" s="14">
        <f>+'2022'!A23</f>
        <v>2022</v>
      </c>
      <c r="B69" s="14" t="str">
        <f>+$B$11</f>
        <v>DESPESES</v>
      </c>
      <c r="D69" s="14" t="str">
        <f>LEFT(P69,1)</f>
        <v>A</v>
      </c>
      <c r="E69" s="14" t="str">
        <f>MID(P69,4,LEN(P69)-2)</f>
        <v>OPERACIONS CORRENTS</v>
      </c>
      <c r="F69" s="14" t="str">
        <f>LEFT(Q69,1)</f>
        <v>5</v>
      </c>
      <c r="G69" s="14" t="str">
        <f>MID(Q69,4,LEN(Q69)-2)</f>
        <v>FONS DE CONTINGÈNCIA</v>
      </c>
      <c r="H69" s="14" t="str">
        <f t="shared" si="3"/>
        <v>49597.9</v>
      </c>
      <c r="I69" s="14" t="str">
        <f t="shared" si="0"/>
        <v>49917.9</v>
      </c>
      <c r="J69" s="14" t="str">
        <f t="shared" si="1"/>
        <v>0</v>
      </c>
      <c r="K69" s="14" t="str">
        <f t="shared" si="2"/>
        <v>49917.9</v>
      </c>
      <c r="L69" s="14">
        <f>+'2022'!C23</f>
        <v>49597.923479999998</v>
      </c>
      <c r="M69" s="14">
        <f>+'2022'!D23</f>
        <v>49917.923479999998</v>
      </c>
      <c r="N69" s="14">
        <f>+'2022'!E23</f>
        <v>0</v>
      </c>
      <c r="O69" s="14">
        <f>+'2022'!F23</f>
        <v>49917.923479999998</v>
      </c>
      <c r="P69" s="14" t="str">
        <f t="shared" si="5"/>
        <v>A. OPERACIONS CORRENTS</v>
      </c>
      <c r="Q69" s="14" t="str">
        <f>+'2022'!B23</f>
        <v>5. FONS DE CONTINGÈNCIA</v>
      </c>
    </row>
    <row r="70" spans="1:17" s="14" customFormat="1" x14ac:dyDescent="0.25">
      <c r="A70" s="14">
        <f>+'2022'!A25</f>
        <v>2022</v>
      </c>
      <c r="B70" s="14" t="str">
        <f>+$B$11</f>
        <v>DESPESES</v>
      </c>
      <c r="D70" s="14" t="str">
        <f>LEFT(P70,1)</f>
        <v>B</v>
      </c>
      <c r="E70" s="14" t="str">
        <f>MID(P70,4,LEN(P70)-2)</f>
        <v>OPERACIONS DE CAPITAL</v>
      </c>
      <c r="F70" s="14" t="str">
        <f>LEFT(Q70,1)</f>
        <v>6</v>
      </c>
      <c r="G70" s="14" t="str">
        <f>MID(Q70,4,LEN(Q70)-2)</f>
        <v>INVERSIONS REALS</v>
      </c>
      <c r="H70" s="14" t="str">
        <f t="shared" si="3"/>
        <v>706055.8</v>
      </c>
      <c r="I70" s="14" t="str">
        <f t="shared" si="0"/>
        <v>748236.8</v>
      </c>
      <c r="J70" s="14" t="str">
        <f t="shared" si="1"/>
        <v>-18203.9</v>
      </c>
      <c r="K70" s="14" t="str">
        <f t="shared" si="2"/>
        <v>730032.9</v>
      </c>
      <c r="L70" s="14">
        <f>+'2022'!C25</f>
        <v>706055.82886999997</v>
      </c>
      <c r="M70" s="14">
        <f>+'2022'!D25</f>
        <v>748236.80047999998</v>
      </c>
      <c r="N70" s="14">
        <f>+'2022'!E25</f>
        <v>-18203.883120000013</v>
      </c>
      <c r="O70" s="14">
        <f>+'2022'!F25</f>
        <v>730032.91735999996</v>
      </c>
      <c r="P70" s="14" t="str">
        <f>+'2022'!B24</f>
        <v>B. OPERACIONS DE CAPITAL</v>
      </c>
      <c r="Q70" s="14" t="str">
        <f>+'2022'!B25</f>
        <v>6. INVERSIONS REALS</v>
      </c>
    </row>
    <row r="71" spans="1:17" s="14" customFormat="1" x14ac:dyDescent="0.25">
      <c r="A71" s="14">
        <f>+'2022'!A26</f>
        <v>2022</v>
      </c>
      <c r="B71" s="14" t="str">
        <f>+$B$11</f>
        <v>DESPESES</v>
      </c>
      <c r="D71" s="14" t="str">
        <f>LEFT(P71,1)</f>
        <v>B</v>
      </c>
      <c r="E71" s="14" t="str">
        <f>MID(P71,4,LEN(P71)-2)</f>
        <v>OPERACIONS DE CAPITAL</v>
      </c>
      <c r="F71" s="14" t="str">
        <f>LEFT(Q71,1)</f>
        <v>7</v>
      </c>
      <c r="G71" s="14" t="str">
        <f>MID(Q71,4,LEN(Q71)-2)</f>
        <v>RANSFERÈNCIES DE CAPITAL</v>
      </c>
      <c r="H71" s="14" t="str">
        <f t="shared" si="3"/>
        <v>47343.7</v>
      </c>
      <c r="I71" s="14" t="str">
        <f t="shared" si="0"/>
        <v>54981.6</v>
      </c>
      <c r="J71" s="14" t="str">
        <f t="shared" si="1"/>
        <v>-15826.2</v>
      </c>
      <c r="K71" s="14" t="str">
        <f t="shared" si="2"/>
        <v>39155.3</v>
      </c>
      <c r="L71" s="14">
        <f>+'2022'!C26</f>
        <v>47343.705130000002</v>
      </c>
      <c r="M71" s="14">
        <f>+'2022'!D26</f>
        <v>54981.582130000003</v>
      </c>
      <c r="N71" s="14">
        <f>+'2022'!E26</f>
        <v>-15826.245950000004</v>
      </c>
      <c r="O71" s="14">
        <f>+'2022'!F26</f>
        <v>39155.336179999998</v>
      </c>
      <c r="P71" s="14" t="str">
        <f>+P70</f>
        <v>B. OPERACIONS DE CAPITAL</v>
      </c>
      <c r="Q71" s="14" t="str">
        <f>+'2022'!B26</f>
        <v>7.TRANSFERÈNCIES DE CAPITAL</v>
      </c>
    </row>
    <row r="72" spans="1:17" s="14" customFormat="1" x14ac:dyDescent="0.25">
      <c r="A72" s="14">
        <f>+'2022'!A28</f>
        <v>2022</v>
      </c>
      <c r="B72" s="14" t="str">
        <f>+$B$11</f>
        <v>DESPESES</v>
      </c>
      <c r="D72" s="14" t="str">
        <f>LEFT(P72,1)</f>
        <v>C</v>
      </c>
      <c r="E72" s="14" t="str">
        <f>MID(P72,4,LEN(P72)-2)</f>
        <v>OPERACIONS FINANCERES</v>
      </c>
      <c r="F72" s="14" t="str">
        <f>LEFT(Q72,1)</f>
        <v>8</v>
      </c>
      <c r="G72" s="14" t="str">
        <f>MID(Q72,4,LEN(Q72)-2)</f>
        <v>ACTIUS FINANCERS</v>
      </c>
      <c r="H72" s="14" t="str">
        <f t="shared" si="3"/>
        <v>36709.1</v>
      </c>
      <c r="I72" s="14" t="str">
        <f t="shared" si="0"/>
        <v>39623.8</v>
      </c>
      <c r="J72" s="14" t="str">
        <f t="shared" si="1"/>
        <v>0</v>
      </c>
      <c r="K72" s="14" t="str">
        <f t="shared" si="2"/>
        <v>39623.8</v>
      </c>
      <c r="L72" s="14">
        <f>+'2022'!C28</f>
        <v>36709.089950000001</v>
      </c>
      <c r="M72" s="14">
        <f>+'2022'!D28</f>
        <v>39623.820390000001</v>
      </c>
      <c r="N72" s="14">
        <f>+'2022'!E28</f>
        <v>0</v>
      </c>
      <c r="O72" s="14">
        <f>+'2022'!F28</f>
        <v>39623.820390000001</v>
      </c>
      <c r="P72" s="14" t="str">
        <f>+'2022'!B27</f>
        <v>C. OPERACIONS FINANCERES</v>
      </c>
      <c r="Q72" s="14" t="str">
        <f>+'2022'!B28</f>
        <v>8. ACTIUS FINANCERS</v>
      </c>
    </row>
    <row r="73" spans="1:17" s="14" customFormat="1" x14ac:dyDescent="0.25">
      <c r="A73" s="14">
        <f>+'2022'!A29</f>
        <v>2022</v>
      </c>
      <c r="B73" s="14" t="str">
        <f>+$B$11</f>
        <v>DESPESES</v>
      </c>
      <c r="D73" s="14" t="str">
        <f>LEFT(P73,1)</f>
        <v>C</v>
      </c>
      <c r="E73" s="14" t="str">
        <f>MID(P73,4,LEN(P73)-2)</f>
        <v>OPERACIONS FINANCERES</v>
      </c>
      <c r="F73" s="14" t="str">
        <f>LEFT(Q73,1)</f>
        <v>9</v>
      </c>
      <c r="G73" s="14" t="str">
        <f>MID(Q73,4,LEN(Q73)-2)</f>
        <v>PASSIUS FINANCERS</v>
      </c>
      <c r="H73" s="14" t="str">
        <f t="shared" si="3"/>
        <v>86566.1</v>
      </c>
      <c r="I73" s="14" t="str">
        <f t="shared" si="0"/>
        <v>86566.1</v>
      </c>
      <c r="J73" s="14" t="str">
        <f t="shared" si="1"/>
        <v>0</v>
      </c>
      <c r="K73" s="14" t="str">
        <f t="shared" si="2"/>
        <v>86566.1</v>
      </c>
      <c r="L73" s="14">
        <f>+'2022'!C29</f>
        <v>86566.13248</v>
      </c>
      <c r="M73" s="14">
        <f>+'2022'!D29</f>
        <v>86566.134479999993</v>
      </c>
      <c r="N73" s="14">
        <f>+'2022'!E29</f>
        <v>0</v>
      </c>
      <c r="O73" s="14">
        <f>+'2022'!F29</f>
        <v>86566.134479999993</v>
      </c>
      <c r="P73" s="14" t="str">
        <f>+P72</f>
        <v>C. OPERACIONS FINANCERES</v>
      </c>
      <c r="Q73" s="14" t="str">
        <f>+'2022'!B29</f>
        <v>9. PASSIUS FINANCERS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6" sqref="B6"/>
    </sheetView>
  </sheetViews>
  <sheetFormatPr defaultRowHeight="15" x14ac:dyDescent="0.25"/>
  <cols>
    <col min="1" max="1" width="0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6" ht="30" x14ac:dyDescent="0.25">
      <c r="B1" s="4">
        <v>2014</v>
      </c>
      <c r="C1" s="5" t="s">
        <v>0</v>
      </c>
      <c r="D1" s="5" t="s">
        <v>1</v>
      </c>
      <c r="E1" s="5" t="s">
        <v>2</v>
      </c>
      <c r="F1" s="5" t="s">
        <v>3</v>
      </c>
    </row>
    <row r="2" spans="1:6" ht="18.75" x14ac:dyDescent="0.25">
      <c r="A2">
        <f>+B1</f>
        <v>2014</v>
      </c>
      <c r="B2" s="6" t="s">
        <v>4</v>
      </c>
      <c r="C2" s="7"/>
      <c r="D2" s="7"/>
      <c r="E2" s="7"/>
      <c r="F2" s="7"/>
    </row>
    <row r="3" spans="1:6" x14ac:dyDescent="0.25">
      <c r="A3">
        <f>+A2</f>
        <v>2014</v>
      </c>
      <c r="B3" s="8" t="s">
        <v>5</v>
      </c>
      <c r="C3" s="8">
        <f>SUM(C4:C8)</f>
        <v>2313220</v>
      </c>
      <c r="D3" s="8">
        <f t="shared" ref="D3:F3" si="0">SUM(D4:D8)</f>
        <v>2895521</v>
      </c>
      <c r="E3" s="8">
        <f t="shared" si="0"/>
        <v>-476963</v>
      </c>
      <c r="F3" s="8">
        <f t="shared" si="0"/>
        <v>2418558</v>
      </c>
    </row>
    <row r="4" spans="1:6" x14ac:dyDescent="0.25">
      <c r="A4">
        <f t="shared" ref="A4:A30" si="1">+A3</f>
        <v>2014</v>
      </c>
      <c r="B4" s="7" t="s">
        <v>6</v>
      </c>
      <c r="C4" s="7">
        <v>879467</v>
      </c>
      <c r="D4" s="7">
        <v>879467</v>
      </c>
      <c r="E4" s="7">
        <v>0</v>
      </c>
      <c r="F4" s="7">
        <v>879467</v>
      </c>
    </row>
    <row r="5" spans="1:6" x14ac:dyDescent="0.25">
      <c r="A5">
        <f t="shared" si="1"/>
        <v>2014</v>
      </c>
      <c r="B5" s="7" t="s">
        <v>7</v>
      </c>
      <c r="C5" s="7">
        <v>49163</v>
      </c>
      <c r="D5" s="7">
        <v>49163</v>
      </c>
      <c r="E5" s="7">
        <v>0</v>
      </c>
      <c r="F5" s="7">
        <v>49163</v>
      </c>
    </row>
    <row r="6" spans="1:6" x14ac:dyDescent="0.25">
      <c r="A6">
        <f t="shared" si="1"/>
        <v>2014</v>
      </c>
      <c r="B6" s="7" t="s">
        <v>8</v>
      </c>
      <c r="C6" s="7">
        <v>269303</v>
      </c>
      <c r="D6" s="7">
        <v>344593</v>
      </c>
      <c r="E6" s="7">
        <v>-557</v>
      </c>
      <c r="F6" s="7">
        <v>344036</v>
      </c>
    </row>
    <row r="7" spans="1:6" x14ac:dyDescent="0.25">
      <c r="A7">
        <f t="shared" si="1"/>
        <v>2014</v>
      </c>
      <c r="B7" s="7" t="s">
        <v>9</v>
      </c>
      <c r="C7" s="7">
        <v>1084174</v>
      </c>
      <c r="D7" s="7">
        <v>1585334</v>
      </c>
      <c r="E7" s="7">
        <v>-476406</v>
      </c>
      <c r="F7" s="7">
        <v>1108928</v>
      </c>
    </row>
    <row r="8" spans="1:6" x14ac:dyDescent="0.25">
      <c r="A8">
        <f t="shared" si="1"/>
        <v>2014</v>
      </c>
      <c r="B8" s="7" t="s">
        <v>10</v>
      </c>
      <c r="C8" s="7">
        <v>31113</v>
      </c>
      <c r="D8" s="7">
        <v>36964</v>
      </c>
      <c r="E8" s="7">
        <v>0</v>
      </c>
      <c r="F8" s="7">
        <v>36964</v>
      </c>
    </row>
    <row r="9" spans="1:6" x14ac:dyDescent="0.25">
      <c r="A9">
        <f t="shared" si="1"/>
        <v>2014</v>
      </c>
      <c r="B9" s="8" t="s">
        <v>11</v>
      </c>
      <c r="C9" s="8">
        <f>+C10+C11</f>
        <v>23479</v>
      </c>
      <c r="D9" s="8">
        <f t="shared" ref="D9:F9" si="2">+D10+D11</f>
        <v>35755</v>
      </c>
      <c r="E9" s="8">
        <f t="shared" si="2"/>
        <v>-8693</v>
      </c>
      <c r="F9" s="8">
        <f t="shared" si="2"/>
        <v>27062</v>
      </c>
    </row>
    <row r="10" spans="1:6" x14ac:dyDescent="0.25">
      <c r="A10">
        <f t="shared" si="1"/>
        <v>2014</v>
      </c>
      <c r="B10" s="7" t="s">
        <v>12</v>
      </c>
      <c r="C10" s="7">
        <v>7522</v>
      </c>
      <c r="D10" s="7">
        <v>7522</v>
      </c>
      <c r="E10" s="7">
        <v>0</v>
      </c>
      <c r="F10" s="7">
        <v>7522</v>
      </c>
    </row>
    <row r="11" spans="1:6" x14ac:dyDescent="0.25">
      <c r="A11">
        <f t="shared" si="1"/>
        <v>2014</v>
      </c>
      <c r="B11" s="7" t="s">
        <v>13</v>
      </c>
      <c r="C11" s="7">
        <v>15957</v>
      </c>
      <c r="D11" s="7">
        <v>28233</v>
      </c>
      <c r="E11" s="7">
        <v>-8693</v>
      </c>
      <c r="F11" s="7">
        <v>19540</v>
      </c>
    </row>
    <row r="12" spans="1:6" x14ac:dyDescent="0.25">
      <c r="A12">
        <f t="shared" si="1"/>
        <v>2014</v>
      </c>
      <c r="B12" s="8" t="s">
        <v>14</v>
      </c>
      <c r="C12" s="8">
        <f>+C13+C14</f>
        <v>237300</v>
      </c>
      <c r="D12" s="8">
        <f t="shared" ref="D12:F12" si="3">+D13+D14</f>
        <v>238476</v>
      </c>
      <c r="E12" s="8">
        <f t="shared" si="3"/>
        <v>0</v>
      </c>
      <c r="F12" s="8">
        <f t="shared" si="3"/>
        <v>238476</v>
      </c>
    </row>
    <row r="13" spans="1:6" x14ac:dyDescent="0.25">
      <c r="A13">
        <f t="shared" si="1"/>
        <v>2014</v>
      </c>
      <c r="B13" s="7" t="s">
        <v>15</v>
      </c>
      <c r="C13" s="7">
        <v>106500</v>
      </c>
      <c r="D13" s="7">
        <v>107676</v>
      </c>
      <c r="E13" s="7">
        <v>0</v>
      </c>
      <c r="F13" s="7">
        <v>107676</v>
      </c>
    </row>
    <row r="14" spans="1:6" x14ac:dyDescent="0.25">
      <c r="A14">
        <f t="shared" si="1"/>
        <v>2014</v>
      </c>
      <c r="B14" s="7" t="s">
        <v>16</v>
      </c>
      <c r="C14" s="7">
        <v>130800</v>
      </c>
      <c r="D14" s="7">
        <v>130800</v>
      </c>
      <c r="E14" s="7">
        <v>0</v>
      </c>
      <c r="F14" s="7">
        <v>130800</v>
      </c>
    </row>
    <row r="15" spans="1:6" x14ac:dyDescent="0.25">
      <c r="A15">
        <f t="shared" si="1"/>
        <v>2014</v>
      </c>
      <c r="B15" s="9" t="s">
        <v>17</v>
      </c>
      <c r="C15" s="9">
        <f>+C12+C9+C3</f>
        <v>2573999</v>
      </c>
      <c r="D15" s="9">
        <f t="shared" ref="D15:F15" si="4">+D12+D9+D3</f>
        <v>3169752</v>
      </c>
      <c r="E15" s="9">
        <f t="shared" si="4"/>
        <v>-485656</v>
      </c>
      <c r="F15" s="9">
        <f t="shared" si="4"/>
        <v>2684096</v>
      </c>
    </row>
    <row r="16" spans="1:6" x14ac:dyDescent="0.25">
      <c r="A16">
        <f t="shared" si="1"/>
        <v>2014</v>
      </c>
      <c r="B16" s="7"/>
      <c r="C16" s="7"/>
      <c r="D16" s="7"/>
      <c r="E16" s="7"/>
      <c r="F16" s="7"/>
    </row>
    <row r="17" spans="1:6" ht="18.75" x14ac:dyDescent="0.25">
      <c r="A17">
        <f t="shared" si="1"/>
        <v>2014</v>
      </c>
      <c r="B17" s="6" t="s">
        <v>18</v>
      </c>
      <c r="C17" s="7"/>
      <c r="D17" s="7"/>
      <c r="E17" s="7"/>
      <c r="F17" s="7"/>
    </row>
    <row r="18" spans="1:6" x14ac:dyDescent="0.25">
      <c r="A18">
        <f t="shared" si="1"/>
        <v>2014</v>
      </c>
      <c r="B18" s="8" t="s">
        <v>5</v>
      </c>
      <c r="C18" s="10">
        <f t="shared" ref="C18:E18" si="5">SUM(C19:C23)</f>
        <v>1899831</v>
      </c>
      <c r="D18" s="10">
        <f t="shared" si="5"/>
        <v>2476400</v>
      </c>
      <c r="E18" s="10">
        <f t="shared" si="5"/>
        <v>-476962</v>
      </c>
      <c r="F18" s="10">
        <f>SUM(F19:F23)</f>
        <v>1999438</v>
      </c>
    </row>
    <row r="19" spans="1:6" x14ac:dyDescent="0.25">
      <c r="A19">
        <f t="shared" si="1"/>
        <v>2014</v>
      </c>
      <c r="B19" s="7" t="s">
        <v>19</v>
      </c>
      <c r="C19" s="11">
        <v>347527</v>
      </c>
      <c r="D19" s="7">
        <v>568503</v>
      </c>
      <c r="E19" s="7">
        <v>0</v>
      </c>
      <c r="F19" s="7">
        <v>568503</v>
      </c>
    </row>
    <row r="20" spans="1:6" x14ac:dyDescent="0.25">
      <c r="A20">
        <f t="shared" si="1"/>
        <v>2014</v>
      </c>
      <c r="B20" s="7" t="s">
        <v>20</v>
      </c>
      <c r="C20" s="11">
        <v>563672</v>
      </c>
      <c r="D20" s="7">
        <v>826789</v>
      </c>
      <c r="E20" s="7">
        <v>-654</v>
      </c>
      <c r="F20" s="7">
        <v>826135</v>
      </c>
    </row>
    <row r="21" spans="1:6" x14ac:dyDescent="0.25">
      <c r="A21">
        <f t="shared" si="1"/>
        <v>2014</v>
      </c>
      <c r="B21" s="7" t="s">
        <v>21</v>
      </c>
      <c r="C21" s="11">
        <v>41584</v>
      </c>
      <c r="D21" s="7">
        <v>45690</v>
      </c>
      <c r="E21" s="7">
        <v>0</v>
      </c>
      <c r="F21" s="7">
        <v>45690</v>
      </c>
    </row>
    <row r="22" spans="1:6" x14ac:dyDescent="0.25">
      <c r="A22">
        <f t="shared" si="1"/>
        <v>2014</v>
      </c>
      <c r="B22" s="7" t="s">
        <v>9</v>
      </c>
      <c r="C22" s="11">
        <v>922194</v>
      </c>
      <c r="D22" s="7">
        <v>1010564</v>
      </c>
      <c r="E22" s="7">
        <v>-476308</v>
      </c>
      <c r="F22" s="7">
        <v>534256</v>
      </c>
    </row>
    <row r="23" spans="1:6" x14ac:dyDescent="0.25">
      <c r="A23">
        <f>+A22</f>
        <v>2014</v>
      </c>
      <c r="B23" s="7" t="s">
        <v>22</v>
      </c>
      <c r="C23" s="11">
        <v>24854</v>
      </c>
      <c r="D23" s="7">
        <v>24854</v>
      </c>
      <c r="E23" s="7">
        <v>0</v>
      </c>
      <c r="F23" s="7">
        <v>24854</v>
      </c>
    </row>
    <row r="24" spans="1:6" x14ac:dyDescent="0.25">
      <c r="A24">
        <f t="shared" si="1"/>
        <v>2014</v>
      </c>
      <c r="B24" s="8" t="s">
        <v>11</v>
      </c>
      <c r="C24" s="10">
        <v>426290</v>
      </c>
      <c r="D24" s="10">
        <v>444655</v>
      </c>
      <c r="E24" s="10">
        <v>-8693</v>
      </c>
      <c r="F24" s="10">
        <v>435962</v>
      </c>
    </row>
    <row r="25" spans="1:6" x14ac:dyDescent="0.25">
      <c r="A25">
        <f t="shared" si="1"/>
        <v>2014</v>
      </c>
      <c r="B25" s="7" t="s">
        <v>23</v>
      </c>
      <c r="C25" s="11">
        <v>400992</v>
      </c>
      <c r="D25" s="7">
        <v>410665</v>
      </c>
      <c r="E25" s="7">
        <v>0</v>
      </c>
      <c r="F25" s="7">
        <v>410665</v>
      </c>
    </row>
    <row r="26" spans="1:6" x14ac:dyDescent="0.25">
      <c r="A26">
        <f t="shared" si="1"/>
        <v>2014</v>
      </c>
      <c r="B26" s="7" t="s">
        <v>24</v>
      </c>
      <c r="C26" s="11">
        <v>25297</v>
      </c>
      <c r="D26" s="7">
        <v>33991</v>
      </c>
      <c r="E26" s="7">
        <v>-8693</v>
      </c>
      <c r="F26" s="7">
        <v>25297</v>
      </c>
    </row>
    <row r="27" spans="1:6" x14ac:dyDescent="0.25">
      <c r="A27">
        <f t="shared" si="1"/>
        <v>2014</v>
      </c>
      <c r="B27" s="8" t="s">
        <v>14</v>
      </c>
      <c r="C27" s="10">
        <v>247879</v>
      </c>
      <c r="D27" s="10">
        <v>248697</v>
      </c>
      <c r="E27" s="10">
        <v>0</v>
      </c>
      <c r="F27" s="10">
        <v>248697</v>
      </c>
    </row>
    <row r="28" spans="1:6" x14ac:dyDescent="0.25">
      <c r="A28">
        <f t="shared" si="1"/>
        <v>2014</v>
      </c>
      <c r="B28" s="7" t="s">
        <v>15</v>
      </c>
      <c r="C28" s="11">
        <v>116383</v>
      </c>
      <c r="D28" s="7">
        <v>117174</v>
      </c>
      <c r="E28" s="7">
        <v>0</v>
      </c>
      <c r="F28" s="7">
        <v>117174</v>
      </c>
    </row>
    <row r="29" spans="1:6" x14ac:dyDescent="0.25">
      <c r="A29">
        <f t="shared" si="1"/>
        <v>2014</v>
      </c>
      <c r="B29" s="7" t="s">
        <v>16</v>
      </c>
      <c r="C29" s="11">
        <v>131496</v>
      </c>
      <c r="D29" s="7">
        <v>131523</v>
      </c>
      <c r="E29" s="7">
        <v>0</v>
      </c>
      <c r="F29" s="7">
        <v>131523</v>
      </c>
    </row>
    <row r="30" spans="1:6" x14ac:dyDescent="0.25">
      <c r="A30">
        <f t="shared" si="1"/>
        <v>2014</v>
      </c>
      <c r="B30" s="9" t="s">
        <v>25</v>
      </c>
      <c r="C30" s="9">
        <f>+C18+C24+C27</f>
        <v>2574000</v>
      </c>
      <c r="D30" s="9">
        <f t="shared" ref="D30:F30" si="6">+D18+D24+D27</f>
        <v>3169752</v>
      </c>
      <c r="E30" s="9">
        <f t="shared" si="6"/>
        <v>-485655</v>
      </c>
      <c r="F30" s="9">
        <f t="shared" si="6"/>
        <v>2684097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6" sqref="B6"/>
    </sheetView>
  </sheetViews>
  <sheetFormatPr defaultRowHeight="15" x14ac:dyDescent="0.25"/>
  <cols>
    <col min="1" max="1" width="0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6" ht="30" x14ac:dyDescent="0.25">
      <c r="B1" s="4">
        <v>2012</v>
      </c>
      <c r="C1" s="5" t="s">
        <v>0</v>
      </c>
      <c r="D1" s="5" t="s">
        <v>1</v>
      </c>
      <c r="E1" s="5" t="s">
        <v>2</v>
      </c>
      <c r="F1" s="5" t="s">
        <v>3</v>
      </c>
    </row>
    <row r="2" spans="1:6" ht="18.75" x14ac:dyDescent="0.25">
      <c r="A2">
        <f>+B1</f>
        <v>2012</v>
      </c>
      <c r="B2" s="6" t="s">
        <v>4</v>
      </c>
      <c r="C2" s="7"/>
      <c r="D2" s="7"/>
      <c r="E2" s="7"/>
      <c r="F2" s="7"/>
    </row>
    <row r="3" spans="1:6" x14ac:dyDescent="0.25">
      <c r="A3">
        <f>+A2</f>
        <v>2012</v>
      </c>
      <c r="B3" s="8" t="s">
        <v>5</v>
      </c>
      <c r="C3" s="8">
        <f>SUM(C4:C8)</f>
        <v>2094050</v>
      </c>
      <c r="D3" s="8">
        <f t="shared" ref="D3:F3" si="0">SUM(D4:D8)</f>
        <v>2767495</v>
      </c>
      <c r="E3" s="8">
        <f t="shared" si="0"/>
        <v>-496512</v>
      </c>
      <c r="F3" s="8">
        <f t="shared" si="0"/>
        <v>2270983</v>
      </c>
    </row>
    <row r="4" spans="1:6" x14ac:dyDescent="0.25">
      <c r="A4">
        <f t="shared" ref="A4:A30" si="1">+A3</f>
        <v>2012</v>
      </c>
      <c r="B4" s="7" t="s">
        <v>6</v>
      </c>
      <c r="C4" s="7">
        <v>828920</v>
      </c>
      <c r="D4" s="7">
        <v>828920</v>
      </c>
      <c r="E4" s="7">
        <v>0</v>
      </c>
      <c r="F4" s="7">
        <v>828920</v>
      </c>
    </row>
    <row r="5" spans="1:6" x14ac:dyDescent="0.25">
      <c r="A5">
        <f t="shared" si="1"/>
        <v>2012</v>
      </c>
      <c r="B5" s="7" t="s">
        <v>7</v>
      </c>
      <c r="C5" s="7">
        <v>51599</v>
      </c>
      <c r="D5" s="7">
        <v>51599</v>
      </c>
      <c r="E5" s="7">
        <v>0</v>
      </c>
      <c r="F5" s="7">
        <v>51599</v>
      </c>
    </row>
    <row r="6" spans="1:6" x14ac:dyDescent="0.25">
      <c r="A6">
        <f t="shared" si="1"/>
        <v>2012</v>
      </c>
      <c r="B6" s="7" t="s">
        <v>8</v>
      </c>
      <c r="C6" s="7">
        <v>270477</v>
      </c>
      <c r="D6" s="7">
        <v>398575</v>
      </c>
      <c r="E6" s="7">
        <v>-404</v>
      </c>
      <c r="F6" s="7">
        <v>398172</v>
      </c>
    </row>
    <row r="7" spans="1:6" x14ac:dyDescent="0.25">
      <c r="A7">
        <f t="shared" si="1"/>
        <v>2012</v>
      </c>
      <c r="B7" s="7" t="s">
        <v>9</v>
      </c>
      <c r="C7" s="7">
        <v>904341</v>
      </c>
      <c r="D7" s="7">
        <v>1423123</v>
      </c>
      <c r="E7" s="7">
        <v>-494070</v>
      </c>
      <c r="F7" s="7">
        <v>929052</v>
      </c>
    </row>
    <row r="8" spans="1:6" x14ac:dyDescent="0.25">
      <c r="A8">
        <f t="shared" si="1"/>
        <v>2012</v>
      </c>
      <c r="B8" s="7" t="s">
        <v>10</v>
      </c>
      <c r="C8" s="7">
        <v>38713</v>
      </c>
      <c r="D8" s="7">
        <v>65278</v>
      </c>
      <c r="E8" s="7">
        <v>-2038</v>
      </c>
      <c r="F8" s="7">
        <v>63240</v>
      </c>
    </row>
    <row r="9" spans="1:6" x14ac:dyDescent="0.25">
      <c r="A9">
        <f t="shared" si="1"/>
        <v>2012</v>
      </c>
      <c r="B9" s="8" t="s">
        <v>11</v>
      </c>
      <c r="C9" s="8">
        <f>+C10+C11</f>
        <v>35599</v>
      </c>
      <c r="D9" s="8">
        <f t="shared" ref="D9:F9" si="2">+D10+D11</f>
        <v>114971</v>
      </c>
      <c r="E9" s="8">
        <f t="shared" si="2"/>
        <v>-11135</v>
      </c>
      <c r="F9" s="8">
        <f t="shared" si="2"/>
        <v>103837</v>
      </c>
    </row>
    <row r="10" spans="1:6" x14ac:dyDescent="0.25">
      <c r="A10">
        <f t="shared" si="1"/>
        <v>2012</v>
      </c>
      <c r="B10" s="7" t="s">
        <v>12</v>
      </c>
      <c r="C10" s="7">
        <v>12204</v>
      </c>
      <c r="D10" s="7">
        <v>60516</v>
      </c>
      <c r="E10" s="7">
        <v>0</v>
      </c>
      <c r="F10" s="7">
        <v>60516</v>
      </c>
    </row>
    <row r="11" spans="1:6" x14ac:dyDescent="0.25">
      <c r="A11">
        <f t="shared" si="1"/>
        <v>2012</v>
      </c>
      <c r="B11" s="7" t="s">
        <v>13</v>
      </c>
      <c r="C11" s="7">
        <v>23395</v>
      </c>
      <c r="D11" s="7">
        <v>54455</v>
      </c>
      <c r="E11" s="7">
        <v>-11135</v>
      </c>
      <c r="F11" s="7">
        <v>43321</v>
      </c>
    </row>
    <row r="12" spans="1:6" x14ac:dyDescent="0.25">
      <c r="A12">
        <f t="shared" si="1"/>
        <v>2012</v>
      </c>
      <c r="B12" s="8" t="s">
        <v>14</v>
      </c>
      <c r="C12" s="8">
        <f>+C13+C14</f>
        <v>166232</v>
      </c>
      <c r="D12" s="8">
        <f t="shared" ref="D12:F12" si="3">+D13+D14</f>
        <v>204817</v>
      </c>
      <c r="E12" s="8">
        <f t="shared" si="3"/>
        <v>0</v>
      </c>
      <c r="F12" s="8">
        <f t="shared" si="3"/>
        <v>204817</v>
      </c>
    </row>
    <row r="13" spans="1:6" x14ac:dyDescent="0.25">
      <c r="A13">
        <f t="shared" si="1"/>
        <v>2012</v>
      </c>
      <c r="B13" s="7" t="s">
        <v>15</v>
      </c>
      <c r="C13" s="7">
        <v>0</v>
      </c>
      <c r="D13" s="7">
        <v>11916</v>
      </c>
      <c r="E13" s="7">
        <v>0</v>
      </c>
      <c r="F13" s="7">
        <v>11916</v>
      </c>
    </row>
    <row r="14" spans="1:6" x14ac:dyDescent="0.25">
      <c r="A14">
        <f t="shared" si="1"/>
        <v>2012</v>
      </c>
      <c r="B14" s="7" t="s">
        <v>16</v>
      </c>
      <c r="C14" s="7">
        <v>166232</v>
      </c>
      <c r="D14" s="7">
        <v>192901</v>
      </c>
      <c r="E14" s="7">
        <v>0</v>
      </c>
      <c r="F14" s="7">
        <v>192901</v>
      </c>
    </row>
    <row r="15" spans="1:6" x14ac:dyDescent="0.25">
      <c r="A15">
        <f t="shared" si="1"/>
        <v>2012</v>
      </c>
      <c r="B15" s="9" t="s">
        <v>17</v>
      </c>
      <c r="C15" s="9">
        <f>+C12+C9+C3</f>
        <v>2295881</v>
      </c>
      <c r="D15" s="9">
        <f t="shared" ref="D15:F15" si="4">+D12+D9+D3</f>
        <v>3087283</v>
      </c>
      <c r="E15" s="9">
        <f t="shared" si="4"/>
        <v>-507647</v>
      </c>
      <c r="F15" s="9">
        <f t="shared" si="4"/>
        <v>2579637</v>
      </c>
    </row>
    <row r="16" spans="1:6" x14ac:dyDescent="0.25">
      <c r="A16">
        <f t="shared" si="1"/>
        <v>2012</v>
      </c>
      <c r="B16" s="7"/>
      <c r="C16" s="7"/>
      <c r="D16" s="7"/>
      <c r="E16" s="7"/>
      <c r="F16" s="7"/>
    </row>
    <row r="17" spans="1:6" ht="18.75" x14ac:dyDescent="0.25">
      <c r="A17">
        <f t="shared" si="1"/>
        <v>2012</v>
      </c>
      <c r="B17" s="6" t="s">
        <v>18</v>
      </c>
      <c r="C17" s="7"/>
      <c r="D17" s="7"/>
      <c r="E17" s="7"/>
      <c r="F17" s="7"/>
    </row>
    <row r="18" spans="1:6" x14ac:dyDescent="0.25">
      <c r="A18">
        <f t="shared" si="1"/>
        <v>2012</v>
      </c>
      <c r="B18" s="8" t="s">
        <v>5</v>
      </c>
      <c r="C18" s="10">
        <f t="shared" ref="C18:E18" si="5">SUM(C19:C23)</f>
        <v>1834796</v>
      </c>
      <c r="D18" s="10">
        <f t="shared" si="5"/>
        <v>2481639</v>
      </c>
      <c r="E18" s="10">
        <f t="shared" si="5"/>
        <v>-496512</v>
      </c>
      <c r="F18" s="10">
        <f>SUM(F19:F23)</f>
        <v>1985126</v>
      </c>
    </row>
    <row r="19" spans="1:6" x14ac:dyDescent="0.25">
      <c r="A19">
        <f t="shared" si="1"/>
        <v>2012</v>
      </c>
      <c r="B19" s="7" t="s">
        <v>19</v>
      </c>
      <c r="C19" s="11">
        <v>350617</v>
      </c>
      <c r="D19" s="7">
        <v>617018</v>
      </c>
      <c r="E19" s="7">
        <v>0</v>
      </c>
      <c r="F19" s="7">
        <v>617018</v>
      </c>
    </row>
    <row r="20" spans="1:6" x14ac:dyDescent="0.25">
      <c r="A20">
        <f t="shared" si="1"/>
        <v>2012</v>
      </c>
      <c r="B20" s="7" t="s">
        <v>20</v>
      </c>
      <c r="C20" s="11">
        <v>548892</v>
      </c>
      <c r="D20" s="7">
        <v>844222</v>
      </c>
      <c r="E20" s="7">
        <v>-404</v>
      </c>
      <c r="F20" s="7">
        <v>843818</v>
      </c>
    </row>
    <row r="21" spans="1:6" x14ac:dyDescent="0.25">
      <c r="A21">
        <f t="shared" si="1"/>
        <v>2012</v>
      </c>
      <c r="B21" s="7" t="s">
        <v>21</v>
      </c>
      <c r="C21" s="11">
        <v>46109</v>
      </c>
      <c r="D21" s="7">
        <v>58065</v>
      </c>
      <c r="E21" s="7">
        <v>0</v>
      </c>
      <c r="F21" s="7">
        <v>58065</v>
      </c>
    </row>
    <row r="22" spans="1:6" x14ac:dyDescent="0.25">
      <c r="A22">
        <f t="shared" si="1"/>
        <v>2012</v>
      </c>
      <c r="B22" s="7" t="s">
        <v>26</v>
      </c>
      <c r="C22" s="11">
        <v>889178</v>
      </c>
      <c r="D22" s="7">
        <v>962334</v>
      </c>
      <c r="E22" s="7">
        <v>-496108</v>
      </c>
      <c r="F22" s="7">
        <v>466225</v>
      </c>
    </row>
    <row r="23" spans="1:6" x14ac:dyDescent="0.25">
      <c r="A23">
        <f>+A22</f>
        <v>2012</v>
      </c>
      <c r="B23" s="7"/>
      <c r="C23" s="11"/>
      <c r="D23" s="7"/>
      <c r="E23" s="7"/>
      <c r="F23" s="7"/>
    </row>
    <row r="24" spans="1:6" x14ac:dyDescent="0.25">
      <c r="A24">
        <f t="shared" si="1"/>
        <v>2012</v>
      </c>
      <c r="B24" s="8"/>
      <c r="C24" s="10"/>
      <c r="D24" s="10"/>
      <c r="E24" s="10"/>
      <c r="F24" s="10"/>
    </row>
    <row r="25" spans="1:6" x14ac:dyDescent="0.25">
      <c r="A25">
        <f t="shared" si="1"/>
        <v>2012</v>
      </c>
      <c r="B25" s="7" t="s">
        <v>23</v>
      </c>
      <c r="C25" s="11">
        <v>333118</v>
      </c>
      <c r="D25" s="7">
        <v>424855</v>
      </c>
      <c r="E25" s="7">
        <v>0</v>
      </c>
      <c r="F25" s="7">
        <v>424855</v>
      </c>
    </row>
    <row r="26" spans="1:6" x14ac:dyDescent="0.25">
      <c r="A26">
        <f t="shared" si="1"/>
        <v>2012</v>
      </c>
      <c r="B26" s="7" t="s">
        <v>24</v>
      </c>
      <c r="C26" s="11">
        <v>28736</v>
      </c>
      <c r="D26" s="7">
        <v>39871</v>
      </c>
      <c r="E26" s="7">
        <v>-11135</v>
      </c>
      <c r="F26" s="7">
        <v>28736</v>
      </c>
    </row>
    <row r="27" spans="1:6" x14ac:dyDescent="0.25">
      <c r="A27">
        <f t="shared" si="1"/>
        <v>2012</v>
      </c>
      <c r="B27" s="8" t="s">
        <v>14</v>
      </c>
      <c r="C27" s="10">
        <v>99232</v>
      </c>
      <c r="D27" s="10">
        <v>140920</v>
      </c>
      <c r="E27" s="10">
        <v>0</v>
      </c>
      <c r="F27" s="10">
        <v>140920</v>
      </c>
    </row>
    <row r="28" spans="1:6" x14ac:dyDescent="0.25">
      <c r="A28">
        <f t="shared" si="1"/>
        <v>2012</v>
      </c>
      <c r="B28" s="7" t="s">
        <v>15</v>
      </c>
      <c r="C28" s="11">
        <v>8000</v>
      </c>
      <c r="D28" s="7">
        <v>11902</v>
      </c>
      <c r="E28" s="7">
        <v>0</v>
      </c>
      <c r="F28" s="7">
        <v>11902</v>
      </c>
    </row>
    <row r="29" spans="1:6" x14ac:dyDescent="0.25">
      <c r="A29">
        <f t="shared" si="1"/>
        <v>2012</v>
      </c>
      <c r="B29" s="7" t="s">
        <v>16</v>
      </c>
      <c r="C29" s="11">
        <v>91232</v>
      </c>
      <c r="D29" s="7">
        <v>129018</v>
      </c>
      <c r="E29" s="7">
        <v>0</v>
      </c>
      <c r="F29" s="7">
        <v>129018</v>
      </c>
    </row>
    <row r="30" spans="1:6" x14ac:dyDescent="0.25">
      <c r="A30">
        <f t="shared" si="1"/>
        <v>2012</v>
      </c>
      <c r="B30" s="9" t="s">
        <v>25</v>
      </c>
      <c r="C30" s="9">
        <f>+C18+C24+C27</f>
        <v>1934028</v>
      </c>
      <c r="D30" s="9">
        <f t="shared" ref="D30:F30" si="6">+D18+D24+D27</f>
        <v>2622559</v>
      </c>
      <c r="E30" s="9">
        <f t="shared" si="6"/>
        <v>-496512</v>
      </c>
      <c r="F30" s="9">
        <f t="shared" si="6"/>
        <v>2126046</v>
      </c>
    </row>
    <row r="31" spans="1:6" x14ac:dyDescent="0.25">
      <c r="B31" s="1"/>
      <c r="C31" s="1"/>
      <c r="D31" s="1"/>
      <c r="E31" s="1"/>
      <c r="F31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6" sqref="B6"/>
    </sheetView>
  </sheetViews>
  <sheetFormatPr defaultRowHeight="15" x14ac:dyDescent="0.25"/>
  <cols>
    <col min="1" max="1" width="0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6" ht="30" x14ac:dyDescent="0.25">
      <c r="B1" s="4">
        <v>2011</v>
      </c>
      <c r="C1" s="5" t="s">
        <v>0</v>
      </c>
      <c r="D1" s="5" t="s">
        <v>1</v>
      </c>
      <c r="E1" s="5" t="s">
        <v>2</v>
      </c>
      <c r="F1" s="5" t="s">
        <v>3</v>
      </c>
    </row>
    <row r="2" spans="1:6" ht="18.75" x14ac:dyDescent="0.25">
      <c r="A2">
        <f>+B1</f>
        <v>2011</v>
      </c>
      <c r="B2" s="6" t="s">
        <v>4</v>
      </c>
      <c r="C2" s="7"/>
      <c r="D2" s="7"/>
      <c r="E2" s="7"/>
      <c r="F2" s="7"/>
    </row>
    <row r="3" spans="1:6" x14ac:dyDescent="0.25">
      <c r="A3">
        <f>+A2</f>
        <v>2011</v>
      </c>
      <c r="B3" s="8" t="s">
        <v>5</v>
      </c>
      <c r="C3" s="8">
        <f>SUM(C4:C8)</f>
        <v>2172773</v>
      </c>
      <c r="D3" s="8">
        <f t="shared" ref="D3:F3" si="0">SUM(D4:D8)</f>
        <v>2704276</v>
      </c>
      <c r="E3" s="8">
        <f t="shared" si="0"/>
        <v>-411370</v>
      </c>
      <c r="F3" s="8">
        <f t="shared" si="0"/>
        <v>2292906</v>
      </c>
    </row>
    <row r="4" spans="1:6" x14ac:dyDescent="0.25">
      <c r="A4">
        <f t="shared" ref="A4:A30" si="1">+A3</f>
        <v>2011</v>
      </c>
      <c r="B4" s="7" t="s">
        <v>6</v>
      </c>
      <c r="C4" s="7">
        <v>806836</v>
      </c>
      <c r="D4" s="7">
        <v>806836</v>
      </c>
      <c r="E4" s="7">
        <v>0</v>
      </c>
      <c r="F4" s="7">
        <v>806836</v>
      </c>
    </row>
    <row r="5" spans="1:6" x14ac:dyDescent="0.25">
      <c r="A5">
        <f t="shared" si="1"/>
        <v>2011</v>
      </c>
      <c r="B5" s="7" t="s">
        <v>7</v>
      </c>
      <c r="C5" s="7">
        <v>54012</v>
      </c>
      <c r="D5" s="7">
        <v>54012</v>
      </c>
      <c r="E5" s="7">
        <v>0</v>
      </c>
      <c r="F5" s="7">
        <v>54012</v>
      </c>
    </row>
    <row r="6" spans="1:6" x14ac:dyDescent="0.25">
      <c r="A6">
        <f t="shared" si="1"/>
        <v>2011</v>
      </c>
      <c r="B6" s="7" t="s">
        <v>8</v>
      </c>
      <c r="C6" s="7">
        <v>288928</v>
      </c>
      <c r="D6" s="7">
        <v>356602</v>
      </c>
      <c r="E6" s="7">
        <v>-296</v>
      </c>
      <c r="F6" s="7">
        <v>356306</v>
      </c>
    </row>
    <row r="7" spans="1:6" x14ac:dyDescent="0.25">
      <c r="A7">
        <f t="shared" si="1"/>
        <v>2011</v>
      </c>
      <c r="B7" s="7" t="s">
        <v>9</v>
      </c>
      <c r="C7" s="7">
        <v>953253</v>
      </c>
      <c r="D7" s="7">
        <v>1410452</v>
      </c>
      <c r="E7" s="7">
        <v>-411074</v>
      </c>
      <c r="F7" s="7">
        <v>999378</v>
      </c>
    </row>
    <row r="8" spans="1:6" x14ac:dyDescent="0.25">
      <c r="A8">
        <f t="shared" si="1"/>
        <v>2011</v>
      </c>
      <c r="B8" s="7" t="s">
        <v>10</v>
      </c>
      <c r="C8" s="7">
        <v>69744</v>
      </c>
      <c r="D8" s="7">
        <v>76374</v>
      </c>
      <c r="E8" s="7">
        <v>0</v>
      </c>
      <c r="F8" s="7">
        <v>76374</v>
      </c>
    </row>
    <row r="9" spans="1:6" x14ac:dyDescent="0.25">
      <c r="A9">
        <f t="shared" si="1"/>
        <v>2011</v>
      </c>
      <c r="B9" s="8" t="s">
        <v>11</v>
      </c>
      <c r="C9" s="8">
        <f>+C10+C11</f>
        <v>59565</v>
      </c>
      <c r="D9" s="8">
        <f t="shared" ref="D9:F9" si="2">+D10+D11</f>
        <v>92557</v>
      </c>
      <c r="E9" s="8">
        <f t="shared" si="2"/>
        <v>-18379</v>
      </c>
      <c r="F9" s="8">
        <f t="shared" si="2"/>
        <v>74178</v>
      </c>
    </row>
    <row r="10" spans="1:6" x14ac:dyDescent="0.25">
      <c r="A10">
        <f t="shared" si="1"/>
        <v>2011</v>
      </c>
      <c r="B10" s="7" t="s">
        <v>12</v>
      </c>
      <c r="C10" s="7">
        <v>18525</v>
      </c>
      <c r="D10" s="7">
        <v>21366</v>
      </c>
      <c r="E10" s="7">
        <v>-2841</v>
      </c>
      <c r="F10" s="7">
        <v>18525</v>
      </c>
    </row>
    <row r="11" spans="1:6" x14ac:dyDescent="0.25">
      <c r="A11">
        <f t="shared" si="1"/>
        <v>2011</v>
      </c>
      <c r="B11" s="7" t="s">
        <v>13</v>
      </c>
      <c r="C11" s="7">
        <v>41040</v>
      </c>
      <c r="D11" s="7">
        <v>71191</v>
      </c>
      <c r="E11" s="7">
        <v>-15538</v>
      </c>
      <c r="F11" s="7">
        <v>55653</v>
      </c>
    </row>
    <row r="12" spans="1:6" x14ac:dyDescent="0.25">
      <c r="A12">
        <f t="shared" si="1"/>
        <v>2011</v>
      </c>
      <c r="B12" s="8" t="s">
        <v>14</v>
      </c>
      <c r="C12" s="8">
        <f>+C13+C14</f>
        <v>1232</v>
      </c>
      <c r="D12" s="8">
        <f t="shared" ref="D12:F12" si="3">+D13+D14</f>
        <v>1287</v>
      </c>
      <c r="E12" s="8">
        <f t="shared" si="3"/>
        <v>0</v>
      </c>
      <c r="F12" s="8">
        <f t="shared" si="3"/>
        <v>1287</v>
      </c>
    </row>
    <row r="13" spans="1:6" x14ac:dyDescent="0.25">
      <c r="A13">
        <f t="shared" si="1"/>
        <v>2011</v>
      </c>
      <c r="B13" s="7" t="s">
        <v>15</v>
      </c>
      <c r="C13" s="7">
        <v>0</v>
      </c>
      <c r="D13" s="7">
        <v>55</v>
      </c>
      <c r="E13" s="7">
        <v>0</v>
      </c>
      <c r="F13" s="7">
        <v>55</v>
      </c>
    </row>
    <row r="14" spans="1:6" x14ac:dyDescent="0.25">
      <c r="A14">
        <f t="shared" si="1"/>
        <v>2011</v>
      </c>
      <c r="B14" s="7" t="s">
        <v>16</v>
      </c>
      <c r="C14" s="7">
        <v>1232</v>
      </c>
      <c r="D14" s="7">
        <v>1232</v>
      </c>
      <c r="E14" s="7">
        <v>0</v>
      </c>
      <c r="F14" s="7">
        <v>1232</v>
      </c>
    </row>
    <row r="15" spans="1:6" x14ac:dyDescent="0.25">
      <c r="A15">
        <f t="shared" si="1"/>
        <v>2011</v>
      </c>
      <c r="B15" s="9" t="s">
        <v>17</v>
      </c>
      <c r="C15" s="9">
        <f>+C12+C9+C3</f>
        <v>2233570</v>
      </c>
      <c r="D15" s="9">
        <f t="shared" ref="D15:F15" si="4">+D12+D9+D3</f>
        <v>2798120</v>
      </c>
      <c r="E15" s="9">
        <f t="shared" si="4"/>
        <v>-429749</v>
      </c>
      <c r="F15" s="9">
        <f t="shared" si="4"/>
        <v>2368371</v>
      </c>
    </row>
    <row r="16" spans="1:6" x14ac:dyDescent="0.25">
      <c r="A16">
        <f t="shared" si="1"/>
        <v>2011</v>
      </c>
      <c r="B16" s="7"/>
      <c r="C16" s="7"/>
      <c r="D16" s="7"/>
      <c r="E16" s="7"/>
      <c r="F16" s="7"/>
    </row>
    <row r="17" spans="1:6" ht="18.75" x14ac:dyDescent="0.25">
      <c r="A17">
        <f t="shared" si="1"/>
        <v>2011</v>
      </c>
      <c r="B17" s="6" t="s">
        <v>18</v>
      </c>
      <c r="C17" s="7"/>
      <c r="D17" s="7"/>
      <c r="E17" s="7"/>
      <c r="F17" s="7"/>
    </row>
    <row r="18" spans="1:6" x14ac:dyDescent="0.25">
      <c r="A18">
        <f t="shared" si="1"/>
        <v>2011</v>
      </c>
      <c r="B18" s="8" t="s">
        <v>5</v>
      </c>
      <c r="C18" s="10">
        <f t="shared" ref="C18:E18" si="5">SUM(C19:C23)</f>
        <v>1754477</v>
      </c>
      <c r="D18" s="10">
        <f t="shared" si="5"/>
        <v>2267197</v>
      </c>
      <c r="E18" s="10">
        <f t="shared" si="5"/>
        <v>-411370</v>
      </c>
      <c r="F18" s="10">
        <f>SUM(F19:F23)</f>
        <v>1855827</v>
      </c>
    </row>
    <row r="19" spans="1:6" x14ac:dyDescent="0.25">
      <c r="A19">
        <f t="shared" si="1"/>
        <v>2011</v>
      </c>
      <c r="B19" s="7" t="s">
        <v>19</v>
      </c>
      <c r="C19" s="11">
        <v>350701</v>
      </c>
      <c r="D19" s="7">
        <v>572819</v>
      </c>
      <c r="E19" s="7">
        <v>0</v>
      </c>
      <c r="F19" s="7">
        <v>572819</v>
      </c>
    </row>
    <row r="20" spans="1:6" x14ac:dyDescent="0.25">
      <c r="A20">
        <f t="shared" si="1"/>
        <v>2011</v>
      </c>
      <c r="B20" s="7" t="s">
        <v>20</v>
      </c>
      <c r="C20" s="11">
        <v>524299</v>
      </c>
      <c r="D20" s="7">
        <v>749089</v>
      </c>
      <c r="E20" s="7">
        <v>-931</v>
      </c>
      <c r="F20" s="7">
        <v>748158</v>
      </c>
    </row>
    <row r="21" spans="1:6" x14ac:dyDescent="0.25">
      <c r="A21">
        <f t="shared" si="1"/>
        <v>2011</v>
      </c>
      <c r="B21" s="7" t="s">
        <v>21</v>
      </c>
      <c r="C21" s="11">
        <v>40823</v>
      </c>
      <c r="D21" s="7">
        <v>40901</v>
      </c>
      <c r="E21" s="7">
        <v>0</v>
      </c>
      <c r="F21" s="7">
        <v>40901</v>
      </c>
    </row>
    <row r="22" spans="1:6" x14ac:dyDescent="0.25">
      <c r="A22">
        <f t="shared" si="1"/>
        <v>2011</v>
      </c>
      <c r="B22" s="7" t="s">
        <v>26</v>
      </c>
      <c r="C22" s="11">
        <v>838654</v>
      </c>
      <c r="D22" s="7">
        <v>904388</v>
      </c>
      <c r="E22" s="7">
        <v>-410439</v>
      </c>
      <c r="F22" s="7">
        <v>493949</v>
      </c>
    </row>
    <row r="23" spans="1:6" x14ac:dyDescent="0.25">
      <c r="A23">
        <f>+A22</f>
        <v>2011</v>
      </c>
      <c r="B23" s="7"/>
      <c r="C23" s="11"/>
      <c r="D23" s="7"/>
      <c r="E23" s="7"/>
      <c r="F23" s="7"/>
    </row>
    <row r="24" spans="1:6" x14ac:dyDescent="0.25">
      <c r="A24">
        <f t="shared" si="1"/>
        <v>2011</v>
      </c>
      <c r="B24" s="8"/>
      <c r="C24" s="10"/>
      <c r="D24" s="10"/>
      <c r="E24" s="10"/>
      <c r="F24" s="10"/>
    </row>
    <row r="25" spans="1:6" x14ac:dyDescent="0.25">
      <c r="A25">
        <f t="shared" si="1"/>
        <v>2011</v>
      </c>
      <c r="B25" s="7" t="s">
        <v>23</v>
      </c>
      <c r="C25" s="11">
        <v>346031</v>
      </c>
      <c r="D25" s="7">
        <v>373561</v>
      </c>
      <c r="E25" s="7">
        <v>-7055</v>
      </c>
      <c r="F25" s="7">
        <v>366506</v>
      </c>
    </row>
    <row r="26" spans="1:6" x14ac:dyDescent="0.25">
      <c r="A26">
        <f t="shared" si="1"/>
        <v>2011</v>
      </c>
      <c r="B26" s="7" t="s">
        <v>24</v>
      </c>
      <c r="C26" s="11">
        <v>22831</v>
      </c>
      <c r="D26" s="7">
        <v>34159</v>
      </c>
      <c r="E26" s="7">
        <v>-11324</v>
      </c>
      <c r="F26" s="7">
        <v>22835</v>
      </c>
    </row>
    <row r="27" spans="1:6" x14ac:dyDescent="0.25">
      <c r="A27">
        <f t="shared" si="1"/>
        <v>2011</v>
      </c>
      <c r="B27" s="8" t="s">
        <v>14</v>
      </c>
      <c r="C27" s="10">
        <v>110232</v>
      </c>
      <c r="D27" s="10">
        <v>123205</v>
      </c>
      <c r="E27" s="10">
        <v>0</v>
      </c>
      <c r="F27" s="10">
        <v>123205</v>
      </c>
    </row>
    <row r="28" spans="1:6" x14ac:dyDescent="0.25">
      <c r="A28">
        <f t="shared" si="1"/>
        <v>2011</v>
      </c>
      <c r="B28" s="7" t="s">
        <v>15</v>
      </c>
      <c r="C28" s="11">
        <v>9000</v>
      </c>
      <c r="D28" s="7">
        <v>21540</v>
      </c>
      <c r="E28" s="7">
        <v>0</v>
      </c>
      <c r="F28" s="7">
        <v>21540</v>
      </c>
    </row>
    <row r="29" spans="1:6" x14ac:dyDescent="0.25">
      <c r="A29">
        <f t="shared" si="1"/>
        <v>2011</v>
      </c>
      <c r="B29" s="7" t="s">
        <v>16</v>
      </c>
      <c r="C29" s="11">
        <v>101232</v>
      </c>
      <c r="D29" s="7">
        <v>101665</v>
      </c>
      <c r="E29" s="7">
        <v>0</v>
      </c>
      <c r="F29" s="7">
        <v>101665</v>
      </c>
    </row>
    <row r="30" spans="1:6" x14ac:dyDescent="0.25">
      <c r="A30">
        <f t="shared" si="1"/>
        <v>2011</v>
      </c>
      <c r="B30" s="9" t="s">
        <v>25</v>
      </c>
      <c r="C30" s="9">
        <f>+C18+C24+C27</f>
        <v>1864709</v>
      </c>
      <c r="D30" s="9">
        <f t="shared" ref="D30:F30" si="6">+D18+D24+D27</f>
        <v>2390402</v>
      </c>
      <c r="E30" s="9">
        <f t="shared" si="6"/>
        <v>-411370</v>
      </c>
      <c r="F30" s="9">
        <f t="shared" si="6"/>
        <v>1979032</v>
      </c>
    </row>
    <row r="32" spans="1:6" x14ac:dyDescent="0.25">
      <c r="C32" s="2"/>
      <c r="D32" s="2"/>
      <c r="E32" s="2"/>
      <c r="F32" s="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B1" workbookViewId="0">
      <selection activeCell="B6" sqref="B6"/>
    </sheetView>
  </sheetViews>
  <sheetFormatPr defaultRowHeight="15" x14ac:dyDescent="0.25"/>
  <cols>
    <col min="1" max="1" width="9.140625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14" ht="30" x14ac:dyDescent="0.25">
      <c r="B1" s="4">
        <v>2022</v>
      </c>
      <c r="C1" s="5" t="s">
        <v>0</v>
      </c>
      <c r="D1" s="5" t="s">
        <v>1</v>
      </c>
      <c r="E1" s="5" t="s">
        <v>2</v>
      </c>
      <c r="F1" s="5" t="s">
        <v>3</v>
      </c>
    </row>
    <row r="2" spans="1:14" ht="18.75" x14ac:dyDescent="0.25">
      <c r="A2">
        <f>+B1</f>
        <v>2022</v>
      </c>
      <c r="B2" s="6" t="s">
        <v>4</v>
      </c>
      <c r="C2" s="7"/>
      <c r="D2" s="7"/>
      <c r="E2" s="7"/>
      <c r="F2" s="7"/>
    </row>
    <row r="3" spans="1:14" x14ac:dyDescent="0.25">
      <c r="A3">
        <f>+A2</f>
        <v>2022</v>
      </c>
      <c r="B3" s="8" t="s">
        <v>5</v>
      </c>
      <c r="C3" s="8">
        <f>SUM(C4:C8)</f>
        <v>2924909.5444999994</v>
      </c>
      <c r="D3" s="8">
        <f t="shared" ref="D3:F3" si="0">SUM(D4:D8)</f>
        <v>4011697.9928800003</v>
      </c>
      <c r="E3" s="8">
        <f t="shared" si="0"/>
        <v>-859978.42959000019</v>
      </c>
      <c r="F3" s="8">
        <f t="shared" si="0"/>
        <v>3151719.56329</v>
      </c>
      <c r="K3" s="3"/>
      <c r="L3" s="3"/>
      <c r="M3" s="3"/>
      <c r="N3" s="3"/>
    </row>
    <row r="4" spans="1:14" x14ac:dyDescent="0.25">
      <c r="A4">
        <f t="shared" ref="A4:A30" si="1">+A3</f>
        <v>2022</v>
      </c>
      <c r="B4" s="7" t="s">
        <v>6</v>
      </c>
      <c r="C4" s="7">
        <v>1111188.1287</v>
      </c>
      <c r="D4" s="7">
        <v>1111188.1287</v>
      </c>
      <c r="E4" s="7">
        <f t="shared" ref="E4:E14" si="2">+F4-D4</f>
        <v>-299.53606999991462</v>
      </c>
      <c r="F4" s="7">
        <v>1110888.5926300001</v>
      </c>
      <c r="K4" s="3"/>
      <c r="L4" s="3"/>
      <c r="N4" s="3"/>
    </row>
    <row r="5" spans="1:14" x14ac:dyDescent="0.25">
      <c r="A5">
        <f t="shared" si="1"/>
        <v>2022</v>
      </c>
      <c r="B5" s="7" t="s">
        <v>7</v>
      </c>
      <c r="C5" s="7">
        <v>123208.30727</v>
      </c>
      <c r="D5" s="7">
        <v>123208.30727</v>
      </c>
      <c r="E5" s="7">
        <f t="shared" si="2"/>
        <v>0</v>
      </c>
      <c r="F5" s="7">
        <v>123208.30727</v>
      </c>
      <c r="K5" s="3"/>
      <c r="L5" s="3"/>
      <c r="N5" s="3"/>
    </row>
    <row r="6" spans="1:14" x14ac:dyDescent="0.25">
      <c r="A6">
        <f t="shared" si="1"/>
        <v>2022</v>
      </c>
      <c r="B6" s="7" t="s">
        <v>8</v>
      </c>
      <c r="C6" s="7">
        <v>340429.98507</v>
      </c>
      <c r="D6" s="7">
        <v>587540.70308999997</v>
      </c>
      <c r="E6" s="7">
        <f t="shared" si="2"/>
        <v>-72290.003129999968</v>
      </c>
      <c r="F6" s="7">
        <v>515250.69996</v>
      </c>
      <c r="K6" s="3"/>
      <c r="L6" s="3"/>
      <c r="M6" s="3"/>
      <c r="N6" s="3"/>
    </row>
    <row r="7" spans="1:14" x14ac:dyDescent="0.25">
      <c r="A7">
        <f t="shared" si="1"/>
        <v>2022</v>
      </c>
      <c r="B7" s="7" t="s">
        <v>9</v>
      </c>
      <c r="C7" s="7">
        <v>1326695.5038699999</v>
      </c>
      <c r="D7" s="7">
        <v>2161724.3549700002</v>
      </c>
      <c r="E7" s="7">
        <f t="shared" si="2"/>
        <v>-787187.89039000031</v>
      </c>
      <c r="F7" s="7">
        <v>1374536.4645799999</v>
      </c>
      <c r="K7" s="3"/>
      <c r="L7" s="3"/>
      <c r="M7" s="3"/>
      <c r="N7" s="3"/>
    </row>
    <row r="8" spans="1:14" x14ac:dyDescent="0.25">
      <c r="A8">
        <f t="shared" si="1"/>
        <v>2022</v>
      </c>
      <c r="B8" s="7" t="s">
        <v>10</v>
      </c>
      <c r="C8" s="7">
        <v>23387.619589999998</v>
      </c>
      <c r="D8" s="7">
        <v>28036.49885</v>
      </c>
      <c r="E8" s="7">
        <f t="shared" si="2"/>
        <v>-201</v>
      </c>
      <c r="F8" s="7">
        <v>27835.49885</v>
      </c>
      <c r="K8" s="3"/>
      <c r="L8" s="3"/>
      <c r="M8" s="3"/>
      <c r="N8" s="3"/>
    </row>
    <row r="9" spans="1:14" x14ac:dyDescent="0.25">
      <c r="A9">
        <f t="shared" si="1"/>
        <v>2022</v>
      </c>
      <c r="B9" s="8" t="s">
        <v>11</v>
      </c>
      <c r="C9" s="8">
        <f>+C10+C11</f>
        <v>178286.11517</v>
      </c>
      <c r="D9" s="8">
        <f t="shared" ref="D9:F9" si="3">+D10+D11</f>
        <v>213380.61298000001</v>
      </c>
      <c r="E9" s="8">
        <f t="shared" si="3"/>
        <v>-34030.128979999994</v>
      </c>
      <c r="F9" s="8">
        <f t="shared" si="3"/>
        <v>179350.484</v>
      </c>
      <c r="K9" s="3"/>
      <c r="L9" s="3"/>
      <c r="M9" s="3"/>
      <c r="N9" s="3"/>
    </row>
    <row r="10" spans="1:14" x14ac:dyDescent="0.25">
      <c r="A10">
        <f t="shared" si="1"/>
        <v>2022</v>
      </c>
      <c r="B10" s="7" t="s">
        <v>12</v>
      </c>
      <c r="C10" s="7">
        <v>101.14</v>
      </c>
      <c r="D10" s="7">
        <v>18365.03312</v>
      </c>
      <c r="E10" s="7">
        <f t="shared" si="2"/>
        <v>-18203.883119999999</v>
      </c>
      <c r="F10" s="7">
        <v>161.15</v>
      </c>
      <c r="K10" s="3"/>
      <c r="L10" s="3"/>
      <c r="N10" s="3"/>
    </row>
    <row r="11" spans="1:14" x14ac:dyDescent="0.25">
      <c r="A11">
        <f t="shared" si="1"/>
        <v>2022</v>
      </c>
      <c r="B11" s="7" t="s">
        <v>13</v>
      </c>
      <c r="C11" s="7">
        <v>178184.97516999999</v>
      </c>
      <c r="D11" s="7">
        <v>195015.57986</v>
      </c>
      <c r="E11" s="7">
        <f t="shared" si="2"/>
        <v>-15826.245859999995</v>
      </c>
      <c r="F11" s="7">
        <v>179189.334</v>
      </c>
      <c r="K11" s="3"/>
      <c r="L11" s="3"/>
      <c r="M11" s="3"/>
      <c r="N11" s="3"/>
    </row>
    <row r="12" spans="1:14" x14ac:dyDescent="0.25">
      <c r="A12">
        <f t="shared" si="1"/>
        <v>2022</v>
      </c>
      <c r="B12" s="8" t="s">
        <v>14</v>
      </c>
      <c r="C12" s="8">
        <f>+C13+C14</f>
        <v>303029.66501999996</v>
      </c>
      <c r="D12" s="8">
        <f t="shared" ref="D12:F12" si="4">+D13+D14</f>
        <v>317236.27483999997</v>
      </c>
      <c r="E12" s="8">
        <f t="shared" si="4"/>
        <v>0</v>
      </c>
      <c r="F12" s="8">
        <f t="shared" si="4"/>
        <v>317236.27483999997</v>
      </c>
      <c r="K12" s="3"/>
      <c r="L12" s="3"/>
      <c r="N12" s="3"/>
    </row>
    <row r="13" spans="1:14" x14ac:dyDescent="0.25">
      <c r="A13">
        <f t="shared" si="1"/>
        <v>2022</v>
      </c>
      <c r="B13" s="7" t="s">
        <v>15</v>
      </c>
      <c r="C13" s="7">
        <v>0.04</v>
      </c>
      <c r="D13" s="7">
        <v>14206.649820000001</v>
      </c>
      <c r="E13" s="7">
        <f t="shared" si="2"/>
        <v>0</v>
      </c>
      <c r="F13" s="7">
        <v>14206.649820000001</v>
      </c>
      <c r="K13" s="3"/>
      <c r="L13" s="3"/>
      <c r="N13" s="3"/>
    </row>
    <row r="14" spans="1:14" x14ac:dyDescent="0.25">
      <c r="A14">
        <f t="shared" si="1"/>
        <v>2022</v>
      </c>
      <c r="B14" s="7" t="s">
        <v>16</v>
      </c>
      <c r="C14" s="7">
        <v>303029.62501999998</v>
      </c>
      <c r="D14" s="7">
        <v>303029.62501999998</v>
      </c>
      <c r="E14" s="7">
        <f t="shared" si="2"/>
        <v>0</v>
      </c>
      <c r="F14" s="7">
        <v>303029.62501999998</v>
      </c>
      <c r="K14" s="3"/>
      <c r="L14" s="3"/>
      <c r="N14" s="3"/>
    </row>
    <row r="15" spans="1:14" x14ac:dyDescent="0.25">
      <c r="A15">
        <f t="shared" si="1"/>
        <v>2022</v>
      </c>
      <c r="B15" s="9" t="s">
        <v>17</v>
      </c>
      <c r="C15" s="9">
        <f>+C12+C9+C3</f>
        <v>3406225.3246899992</v>
      </c>
      <c r="D15" s="9">
        <f t="shared" ref="D15:F15" si="5">+D12+D9+D3</f>
        <v>4542314.8807000006</v>
      </c>
      <c r="E15" s="9">
        <f t="shared" si="5"/>
        <v>-894008.55857000023</v>
      </c>
      <c r="F15" s="9">
        <f t="shared" si="5"/>
        <v>3648306.3221299998</v>
      </c>
      <c r="K15" s="3"/>
      <c r="L15" s="3"/>
      <c r="M15" s="3"/>
      <c r="N15" s="3"/>
    </row>
    <row r="16" spans="1:14" x14ac:dyDescent="0.25">
      <c r="A16">
        <f t="shared" si="1"/>
        <v>2022</v>
      </c>
      <c r="B16" s="7"/>
      <c r="C16" s="7"/>
      <c r="D16" s="7"/>
      <c r="E16" s="7"/>
      <c r="F16" s="7"/>
    </row>
    <row r="17" spans="1:14" ht="18.75" x14ac:dyDescent="0.25">
      <c r="A17">
        <f t="shared" si="1"/>
        <v>2022</v>
      </c>
      <c r="B17" s="6" t="s">
        <v>18</v>
      </c>
      <c r="C17" s="7"/>
      <c r="D17" s="7"/>
      <c r="E17" s="7"/>
      <c r="F17" s="7"/>
    </row>
    <row r="18" spans="1:14" x14ac:dyDescent="0.25">
      <c r="A18">
        <f t="shared" si="1"/>
        <v>2022</v>
      </c>
      <c r="B18" s="8" t="s">
        <v>5</v>
      </c>
      <c r="C18" s="10">
        <f t="shared" ref="C18:E18" si="6">SUM(C19:C23)</f>
        <v>2529550.56825</v>
      </c>
      <c r="D18" s="10">
        <f t="shared" si="6"/>
        <v>3612906.5432199999</v>
      </c>
      <c r="E18" s="10">
        <f t="shared" si="6"/>
        <v>-859978.42950000009</v>
      </c>
      <c r="F18" s="10">
        <f>SUM(F19:F23)</f>
        <v>2752928.1137199998</v>
      </c>
      <c r="K18" s="3"/>
      <c r="L18" s="3"/>
      <c r="M18" s="3"/>
      <c r="N18" s="3"/>
    </row>
    <row r="19" spans="1:14" x14ac:dyDescent="0.25">
      <c r="A19">
        <f t="shared" si="1"/>
        <v>2022</v>
      </c>
      <c r="B19" s="7" t="s">
        <v>19</v>
      </c>
      <c r="C19" s="11">
        <v>465919.00799000001</v>
      </c>
      <c r="D19" s="7">
        <v>836866.50069000002</v>
      </c>
      <c r="E19" s="7">
        <f t="shared" ref="E19:E29" si="7">+F19-D19</f>
        <v>0</v>
      </c>
      <c r="F19" s="7">
        <v>836866.50069000002</v>
      </c>
      <c r="K19" s="3"/>
      <c r="L19" s="3"/>
      <c r="N19" s="3"/>
    </row>
    <row r="20" spans="1:14" x14ac:dyDescent="0.25">
      <c r="A20">
        <f t="shared" si="1"/>
        <v>2022</v>
      </c>
      <c r="B20" s="7" t="s">
        <v>20</v>
      </c>
      <c r="C20" s="11">
        <v>675041.46154000005</v>
      </c>
      <c r="D20" s="7">
        <v>1268156.1589200001</v>
      </c>
      <c r="E20" s="7">
        <f t="shared" si="7"/>
        <v>-66882.288300000131</v>
      </c>
      <c r="F20" s="7">
        <v>1201273.8706199999</v>
      </c>
      <c r="K20" s="3"/>
      <c r="L20" s="3"/>
      <c r="M20" s="3"/>
      <c r="N20" s="3"/>
    </row>
    <row r="21" spans="1:14" x14ac:dyDescent="0.25">
      <c r="A21">
        <f t="shared" si="1"/>
        <v>2022</v>
      </c>
      <c r="B21" s="7" t="s">
        <v>21</v>
      </c>
      <c r="C21" s="11">
        <v>15800</v>
      </c>
      <c r="D21" s="7">
        <v>16145.00762</v>
      </c>
      <c r="E21" s="7">
        <f t="shared" si="7"/>
        <v>0</v>
      </c>
      <c r="F21" s="7">
        <v>16145.00762</v>
      </c>
      <c r="K21" s="3"/>
      <c r="L21" s="3"/>
      <c r="N21" s="3"/>
    </row>
    <row r="22" spans="1:14" x14ac:dyDescent="0.25">
      <c r="A22">
        <f t="shared" si="1"/>
        <v>2022</v>
      </c>
      <c r="B22" s="7" t="s">
        <v>9</v>
      </c>
      <c r="C22" s="11">
        <v>1323192.17524</v>
      </c>
      <c r="D22" s="7">
        <v>1441820.95251</v>
      </c>
      <c r="E22" s="7">
        <f t="shared" si="7"/>
        <v>-793096.14119999995</v>
      </c>
      <c r="F22" s="7">
        <v>648724.81131000002</v>
      </c>
      <c r="K22" s="3"/>
      <c r="L22" s="3"/>
      <c r="M22" s="3"/>
      <c r="N22" s="3"/>
    </row>
    <row r="23" spans="1:14" x14ac:dyDescent="0.25">
      <c r="A23">
        <f>+A22</f>
        <v>2022</v>
      </c>
      <c r="B23" s="7" t="s">
        <v>22</v>
      </c>
      <c r="C23" s="11">
        <v>49597.923479999998</v>
      </c>
      <c r="D23" s="7">
        <v>49917.923479999998</v>
      </c>
      <c r="E23" s="7">
        <f t="shared" si="7"/>
        <v>0</v>
      </c>
      <c r="F23" s="7">
        <v>49917.923479999998</v>
      </c>
      <c r="K23" s="3"/>
      <c r="L23" s="3"/>
      <c r="N23" s="3"/>
    </row>
    <row r="24" spans="1:14" x14ac:dyDescent="0.25">
      <c r="A24">
        <f t="shared" si="1"/>
        <v>2022</v>
      </c>
      <c r="B24" s="8" t="s">
        <v>11</v>
      </c>
      <c r="C24" s="10">
        <f>+C25+C26</f>
        <v>753399.53399999999</v>
      </c>
      <c r="D24" s="10">
        <f t="shared" ref="D24:F24" si="8">+D25+D26</f>
        <v>803218.38260999997</v>
      </c>
      <c r="E24" s="10">
        <f t="shared" si="8"/>
        <v>-34030.129070000017</v>
      </c>
      <c r="F24" s="10">
        <f t="shared" si="8"/>
        <v>769188.25353999995</v>
      </c>
      <c r="K24" s="3"/>
      <c r="L24" s="3"/>
      <c r="M24" s="3"/>
      <c r="N24" s="3"/>
    </row>
    <row r="25" spans="1:14" x14ac:dyDescent="0.25">
      <c r="A25">
        <f t="shared" si="1"/>
        <v>2022</v>
      </c>
      <c r="B25" s="7" t="s">
        <v>23</v>
      </c>
      <c r="C25" s="11">
        <v>706055.82886999997</v>
      </c>
      <c r="D25" s="7">
        <v>748236.80047999998</v>
      </c>
      <c r="E25" s="7">
        <f t="shared" si="7"/>
        <v>-18203.883120000013</v>
      </c>
      <c r="F25" s="7">
        <v>730032.91735999996</v>
      </c>
      <c r="K25" s="3"/>
      <c r="L25" s="3"/>
      <c r="N25" s="3"/>
    </row>
    <row r="26" spans="1:14" x14ac:dyDescent="0.25">
      <c r="A26">
        <f t="shared" si="1"/>
        <v>2022</v>
      </c>
      <c r="B26" s="7" t="s">
        <v>24</v>
      </c>
      <c r="C26" s="11">
        <v>47343.705130000002</v>
      </c>
      <c r="D26" s="7">
        <v>54981.582130000003</v>
      </c>
      <c r="E26" s="7">
        <f t="shared" si="7"/>
        <v>-15826.245950000004</v>
      </c>
      <c r="F26" s="7">
        <v>39155.336179999998</v>
      </c>
      <c r="K26" s="3"/>
      <c r="L26" s="3"/>
      <c r="M26" s="3"/>
      <c r="N26" s="3"/>
    </row>
    <row r="27" spans="1:14" x14ac:dyDescent="0.25">
      <c r="A27">
        <f t="shared" si="1"/>
        <v>2022</v>
      </c>
      <c r="B27" s="8" t="s">
        <v>14</v>
      </c>
      <c r="C27" s="10">
        <f>+C28+C29</f>
        <v>123275.22242999999</v>
      </c>
      <c r="D27" s="10">
        <f t="shared" ref="D27:F27" si="9">+D28+D29</f>
        <v>126189.95486999999</v>
      </c>
      <c r="E27" s="10">
        <f t="shared" si="9"/>
        <v>0</v>
      </c>
      <c r="F27" s="10">
        <f t="shared" si="9"/>
        <v>126189.95486999999</v>
      </c>
      <c r="K27" s="3"/>
      <c r="L27" s="3"/>
      <c r="N27" s="3"/>
    </row>
    <row r="28" spans="1:14" x14ac:dyDescent="0.25">
      <c r="A28">
        <f t="shared" si="1"/>
        <v>2022</v>
      </c>
      <c r="B28" s="7" t="s">
        <v>15</v>
      </c>
      <c r="C28" s="11">
        <v>36709.089950000001</v>
      </c>
      <c r="D28" s="7">
        <v>39623.820390000001</v>
      </c>
      <c r="E28" s="7">
        <f t="shared" si="7"/>
        <v>0</v>
      </c>
      <c r="F28" s="7">
        <v>39623.820390000001</v>
      </c>
      <c r="K28" s="3"/>
      <c r="L28" s="3"/>
      <c r="N28" s="3"/>
    </row>
    <row r="29" spans="1:14" x14ac:dyDescent="0.25">
      <c r="A29">
        <f t="shared" si="1"/>
        <v>2022</v>
      </c>
      <c r="B29" s="7" t="s">
        <v>16</v>
      </c>
      <c r="C29" s="11">
        <v>86566.13248</v>
      </c>
      <c r="D29" s="7">
        <v>86566.134479999993</v>
      </c>
      <c r="E29" s="7">
        <f t="shared" si="7"/>
        <v>0</v>
      </c>
      <c r="F29" s="7">
        <v>86566.134479999993</v>
      </c>
      <c r="K29" s="3"/>
      <c r="L29" s="3"/>
      <c r="N29" s="3"/>
    </row>
    <row r="30" spans="1:14" x14ac:dyDescent="0.25">
      <c r="A30">
        <f t="shared" si="1"/>
        <v>2022</v>
      </c>
      <c r="B30" s="9" t="s">
        <v>25</v>
      </c>
      <c r="C30" s="9">
        <f>+C18+C24+C27</f>
        <v>3406225.3246800001</v>
      </c>
      <c r="D30" s="9">
        <f t="shared" ref="D30:F30" si="10">+D18+D24+D27</f>
        <v>4542314.8806999996</v>
      </c>
      <c r="E30" s="9">
        <f t="shared" si="10"/>
        <v>-894008.55857000011</v>
      </c>
      <c r="F30" s="9">
        <f t="shared" si="10"/>
        <v>3648306.3221299998</v>
      </c>
      <c r="K30" s="3"/>
      <c r="L30" s="3"/>
      <c r="M30" s="3"/>
      <c r="N30" s="3"/>
    </row>
    <row r="31" spans="1:14" x14ac:dyDescent="0.25">
      <c r="B31" s="1"/>
      <c r="C31" s="1"/>
      <c r="D31" s="1"/>
      <c r="E31" s="1"/>
      <c r="F31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  <ignoredErrors>
    <ignoredError sqref="C18:F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6" sqref="B6"/>
    </sheetView>
  </sheetViews>
  <sheetFormatPr defaultRowHeight="15" x14ac:dyDescent="0.25"/>
  <cols>
    <col min="1" max="1" width="0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6" ht="30" x14ac:dyDescent="0.25">
      <c r="B1" s="4">
        <v>2021</v>
      </c>
      <c r="C1" s="5" t="s">
        <v>0</v>
      </c>
      <c r="D1" s="5" t="s">
        <v>1</v>
      </c>
      <c r="E1" s="5" t="s">
        <v>2</v>
      </c>
      <c r="F1" s="5" t="s">
        <v>3</v>
      </c>
    </row>
    <row r="2" spans="1:6" ht="18.75" x14ac:dyDescent="0.25">
      <c r="A2">
        <f>+B1</f>
        <v>2021</v>
      </c>
      <c r="B2" s="6" t="s">
        <v>4</v>
      </c>
      <c r="C2" s="7"/>
      <c r="D2" s="7"/>
      <c r="E2" s="7"/>
      <c r="F2" s="7"/>
    </row>
    <row r="3" spans="1:6" x14ac:dyDescent="0.25">
      <c r="A3">
        <f>+A2</f>
        <v>2021</v>
      </c>
      <c r="B3" s="8" t="s">
        <v>5</v>
      </c>
      <c r="C3" s="8">
        <f>SUM(C4:C8)</f>
        <v>2774195.2194000003</v>
      </c>
      <c r="D3" s="8">
        <f t="shared" ref="D3:F3" si="0">SUM(D4:D8)</f>
        <v>3808488</v>
      </c>
      <c r="E3" s="8">
        <f t="shared" si="0"/>
        <v>-821263</v>
      </c>
      <c r="F3" s="8">
        <f t="shared" si="0"/>
        <v>2987225</v>
      </c>
    </row>
    <row r="4" spans="1:6" x14ac:dyDescent="0.25">
      <c r="A4">
        <f t="shared" ref="A4:A30" si="1">+A3</f>
        <v>2021</v>
      </c>
      <c r="B4" s="7" t="s">
        <v>6</v>
      </c>
      <c r="C4" s="7">
        <v>1068119.70481</v>
      </c>
      <c r="D4" s="7">
        <v>1068120</v>
      </c>
      <c r="E4" s="7">
        <f t="shared" ref="E4:E14" si="2">+F4-D4</f>
        <v>0</v>
      </c>
      <c r="F4" s="7">
        <v>1068120</v>
      </c>
    </row>
    <row r="5" spans="1:6" x14ac:dyDescent="0.25">
      <c r="A5">
        <f t="shared" si="1"/>
        <v>2021</v>
      </c>
      <c r="B5" s="7" t="s">
        <v>7</v>
      </c>
      <c r="C5" s="7">
        <v>97088.33872</v>
      </c>
      <c r="D5" s="7">
        <v>97088</v>
      </c>
      <c r="E5" s="7">
        <f t="shared" si="2"/>
        <v>0</v>
      </c>
      <c r="F5" s="7">
        <v>97088</v>
      </c>
    </row>
    <row r="6" spans="1:6" x14ac:dyDescent="0.25">
      <c r="A6">
        <f t="shared" si="1"/>
        <v>2021</v>
      </c>
      <c r="B6" s="7" t="s">
        <v>8</v>
      </c>
      <c r="C6" s="7">
        <v>340738.94263000001</v>
      </c>
      <c r="D6" s="7">
        <v>543489</v>
      </c>
      <c r="E6" s="7">
        <f t="shared" si="2"/>
        <v>-59511</v>
      </c>
      <c r="F6" s="7">
        <v>483978</v>
      </c>
    </row>
    <row r="7" spans="1:6" x14ac:dyDescent="0.25">
      <c r="A7">
        <f t="shared" si="1"/>
        <v>2021</v>
      </c>
      <c r="B7" s="7" t="s">
        <v>9</v>
      </c>
      <c r="C7" s="7">
        <v>1244410.96499</v>
      </c>
      <c r="D7" s="7">
        <v>2070857</v>
      </c>
      <c r="E7" s="7">
        <f t="shared" si="2"/>
        <v>-761551</v>
      </c>
      <c r="F7" s="7">
        <v>1309306</v>
      </c>
    </row>
    <row r="8" spans="1:6" x14ac:dyDescent="0.25">
      <c r="A8">
        <f t="shared" si="1"/>
        <v>2021</v>
      </c>
      <c r="B8" s="7" t="s">
        <v>10</v>
      </c>
      <c r="C8" s="7">
        <v>23837.268250000001</v>
      </c>
      <c r="D8" s="7">
        <v>28934</v>
      </c>
      <c r="E8" s="7">
        <f t="shared" si="2"/>
        <v>-201</v>
      </c>
      <c r="F8" s="7">
        <v>28733</v>
      </c>
    </row>
    <row r="9" spans="1:6" x14ac:dyDescent="0.25">
      <c r="A9">
        <f t="shared" si="1"/>
        <v>2021</v>
      </c>
      <c r="B9" s="8" t="s">
        <v>11</v>
      </c>
      <c r="C9" s="8">
        <f>+C10+C11</f>
        <v>148167.11200000002</v>
      </c>
      <c r="D9" s="8">
        <f t="shared" ref="D9:F9" si="3">+D10+D11</f>
        <v>156151</v>
      </c>
      <c r="E9" s="8">
        <f t="shared" si="3"/>
        <v>-7861</v>
      </c>
      <c r="F9" s="8">
        <f t="shared" si="3"/>
        <v>148290</v>
      </c>
    </row>
    <row r="10" spans="1:6" x14ac:dyDescent="0.25">
      <c r="A10">
        <f t="shared" si="1"/>
        <v>2021</v>
      </c>
      <c r="B10" s="7" t="s">
        <v>12</v>
      </c>
      <c r="C10" s="7">
        <v>1849.98</v>
      </c>
      <c r="D10" s="7">
        <v>2405</v>
      </c>
      <c r="E10" s="7">
        <f t="shared" si="2"/>
        <v>0</v>
      </c>
      <c r="F10" s="7">
        <v>2405</v>
      </c>
    </row>
    <row r="11" spans="1:6" x14ac:dyDescent="0.25">
      <c r="A11">
        <f t="shared" si="1"/>
        <v>2021</v>
      </c>
      <c r="B11" s="7" t="s">
        <v>13</v>
      </c>
      <c r="C11" s="7">
        <v>146317.13200000001</v>
      </c>
      <c r="D11" s="7">
        <v>153746</v>
      </c>
      <c r="E11" s="7">
        <f t="shared" si="2"/>
        <v>-7861</v>
      </c>
      <c r="F11" s="7">
        <v>145885</v>
      </c>
    </row>
    <row r="12" spans="1:6" x14ac:dyDescent="0.25">
      <c r="A12">
        <f t="shared" si="1"/>
        <v>2021</v>
      </c>
      <c r="B12" s="8" t="s">
        <v>14</v>
      </c>
      <c r="C12" s="8">
        <f>+C13+C14</f>
        <v>330900.03000000003</v>
      </c>
      <c r="D12" s="8">
        <f t="shared" ref="D12:F12" si="4">+D13+D14</f>
        <v>354580</v>
      </c>
      <c r="E12" s="8">
        <f t="shared" si="4"/>
        <v>0</v>
      </c>
      <c r="F12" s="8">
        <f t="shared" si="4"/>
        <v>354580</v>
      </c>
    </row>
    <row r="13" spans="1:6" x14ac:dyDescent="0.25">
      <c r="A13">
        <f t="shared" si="1"/>
        <v>2021</v>
      </c>
      <c r="B13" s="7" t="s">
        <v>15</v>
      </c>
      <c r="C13" s="7">
        <v>28000.03</v>
      </c>
      <c r="D13" s="7">
        <v>51680</v>
      </c>
      <c r="E13" s="7">
        <f t="shared" si="2"/>
        <v>0</v>
      </c>
      <c r="F13" s="7">
        <v>51680</v>
      </c>
    </row>
    <row r="14" spans="1:6" x14ac:dyDescent="0.25">
      <c r="A14">
        <f t="shared" si="1"/>
        <v>2021</v>
      </c>
      <c r="B14" s="7" t="s">
        <v>16</v>
      </c>
      <c r="C14" s="7">
        <v>302900</v>
      </c>
      <c r="D14" s="7">
        <v>302900</v>
      </c>
      <c r="E14" s="7">
        <f t="shared" si="2"/>
        <v>0</v>
      </c>
      <c r="F14" s="7">
        <v>302900</v>
      </c>
    </row>
    <row r="15" spans="1:6" x14ac:dyDescent="0.25">
      <c r="A15">
        <f t="shared" si="1"/>
        <v>2021</v>
      </c>
      <c r="B15" s="9" t="s">
        <v>17</v>
      </c>
      <c r="C15" s="9">
        <f>+C12+C9+C3</f>
        <v>3253262.3614000003</v>
      </c>
      <c r="D15" s="9">
        <f t="shared" ref="D15:F15" si="5">+D12+D9+D3</f>
        <v>4319219</v>
      </c>
      <c r="E15" s="9">
        <f t="shared" si="5"/>
        <v>-829124</v>
      </c>
      <c r="F15" s="9">
        <f t="shared" si="5"/>
        <v>3490095</v>
      </c>
    </row>
    <row r="16" spans="1:6" x14ac:dyDescent="0.25">
      <c r="A16">
        <f t="shared" si="1"/>
        <v>2021</v>
      </c>
      <c r="B16" s="7"/>
      <c r="C16" s="7"/>
      <c r="D16" s="7"/>
      <c r="E16" s="7"/>
      <c r="F16" s="7"/>
    </row>
    <row r="17" spans="1:6" ht="18.75" x14ac:dyDescent="0.25">
      <c r="A17">
        <f t="shared" si="1"/>
        <v>2021</v>
      </c>
      <c r="B17" s="6" t="s">
        <v>18</v>
      </c>
      <c r="C17" s="7"/>
      <c r="D17" s="7"/>
      <c r="E17" s="7"/>
      <c r="F17" s="7"/>
    </row>
    <row r="18" spans="1:6" x14ac:dyDescent="0.25">
      <c r="A18">
        <f t="shared" si="1"/>
        <v>2021</v>
      </c>
      <c r="B18" s="8" t="s">
        <v>5</v>
      </c>
      <c r="C18" s="10">
        <f t="shared" ref="C18:E18" si="6">SUM(C19:C23)</f>
        <v>2437671.1749299997</v>
      </c>
      <c r="D18" s="10">
        <f t="shared" si="6"/>
        <v>3476146</v>
      </c>
      <c r="E18" s="10">
        <f t="shared" si="6"/>
        <v>-821454</v>
      </c>
      <c r="F18" s="10">
        <f>SUM(F19:F23)</f>
        <v>2654692</v>
      </c>
    </row>
    <row r="19" spans="1:6" x14ac:dyDescent="0.25">
      <c r="A19">
        <f t="shared" si="1"/>
        <v>2021</v>
      </c>
      <c r="B19" s="7" t="s">
        <v>19</v>
      </c>
      <c r="C19" s="11">
        <v>455813.99560000002</v>
      </c>
      <c r="D19" s="7">
        <v>826892</v>
      </c>
      <c r="E19" s="7">
        <f t="shared" ref="E19:E29" si="7">+F19-D19</f>
        <v>0</v>
      </c>
      <c r="F19" s="7">
        <v>826892</v>
      </c>
    </row>
    <row r="20" spans="1:6" x14ac:dyDescent="0.25">
      <c r="A20">
        <f t="shared" si="1"/>
        <v>2021</v>
      </c>
      <c r="B20" s="7" t="s">
        <v>20</v>
      </c>
      <c r="C20" s="11">
        <v>620528.14162999997</v>
      </c>
      <c r="D20" s="7">
        <v>1170859</v>
      </c>
      <c r="E20" s="7">
        <f t="shared" si="7"/>
        <v>-58079</v>
      </c>
      <c r="F20" s="7">
        <v>1112780</v>
      </c>
    </row>
    <row r="21" spans="1:6" x14ac:dyDescent="0.25">
      <c r="A21">
        <f t="shared" si="1"/>
        <v>2021</v>
      </c>
      <c r="B21" s="7" t="s">
        <v>21</v>
      </c>
      <c r="C21" s="11">
        <v>15963.57958</v>
      </c>
      <c r="D21" s="7">
        <v>16139</v>
      </c>
      <c r="E21" s="7">
        <f t="shared" si="7"/>
        <v>0</v>
      </c>
      <c r="F21" s="7">
        <v>16139</v>
      </c>
    </row>
    <row r="22" spans="1:6" x14ac:dyDescent="0.25">
      <c r="A22">
        <f t="shared" si="1"/>
        <v>2021</v>
      </c>
      <c r="B22" s="7" t="s">
        <v>9</v>
      </c>
      <c r="C22" s="11">
        <v>1258189.00183</v>
      </c>
      <c r="D22" s="7">
        <v>1374490</v>
      </c>
      <c r="E22" s="7">
        <f t="shared" si="7"/>
        <v>-763375</v>
      </c>
      <c r="F22" s="7">
        <v>611115</v>
      </c>
    </row>
    <row r="23" spans="1:6" x14ac:dyDescent="0.25">
      <c r="A23">
        <f>+A22</f>
        <v>2021</v>
      </c>
      <c r="B23" s="7" t="s">
        <v>22</v>
      </c>
      <c r="C23" s="11">
        <v>87176.456290000002</v>
      </c>
      <c r="D23" s="7">
        <v>87766</v>
      </c>
      <c r="E23" s="7">
        <f t="shared" si="7"/>
        <v>0</v>
      </c>
      <c r="F23" s="7">
        <v>87766</v>
      </c>
    </row>
    <row r="24" spans="1:6" x14ac:dyDescent="0.25">
      <c r="A24">
        <f t="shared" si="1"/>
        <v>2021</v>
      </c>
      <c r="B24" s="8" t="s">
        <v>11</v>
      </c>
      <c r="C24" s="10">
        <f>+C25+C26</f>
        <v>671640</v>
      </c>
      <c r="D24" s="10">
        <f t="shared" ref="D24:F24" si="8">+D25+D26</f>
        <v>698095</v>
      </c>
      <c r="E24" s="10">
        <f t="shared" si="8"/>
        <v>-7670</v>
      </c>
      <c r="F24" s="10">
        <f t="shared" si="8"/>
        <v>690425</v>
      </c>
    </row>
    <row r="25" spans="1:6" x14ac:dyDescent="0.25">
      <c r="A25">
        <f t="shared" si="1"/>
        <v>2021</v>
      </c>
      <c r="B25" s="7" t="s">
        <v>23</v>
      </c>
      <c r="C25" s="11">
        <v>624583.04084000003</v>
      </c>
      <c r="D25" s="7">
        <v>647038</v>
      </c>
      <c r="E25" s="7">
        <f t="shared" si="7"/>
        <v>0</v>
      </c>
      <c r="F25" s="7">
        <v>647038</v>
      </c>
    </row>
    <row r="26" spans="1:6" x14ac:dyDescent="0.25">
      <c r="A26">
        <f t="shared" si="1"/>
        <v>2021</v>
      </c>
      <c r="B26" s="7" t="s">
        <v>24</v>
      </c>
      <c r="C26" s="11">
        <v>47056.959159999999</v>
      </c>
      <c r="D26" s="7">
        <v>51057</v>
      </c>
      <c r="E26" s="7">
        <f t="shared" si="7"/>
        <v>-7670</v>
      </c>
      <c r="F26" s="7">
        <v>43387</v>
      </c>
    </row>
    <row r="27" spans="1:6" x14ac:dyDescent="0.25">
      <c r="A27">
        <f t="shared" si="1"/>
        <v>2021</v>
      </c>
      <c r="B27" s="8" t="s">
        <v>14</v>
      </c>
      <c r="C27" s="10">
        <f>+C28+C29</f>
        <v>143951.18647000002</v>
      </c>
      <c r="D27" s="10">
        <f t="shared" ref="D27:F27" si="9">+D28+D29</f>
        <v>144842</v>
      </c>
      <c r="E27" s="10">
        <f t="shared" si="9"/>
        <v>0</v>
      </c>
      <c r="F27" s="10">
        <f t="shared" si="9"/>
        <v>144842</v>
      </c>
    </row>
    <row r="28" spans="1:6" x14ac:dyDescent="0.25">
      <c r="A28">
        <f t="shared" si="1"/>
        <v>2021</v>
      </c>
      <c r="B28" s="7" t="s">
        <v>15</v>
      </c>
      <c r="C28" s="11">
        <v>47285.05399</v>
      </c>
      <c r="D28" s="7">
        <v>48152</v>
      </c>
      <c r="E28" s="7">
        <f t="shared" si="7"/>
        <v>0</v>
      </c>
      <c r="F28" s="7">
        <v>48152</v>
      </c>
    </row>
    <row r="29" spans="1:6" x14ac:dyDescent="0.25">
      <c r="A29">
        <f t="shared" si="1"/>
        <v>2021</v>
      </c>
      <c r="B29" s="7" t="s">
        <v>16</v>
      </c>
      <c r="C29" s="11">
        <v>96666.13248</v>
      </c>
      <c r="D29" s="7">
        <v>96690</v>
      </c>
      <c r="E29" s="7">
        <f t="shared" si="7"/>
        <v>0</v>
      </c>
      <c r="F29" s="7">
        <v>96690</v>
      </c>
    </row>
    <row r="30" spans="1:6" x14ac:dyDescent="0.25">
      <c r="A30">
        <f t="shared" si="1"/>
        <v>2021</v>
      </c>
      <c r="B30" s="9" t="s">
        <v>25</v>
      </c>
      <c r="C30" s="9">
        <f>+C18+C24+C27</f>
        <v>3253262.3613999998</v>
      </c>
      <c r="D30" s="9">
        <f t="shared" ref="D30:F30" si="10">+D18+D24+D27</f>
        <v>4319083</v>
      </c>
      <c r="E30" s="9">
        <f t="shared" si="10"/>
        <v>-829124</v>
      </c>
      <c r="F30" s="9">
        <f t="shared" si="10"/>
        <v>3489959</v>
      </c>
    </row>
    <row r="31" spans="1:6" x14ac:dyDescent="0.25">
      <c r="B31" s="1"/>
      <c r="C31" s="1"/>
      <c r="D31" s="1"/>
      <c r="E31" s="1"/>
      <c r="F31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  <ignoredErrors>
    <ignoredError sqref="E9:E12" formula="1"/>
    <ignoredError sqref="C18:E2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6" sqref="B6"/>
    </sheetView>
  </sheetViews>
  <sheetFormatPr defaultRowHeight="15" x14ac:dyDescent="0.25"/>
  <cols>
    <col min="1" max="1" width="0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6" ht="30" x14ac:dyDescent="0.25">
      <c r="B1" s="4">
        <v>2020</v>
      </c>
      <c r="C1" s="5" t="s">
        <v>0</v>
      </c>
      <c r="D1" s="5" t="s">
        <v>1</v>
      </c>
      <c r="E1" s="5" t="s">
        <v>2</v>
      </c>
      <c r="F1" s="5" t="s">
        <v>3</v>
      </c>
    </row>
    <row r="2" spans="1:6" ht="18.75" x14ac:dyDescent="0.25">
      <c r="A2">
        <f>+B1</f>
        <v>2020</v>
      </c>
      <c r="B2" s="6" t="s">
        <v>4</v>
      </c>
      <c r="C2" s="7"/>
      <c r="D2" s="7"/>
      <c r="E2" s="7"/>
      <c r="F2" s="7"/>
    </row>
    <row r="3" spans="1:6" x14ac:dyDescent="0.25">
      <c r="A3">
        <f>+A2</f>
        <v>2020</v>
      </c>
      <c r="B3" s="8" t="s">
        <v>5</v>
      </c>
      <c r="C3" s="8">
        <f>SUM(C4:C8)</f>
        <v>2798335.80828</v>
      </c>
      <c r="D3" s="8">
        <f t="shared" ref="D3:F3" si="0">SUM(D4:D8)</f>
        <v>3834865.4</v>
      </c>
      <c r="E3" s="8">
        <f t="shared" si="0"/>
        <v>-817683.5</v>
      </c>
      <c r="F3" s="8">
        <f t="shared" si="0"/>
        <v>3017181.9</v>
      </c>
    </row>
    <row r="4" spans="1:6" x14ac:dyDescent="0.25">
      <c r="A4">
        <f t="shared" ref="A4:A30" si="1">+A3</f>
        <v>2020</v>
      </c>
      <c r="B4" s="7" t="s">
        <v>6</v>
      </c>
      <c r="C4" s="7">
        <v>1069543.2027499999</v>
      </c>
      <c r="D4" s="7">
        <v>1069542.5</v>
      </c>
      <c r="E4" s="7">
        <f t="shared" ref="E4:E14" si="2">+F4-D4</f>
        <v>0.5</v>
      </c>
      <c r="F4" s="7">
        <v>1069543</v>
      </c>
    </row>
    <row r="5" spans="1:6" x14ac:dyDescent="0.25">
      <c r="A5">
        <f t="shared" si="1"/>
        <v>2020</v>
      </c>
      <c r="B5" s="7" t="s">
        <v>7</v>
      </c>
      <c r="C5" s="7">
        <v>125527.283</v>
      </c>
      <c r="D5" s="7">
        <v>125526.9</v>
      </c>
      <c r="E5" s="7">
        <f t="shared" si="2"/>
        <v>0</v>
      </c>
      <c r="F5" s="7">
        <v>125526.9</v>
      </c>
    </row>
    <row r="6" spans="1:6" x14ac:dyDescent="0.25">
      <c r="A6">
        <f t="shared" si="1"/>
        <v>2020</v>
      </c>
      <c r="B6" s="7" t="s">
        <v>8</v>
      </c>
      <c r="C6" s="7">
        <v>350922</v>
      </c>
      <c r="D6" s="7">
        <v>568824</v>
      </c>
      <c r="E6" s="7">
        <f t="shared" si="2"/>
        <v>-53793</v>
      </c>
      <c r="F6" s="7">
        <v>515031</v>
      </c>
    </row>
    <row r="7" spans="1:6" x14ac:dyDescent="0.25">
      <c r="A7">
        <f t="shared" si="1"/>
        <v>2020</v>
      </c>
      <c r="B7" s="7" t="s">
        <v>9</v>
      </c>
      <c r="C7" s="7">
        <v>1213345.32253</v>
      </c>
      <c r="D7" s="7">
        <v>2025708</v>
      </c>
      <c r="E7" s="7">
        <f t="shared" si="2"/>
        <v>-763690</v>
      </c>
      <c r="F7" s="7">
        <v>1262018</v>
      </c>
    </row>
    <row r="8" spans="1:6" x14ac:dyDescent="0.25">
      <c r="A8">
        <f t="shared" si="1"/>
        <v>2020</v>
      </c>
      <c r="B8" s="7" t="s">
        <v>10</v>
      </c>
      <c r="C8" s="7">
        <v>38998</v>
      </c>
      <c r="D8" s="7">
        <v>45264</v>
      </c>
      <c r="E8" s="7">
        <f t="shared" si="2"/>
        <v>-201</v>
      </c>
      <c r="F8" s="7">
        <v>45063</v>
      </c>
    </row>
    <row r="9" spans="1:6" x14ac:dyDescent="0.25">
      <c r="A9">
        <f t="shared" si="1"/>
        <v>2020</v>
      </c>
      <c r="B9" s="8" t="s">
        <v>11</v>
      </c>
      <c r="C9" s="8">
        <f>+C10+C11</f>
        <v>42749.07</v>
      </c>
      <c r="D9" s="8">
        <f t="shared" ref="D9:F9" si="3">+D10+D11</f>
        <v>59648</v>
      </c>
      <c r="E9" s="8">
        <f t="shared" si="3"/>
        <v>-15872</v>
      </c>
      <c r="F9" s="8">
        <f t="shared" si="3"/>
        <v>43776</v>
      </c>
    </row>
    <row r="10" spans="1:6" x14ac:dyDescent="0.25">
      <c r="A10">
        <f t="shared" si="1"/>
        <v>2020</v>
      </c>
      <c r="B10" s="7" t="s">
        <v>12</v>
      </c>
      <c r="C10" s="12">
        <v>26949</v>
      </c>
      <c r="D10" s="7">
        <v>27606</v>
      </c>
      <c r="E10" s="7">
        <f t="shared" si="2"/>
        <v>0</v>
      </c>
      <c r="F10" s="7">
        <v>27606</v>
      </c>
    </row>
    <row r="11" spans="1:6" x14ac:dyDescent="0.25">
      <c r="A11">
        <f t="shared" si="1"/>
        <v>2020</v>
      </c>
      <c r="B11" s="7" t="s">
        <v>13</v>
      </c>
      <c r="C11" s="12">
        <v>15800.07</v>
      </c>
      <c r="D11" s="7">
        <v>32042</v>
      </c>
      <c r="E11" s="7">
        <f t="shared" si="2"/>
        <v>-15872</v>
      </c>
      <c r="F11" s="7">
        <v>16170</v>
      </c>
    </row>
    <row r="12" spans="1:6" x14ac:dyDescent="0.25">
      <c r="A12">
        <f t="shared" si="1"/>
        <v>2020</v>
      </c>
      <c r="B12" s="8" t="s">
        <v>14</v>
      </c>
      <c r="C12" s="8">
        <f>+C13+C14</f>
        <v>192484.86296999999</v>
      </c>
      <c r="D12" s="8">
        <f t="shared" ref="D12:F12" si="4">+D13+D14</f>
        <v>202362</v>
      </c>
      <c r="E12" s="8">
        <f t="shared" si="4"/>
        <v>0</v>
      </c>
      <c r="F12" s="8">
        <f t="shared" si="4"/>
        <v>202362</v>
      </c>
    </row>
    <row r="13" spans="1:6" x14ac:dyDescent="0.25">
      <c r="A13">
        <f t="shared" si="1"/>
        <v>2020</v>
      </c>
      <c r="B13" s="7" t="s">
        <v>15</v>
      </c>
      <c r="C13" s="7">
        <v>27963.862969999998</v>
      </c>
      <c r="D13" s="7">
        <v>37841</v>
      </c>
      <c r="E13" s="7">
        <f t="shared" si="2"/>
        <v>0</v>
      </c>
      <c r="F13" s="7">
        <v>37841</v>
      </c>
    </row>
    <row r="14" spans="1:6" x14ac:dyDescent="0.25">
      <c r="A14">
        <f t="shared" si="1"/>
        <v>2020</v>
      </c>
      <c r="B14" s="7" t="s">
        <v>16</v>
      </c>
      <c r="C14" s="7">
        <v>164521</v>
      </c>
      <c r="D14" s="7">
        <v>164521</v>
      </c>
      <c r="E14" s="7">
        <f t="shared" si="2"/>
        <v>0</v>
      </c>
      <c r="F14" s="7">
        <v>164521</v>
      </c>
    </row>
    <row r="15" spans="1:6" x14ac:dyDescent="0.25">
      <c r="A15">
        <f t="shared" si="1"/>
        <v>2020</v>
      </c>
      <c r="B15" s="9" t="s">
        <v>17</v>
      </c>
      <c r="C15" s="9">
        <f>+C12+C9+C3</f>
        <v>3033569.74125</v>
      </c>
      <c r="D15" s="9">
        <f t="shared" ref="D15:F15" si="5">+D12+D9+D3</f>
        <v>4096875.4</v>
      </c>
      <c r="E15" s="9">
        <f t="shared" si="5"/>
        <v>-833555.5</v>
      </c>
      <c r="F15" s="9">
        <f t="shared" si="5"/>
        <v>3263319.9</v>
      </c>
    </row>
    <row r="16" spans="1:6" x14ac:dyDescent="0.25">
      <c r="A16">
        <f t="shared" si="1"/>
        <v>2020</v>
      </c>
      <c r="B16" s="7"/>
      <c r="C16" s="7"/>
      <c r="D16" s="7"/>
      <c r="E16" s="7"/>
      <c r="F16" s="7"/>
    </row>
    <row r="17" spans="1:6" ht="18.75" x14ac:dyDescent="0.25">
      <c r="A17">
        <f t="shared" si="1"/>
        <v>2020</v>
      </c>
      <c r="B17" s="6" t="s">
        <v>18</v>
      </c>
      <c r="C17" s="7"/>
      <c r="D17" s="7"/>
      <c r="E17" s="7"/>
      <c r="F17" s="7"/>
    </row>
    <row r="18" spans="1:6" x14ac:dyDescent="0.25">
      <c r="A18">
        <f t="shared" si="1"/>
        <v>2020</v>
      </c>
      <c r="B18" s="8" t="s">
        <v>5</v>
      </c>
      <c r="C18" s="10">
        <f t="shared" ref="C18" si="6">SUM(C19:C23)</f>
        <v>2385995.29</v>
      </c>
      <c r="D18" s="10">
        <f>SUM(D19:D23)</f>
        <v>3415698</v>
      </c>
      <c r="E18" s="10">
        <f t="shared" ref="E18" si="7">SUM(E19:E23)</f>
        <v>-813594</v>
      </c>
      <c r="F18" s="10">
        <f>SUM(F19:F23)</f>
        <v>2602104</v>
      </c>
    </row>
    <row r="19" spans="1:6" x14ac:dyDescent="0.25">
      <c r="A19">
        <f t="shared" si="1"/>
        <v>2020</v>
      </c>
      <c r="B19" s="7" t="s">
        <v>19</v>
      </c>
      <c r="C19" s="12">
        <v>429682.77572000003</v>
      </c>
      <c r="D19" s="7">
        <v>784649</v>
      </c>
      <c r="E19" s="7">
        <f t="shared" ref="E19:E28" si="8">+F19-D19</f>
        <v>0</v>
      </c>
      <c r="F19" s="7">
        <v>784649</v>
      </c>
    </row>
    <row r="20" spans="1:6" x14ac:dyDescent="0.25">
      <c r="A20">
        <f t="shared" si="1"/>
        <v>2020</v>
      </c>
      <c r="B20" s="7" t="s">
        <v>20</v>
      </c>
      <c r="C20" s="12">
        <v>642153</v>
      </c>
      <c r="D20" s="7">
        <v>1201418</v>
      </c>
      <c r="E20" s="7">
        <f t="shared" si="8"/>
        <v>-64606</v>
      </c>
      <c r="F20" s="7">
        <v>1136812</v>
      </c>
    </row>
    <row r="21" spans="1:6" x14ac:dyDescent="0.25">
      <c r="A21">
        <f t="shared" si="1"/>
        <v>2020</v>
      </c>
      <c r="B21" s="7" t="s">
        <v>21</v>
      </c>
      <c r="C21" s="12">
        <v>16205.4809</v>
      </c>
      <c r="D21" s="7">
        <v>16461</v>
      </c>
      <c r="E21" s="7">
        <f t="shared" si="8"/>
        <v>0</v>
      </c>
      <c r="F21" s="7">
        <v>16461</v>
      </c>
    </row>
    <row r="22" spans="1:6" x14ac:dyDescent="0.25">
      <c r="A22">
        <f t="shared" si="1"/>
        <v>2020</v>
      </c>
      <c r="B22" s="7" t="s">
        <v>9</v>
      </c>
      <c r="C22" s="12">
        <v>1222670.0333800002</v>
      </c>
      <c r="D22" s="7">
        <v>1337855</v>
      </c>
      <c r="E22" s="7">
        <f t="shared" si="8"/>
        <v>-748988</v>
      </c>
      <c r="F22" s="7">
        <v>588867</v>
      </c>
    </row>
    <row r="23" spans="1:6" x14ac:dyDescent="0.25">
      <c r="A23">
        <f>+A22</f>
        <v>2020</v>
      </c>
      <c r="B23" s="7" t="s">
        <v>22</v>
      </c>
      <c r="C23" s="12">
        <v>75284</v>
      </c>
      <c r="D23" s="12">
        <v>75315</v>
      </c>
      <c r="E23" s="7">
        <f t="shared" si="8"/>
        <v>0</v>
      </c>
      <c r="F23" s="12">
        <v>75315</v>
      </c>
    </row>
    <row r="24" spans="1:6" x14ac:dyDescent="0.25">
      <c r="A24">
        <f t="shared" si="1"/>
        <v>2020</v>
      </c>
      <c r="B24" s="8" t="s">
        <v>11</v>
      </c>
      <c r="C24" s="10">
        <f>+C25+C26</f>
        <v>512433.80074999999</v>
      </c>
      <c r="D24" s="10">
        <f t="shared" ref="D24:F24" si="9">+D25+D26</f>
        <v>542100</v>
      </c>
      <c r="E24" s="10">
        <f t="shared" si="8"/>
        <v>-19962</v>
      </c>
      <c r="F24" s="10">
        <f t="shared" si="9"/>
        <v>522138</v>
      </c>
    </row>
    <row r="25" spans="1:6" x14ac:dyDescent="0.25">
      <c r="A25">
        <f t="shared" si="1"/>
        <v>2020</v>
      </c>
      <c r="B25" s="7" t="s">
        <v>23</v>
      </c>
      <c r="C25" s="11">
        <v>488901</v>
      </c>
      <c r="D25" s="7">
        <v>504487</v>
      </c>
      <c r="E25" s="7">
        <f t="shared" si="8"/>
        <v>-4089</v>
      </c>
      <c r="F25" s="7">
        <v>500398</v>
      </c>
    </row>
    <row r="26" spans="1:6" x14ac:dyDescent="0.25">
      <c r="A26">
        <f t="shared" si="1"/>
        <v>2020</v>
      </c>
      <c r="B26" s="7" t="s">
        <v>24</v>
      </c>
      <c r="C26" s="11">
        <v>23532.800749999999</v>
      </c>
      <c r="D26" s="7">
        <v>37613</v>
      </c>
      <c r="E26" s="7">
        <f t="shared" si="8"/>
        <v>-15873</v>
      </c>
      <c r="F26" s="7">
        <v>21740</v>
      </c>
    </row>
    <row r="27" spans="1:6" x14ac:dyDescent="0.25">
      <c r="A27">
        <f t="shared" si="1"/>
        <v>2020</v>
      </c>
      <c r="B27" s="8" t="s">
        <v>14</v>
      </c>
      <c r="C27" s="10">
        <f>+C28+C29</f>
        <v>135140.97859000001</v>
      </c>
      <c r="D27" s="10">
        <f t="shared" ref="D27:F27" si="10">+D28+D29</f>
        <v>139078</v>
      </c>
      <c r="E27" s="10">
        <f t="shared" si="8"/>
        <v>0</v>
      </c>
      <c r="F27" s="10">
        <f t="shared" si="10"/>
        <v>139078</v>
      </c>
    </row>
    <row r="28" spans="1:6" x14ac:dyDescent="0.25">
      <c r="A28">
        <f t="shared" si="1"/>
        <v>2020</v>
      </c>
      <c r="B28" s="7" t="s">
        <v>15</v>
      </c>
      <c r="C28" s="11">
        <v>50196</v>
      </c>
      <c r="D28" s="7">
        <v>54109</v>
      </c>
      <c r="E28" s="7">
        <f t="shared" si="8"/>
        <v>0</v>
      </c>
      <c r="F28" s="7">
        <v>54109</v>
      </c>
    </row>
    <row r="29" spans="1:6" x14ac:dyDescent="0.25">
      <c r="A29">
        <f t="shared" si="1"/>
        <v>2020</v>
      </c>
      <c r="B29" s="7" t="s">
        <v>16</v>
      </c>
      <c r="C29" s="11">
        <v>84944.978589999999</v>
      </c>
      <c r="D29" s="7">
        <v>84969</v>
      </c>
      <c r="E29" s="7">
        <f>+F29-D29</f>
        <v>0</v>
      </c>
      <c r="F29" s="7">
        <v>84969</v>
      </c>
    </row>
    <row r="30" spans="1:6" x14ac:dyDescent="0.25">
      <c r="A30">
        <f t="shared" si="1"/>
        <v>2020</v>
      </c>
      <c r="B30" s="9" t="s">
        <v>25</v>
      </c>
      <c r="C30" s="9">
        <f>+C18+C24+C27</f>
        <v>3033570.0693399999</v>
      </c>
      <c r="D30" s="9">
        <f t="shared" ref="D30:F30" si="11">+D18+D24+D27</f>
        <v>4096876</v>
      </c>
      <c r="E30" s="9">
        <f t="shared" si="11"/>
        <v>-833556</v>
      </c>
      <c r="F30" s="9">
        <f t="shared" si="11"/>
        <v>3263320</v>
      </c>
    </row>
    <row r="31" spans="1:6" x14ac:dyDescent="0.25">
      <c r="B31" s="1"/>
      <c r="C31" s="1"/>
      <c r="D31" s="1"/>
      <c r="E31" s="1"/>
      <c r="F31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6" sqref="B6"/>
    </sheetView>
  </sheetViews>
  <sheetFormatPr defaultRowHeight="15" x14ac:dyDescent="0.25"/>
  <cols>
    <col min="1" max="1" width="0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6" ht="30" x14ac:dyDescent="0.25">
      <c r="B1" s="4">
        <v>2019</v>
      </c>
      <c r="C1" s="5" t="s">
        <v>0</v>
      </c>
      <c r="D1" s="5" t="s">
        <v>1</v>
      </c>
      <c r="E1" s="5" t="s">
        <v>2</v>
      </c>
      <c r="F1" s="5" t="s">
        <v>3</v>
      </c>
    </row>
    <row r="2" spans="1:6" ht="18.75" x14ac:dyDescent="0.25">
      <c r="A2">
        <f>+B1</f>
        <v>2019</v>
      </c>
      <c r="B2" s="6" t="s">
        <v>4</v>
      </c>
      <c r="C2" s="7"/>
      <c r="D2" s="7"/>
      <c r="E2" s="7"/>
      <c r="F2" s="7"/>
    </row>
    <row r="3" spans="1:6" x14ac:dyDescent="0.25">
      <c r="A3">
        <f>+A2</f>
        <v>2019</v>
      </c>
      <c r="B3" s="8" t="s">
        <v>5</v>
      </c>
      <c r="C3" s="8">
        <f>SUM(C4:C8)</f>
        <v>0</v>
      </c>
      <c r="D3" s="8">
        <f t="shared" ref="D3:F3" si="0">SUM(D4:D8)</f>
        <v>0</v>
      </c>
      <c r="E3" s="8">
        <f t="shared" si="0"/>
        <v>0</v>
      </c>
      <c r="F3" s="8">
        <f t="shared" si="0"/>
        <v>0</v>
      </c>
    </row>
    <row r="4" spans="1:6" x14ac:dyDescent="0.25">
      <c r="A4">
        <f t="shared" ref="A4:A30" si="1">+A3</f>
        <v>2019</v>
      </c>
      <c r="B4" s="7" t="s">
        <v>6</v>
      </c>
      <c r="C4" s="7"/>
      <c r="D4" s="7"/>
      <c r="E4" s="7"/>
      <c r="F4" s="7"/>
    </row>
    <row r="5" spans="1:6" x14ac:dyDescent="0.25">
      <c r="A5">
        <f t="shared" si="1"/>
        <v>2019</v>
      </c>
      <c r="B5" s="7" t="s">
        <v>7</v>
      </c>
      <c r="C5" s="7"/>
      <c r="D5" s="7"/>
      <c r="E5" s="7"/>
      <c r="F5" s="7"/>
    </row>
    <row r="6" spans="1:6" x14ac:dyDescent="0.25">
      <c r="A6">
        <f t="shared" si="1"/>
        <v>2019</v>
      </c>
      <c r="B6" s="7" t="s">
        <v>8</v>
      </c>
      <c r="C6" s="7"/>
      <c r="D6" s="7"/>
      <c r="E6" s="7"/>
      <c r="F6" s="7"/>
    </row>
    <row r="7" spans="1:6" x14ac:dyDescent="0.25">
      <c r="A7">
        <f t="shared" si="1"/>
        <v>2019</v>
      </c>
      <c r="B7" s="7" t="s">
        <v>9</v>
      </c>
      <c r="C7" s="7"/>
      <c r="D7" s="7"/>
      <c r="E7" s="7"/>
      <c r="F7" s="7"/>
    </row>
    <row r="8" spans="1:6" x14ac:dyDescent="0.25">
      <c r="A8">
        <f t="shared" si="1"/>
        <v>2019</v>
      </c>
      <c r="B8" s="7" t="s">
        <v>10</v>
      </c>
      <c r="C8" s="7"/>
      <c r="D8" s="7"/>
      <c r="E8" s="7"/>
      <c r="F8" s="7"/>
    </row>
    <row r="9" spans="1:6" x14ac:dyDescent="0.25">
      <c r="A9">
        <f t="shared" si="1"/>
        <v>2019</v>
      </c>
      <c r="B9" s="8" t="s">
        <v>11</v>
      </c>
      <c r="C9" s="8">
        <f>+C10+C11</f>
        <v>0</v>
      </c>
      <c r="D9" s="8">
        <f t="shared" ref="D9:F9" si="2">+D10+D11</f>
        <v>0</v>
      </c>
      <c r="E9" s="8">
        <f t="shared" si="2"/>
        <v>0</v>
      </c>
      <c r="F9" s="8">
        <f t="shared" si="2"/>
        <v>0</v>
      </c>
    </row>
    <row r="10" spans="1:6" x14ac:dyDescent="0.25">
      <c r="A10">
        <f t="shared" si="1"/>
        <v>2019</v>
      </c>
      <c r="B10" s="7" t="s">
        <v>12</v>
      </c>
      <c r="C10" s="7"/>
      <c r="D10" s="7"/>
      <c r="E10" s="7"/>
      <c r="F10" s="7"/>
    </row>
    <row r="11" spans="1:6" x14ac:dyDescent="0.25">
      <c r="A11">
        <f t="shared" si="1"/>
        <v>2019</v>
      </c>
      <c r="B11" s="7" t="s">
        <v>13</v>
      </c>
      <c r="C11" s="7"/>
      <c r="D11" s="7"/>
      <c r="E11" s="7"/>
      <c r="F11" s="7"/>
    </row>
    <row r="12" spans="1:6" x14ac:dyDescent="0.25">
      <c r="A12">
        <f t="shared" si="1"/>
        <v>2019</v>
      </c>
      <c r="B12" s="8" t="s">
        <v>14</v>
      </c>
      <c r="C12" s="8">
        <f>+C13+C14</f>
        <v>0</v>
      </c>
      <c r="D12" s="8">
        <f t="shared" ref="D12:F12" si="3">+D13+D14</f>
        <v>0</v>
      </c>
      <c r="E12" s="8">
        <f t="shared" si="3"/>
        <v>0</v>
      </c>
      <c r="F12" s="8">
        <f t="shared" si="3"/>
        <v>0</v>
      </c>
    </row>
    <row r="13" spans="1:6" x14ac:dyDescent="0.25">
      <c r="A13">
        <f t="shared" si="1"/>
        <v>2019</v>
      </c>
      <c r="B13" s="7" t="s">
        <v>15</v>
      </c>
      <c r="C13" s="7"/>
      <c r="D13" s="7"/>
      <c r="E13" s="7"/>
      <c r="F13" s="7"/>
    </row>
    <row r="14" spans="1:6" x14ac:dyDescent="0.25">
      <c r="A14">
        <f t="shared" si="1"/>
        <v>2019</v>
      </c>
      <c r="B14" s="7" t="s">
        <v>16</v>
      </c>
      <c r="C14" s="7"/>
      <c r="D14" s="7"/>
      <c r="E14" s="7"/>
      <c r="F14" s="7"/>
    </row>
    <row r="15" spans="1:6" x14ac:dyDescent="0.25">
      <c r="A15">
        <f t="shared" si="1"/>
        <v>2019</v>
      </c>
      <c r="B15" s="9" t="s">
        <v>17</v>
      </c>
      <c r="C15" s="9">
        <f>+C12+C9+C3</f>
        <v>0</v>
      </c>
      <c r="D15" s="9">
        <f t="shared" ref="D15:F15" si="4">+D12+D9+D3</f>
        <v>0</v>
      </c>
      <c r="E15" s="9">
        <f t="shared" si="4"/>
        <v>0</v>
      </c>
      <c r="F15" s="9">
        <f t="shared" si="4"/>
        <v>0</v>
      </c>
    </row>
    <row r="16" spans="1:6" x14ac:dyDescent="0.25">
      <c r="A16">
        <f t="shared" si="1"/>
        <v>2019</v>
      </c>
      <c r="B16" s="7"/>
      <c r="C16" s="7"/>
      <c r="D16" s="7"/>
      <c r="E16" s="7"/>
      <c r="F16" s="7"/>
    </row>
    <row r="17" spans="1:6" ht="18.75" x14ac:dyDescent="0.25">
      <c r="A17">
        <f t="shared" si="1"/>
        <v>2019</v>
      </c>
      <c r="B17" s="6" t="s">
        <v>18</v>
      </c>
      <c r="C17" s="7"/>
      <c r="D17" s="7"/>
      <c r="E17" s="7"/>
      <c r="F17" s="7"/>
    </row>
    <row r="18" spans="1:6" x14ac:dyDescent="0.25">
      <c r="A18">
        <f t="shared" si="1"/>
        <v>2019</v>
      </c>
      <c r="B18" s="8" t="s">
        <v>5</v>
      </c>
      <c r="C18" s="10">
        <f t="shared" ref="C18:E18" si="5">SUM(C19:C23)</f>
        <v>0</v>
      </c>
      <c r="D18" s="10">
        <f t="shared" si="5"/>
        <v>0</v>
      </c>
      <c r="E18" s="10">
        <f t="shared" si="5"/>
        <v>0</v>
      </c>
      <c r="F18" s="10">
        <f>SUM(F19:F23)</f>
        <v>0</v>
      </c>
    </row>
    <row r="19" spans="1:6" x14ac:dyDescent="0.25">
      <c r="A19">
        <f t="shared" si="1"/>
        <v>2019</v>
      </c>
      <c r="B19" s="7" t="s">
        <v>19</v>
      </c>
      <c r="C19" s="11"/>
      <c r="D19" s="7"/>
      <c r="E19" s="7"/>
      <c r="F19" s="7"/>
    </row>
    <row r="20" spans="1:6" x14ac:dyDescent="0.25">
      <c r="A20">
        <f t="shared" si="1"/>
        <v>2019</v>
      </c>
      <c r="B20" s="7" t="s">
        <v>20</v>
      </c>
      <c r="C20" s="11"/>
      <c r="D20" s="7"/>
      <c r="E20" s="7"/>
      <c r="F20" s="7"/>
    </row>
    <row r="21" spans="1:6" x14ac:dyDescent="0.25">
      <c r="A21">
        <f t="shared" si="1"/>
        <v>2019</v>
      </c>
      <c r="B21" s="7" t="s">
        <v>21</v>
      </c>
      <c r="C21" s="11"/>
      <c r="D21" s="7"/>
      <c r="E21" s="7"/>
      <c r="F21" s="7"/>
    </row>
    <row r="22" spans="1:6" x14ac:dyDescent="0.25">
      <c r="A22">
        <f t="shared" si="1"/>
        <v>2019</v>
      </c>
      <c r="B22" s="7" t="s">
        <v>9</v>
      </c>
      <c r="C22" s="11"/>
      <c r="D22" s="7"/>
      <c r="E22" s="7"/>
      <c r="F22" s="7"/>
    </row>
    <row r="23" spans="1:6" x14ac:dyDescent="0.25">
      <c r="A23">
        <f>+A22</f>
        <v>2019</v>
      </c>
      <c r="B23" s="7" t="s">
        <v>22</v>
      </c>
      <c r="C23" s="11"/>
      <c r="D23" s="7"/>
      <c r="E23" s="7"/>
      <c r="F23" s="7"/>
    </row>
    <row r="24" spans="1:6" x14ac:dyDescent="0.25">
      <c r="A24">
        <f t="shared" si="1"/>
        <v>2019</v>
      </c>
      <c r="B24" s="8" t="s">
        <v>11</v>
      </c>
      <c r="C24" s="10"/>
      <c r="D24" s="10"/>
      <c r="E24" s="10"/>
      <c r="F24" s="10"/>
    </row>
    <row r="25" spans="1:6" x14ac:dyDescent="0.25">
      <c r="A25">
        <f t="shared" si="1"/>
        <v>2019</v>
      </c>
      <c r="B25" s="7" t="s">
        <v>23</v>
      </c>
      <c r="C25" s="11"/>
      <c r="D25" s="7"/>
      <c r="E25" s="7"/>
      <c r="F25" s="7"/>
    </row>
    <row r="26" spans="1:6" x14ac:dyDescent="0.25">
      <c r="A26">
        <f t="shared" si="1"/>
        <v>2019</v>
      </c>
      <c r="B26" s="7" t="s">
        <v>24</v>
      </c>
      <c r="C26" s="11"/>
      <c r="D26" s="7"/>
      <c r="E26" s="7"/>
      <c r="F26" s="7"/>
    </row>
    <row r="27" spans="1:6" x14ac:dyDescent="0.25">
      <c r="A27">
        <f t="shared" si="1"/>
        <v>2019</v>
      </c>
      <c r="B27" s="8" t="s">
        <v>14</v>
      </c>
      <c r="C27" s="10"/>
      <c r="D27" s="10"/>
      <c r="E27" s="10"/>
      <c r="F27" s="10"/>
    </row>
    <row r="28" spans="1:6" x14ac:dyDescent="0.25">
      <c r="A28">
        <f t="shared" si="1"/>
        <v>2019</v>
      </c>
      <c r="B28" s="7" t="s">
        <v>15</v>
      </c>
      <c r="C28" s="11"/>
      <c r="D28" s="7"/>
      <c r="E28" s="7"/>
      <c r="F28" s="7"/>
    </row>
    <row r="29" spans="1:6" x14ac:dyDescent="0.25">
      <c r="A29">
        <f t="shared" si="1"/>
        <v>2019</v>
      </c>
      <c r="B29" s="7" t="s">
        <v>16</v>
      </c>
      <c r="C29" s="11"/>
      <c r="D29" s="7"/>
      <c r="E29" s="7"/>
      <c r="F29" s="7"/>
    </row>
    <row r="30" spans="1:6" x14ac:dyDescent="0.25">
      <c r="A30">
        <f t="shared" si="1"/>
        <v>2019</v>
      </c>
      <c r="B30" s="9" t="s">
        <v>25</v>
      </c>
      <c r="C30" s="9">
        <f>+C18+C24+C27</f>
        <v>0</v>
      </c>
      <c r="D30" s="9">
        <f t="shared" ref="D30:F30" si="6">+D18+D24+D27</f>
        <v>0</v>
      </c>
      <c r="E30" s="9">
        <f t="shared" si="6"/>
        <v>0</v>
      </c>
      <c r="F30" s="9">
        <f t="shared" si="6"/>
        <v>0</v>
      </c>
    </row>
    <row r="31" spans="1:6" x14ac:dyDescent="0.25">
      <c r="B31" s="1"/>
      <c r="C31" s="1"/>
      <c r="D31" s="1"/>
      <c r="E31" s="1"/>
      <c r="F31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B6" sqref="B6"/>
    </sheetView>
  </sheetViews>
  <sheetFormatPr defaultRowHeight="15" x14ac:dyDescent="0.25"/>
  <cols>
    <col min="1" max="1" width="0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6" ht="30" x14ac:dyDescent="0.25">
      <c r="B1" s="4">
        <v>2018</v>
      </c>
      <c r="C1" s="5" t="s">
        <v>0</v>
      </c>
      <c r="D1" s="5" t="s">
        <v>1</v>
      </c>
      <c r="E1" s="5" t="s">
        <v>2</v>
      </c>
      <c r="F1" s="5" t="s">
        <v>3</v>
      </c>
    </row>
    <row r="2" spans="1:6" ht="18.75" x14ac:dyDescent="0.25">
      <c r="A2">
        <f>+B1</f>
        <v>2018</v>
      </c>
      <c r="B2" s="6" t="s">
        <v>4</v>
      </c>
      <c r="C2" s="7"/>
      <c r="D2" s="7"/>
      <c r="E2" s="7"/>
      <c r="F2" s="7"/>
    </row>
    <row r="3" spans="1:6" x14ac:dyDescent="0.25">
      <c r="A3">
        <f>+A2</f>
        <v>2018</v>
      </c>
      <c r="B3" s="8" t="s">
        <v>5</v>
      </c>
      <c r="C3" s="8">
        <f>SUM(C4:C8)</f>
        <v>2560868</v>
      </c>
      <c r="D3" s="8">
        <f t="shared" ref="D3:F3" si="0">SUM(D4:D8)</f>
        <v>3431353</v>
      </c>
      <c r="E3" s="8">
        <f t="shared" si="0"/>
        <v>-680899</v>
      </c>
      <c r="F3" s="8">
        <f t="shared" si="0"/>
        <v>2750456</v>
      </c>
    </row>
    <row r="4" spans="1:6" x14ac:dyDescent="0.25">
      <c r="A4">
        <f t="shared" ref="A4:A30" si="1">+A3</f>
        <v>2018</v>
      </c>
      <c r="B4" s="7" t="s">
        <v>6</v>
      </c>
      <c r="C4" s="7">
        <v>1074994</v>
      </c>
      <c r="D4" s="7">
        <v>1074994</v>
      </c>
      <c r="E4" s="7">
        <v>0</v>
      </c>
      <c r="F4" s="7">
        <v>1074994</v>
      </c>
    </row>
    <row r="5" spans="1:6" x14ac:dyDescent="0.25">
      <c r="A5">
        <f t="shared" si="1"/>
        <v>2018</v>
      </c>
      <c r="B5" s="7" t="s">
        <v>7</v>
      </c>
      <c r="C5" s="7">
        <v>76719</v>
      </c>
      <c r="D5" s="7">
        <v>76719</v>
      </c>
      <c r="E5" s="7">
        <v>0</v>
      </c>
      <c r="F5" s="7">
        <v>76719</v>
      </c>
    </row>
    <row r="6" spans="1:6" x14ac:dyDescent="0.25">
      <c r="A6">
        <f t="shared" si="1"/>
        <v>2018</v>
      </c>
      <c r="B6" s="7" t="s">
        <v>8</v>
      </c>
      <c r="C6" s="7">
        <v>270644</v>
      </c>
      <c r="D6" s="7">
        <v>457346</v>
      </c>
      <c r="E6" s="7">
        <v>-34247</v>
      </c>
      <c r="F6" s="7">
        <v>423100</v>
      </c>
    </row>
    <row r="7" spans="1:6" x14ac:dyDescent="0.25">
      <c r="A7">
        <f t="shared" si="1"/>
        <v>2018</v>
      </c>
      <c r="B7" s="7" t="s">
        <v>9</v>
      </c>
      <c r="C7" s="7">
        <v>1084287</v>
      </c>
      <c r="D7" s="7">
        <v>1760727</v>
      </c>
      <c r="E7" s="7">
        <v>-628923</v>
      </c>
      <c r="F7" s="7">
        <v>1131804</v>
      </c>
    </row>
    <row r="8" spans="1:6" x14ac:dyDescent="0.25">
      <c r="A8">
        <f t="shared" si="1"/>
        <v>2018</v>
      </c>
      <c r="B8" s="7" t="s">
        <v>10</v>
      </c>
      <c r="C8" s="7">
        <v>54224</v>
      </c>
      <c r="D8" s="7">
        <v>61567</v>
      </c>
      <c r="E8" s="7">
        <v>-17729</v>
      </c>
      <c r="F8" s="7">
        <v>43839</v>
      </c>
    </row>
    <row r="9" spans="1:6" x14ac:dyDescent="0.25">
      <c r="A9">
        <f t="shared" si="1"/>
        <v>2018</v>
      </c>
      <c r="B9" s="8" t="s">
        <v>11</v>
      </c>
      <c r="C9" s="8">
        <f>+C10+C11</f>
        <v>39565</v>
      </c>
      <c r="D9" s="8">
        <f t="shared" ref="D9:F9" si="2">+D10+D11</f>
        <v>66050</v>
      </c>
      <c r="E9" s="8">
        <f t="shared" si="2"/>
        <v>-12170</v>
      </c>
      <c r="F9" s="8">
        <f t="shared" si="2"/>
        <v>53881</v>
      </c>
    </row>
    <row r="10" spans="1:6" x14ac:dyDescent="0.25">
      <c r="A10">
        <f t="shared" si="1"/>
        <v>2018</v>
      </c>
      <c r="B10" s="7" t="s">
        <v>12</v>
      </c>
      <c r="C10" s="7">
        <v>101</v>
      </c>
      <c r="D10" s="7">
        <v>13431</v>
      </c>
      <c r="E10" s="7">
        <v>0</v>
      </c>
      <c r="F10" s="7">
        <v>13431</v>
      </c>
    </row>
    <row r="11" spans="1:6" x14ac:dyDescent="0.25">
      <c r="A11">
        <f t="shared" si="1"/>
        <v>2018</v>
      </c>
      <c r="B11" s="7" t="s">
        <v>13</v>
      </c>
      <c r="C11" s="7">
        <v>39464</v>
      </c>
      <c r="D11" s="7">
        <v>52619</v>
      </c>
      <c r="E11" s="7">
        <v>-12170</v>
      </c>
      <c r="F11" s="7">
        <v>40450</v>
      </c>
    </row>
    <row r="12" spans="1:6" x14ac:dyDescent="0.25">
      <c r="A12">
        <f t="shared" si="1"/>
        <v>2018</v>
      </c>
      <c r="B12" s="8" t="s">
        <v>14</v>
      </c>
      <c r="C12" s="8">
        <f>+C13+C14</f>
        <v>139525</v>
      </c>
      <c r="D12" s="8">
        <f t="shared" ref="D12:F12" si="3">+D13+D14</f>
        <v>157690</v>
      </c>
      <c r="E12" s="8">
        <f t="shared" si="3"/>
        <v>0</v>
      </c>
      <c r="F12" s="8">
        <f t="shared" si="3"/>
        <v>157690</v>
      </c>
    </row>
    <row r="13" spans="1:6" x14ac:dyDescent="0.25">
      <c r="A13">
        <f t="shared" si="1"/>
        <v>2018</v>
      </c>
      <c r="B13" s="7" t="s">
        <v>15</v>
      </c>
      <c r="C13" s="7">
        <v>0</v>
      </c>
      <c r="D13" s="7">
        <v>18165</v>
      </c>
      <c r="E13" s="7">
        <v>0</v>
      </c>
      <c r="F13" s="7">
        <v>18165</v>
      </c>
    </row>
    <row r="14" spans="1:6" x14ac:dyDescent="0.25">
      <c r="A14">
        <f t="shared" si="1"/>
        <v>2018</v>
      </c>
      <c r="B14" s="7" t="s">
        <v>16</v>
      </c>
      <c r="C14" s="7">
        <v>139525</v>
      </c>
      <c r="D14" s="7">
        <v>139525</v>
      </c>
      <c r="E14" s="7">
        <v>0</v>
      </c>
      <c r="F14" s="7">
        <v>139525</v>
      </c>
    </row>
    <row r="15" spans="1:6" x14ac:dyDescent="0.25">
      <c r="A15">
        <f t="shared" si="1"/>
        <v>2018</v>
      </c>
      <c r="B15" s="9" t="s">
        <v>17</v>
      </c>
      <c r="C15" s="9">
        <f>+C12+C9+C3</f>
        <v>2739958</v>
      </c>
      <c r="D15" s="9">
        <f t="shared" ref="D15:F15" si="4">+D12+D9+D3</f>
        <v>3655093</v>
      </c>
      <c r="E15" s="9">
        <f t="shared" si="4"/>
        <v>-693069</v>
      </c>
      <c r="F15" s="9">
        <f t="shared" si="4"/>
        <v>2962027</v>
      </c>
    </row>
    <row r="16" spans="1:6" x14ac:dyDescent="0.25">
      <c r="A16">
        <f t="shared" si="1"/>
        <v>2018</v>
      </c>
      <c r="B16" s="7"/>
      <c r="C16" s="7"/>
      <c r="D16" s="7"/>
      <c r="E16" s="7"/>
      <c r="F16" s="7"/>
    </row>
    <row r="17" spans="1:6" ht="18.75" x14ac:dyDescent="0.25">
      <c r="A17">
        <f t="shared" si="1"/>
        <v>2018</v>
      </c>
      <c r="B17" s="6" t="s">
        <v>18</v>
      </c>
      <c r="C17" s="7"/>
      <c r="D17" s="7"/>
      <c r="E17" s="7"/>
      <c r="F17" s="7"/>
    </row>
    <row r="18" spans="1:6" x14ac:dyDescent="0.25">
      <c r="A18">
        <f t="shared" si="1"/>
        <v>2018</v>
      </c>
      <c r="B18" s="8" t="s">
        <v>5</v>
      </c>
      <c r="C18" s="10">
        <f t="shared" ref="C18:E18" si="5">SUM(C19:C23)</f>
        <v>2210530</v>
      </c>
      <c r="D18" s="10">
        <f t="shared" si="5"/>
        <v>3064655</v>
      </c>
      <c r="E18" s="10">
        <f t="shared" si="5"/>
        <v>-663371</v>
      </c>
      <c r="F18" s="10">
        <f>SUM(F19:F23)</f>
        <v>2401283</v>
      </c>
    </row>
    <row r="19" spans="1:6" x14ac:dyDescent="0.25">
      <c r="A19">
        <f t="shared" si="1"/>
        <v>2018</v>
      </c>
      <c r="B19" s="7" t="s">
        <v>19</v>
      </c>
      <c r="C19" s="11">
        <v>387544</v>
      </c>
      <c r="D19" s="7">
        <v>692621</v>
      </c>
      <c r="E19" s="7">
        <v>0</v>
      </c>
      <c r="F19" s="7">
        <v>692621</v>
      </c>
    </row>
    <row r="20" spans="1:6" x14ac:dyDescent="0.25">
      <c r="A20">
        <f t="shared" si="1"/>
        <v>2018</v>
      </c>
      <c r="B20" s="7" t="s">
        <v>20</v>
      </c>
      <c r="C20" s="11">
        <v>672520</v>
      </c>
      <c r="D20" s="7">
        <v>1095577</v>
      </c>
      <c r="E20" s="7">
        <v>-29280</v>
      </c>
      <c r="F20" s="7">
        <v>1066296</v>
      </c>
    </row>
    <row r="21" spans="1:6" x14ac:dyDescent="0.25">
      <c r="A21">
        <f t="shared" si="1"/>
        <v>2018</v>
      </c>
      <c r="B21" s="7" t="s">
        <v>21</v>
      </c>
      <c r="C21" s="11">
        <v>16429</v>
      </c>
      <c r="D21" s="7">
        <v>17134</v>
      </c>
      <c r="E21" s="7">
        <v>0</v>
      </c>
      <c r="F21" s="7">
        <v>17134</v>
      </c>
    </row>
    <row r="22" spans="1:6" x14ac:dyDescent="0.25">
      <c r="A22">
        <f t="shared" si="1"/>
        <v>2018</v>
      </c>
      <c r="B22" s="7" t="s">
        <v>9</v>
      </c>
      <c r="C22" s="11">
        <v>1095174</v>
      </c>
      <c r="D22" s="7">
        <v>1220362</v>
      </c>
      <c r="E22" s="7">
        <v>-634091</v>
      </c>
      <c r="F22" s="7">
        <v>586271</v>
      </c>
    </row>
    <row r="23" spans="1:6" x14ac:dyDescent="0.25">
      <c r="A23">
        <f>+A22</f>
        <v>2018</v>
      </c>
      <c r="B23" s="7" t="s">
        <v>22</v>
      </c>
      <c r="C23" s="11">
        <v>38863</v>
      </c>
      <c r="D23" s="7">
        <v>38961</v>
      </c>
      <c r="E23" s="7">
        <v>0</v>
      </c>
      <c r="F23" s="7">
        <v>38961</v>
      </c>
    </row>
    <row r="24" spans="1:6" x14ac:dyDescent="0.25">
      <c r="A24">
        <f t="shared" si="1"/>
        <v>2018</v>
      </c>
      <c r="B24" s="8" t="s">
        <v>11</v>
      </c>
      <c r="C24" s="10">
        <v>432855</v>
      </c>
      <c r="D24" s="10">
        <v>470880</v>
      </c>
      <c r="E24" s="10">
        <v>-12170</v>
      </c>
      <c r="F24" s="10">
        <v>458710</v>
      </c>
    </row>
    <row r="25" spans="1:6" x14ac:dyDescent="0.25">
      <c r="A25">
        <f t="shared" si="1"/>
        <v>2018</v>
      </c>
      <c r="B25" s="7" t="s">
        <v>23</v>
      </c>
      <c r="C25" s="11">
        <v>412821</v>
      </c>
      <c r="D25" s="7">
        <v>440451</v>
      </c>
      <c r="E25" s="7">
        <v>0</v>
      </c>
      <c r="F25" s="7">
        <v>440451</v>
      </c>
    </row>
    <row r="26" spans="1:6" x14ac:dyDescent="0.25">
      <c r="A26">
        <f t="shared" si="1"/>
        <v>2018</v>
      </c>
      <c r="B26" s="7" t="s">
        <v>24</v>
      </c>
      <c r="C26" s="11">
        <v>20034</v>
      </c>
      <c r="D26" s="7">
        <v>30428</v>
      </c>
      <c r="E26" s="7">
        <v>-12170</v>
      </c>
      <c r="F26" s="7">
        <v>18259</v>
      </c>
    </row>
    <row r="27" spans="1:6" x14ac:dyDescent="0.25">
      <c r="A27">
        <f t="shared" si="1"/>
        <v>2018</v>
      </c>
      <c r="B27" s="8" t="s">
        <v>14</v>
      </c>
      <c r="C27" s="10">
        <v>96574</v>
      </c>
      <c r="D27" s="10">
        <v>119561</v>
      </c>
      <c r="E27" s="10">
        <v>-17528</v>
      </c>
      <c r="F27" s="10">
        <v>102033</v>
      </c>
    </row>
    <row r="28" spans="1:6" x14ac:dyDescent="0.25">
      <c r="A28">
        <f t="shared" si="1"/>
        <v>2018</v>
      </c>
      <c r="B28" s="7" t="s">
        <v>15</v>
      </c>
      <c r="C28" s="11">
        <v>43715</v>
      </c>
      <c r="D28" s="7">
        <v>65617</v>
      </c>
      <c r="E28" s="7">
        <v>-17528</v>
      </c>
      <c r="F28" s="7">
        <v>48089</v>
      </c>
    </row>
    <row r="29" spans="1:6" x14ac:dyDescent="0.25">
      <c r="A29">
        <f t="shared" si="1"/>
        <v>2018</v>
      </c>
      <c r="B29" s="7" t="s">
        <v>16</v>
      </c>
      <c r="C29" s="11">
        <v>52858</v>
      </c>
      <c r="D29" s="7">
        <v>53944</v>
      </c>
      <c r="E29" s="7">
        <v>0</v>
      </c>
      <c r="F29" s="7">
        <v>53944</v>
      </c>
    </row>
    <row r="30" spans="1:6" x14ac:dyDescent="0.25">
      <c r="A30">
        <f t="shared" si="1"/>
        <v>2018</v>
      </c>
      <c r="B30" s="9" t="s">
        <v>25</v>
      </c>
      <c r="C30" s="9">
        <f>+C18+C24+C27</f>
        <v>2739959</v>
      </c>
      <c r="D30" s="9">
        <f t="shared" ref="D30:F30" si="6">+D18+D24+D27</f>
        <v>3655096</v>
      </c>
      <c r="E30" s="9">
        <f t="shared" si="6"/>
        <v>-693069</v>
      </c>
      <c r="F30" s="9">
        <f t="shared" si="6"/>
        <v>2962026</v>
      </c>
    </row>
    <row r="31" spans="1:6" x14ac:dyDescent="0.25">
      <c r="B31" s="1"/>
      <c r="C31" s="1"/>
      <c r="D31" s="1"/>
      <c r="E31" s="1"/>
      <c r="F31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6" workbookViewId="0">
      <selection activeCell="B6" sqref="B6"/>
    </sheetView>
  </sheetViews>
  <sheetFormatPr defaultRowHeight="15" x14ac:dyDescent="0.25"/>
  <cols>
    <col min="1" max="1" width="0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6" ht="30" x14ac:dyDescent="0.25">
      <c r="B1" s="4">
        <v>2017</v>
      </c>
      <c r="C1" s="5" t="s">
        <v>0</v>
      </c>
      <c r="D1" s="5" t="s">
        <v>1</v>
      </c>
      <c r="E1" s="5" t="s">
        <v>2</v>
      </c>
      <c r="F1" s="5" t="s">
        <v>3</v>
      </c>
    </row>
    <row r="2" spans="1:6" ht="18.75" x14ac:dyDescent="0.25">
      <c r="A2">
        <f>+B1</f>
        <v>2017</v>
      </c>
      <c r="B2" s="6" t="s">
        <v>4</v>
      </c>
      <c r="C2" s="7"/>
      <c r="D2" s="7"/>
      <c r="E2" s="7"/>
      <c r="F2" s="7"/>
    </row>
    <row r="3" spans="1:6" x14ac:dyDescent="0.25">
      <c r="A3">
        <f>+A2</f>
        <v>2017</v>
      </c>
      <c r="B3" s="8" t="s">
        <v>5</v>
      </c>
      <c r="C3" s="8">
        <f>SUM(C4:C8)</f>
        <v>2506272</v>
      </c>
      <c r="D3" s="8">
        <f t="shared" ref="D3:F3" si="0">SUM(D4:D8)</f>
        <v>3318700</v>
      </c>
      <c r="E3" s="8">
        <f t="shared" si="0"/>
        <v>-610957</v>
      </c>
      <c r="F3" s="8">
        <f t="shared" si="0"/>
        <v>2707744</v>
      </c>
    </row>
    <row r="4" spans="1:6" x14ac:dyDescent="0.25">
      <c r="A4">
        <f t="shared" ref="A4:A30" si="1">+A3</f>
        <v>2017</v>
      </c>
      <c r="B4" s="7" t="s">
        <v>6</v>
      </c>
      <c r="C4" s="7">
        <v>1039801</v>
      </c>
      <c r="D4" s="7">
        <v>1039801</v>
      </c>
      <c r="E4" s="7">
        <v>0</v>
      </c>
      <c r="F4" s="7">
        <v>1039801</v>
      </c>
    </row>
    <row r="5" spans="1:6" x14ac:dyDescent="0.25">
      <c r="A5">
        <f t="shared" si="1"/>
        <v>2017</v>
      </c>
      <c r="B5" s="7" t="s">
        <v>7</v>
      </c>
      <c r="C5" s="7">
        <v>60930</v>
      </c>
      <c r="D5" s="7">
        <v>60930</v>
      </c>
      <c r="E5" s="7">
        <v>0</v>
      </c>
      <c r="F5" s="7">
        <v>60930</v>
      </c>
    </row>
    <row r="6" spans="1:6" x14ac:dyDescent="0.25">
      <c r="A6">
        <f t="shared" si="1"/>
        <v>2017</v>
      </c>
      <c r="B6" s="7" t="s">
        <v>8</v>
      </c>
      <c r="C6" s="7">
        <v>280117</v>
      </c>
      <c r="D6" s="7">
        <v>434548</v>
      </c>
      <c r="E6" s="7">
        <v>-6480</v>
      </c>
      <c r="F6" s="7">
        <v>428069</v>
      </c>
    </row>
    <row r="7" spans="1:6" x14ac:dyDescent="0.25">
      <c r="A7">
        <f t="shared" si="1"/>
        <v>2017</v>
      </c>
      <c r="B7" s="7" t="s">
        <v>9</v>
      </c>
      <c r="C7" s="7">
        <v>1083327</v>
      </c>
      <c r="D7" s="7">
        <v>1734361</v>
      </c>
      <c r="E7" s="7">
        <v>-604477</v>
      </c>
      <c r="F7" s="7">
        <v>1129884</v>
      </c>
    </row>
    <row r="8" spans="1:6" x14ac:dyDescent="0.25">
      <c r="A8">
        <f t="shared" si="1"/>
        <v>2017</v>
      </c>
      <c r="B8" s="7" t="s">
        <v>10</v>
      </c>
      <c r="C8" s="7">
        <v>42097</v>
      </c>
      <c r="D8" s="7">
        <v>49060</v>
      </c>
      <c r="E8" s="7">
        <v>0</v>
      </c>
      <c r="F8" s="7">
        <v>49060</v>
      </c>
    </row>
    <row r="9" spans="1:6" x14ac:dyDescent="0.25">
      <c r="A9">
        <f t="shared" si="1"/>
        <v>2017</v>
      </c>
      <c r="B9" s="8" t="s">
        <v>11</v>
      </c>
      <c r="C9" s="8">
        <f>+C10+C11</f>
        <v>19078</v>
      </c>
      <c r="D9" s="8">
        <f t="shared" ref="D9:F9" si="2">+D10+D11</f>
        <v>44987</v>
      </c>
      <c r="E9" s="8">
        <f t="shared" si="2"/>
        <v>-10015</v>
      </c>
      <c r="F9" s="8">
        <f t="shared" si="2"/>
        <v>34972</v>
      </c>
    </row>
    <row r="10" spans="1:6" x14ac:dyDescent="0.25">
      <c r="A10">
        <f t="shared" si="1"/>
        <v>2017</v>
      </c>
      <c r="B10" s="7" t="s">
        <v>12</v>
      </c>
      <c r="C10" s="7">
        <v>4021</v>
      </c>
      <c r="D10" s="7">
        <v>4250</v>
      </c>
      <c r="E10" s="7">
        <v>0</v>
      </c>
      <c r="F10" s="7">
        <v>4250</v>
      </c>
    </row>
    <row r="11" spans="1:6" x14ac:dyDescent="0.25">
      <c r="A11">
        <f t="shared" si="1"/>
        <v>2017</v>
      </c>
      <c r="B11" s="7" t="s">
        <v>13</v>
      </c>
      <c r="C11" s="7">
        <v>15057</v>
      </c>
      <c r="D11" s="7">
        <v>40737</v>
      </c>
      <c r="E11" s="7">
        <v>-10015</v>
      </c>
      <c r="F11" s="7">
        <v>30722</v>
      </c>
    </row>
    <row r="12" spans="1:6" x14ac:dyDescent="0.25">
      <c r="A12">
        <f t="shared" si="1"/>
        <v>2017</v>
      </c>
      <c r="B12" s="8" t="s">
        <v>14</v>
      </c>
      <c r="C12" s="8">
        <f>+C13+C14</f>
        <v>210833</v>
      </c>
      <c r="D12" s="8">
        <f t="shared" ref="D12:F12" si="3">+D13+D14</f>
        <v>211827</v>
      </c>
      <c r="E12" s="8">
        <f t="shared" si="3"/>
        <v>0</v>
      </c>
      <c r="F12" s="8">
        <f t="shared" si="3"/>
        <v>211827</v>
      </c>
    </row>
    <row r="13" spans="1:6" x14ac:dyDescent="0.25">
      <c r="A13">
        <f t="shared" si="1"/>
        <v>2017</v>
      </c>
      <c r="B13" s="7" t="s">
        <v>15</v>
      </c>
      <c r="C13" s="7">
        <v>5000</v>
      </c>
      <c r="D13" s="7">
        <v>5994</v>
      </c>
      <c r="E13" s="7">
        <v>0</v>
      </c>
      <c r="F13" s="7">
        <v>5994</v>
      </c>
    </row>
    <row r="14" spans="1:6" x14ac:dyDescent="0.25">
      <c r="A14">
        <f t="shared" si="1"/>
        <v>2017</v>
      </c>
      <c r="B14" s="7" t="s">
        <v>16</v>
      </c>
      <c r="C14" s="7">
        <v>205833</v>
      </c>
      <c r="D14" s="7">
        <v>205833</v>
      </c>
      <c r="E14" s="7">
        <v>0</v>
      </c>
      <c r="F14" s="7">
        <v>205833</v>
      </c>
    </row>
    <row r="15" spans="1:6" x14ac:dyDescent="0.25">
      <c r="A15">
        <f t="shared" si="1"/>
        <v>2017</v>
      </c>
      <c r="B15" s="9" t="s">
        <v>17</v>
      </c>
      <c r="C15" s="9">
        <f>+C12+C9+C3</f>
        <v>2736183</v>
      </c>
      <c r="D15" s="9">
        <f t="shared" ref="D15:F15" si="4">+D12+D9+D3</f>
        <v>3575514</v>
      </c>
      <c r="E15" s="9">
        <f t="shared" si="4"/>
        <v>-620972</v>
      </c>
      <c r="F15" s="9">
        <f t="shared" si="4"/>
        <v>2954543</v>
      </c>
    </row>
    <row r="16" spans="1:6" x14ac:dyDescent="0.25">
      <c r="A16">
        <f t="shared" si="1"/>
        <v>2017</v>
      </c>
      <c r="B16" s="7"/>
      <c r="C16" s="7"/>
      <c r="D16" s="7"/>
      <c r="E16" s="7"/>
      <c r="F16" s="7"/>
    </row>
    <row r="17" spans="1:6" ht="18.75" x14ac:dyDescent="0.25">
      <c r="A17">
        <f t="shared" si="1"/>
        <v>2017</v>
      </c>
      <c r="B17" s="6" t="s">
        <v>18</v>
      </c>
      <c r="C17" s="7"/>
      <c r="D17" s="7"/>
      <c r="E17" s="7"/>
      <c r="F17" s="7"/>
    </row>
    <row r="18" spans="1:6" x14ac:dyDescent="0.25">
      <c r="A18">
        <f t="shared" si="1"/>
        <v>2017</v>
      </c>
      <c r="B18" s="8" t="s">
        <v>5</v>
      </c>
      <c r="C18" s="10">
        <f t="shared" ref="C18:E18" si="5">SUM(C19:C23)</f>
        <v>2151400</v>
      </c>
      <c r="D18" s="10">
        <f t="shared" si="5"/>
        <v>2946768</v>
      </c>
      <c r="E18" s="10">
        <f t="shared" si="5"/>
        <v>-610957</v>
      </c>
      <c r="F18" s="10">
        <f>SUM(F19:F23)</f>
        <v>2335811</v>
      </c>
    </row>
    <row r="19" spans="1:6" x14ac:dyDescent="0.25">
      <c r="A19">
        <f t="shared" si="1"/>
        <v>2017</v>
      </c>
      <c r="B19" s="7" t="s">
        <v>19</v>
      </c>
      <c r="C19" s="11">
        <v>374483</v>
      </c>
      <c r="D19" s="7">
        <v>664785</v>
      </c>
      <c r="E19" s="7">
        <v>0</v>
      </c>
      <c r="F19" s="7">
        <v>664785</v>
      </c>
    </row>
    <row r="20" spans="1:6" x14ac:dyDescent="0.25">
      <c r="A20">
        <f t="shared" si="1"/>
        <v>2017</v>
      </c>
      <c r="B20" s="7" t="s">
        <v>20</v>
      </c>
      <c r="C20" s="11">
        <v>665063</v>
      </c>
      <c r="D20" s="7">
        <v>1049660</v>
      </c>
      <c r="E20" s="7">
        <v>-574</v>
      </c>
      <c r="F20" s="7">
        <v>1049086</v>
      </c>
    </row>
    <row r="21" spans="1:6" x14ac:dyDescent="0.25">
      <c r="A21">
        <f t="shared" si="1"/>
        <v>2017</v>
      </c>
      <c r="B21" s="7" t="s">
        <v>21</v>
      </c>
      <c r="C21" s="11">
        <v>22100</v>
      </c>
      <c r="D21" s="7">
        <v>22856</v>
      </c>
      <c r="E21" s="7">
        <v>0</v>
      </c>
      <c r="F21" s="7">
        <v>22856</v>
      </c>
    </row>
    <row r="22" spans="1:6" x14ac:dyDescent="0.25">
      <c r="A22">
        <f t="shared" si="1"/>
        <v>2017</v>
      </c>
      <c r="B22" s="7" t="s">
        <v>9</v>
      </c>
      <c r="C22" s="11">
        <v>1076106</v>
      </c>
      <c r="D22" s="7">
        <v>1195721</v>
      </c>
      <c r="E22" s="7">
        <v>-610383</v>
      </c>
      <c r="F22" s="7">
        <v>585338</v>
      </c>
    </row>
    <row r="23" spans="1:6" x14ac:dyDescent="0.25">
      <c r="A23">
        <f>+A22</f>
        <v>2017</v>
      </c>
      <c r="B23" s="7" t="s">
        <v>22</v>
      </c>
      <c r="C23" s="11">
        <v>13648</v>
      </c>
      <c r="D23" s="7">
        <v>13746</v>
      </c>
      <c r="E23" s="7">
        <v>0</v>
      </c>
      <c r="F23" s="7">
        <v>13746</v>
      </c>
    </row>
    <row r="24" spans="1:6" x14ac:dyDescent="0.25">
      <c r="A24">
        <f t="shared" si="1"/>
        <v>2017</v>
      </c>
      <c r="B24" s="8" t="s">
        <v>11</v>
      </c>
      <c r="C24" s="10">
        <v>429104</v>
      </c>
      <c r="D24" s="10">
        <v>468610</v>
      </c>
      <c r="E24" s="10">
        <v>-10015</v>
      </c>
      <c r="F24" s="10">
        <v>458595</v>
      </c>
    </row>
    <row r="25" spans="1:6" x14ac:dyDescent="0.25">
      <c r="A25">
        <f t="shared" si="1"/>
        <v>2017</v>
      </c>
      <c r="B25" s="7" t="s">
        <v>23</v>
      </c>
      <c r="C25" s="11">
        <v>411879</v>
      </c>
      <c r="D25" s="7">
        <v>441670</v>
      </c>
      <c r="E25" s="7">
        <v>0</v>
      </c>
      <c r="F25" s="7">
        <v>441670</v>
      </c>
    </row>
    <row r="26" spans="1:6" x14ac:dyDescent="0.25">
      <c r="A26">
        <f t="shared" si="1"/>
        <v>2017</v>
      </c>
      <c r="B26" s="7" t="s">
        <v>24</v>
      </c>
      <c r="C26" s="11">
        <v>17225</v>
      </c>
      <c r="D26" s="7">
        <v>26940</v>
      </c>
      <c r="E26" s="7">
        <v>-10015</v>
      </c>
      <c r="F26" s="7">
        <v>16925</v>
      </c>
    </row>
    <row r="27" spans="1:6" x14ac:dyDescent="0.25">
      <c r="A27">
        <f t="shared" si="1"/>
        <v>2017</v>
      </c>
      <c r="B27" s="8" t="s">
        <v>14</v>
      </c>
      <c r="C27" s="10">
        <v>155680</v>
      </c>
      <c r="D27" s="10">
        <v>159293</v>
      </c>
      <c r="E27" s="10">
        <v>0</v>
      </c>
      <c r="F27" s="10">
        <v>159293</v>
      </c>
    </row>
    <row r="28" spans="1:6" x14ac:dyDescent="0.25">
      <c r="A28">
        <f t="shared" si="1"/>
        <v>2017</v>
      </c>
      <c r="B28" s="7" t="s">
        <v>15</v>
      </c>
      <c r="C28" s="11">
        <v>27955</v>
      </c>
      <c r="D28" s="7">
        <v>31541</v>
      </c>
      <c r="E28" s="7">
        <v>0</v>
      </c>
      <c r="F28" s="7">
        <v>31541</v>
      </c>
    </row>
    <row r="29" spans="1:6" x14ac:dyDescent="0.25">
      <c r="A29">
        <f t="shared" si="1"/>
        <v>2017</v>
      </c>
      <c r="B29" s="7" t="s">
        <v>16</v>
      </c>
      <c r="C29" s="11">
        <v>127725</v>
      </c>
      <c r="D29" s="7">
        <v>127752</v>
      </c>
      <c r="E29" s="7">
        <v>0</v>
      </c>
      <c r="F29" s="7">
        <v>127752</v>
      </c>
    </row>
    <row r="30" spans="1:6" x14ac:dyDescent="0.25">
      <c r="A30">
        <f t="shared" si="1"/>
        <v>2017</v>
      </c>
      <c r="B30" s="9" t="s">
        <v>25</v>
      </c>
      <c r="C30" s="9">
        <f>+C18+C24+C27</f>
        <v>2736184</v>
      </c>
      <c r="D30" s="9">
        <f t="shared" ref="D30:F30" si="6">+D18+D24+D27</f>
        <v>3574671</v>
      </c>
      <c r="E30" s="9">
        <f t="shared" si="6"/>
        <v>-620972</v>
      </c>
      <c r="F30" s="9">
        <f t="shared" si="6"/>
        <v>2953699</v>
      </c>
    </row>
    <row r="31" spans="1:6" x14ac:dyDescent="0.25">
      <c r="B31" s="1"/>
      <c r="C31" s="1"/>
      <c r="D31" s="1"/>
      <c r="E31" s="1"/>
      <c r="F31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3" workbookViewId="0">
      <selection activeCell="B6" sqref="B6"/>
    </sheetView>
  </sheetViews>
  <sheetFormatPr defaultRowHeight="15" x14ac:dyDescent="0.25"/>
  <cols>
    <col min="1" max="1" width="0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6" ht="30" x14ac:dyDescent="0.25">
      <c r="B1" s="4">
        <v>2016</v>
      </c>
      <c r="C1" s="5" t="s">
        <v>0</v>
      </c>
      <c r="D1" s="5" t="s">
        <v>1</v>
      </c>
      <c r="E1" s="5" t="s">
        <v>2</v>
      </c>
      <c r="F1" s="5" t="s">
        <v>3</v>
      </c>
    </row>
    <row r="2" spans="1:6" ht="18.75" x14ac:dyDescent="0.25">
      <c r="A2">
        <f>+B1</f>
        <v>2016</v>
      </c>
      <c r="B2" s="6" t="s">
        <v>4</v>
      </c>
      <c r="C2" s="7"/>
      <c r="D2" s="7"/>
      <c r="E2" s="7"/>
      <c r="F2" s="7"/>
    </row>
    <row r="3" spans="1:6" x14ac:dyDescent="0.25">
      <c r="A3">
        <f>+A2</f>
        <v>2016</v>
      </c>
      <c r="B3" s="8" t="s">
        <v>5</v>
      </c>
      <c r="C3" s="8">
        <f>SUM(C4:C8)</f>
        <v>2418375</v>
      </c>
      <c r="D3" s="8">
        <f t="shared" ref="D3:F3" si="0">SUM(D4:D8)</f>
        <v>3076567</v>
      </c>
      <c r="E3" s="8">
        <f t="shared" si="0"/>
        <v>-550368</v>
      </c>
      <c r="F3" s="8">
        <f t="shared" si="0"/>
        <v>2526200</v>
      </c>
    </row>
    <row r="4" spans="1:6" x14ac:dyDescent="0.25">
      <c r="A4">
        <f t="shared" ref="A4:A30" si="1">+A3</f>
        <v>2016</v>
      </c>
      <c r="B4" s="7" t="s">
        <v>6</v>
      </c>
      <c r="C4" s="7">
        <v>989187</v>
      </c>
      <c r="D4" s="7">
        <v>989187</v>
      </c>
      <c r="E4" s="7">
        <v>0</v>
      </c>
      <c r="F4" s="7">
        <v>989187</v>
      </c>
    </row>
    <row r="5" spans="1:6" x14ac:dyDescent="0.25">
      <c r="A5">
        <f t="shared" si="1"/>
        <v>2016</v>
      </c>
      <c r="B5" s="7" t="s">
        <v>7</v>
      </c>
      <c r="C5" s="7">
        <v>55480</v>
      </c>
      <c r="D5" s="7">
        <v>55480</v>
      </c>
      <c r="E5" s="7">
        <v>0</v>
      </c>
      <c r="F5" s="7">
        <v>55480</v>
      </c>
    </row>
    <row r="6" spans="1:6" x14ac:dyDescent="0.25">
      <c r="A6">
        <f t="shared" si="1"/>
        <v>2016</v>
      </c>
      <c r="B6" s="7" t="s">
        <v>8</v>
      </c>
      <c r="C6" s="7">
        <v>253579</v>
      </c>
      <c r="D6" s="7">
        <v>321799</v>
      </c>
      <c r="E6" s="7">
        <v>-276</v>
      </c>
      <c r="F6" s="7">
        <v>321523</v>
      </c>
    </row>
    <row r="7" spans="1:6" x14ac:dyDescent="0.25">
      <c r="A7">
        <f t="shared" si="1"/>
        <v>2016</v>
      </c>
      <c r="B7" s="7" t="s">
        <v>9</v>
      </c>
      <c r="C7" s="7">
        <v>1077016</v>
      </c>
      <c r="D7" s="7">
        <v>1659748</v>
      </c>
      <c r="E7" s="7">
        <v>-549208</v>
      </c>
      <c r="F7" s="7">
        <v>1110541</v>
      </c>
    </row>
    <row r="8" spans="1:6" x14ac:dyDescent="0.25">
      <c r="A8">
        <f t="shared" si="1"/>
        <v>2016</v>
      </c>
      <c r="B8" s="7" t="s">
        <v>10</v>
      </c>
      <c r="C8" s="7">
        <v>43113</v>
      </c>
      <c r="D8" s="7">
        <v>50353</v>
      </c>
      <c r="E8" s="7">
        <v>-884</v>
      </c>
      <c r="F8" s="7">
        <v>49469</v>
      </c>
    </row>
    <row r="9" spans="1:6" x14ac:dyDescent="0.25">
      <c r="A9">
        <f t="shared" si="1"/>
        <v>2016</v>
      </c>
      <c r="B9" s="8" t="s">
        <v>11</v>
      </c>
      <c r="C9" s="8">
        <f>+C10+C11</f>
        <v>23720</v>
      </c>
      <c r="D9" s="8">
        <f t="shared" ref="D9:F9" si="2">+D10+D11</f>
        <v>39439</v>
      </c>
      <c r="E9" s="8">
        <f t="shared" si="2"/>
        <v>-11652</v>
      </c>
      <c r="F9" s="8">
        <f t="shared" si="2"/>
        <v>27788</v>
      </c>
    </row>
    <row r="10" spans="1:6" x14ac:dyDescent="0.25">
      <c r="A10">
        <f t="shared" si="1"/>
        <v>2016</v>
      </c>
      <c r="B10" s="7" t="s">
        <v>12</v>
      </c>
      <c r="C10" s="7">
        <v>4500</v>
      </c>
      <c r="D10" s="7">
        <v>4500</v>
      </c>
      <c r="E10" s="7">
        <v>0</v>
      </c>
      <c r="F10" s="7">
        <v>4500</v>
      </c>
    </row>
    <row r="11" spans="1:6" x14ac:dyDescent="0.25">
      <c r="A11">
        <f t="shared" si="1"/>
        <v>2016</v>
      </c>
      <c r="B11" s="7" t="s">
        <v>13</v>
      </c>
      <c r="C11" s="7">
        <v>19220</v>
      </c>
      <c r="D11" s="7">
        <v>34939</v>
      </c>
      <c r="E11" s="7">
        <v>-11652</v>
      </c>
      <c r="F11" s="7">
        <v>23288</v>
      </c>
    </row>
    <row r="12" spans="1:6" x14ac:dyDescent="0.25">
      <c r="A12">
        <f t="shared" si="1"/>
        <v>2016</v>
      </c>
      <c r="B12" s="8" t="s">
        <v>14</v>
      </c>
      <c r="C12" s="8">
        <f>+C13+C14</f>
        <v>166550</v>
      </c>
      <c r="D12" s="8">
        <f t="shared" ref="D12:F12" si="3">+D13+D14</f>
        <v>168803</v>
      </c>
      <c r="E12" s="8">
        <f t="shared" si="3"/>
        <v>0</v>
      </c>
      <c r="F12" s="8">
        <f t="shared" si="3"/>
        <v>168803</v>
      </c>
    </row>
    <row r="13" spans="1:6" x14ac:dyDescent="0.25">
      <c r="A13">
        <f t="shared" si="1"/>
        <v>2016</v>
      </c>
      <c r="B13" s="7" t="s">
        <v>15</v>
      </c>
      <c r="C13" s="7">
        <v>5000</v>
      </c>
      <c r="D13" s="7">
        <v>7253</v>
      </c>
      <c r="E13" s="7">
        <v>0</v>
      </c>
      <c r="F13" s="7">
        <v>7253</v>
      </c>
    </row>
    <row r="14" spans="1:6" x14ac:dyDescent="0.25">
      <c r="A14">
        <f t="shared" si="1"/>
        <v>2016</v>
      </c>
      <c r="B14" s="7" t="s">
        <v>16</v>
      </c>
      <c r="C14" s="7">
        <v>161550</v>
      </c>
      <c r="D14" s="7">
        <v>161550</v>
      </c>
      <c r="E14" s="7">
        <v>0</v>
      </c>
      <c r="F14" s="7">
        <v>161550</v>
      </c>
    </row>
    <row r="15" spans="1:6" x14ac:dyDescent="0.25">
      <c r="A15">
        <f t="shared" si="1"/>
        <v>2016</v>
      </c>
      <c r="B15" s="9" t="s">
        <v>17</v>
      </c>
      <c r="C15" s="9">
        <f>+C12+C9+C3</f>
        <v>2608645</v>
      </c>
      <c r="D15" s="9">
        <f t="shared" ref="D15:F15" si="4">+D12+D9+D3</f>
        <v>3284809</v>
      </c>
      <c r="E15" s="9">
        <f t="shared" si="4"/>
        <v>-562020</v>
      </c>
      <c r="F15" s="9">
        <f t="shared" si="4"/>
        <v>2722791</v>
      </c>
    </row>
    <row r="16" spans="1:6" x14ac:dyDescent="0.25">
      <c r="A16">
        <f t="shared" si="1"/>
        <v>2016</v>
      </c>
      <c r="B16" s="7"/>
      <c r="C16" s="7"/>
      <c r="D16" s="7"/>
      <c r="E16" s="7"/>
      <c r="F16" s="7"/>
    </row>
    <row r="17" spans="1:6" ht="18.75" x14ac:dyDescent="0.25">
      <c r="A17">
        <f t="shared" si="1"/>
        <v>2016</v>
      </c>
      <c r="B17" s="6" t="s">
        <v>18</v>
      </c>
      <c r="C17" s="7"/>
      <c r="D17" s="7"/>
      <c r="E17" s="7"/>
      <c r="F17" s="7"/>
    </row>
    <row r="18" spans="1:6" x14ac:dyDescent="0.25">
      <c r="A18">
        <f t="shared" si="1"/>
        <v>2016</v>
      </c>
      <c r="B18" s="8" t="s">
        <v>5</v>
      </c>
      <c r="C18" s="10">
        <f t="shared" ref="C18:E18" si="5">SUM(C19:C23)</f>
        <v>2113934</v>
      </c>
      <c r="D18" s="10">
        <f t="shared" si="5"/>
        <v>2768465</v>
      </c>
      <c r="E18" s="10">
        <f t="shared" si="5"/>
        <v>-550366</v>
      </c>
      <c r="F18" s="10">
        <f>SUM(F19:F23)</f>
        <v>2218099</v>
      </c>
    </row>
    <row r="19" spans="1:6" x14ac:dyDescent="0.25">
      <c r="A19">
        <f t="shared" si="1"/>
        <v>2016</v>
      </c>
      <c r="B19" s="7" t="s">
        <v>19</v>
      </c>
      <c r="C19" s="11">
        <v>370326</v>
      </c>
      <c r="D19" s="7">
        <v>619912</v>
      </c>
      <c r="E19" s="7">
        <v>0</v>
      </c>
      <c r="F19" s="7">
        <v>619912</v>
      </c>
    </row>
    <row r="20" spans="1:6" x14ac:dyDescent="0.25">
      <c r="A20">
        <f t="shared" si="1"/>
        <v>2016</v>
      </c>
      <c r="B20" s="7" t="s">
        <v>20</v>
      </c>
      <c r="C20" s="11">
        <v>636291</v>
      </c>
      <c r="D20" s="7">
        <v>934604</v>
      </c>
      <c r="E20" s="7">
        <v>-345</v>
      </c>
      <c r="F20" s="7">
        <v>934259</v>
      </c>
    </row>
    <row r="21" spans="1:6" x14ac:dyDescent="0.25">
      <c r="A21">
        <f t="shared" si="1"/>
        <v>2016</v>
      </c>
      <c r="B21" s="7" t="s">
        <v>21</v>
      </c>
      <c r="C21" s="11">
        <v>24851</v>
      </c>
      <c r="D21" s="7">
        <v>25205</v>
      </c>
      <c r="E21" s="7">
        <v>0</v>
      </c>
      <c r="F21" s="7">
        <v>25205</v>
      </c>
    </row>
    <row r="22" spans="1:6" x14ac:dyDescent="0.25">
      <c r="A22">
        <f t="shared" si="1"/>
        <v>2016</v>
      </c>
      <c r="B22" s="7" t="s">
        <v>9</v>
      </c>
      <c r="C22" s="11">
        <v>1073819</v>
      </c>
      <c r="D22" s="7">
        <v>1179950</v>
      </c>
      <c r="E22" s="7">
        <v>-550021</v>
      </c>
      <c r="F22" s="7">
        <v>629929</v>
      </c>
    </row>
    <row r="23" spans="1:6" x14ac:dyDescent="0.25">
      <c r="A23">
        <f>+A22</f>
        <v>2016</v>
      </c>
      <c r="B23" s="7" t="s">
        <v>22</v>
      </c>
      <c r="C23" s="11">
        <v>8647</v>
      </c>
      <c r="D23" s="7">
        <v>8794</v>
      </c>
      <c r="E23" s="7">
        <v>0</v>
      </c>
      <c r="F23" s="7">
        <v>8794</v>
      </c>
    </row>
    <row r="24" spans="1:6" x14ac:dyDescent="0.25">
      <c r="A24">
        <f t="shared" si="1"/>
        <v>2016</v>
      </c>
      <c r="B24" s="8" t="s">
        <v>11</v>
      </c>
      <c r="C24" s="10">
        <v>288190</v>
      </c>
      <c r="D24" s="10">
        <v>309578</v>
      </c>
      <c r="E24" s="10">
        <v>-11652</v>
      </c>
      <c r="F24" s="10">
        <v>297926</v>
      </c>
    </row>
    <row r="25" spans="1:6" x14ac:dyDescent="0.25">
      <c r="A25">
        <f t="shared" si="1"/>
        <v>2016</v>
      </c>
      <c r="B25" s="7" t="s">
        <v>23</v>
      </c>
      <c r="C25" s="11">
        <v>268282</v>
      </c>
      <c r="D25" s="7">
        <v>277918</v>
      </c>
      <c r="E25" s="7">
        <v>0</v>
      </c>
      <c r="F25" s="7">
        <v>277918</v>
      </c>
    </row>
    <row r="26" spans="1:6" x14ac:dyDescent="0.25">
      <c r="A26">
        <f t="shared" si="1"/>
        <v>2016</v>
      </c>
      <c r="B26" s="7" t="s">
        <v>24</v>
      </c>
      <c r="C26" s="11">
        <v>19908</v>
      </c>
      <c r="D26" s="7">
        <v>31660</v>
      </c>
      <c r="E26" s="7">
        <v>-11652</v>
      </c>
      <c r="F26" s="7">
        <v>20008</v>
      </c>
    </row>
    <row r="27" spans="1:6" x14ac:dyDescent="0.25">
      <c r="A27">
        <f t="shared" si="1"/>
        <v>2016</v>
      </c>
      <c r="B27" s="8" t="s">
        <v>14</v>
      </c>
      <c r="C27" s="10">
        <v>206520</v>
      </c>
      <c r="D27" s="10">
        <v>206764</v>
      </c>
      <c r="E27" s="10">
        <v>0</v>
      </c>
      <c r="F27" s="10">
        <v>206764</v>
      </c>
    </row>
    <row r="28" spans="1:6" x14ac:dyDescent="0.25">
      <c r="A28">
        <f t="shared" si="1"/>
        <v>2016</v>
      </c>
      <c r="B28" s="7" t="s">
        <v>15</v>
      </c>
      <c r="C28" s="11">
        <v>48811</v>
      </c>
      <c r="D28" s="7">
        <v>49028</v>
      </c>
      <c r="E28" s="7">
        <v>0</v>
      </c>
      <c r="F28" s="7">
        <v>49028</v>
      </c>
    </row>
    <row r="29" spans="1:6" x14ac:dyDescent="0.25">
      <c r="A29">
        <f t="shared" si="1"/>
        <v>2016</v>
      </c>
      <c r="B29" s="7" t="s">
        <v>16</v>
      </c>
      <c r="C29" s="11">
        <v>157709</v>
      </c>
      <c r="D29" s="7">
        <v>157736</v>
      </c>
      <c r="E29" s="7">
        <v>0</v>
      </c>
      <c r="F29" s="7">
        <v>157736</v>
      </c>
    </row>
    <row r="30" spans="1:6" x14ac:dyDescent="0.25">
      <c r="A30">
        <f t="shared" si="1"/>
        <v>2016</v>
      </c>
      <c r="B30" s="9" t="s">
        <v>25</v>
      </c>
      <c r="C30" s="9">
        <f>+C18+C24+C27</f>
        <v>2608644</v>
      </c>
      <c r="D30" s="9">
        <f t="shared" ref="D30:F30" si="6">+D18+D24+D27</f>
        <v>3284807</v>
      </c>
      <c r="E30" s="9">
        <f t="shared" si="6"/>
        <v>-562018</v>
      </c>
      <c r="F30" s="9">
        <f t="shared" si="6"/>
        <v>2722789</v>
      </c>
    </row>
    <row r="31" spans="1:6" x14ac:dyDescent="0.25">
      <c r="B31" s="1"/>
      <c r="C31" s="1"/>
      <c r="D31" s="1"/>
      <c r="E31" s="1"/>
      <c r="F31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6" workbookViewId="0">
      <selection activeCell="B6" sqref="B6"/>
    </sheetView>
  </sheetViews>
  <sheetFormatPr defaultRowHeight="15" x14ac:dyDescent="0.25"/>
  <cols>
    <col min="1" max="1" width="0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9" ht="30" x14ac:dyDescent="0.25">
      <c r="B1" s="4">
        <v>2015</v>
      </c>
      <c r="C1" s="5" t="s">
        <v>0</v>
      </c>
      <c r="D1" s="5" t="s">
        <v>1</v>
      </c>
      <c r="E1" s="5" t="s">
        <v>2</v>
      </c>
      <c r="F1" s="5" t="s">
        <v>3</v>
      </c>
      <c r="G1" s="1"/>
      <c r="H1" s="1"/>
      <c r="I1" s="1"/>
    </row>
    <row r="2" spans="1:9" ht="18.75" x14ac:dyDescent="0.25">
      <c r="A2">
        <f>+B1</f>
        <v>2015</v>
      </c>
      <c r="B2" s="6" t="s">
        <v>4</v>
      </c>
      <c r="C2" s="7"/>
      <c r="D2" s="7"/>
      <c r="E2" s="7"/>
      <c r="F2" s="7"/>
      <c r="G2" s="1"/>
      <c r="H2" s="1"/>
      <c r="I2" s="1"/>
    </row>
    <row r="3" spans="1:9" x14ac:dyDescent="0.25">
      <c r="A3">
        <f>+A2</f>
        <v>2015</v>
      </c>
      <c r="B3" s="8" t="s">
        <v>5</v>
      </c>
      <c r="C3" s="8">
        <f>SUM(C4:C8)</f>
        <v>2354410</v>
      </c>
      <c r="D3" s="8">
        <f t="shared" ref="D3:F3" si="0">SUM(D4:D8)</f>
        <v>2939742</v>
      </c>
      <c r="E3" s="8">
        <f t="shared" si="0"/>
        <v>-488368</v>
      </c>
      <c r="F3" s="8">
        <f t="shared" si="0"/>
        <v>2451375</v>
      </c>
      <c r="G3" s="1"/>
      <c r="H3" s="1"/>
      <c r="I3" s="1"/>
    </row>
    <row r="4" spans="1:9" x14ac:dyDescent="0.25">
      <c r="A4">
        <f t="shared" ref="A4:A30" si="1">+A3</f>
        <v>2015</v>
      </c>
      <c r="B4" s="7" t="s">
        <v>6</v>
      </c>
      <c r="C4" s="7">
        <v>943767</v>
      </c>
      <c r="D4" s="7">
        <v>943767</v>
      </c>
      <c r="E4" s="7">
        <v>0</v>
      </c>
      <c r="F4" s="7">
        <v>943767</v>
      </c>
      <c r="G4" s="1"/>
      <c r="H4" s="1"/>
      <c r="I4" s="1"/>
    </row>
    <row r="5" spans="1:9" x14ac:dyDescent="0.25">
      <c r="A5">
        <f t="shared" si="1"/>
        <v>2015</v>
      </c>
      <c r="B5" s="7" t="s">
        <v>7</v>
      </c>
      <c r="C5" s="7">
        <v>55750</v>
      </c>
      <c r="D5" s="7">
        <v>55750</v>
      </c>
      <c r="E5" s="7">
        <v>0</v>
      </c>
      <c r="F5" s="7">
        <v>55750</v>
      </c>
      <c r="G5" s="1"/>
      <c r="H5" s="1"/>
      <c r="I5" s="1"/>
    </row>
    <row r="6" spans="1:9" x14ac:dyDescent="0.25">
      <c r="A6">
        <f t="shared" si="1"/>
        <v>2015</v>
      </c>
      <c r="B6" s="7" t="s">
        <v>8</v>
      </c>
      <c r="C6" s="7">
        <v>260080</v>
      </c>
      <c r="D6" s="7">
        <v>324683</v>
      </c>
      <c r="E6" s="7">
        <v>-539</v>
      </c>
      <c r="F6" s="7">
        <v>324145</v>
      </c>
      <c r="G6" s="1"/>
      <c r="H6" s="1"/>
      <c r="I6" s="1"/>
    </row>
    <row r="7" spans="1:9" x14ac:dyDescent="0.25">
      <c r="A7">
        <f t="shared" si="1"/>
        <v>2015</v>
      </c>
      <c r="B7" s="7" t="s">
        <v>9</v>
      </c>
      <c r="C7" s="7">
        <v>1052677</v>
      </c>
      <c r="D7" s="7">
        <v>1567716</v>
      </c>
      <c r="E7" s="7">
        <v>-487829</v>
      </c>
      <c r="F7" s="7">
        <v>1079887</v>
      </c>
      <c r="G7" s="1"/>
      <c r="H7" s="1"/>
      <c r="I7" s="1"/>
    </row>
    <row r="8" spans="1:9" x14ac:dyDescent="0.25">
      <c r="A8">
        <f t="shared" si="1"/>
        <v>2015</v>
      </c>
      <c r="B8" s="7" t="s">
        <v>10</v>
      </c>
      <c r="C8" s="7">
        <v>42136</v>
      </c>
      <c r="D8" s="7">
        <v>47826</v>
      </c>
      <c r="E8" s="7">
        <v>0</v>
      </c>
      <c r="F8" s="7">
        <v>47826</v>
      </c>
      <c r="G8" s="1"/>
      <c r="H8" s="1"/>
      <c r="I8" s="1"/>
    </row>
    <row r="9" spans="1:9" x14ac:dyDescent="0.25">
      <c r="A9">
        <f t="shared" si="1"/>
        <v>2015</v>
      </c>
      <c r="B9" s="8" t="s">
        <v>11</v>
      </c>
      <c r="C9" s="8">
        <f>+C10+C11</f>
        <v>29607</v>
      </c>
      <c r="D9" s="8">
        <f t="shared" ref="D9:F9" si="2">+D10+D11</f>
        <v>43976</v>
      </c>
      <c r="E9" s="8">
        <f t="shared" si="2"/>
        <v>-9908</v>
      </c>
      <c r="F9" s="8">
        <f t="shared" si="2"/>
        <v>34069</v>
      </c>
      <c r="G9" s="1"/>
      <c r="H9" s="1"/>
      <c r="I9" s="1"/>
    </row>
    <row r="10" spans="1:9" x14ac:dyDescent="0.25">
      <c r="A10">
        <f t="shared" si="1"/>
        <v>2015</v>
      </c>
      <c r="B10" s="7" t="s">
        <v>12</v>
      </c>
      <c r="C10" s="7">
        <v>500</v>
      </c>
      <c r="D10" s="7">
        <v>500</v>
      </c>
      <c r="E10" s="7">
        <v>0</v>
      </c>
      <c r="F10" s="7">
        <v>500</v>
      </c>
      <c r="G10" s="1"/>
      <c r="H10" s="1"/>
      <c r="I10" s="1"/>
    </row>
    <row r="11" spans="1:9" x14ac:dyDescent="0.25">
      <c r="A11">
        <f t="shared" si="1"/>
        <v>2015</v>
      </c>
      <c r="B11" s="7" t="s">
        <v>13</v>
      </c>
      <c r="C11" s="7">
        <v>29107</v>
      </c>
      <c r="D11" s="7">
        <v>43476</v>
      </c>
      <c r="E11" s="7">
        <v>-9908</v>
      </c>
      <c r="F11" s="7">
        <v>33569</v>
      </c>
      <c r="G11" s="1"/>
      <c r="H11" s="1"/>
      <c r="I11" s="1"/>
    </row>
    <row r="12" spans="1:9" x14ac:dyDescent="0.25">
      <c r="A12">
        <f t="shared" si="1"/>
        <v>2015</v>
      </c>
      <c r="B12" s="8" t="s">
        <v>14</v>
      </c>
      <c r="C12" s="8">
        <f>+C13+C14</f>
        <v>166550</v>
      </c>
      <c r="D12" s="8">
        <f t="shared" ref="D12:F12" si="3">+D13+D14</f>
        <v>171421</v>
      </c>
      <c r="E12" s="8">
        <f t="shared" si="3"/>
        <v>0</v>
      </c>
      <c r="F12" s="8">
        <f t="shared" si="3"/>
        <v>171421</v>
      </c>
      <c r="G12" s="1"/>
      <c r="H12" s="1"/>
      <c r="I12" s="1"/>
    </row>
    <row r="13" spans="1:9" x14ac:dyDescent="0.25">
      <c r="A13">
        <f t="shared" si="1"/>
        <v>2015</v>
      </c>
      <c r="B13" s="7" t="s">
        <v>15</v>
      </c>
      <c r="C13" s="7">
        <v>5000</v>
      </c>
      <c r="D13" s="7">
        <v>9871</v>
      </c>
      <c r="E13" s="7">
        <v>0</v>
      </c>
      <c r="F13" s="7">
        <v>9871</v>
      </c>
      <c r="G13" s="1"/>
      <c r="H13" s="1"/>
      <c r="I13" s="1"/>
    </row>
    <row r="14" spans="1:9" x14ac:dyDescent="0.25">
      <c r="A14">
        <f t="shared" si="1"/>
        <v>2015</v>
      </c>
      <c r="B14" s="7" t="s">
        <v>16</v>
      </c>
      <c r="C14" s="7">
        <v>161550</v>
      </c>
      <c r="D14" s="7">
        <v>161550</v>
      </c>
      <c r="E14" s="7">
        <v>0</v>
      </c>
      <c r="F14" s="7">
        <v>161550</v>
      </c>
      <c r="G14" s="1"/>
      <c r="H14" s="1"/>
      <c r="I14" s="1"/>
    </row>
    <row r="15" spans="1:9" x14ac:dyDescent="0.25">
      <c r="A15">
        <f t="shared" si="1"/>
        <v>2015</v>
      </c>
      <c r="B15" s="9" t="s">
        <v>17</v>
      </c>
      <c r="C15" s="9">
        <f>+C12+C9+C3</f>
        <v>2550567</v>
      </c>
      <c r="D15" s="9">
        <f t="shared" ref="D15:F15" si="4">+D12+D9+D3</f>
        <v>3155139</v>
      </c>
      <c r="E15" s="9">
        <f t="shared" si="4"/>
        <v>-498276</v>
      </c>
      <c r="F15" s="9">
        <f t="shared" si="4"/>
        <v>2656865</v>
      </c>
      <c r="G15" s="1"/>
      <c r="H15" s="1"/>
      <c r="I15" s="1"/>
    </row>
    <row r="16" spans="1:9" x14ac:dyDescent="0.25">
      <c r="A16">
        <f t="shared" si="1"/>
        <v>2015</v>
      </c>
      <c r="B16" s="7"/>
      <c r="C16" s="7"/>
      <c r="D16" s="7"/>
      <c r="E16" s="7"/>
      <c r="F16" s="7"/>
      <c r="G16" s="1"/>
      <c r="H16" s="1"/>
      <c r="I16" s="1"/>
    </row>
    <row r="17" spans="1:9" ht="18.75" x14ac:dyDescent="0.25">
      <c r="A17">
        <f t="shared" si="1"/>
        <v>2015</v>
      </c>
      <c r="B17" s="6" t="s">
        <v>18</v>
      </c>
      <c r="C17" s="7"/>
      <c r="D17" s="7"/>
      <c r="E17" s="7"/>
      <c r="F17" s="7"/>
      <c r="G17" s="1"/>
      <c r="H17" s="1"/>
      <c r="I17" s="1"/>
    </row>
    <row r="18" spans="1:9" x14ac:dyDescent="0.25">
      <c r="A18">
        <f t="shared" si="1"/>
        <v>2015</v>
      </c>
      <c r="B18" s="8" t="s">
        <v>5</v>
      </c>
      <c r="C18" s="10">
        <f t="shared" ref="C18:E18" si="5">SUM(C19:C23)</f>
        <v>1996111</v>
      </c>
      <c r="D18" s="10">
        <f t="shared" si="5"/>
        <v>2577253</v>
      </c>
      <c r="E18" s="10">
        <f t="shared" si="5"/>
        <v>-488367</v>
      </c>
      <c r="F18" s="10">
        <f>SUM(F19:F23)</f>
        <v>2088886</v>
      </c>
      <c r="G18" s="1"/>
      <c r="H18" s="1"/>
      <c r="I18" s="1"/>
    </row>
    <row r="19" spans="1:9" x14ac:dyDescent="0.25">
      <c r="A19">
        <f t="shared" si="1"/>
        <v>2015</v>
      </c>
      <c r="B19" s="7" t="s">
        <v>19</v>
      </c>
      <c r="C19" s="11">
        <v>355786</v>
      </c>
      <c r="D19" s="7">
        <v>579501</v>
      </c>
      <c r="E19" s="7">
        <v>0</v>
      </c>
      <c r="F19" s="7">
        <v>579501</v>
      </c>
      <c r="G19" s="1"/>
      <c r="H19" s="1"/>
      <c r="I19" s="1"/>
    </row>
    <row r="20" spans="1:9" x14ac:dyDescent="0.25">
      <c r="A20">
        <f t="shared" si="1"/>
        <v>2015</v>
      </c>
      <c r="B20" s="7" t="s">
        <v>20</v>
      </c>
      <c r="C20" s="11">
        <v>603469</v>
      </c>
      <c r="D20" s="7">
        <v>862718</v>
      </c>
      <c r="E20" s="7">
        <v>-739</v>
      </c>
      <c r="F20" s="7">
        <v>861979</v>
      </c>
      <c r="G20" s="1"/>
      <c r="H20" s="1"/>
      <c r="I20" s="1"/>
    </row>
    <row r="21" spans="1:9" x14ac:dyDescent="0.25">
      <c r="A21">
        <f t="shared" si="1"/>
        <v>2015</v>
      </c>
      <c r="B21" s="7" t="s">
        <v>21</v>
      </c>
      <c r="C21" s="11">
        <v>34708</v>
      </c>
      <c r="D21" s="7">
        <v>35252</v>
      </c>
      <c r="E21" s="7">
        <v>0</v>
      </c>
      <c r="F21" s="7">
        <v>35252</v>
      </c>
      <c r="G21" s="1"/>
      <c r="H21" s="1"/>
      <c r="I21" s="1"/>
    </row>
    <row r="22" spans="1:9" x14ac:dyDescent="0.25">
      <c r="A22">
        <f t="shared" si="1"/>
        <v>2015</v>
      </c>
      <c r="B22" s="7" t="s">
        <v>9</v>
      </c>
      <c r="C22" s="11">
        <v>995670</v>
      </c>
      <c r="D22" s="7">
        <v>1093139</v>
      </c>
      <c r="E22" s="7">
        <v>-487628</v>
      </c>
      <c r="F22" s="7">
        <v>605511</v>
      </c>
      <c r="G22" s="1"/>
      <c r="H22" s="1"/>
      <c r="I22" s="1"/>
    </row>
    <row r="23" spans="1:9" x14ac:dyDescent="0.25">
      <c r="A23">
        <f>+A22</f>
        <v>2015</v>
      </c>
      <c r="B23" s="7" t="s">
        <v>22</v>
      </c>
      <c r="C23" s="11">
        <v>6478</v>
      </c>
      <c r="D23" s="7">
        <v>6643</v>
      </c>
      <c r="E23" s="7">
        <v>0</v>
      </c>
      <c r="F23" s="7">
        <v>6643</v>
      </c>
      <c r="G23" s="1"/>
      <c r="H23" s="1"/>
      <c r="I23" s="1"/>
    </row>
    <row r="24" spans="1:9" x14ac:dyDescent="0.25">
      <c r="A24">
        <f t="shared" si="1"/>
        <v>2015</v>
      </c>
      <c r="B24" s="8" t="s">
        <v>11</v>
      </c>
      <c r="C24" s="10">
        <v>373850</v>
      </c>
      <c r="D24" s="10">
        <v>394262</v>
      </c>
      <c r="E24" s="10">
        <v>-9908</v>
      </c>
      <c r="F24" s="10">
        <v>384355</v>
      </c>
      <c r="G24" s="1"/>
      <c r="H24" s="1"/>
      <c r="I24" s="1"/>
    </row>
    <row r="25" spans="1:9" x14ac:dyDescent="0.25">
      <c r="A25">
        <f t="shared" si="1"/>
        <v>2015</v>
      </c>
      <c r="B25" s="7" t="s">
        <v>23</v>
      </c>
      <c r="C25" s="11">
        <v>352109</v>
      </c>
      <c r="D25" s="7">
        <v>363633</v>
      </c>
      <c r="E25" s="7">
        <v>-619</v>
      </c>
      <c r="F25" s="7">
        <v>363013</v>
      </c>
      <c r="G25" s="1"/>
      <c r="H25" s="1"/>
      <c r="I25" s="1"/>
    </row>
    <row r="26" spans="1:9" x14ac:dyDescent="0.25">
      <c r="A26">
        <f t="shared" si="1"/>
        <v>2015</v>
      </c>
      <c r="B26" s="7" t="s">
        <v>24</v>
      </c>
      <c r="C26" s="11">
        <v>21741</v>
      </c>
      <c r="D26" s="7">
        <v>30630</v>
      </c>
      <c r="E26" s="7">
        <v>-9288</v>
      </c>
      <c r="F26" s="7">
        <v>21341</v>
      </c>
      <c r="G26" s="1"/>
      <c r="H26" s="1"/>
      <c r="I26" s="1"/>
    </row>
    <row r="27" spans="1:9" x14ac:dyDescent="0.25">
      <c r="A27">
        <f t="shared" si="1"/>
        <v>2015</v>
      </c>
      <c r="B27" s="8" t="s">
        <v>14</v>
      </c>
      <c r="C27" s="10">
        <v>180605</v>
      </c>
      <c r="D27" s="10">
        <v>183625</v>
      </c>
      <c r="E27" s="10">
        <v>0</v>
      </c>
      <c r="F27" s="10">
        <v>183625</v>
      </c>
      <c r="G27" s="1"/>
      <c r="H27" s="1"/>
      <c r="I27" s="1"/>
    </row>
    <row r="28" spans="1:9" x14ac:dyDescent="0.25">
      <c r="A28">
        <f t="shared" si="1"/>
        <v>2015</v>
      </c>
      <c r="B28" s="7" t="s">
        <v>15</v>
      </c>
      <c r="C28" s="11">
        <v>21422</v>
      </c>
      <c r="D28" s="7">
        <v>24415</v>
      </c>
      <c r="E28" s="7">
        <v>0</v>
      </c>
      <c r="F28" s="7">
        <v>24415</v>
      </c>
      <c r="G28" s="1"/>
      <c r="H28" s="1"/>
      <c r="I28" s="1"/>
    </row>
    <row r="29" spans="1:9" x14ac:dyDescent="0.25">
      <c r="A29">
        <f t="shared" si="1"/>
        <v>2015</v>
      </c>
      <c r="B29" s="7" t="s">
        <v>16</v>
      </c>
      <c r="C29" s="11">
        <v>159184</v>
      </c>
      <c r="D29" s="7">
        <v>159211</v>
      </c>
      <c r="E29" s="7">
        <v>0</v>
      </c>
      <c r="F29" s="7">
        <v>159211</v>
      </c>
      <c r="G29" s="1"/>
      <c r="H29" s="1"/>
      <c r="I29" s="1"/>
    </row>
    <row r="30" spans="1:9" x14ac:dyDescent="0.25">
      <c r="A30">
        <f t="shared" si="1"/>
        <v>2015</v>
      </c>
      <c r="B30" s="9" t="s">
        <v>25</v>
      </c>
      <c r="C30" s="9">
        <f>+C18+C24+C27</f>
        <v>2550566</v>
      </c>
      <c r="D30" s="9">
        <f t="shared" ref="D30:F30" si="6">+D18+D24+D27</f>
        <v>3155140</v>
      </c>
      <c r="E30" s="9">
        <f t="shared" si="6"/>
        <v>-498275</v>
      </c>
      <c r="F30" s="9">
        <f t="shared" si="6"/>
        <v>2656866</v>
      </c>
      <c r="G30" s="1"/>
      <c r="H30" s="1"/>
      <c r="I30" s="1"/>
    </row>
    <row r="31" spans="1:9" x14ac:dyDescent="0.25">
      <c r="B31" s="1"/>
      <c r="C31" s="1"/>
      <c r="D31" s="1"/>
      <c r="E31" s="1"/>
      <c r="F31" s="1"/>
      <c r="G31" s="1"/>
      <c r="H31" s="1"/>
      <c r="I31" s="1"/>
    </row>
    <row r="32" spans="1:9" x14ac:dyDescent="0.25">
      <c r="G32" s="1"/>
      <c r="H32" s="1"/>
      <c r="I32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12</vt:i4>
      </vt:variant>
    </vt:vector>
  </HeadingPairs>
  <TitlesOfParts>
    <vt:vector size="12" baseType="lpstr">
      <vt:lpstr>Transf OD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2012</vt:lpstr>
      <vt:lpstr>2011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Raül</dc:creator>
  <cp:lastModifiedBy>Raül</cp:lastModifiedBy>
  <cp:lastPrinted>2022-04-25T10:05:42Z</cp:lastPrinted>
  <dcterms:created xsi:type="dcterms:W3CDTF">2022-04-21T08:18:11Z</dcterms:created>
  <dcterms:modified xsi:type="dcterms:W3CDTF">2022-04-25T10:21:45Z</dcterms:modified>
</cp:coreProperties>
</file>