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5" yWindow="-15" windowWidth="9630" windowHeight="11400"/>
  </bookViews>
  <sheets>
    <sheet name="2018_cast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F47" i="2"/>
  <c r="E47" i="2"/>
  <c r="D47" i="2"/>
  <c r="C47" i="2"/>
  <c r="B47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34" i="2"/>
  <c r="M34" i="2"/>
  <c r="L34" i="2"/>
  <c r="K34" i="2"/>
  <c r="J34" i="2"/>
  <c r="I34" i="2"/>
  <c r="H34" i="2"/>
  <c r="G34" i="2"/>
  <c r="F34" i="2"/>
  <c r="E34" i="2"/>
  <c r="D34" i="2"/>
  <c r="O34" i="2" s="1"/>
  <c r="C34" i="2"/>
  <c r="B34" i="2"/>
  <c r="N33" i="2"/>
  <c r="M33" i="2"/>
  <c r="L33" i="2"/>
  <c r="K33" i="2"/>
  <c r="J33" i="2"/>
  <c r="I33" i="2"/>
  <c r="H33" i="2"/>
  <c r="G33" i="2"/>
  <c r="F33" i="2"/>
  <c r="E33" i="2"/>
  <c r="O33" i="2" s="1"/>
  <c r="D33" i="2"/>
  <c r="C33" i="2"/>
  <c r="B33" i="2"/>
  <c r="N32" i="2"/>
  <c r="N49" i="2" s="1"/>
  <c r="N51" i="2" s="1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B31" i="2"/>
  <c r="N30" i="2"/>
  <c r="M30" i="2"/>
  <c r="L30" i="2"/>
  <c r="L49" i="2" s="1"/>
  <c r="L51" i="2" s="1"/>
  <c r="K30" i="2"/>
  <c r="J30" i="2"/>
  <c r="I30" i="2"/>
  <c r="H30" i="2"/>
  <c r="H49" i="2" s="1"/>
  <c r="H51" i="2" s="1"/>
  <c r="G30" i="2"/>
  <c r="F30" i="2"/>
  <c r="E30" i="2"/>
  <c r="D30" i="2"/>
  <c r="D49" i="2" s="1"/>
  <c r="D51" i="2" s="1"/>
  <c r="C30" i="2"/>
  <c r="B30" i="2"/>
  <c r="N29" i="2"/>
  <c r="M29" i="2"/>
  <c r="M49" i="2" s="1"/>
  <c r="M51" i="2" s="1"/>
  <c r="L29" i="2"/>
  <c r="K29" i="2"/>
  <c r="J29" i="2"/>
  <c r="J49" i="2" s="1"/>
  <c r="J51" i="2" s="1"/>
  <c r="I29" i="2"/>
  <c r="I49" i="2" s="1"/>
  <c r="I51" i="2" s="1"/>
  <c r="H29" i="2"/>
  <c r="G29" i="2"/>
  <c r="F29" i="2"/>
  <c r="F49" i="2" s="1"/>
  <c r="F51" i="2" s="1"/>
  <c r="E29" i="2"/>
  <c r="E49" i="2" s="1"/>
  <c r="E51" i="2" s="1"/>
  <c r="D29" i="2"/>
  <c r="C29" i="2"/>
  <c r="B29" i="2"/>
  <c r="C49" i="2"/>
  <c r="C51" i="2" s="1"/>
  <c r="G49" i="2"/>
  <c r="G51" i="2" s="1"/>
  <c r="K49" i="2"/>
  <c r="K51" i="2" s="1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2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C26" i="2"/>
  <c r="D26" i="2"/>
  <c r="E26" i="2"/>
  <c r="F26" i="2"/>
  <c r="G26" i="2"/>
  <c r="H26" i="2"/>
  <c r="I26" i="2"/>
  <c r="J26" i="2"/>
  <c r="K26" i="2"/>
  <c r="L26" i="2"/>
  <c r="M26" i="2"/>
  <c r="N26" i="2"/>
  <c r="B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N6" i="2"/>
  <c r="M6" i="2"/>
  <c r="L6" i="2"/>
  <c r="K6" i="2"/>
  <c r="J6" i="2"/>
  <c r="I6" i="2"/>
  <c r="H6" i="2"/>
  <c r="G6" i="2"/>
  <c r="F6" i="2"/>
  <c r="E6" i="2"/>
  <c r="D6" i="2"/>
  <c r="C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9" i="2" l="1"/>
  <c r="B51" i="2" s="1"/>
  <c r="O30" i="2"/>
  <c r="O29" i="2"/>
  <c r="O49" i="2" s="1"/>
  <c r="O51" i="2" s="1"/>
</calcChain>
</file>

<file path=xl/sharedStrings.xml><?xml version="1.0" encoding="utf-8"?>
<sst xmlns="http://schemas.openxmlformats.org/spreadsheetml/2006/main" count="63" uniqueCount="61">
  <si>
    <t>TOTAL</t>
  </si>
  <si>
    <t>Biblioteca pública</t>
  </si>
  <si>
    <t>SECTOR EMPRESARIAL</t>
  </si>
  <si>
    <t>Alumbrado público</t>
  </si>
  <si>
    <t>Cementerio</t>
  </si>
  <si>
    <t>Recogida de residuos</t>
  </si>
  <si>
    <t>Limpieza viaria</t>
  </si>
  <si>
    <t>Abastecimiento domiciliario de agua potable</t>
  </si>
  <si>
    <t>Alcantarillado</t>
  </si>
  <si>
    <t>Acceso a los núcleos de población</t>
  </si>
  <si>
    <t>Pavimentación de las vías públicas</t>
  </si>
  <si>
    <t>Parque público</t>
  </si>
  <si>
    <t>Tratamiento de residuos</t>
  </si>
  <si>
    <t>Protección civil</t>
  </si>
  <si>
    <t>Evaluación e información de situaciones de necesidad social y la atención inmediata a personas en situación o riesgo de exclusión social</t>
  </si>
  <si>
    <t>Prevención y extinción de incendios</t>
  </si>
  <si>
    <t>Instalaciones deportivas de uso público</t>
  </si>
  <si>
    <t>Transporte colectivo urbano de viajeros</t>
  </si>
  <si>
    <t>Medio ambiente urbano</t>
  </si>
  <si>
    <t>Medio ambiente urbano: Parques y jardines públicos</t>
  </si>
  <si>
    <t>Medio ambiente urbano: Gestión de los residuos sólidos urbanos</t>
  </si>
  <si>
    <t>Medio ambiente urbano: Protección contra la contaminación acústica, lumínica y atmosférica en las zonas urbanas</t>
  </si>
  <si>
    <t>SERVICIOS OBLIGATORIOS</t>
  </si>
  <si>
    <t>TOTAL SERVICIOS OBLIGATORIOS</t>
  </si>
  <si>
    <t>Gastos de personal</t>
  </si>
  <si>
    <t>Gastos en bienes corrientes y servicios</t>
  </si>
  <si>
    <t>Amortizaciones</t>
  </si>
  <si>
    <t>Arrendamientos financieros</t>
  </si>
  <si>
    <t>Transferencias corrientes y de capital</t>
  </si>
  <si>
    <t>Otros gastos no financieros</t>
  </si>
  <si>
    <t>Gastos indirectos</t>
  </si>
  <si>
    <t>Aprovisionamientos</t>
  </si>
  <si>
    <t>Otros gastos de explotación</t>
  </si>
  <si>
    <t>Amortización inmovilizado</t>
  </si>
  <si>
    <t>Otros gastos no finaancieros</t>
  </si>
  <si>
    <t>Contraprestacioes</t>
  </si>
  <si>
    <t>Coste efectivo</t>
  </si>
  <si>
    <t>AYUNTAMIENTO</t>
  </si>
  <si>
    <t>SERVICIOS DE COMPETENCIAS PROPIAS</t>
  </si>
  <si>
    <t>Urbanismo: planeamiento, gestión, ejecución y disciplina urbanística</t>
  </si>
  <si>
    <t>Protección y gestión del Patrimonio histórico</t>
  </si>
  <si>
    <t>Promoción y gestión de la vivienda de protección pública con criterios de sostenibilidad financiera</t>
  </si>
  <si>
    <t>Conservación y rehabilitación de la edificación</t>
  </si>
  <si>
    <t>Evacuación y tratamiento de aguas residuales</t>
  </si>
  <si>
    <t>Policía local</t>
  </si>
  <si>
    <t>Tráfico, estacionamiento de vehículos y movilidad</t>
  </si>
  <si>
    <t>Información y promoción de la actividad turística de interés y ámbito local</t>
  </si>
  <si>
    <t xml:space="preserve">Ferias </t>
  </si>
  <si>
    <t xml:space="preserve">Abastos, mercados, lonjas </t>
  </si>
  <si>
    <t>Protección de la salubridad pública</t>
  </si>
  <si>
    <t>Actividades funerarias</t>
  </si>
  <si>
    <t>Promoción del deporte</t>
  </si>
  <si>
    <t>Promoción de la cultura</t>
  </si>
  <si>
    <t>Equipamientos culturales</t>
  </si>
  <si>
    <t>Cooperar con las Administraciones educativas correspondientes en la obtención de los solares necesarios para la construcción de nuevos centros docentes</t>
  </si>
  <si>
    <t>Infraestructura viaria y otros equipamientos de titularidad de la entidad local</t>
  </si>
  <si>
    <t>Instalaciones de ocupación del tiempo libre</t>
  </si>
  <si>
    <t>Instalaciones deportivas</t>
  </si>
  <si>
    <t>TOTAL SERVICIOS COMPETENCIAS PROPIAS</t>
  </si>
  <si>
    <t>Descripción</t>
  </si>
  <si>
    <t>Promoción en su término municipal de la participación de los ciudadanos en el uso eficiente y sostenible de las tecnologías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</si>
</sst>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rgb="FF4A5F98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8E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" fontId="0" fillId="0" borderId="0" xfId="0" applyNumberFormat="1"/>
    <xf numFmtId="0" fontId="2" fillId="0" borderId="0" xfId="0" applyFont="1"/>
    <xf numFmtId="4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4" fontId="0" fillId="3" borderId="2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4" fontId="2" fillId="0" borderId="0" xfId="0" applyNumberFormat="1" applyFont="1"/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2" fontId="0" fillId="0" borderId="2" xfId="0" applyNumberFormat="1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textRotation="90" wrapText="1"/>
    </xf>
    <xf numFmtId="164" fontId="0" fillId="0" borderId="0" xfId="0" applyNumberFormat="1"/>
    <xf numFmtId="4" fontId="3" fillId="2" borderId="7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Efectiu/Libr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gatoris"/>
      <sheetName val="CE2a"/>
      <sheetName val="Propios"/>
      <sheetName val="CE2b"/>
    </sheetNames>
    <sheetDataSet>
      <sheetData sheetId="0">
        <row r="4">
          <cell r="A4" t="str">
            <v>Abastecimiento domiciliario de agua potable</v>
          </cell>
          <cell r="B4">
            <v>0</v>
          </cell>
          <cell r="C4">
            <v>7893861.21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7893861.21</v>
          </cell>
        </row>
        <row r="5">
          <cell r="A5" t="str">
            <v>Acceso a los núcleos de población</v>
          </cell>
          <cell r="B5">
            <v>2924551.25</v>
          </cell>
          <cell r="C5">
            <v>0</v>
          </cell>
          <cell r="D5">
            <v>1223619.6000000001</v>
          </cell>
          <cell r="E5">
            <v>0</v>
          </cell>
          <cell r="F5">
            <v>0</v>
          </cell>
          <cell r="G5">
            <v>335168.82</v>
          </cell>
          <cell r="H5">
            <v>2945089.52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7428429.1900000004</v>
          </cell>
        </row>
        <row r="6">
          <cell r="A6" t="str">
            <v>Alcantarillado</v>
          </cell>
          <cell r="B6">
            <v>0</v>
          </cell>
          <cell r="C6">
            <v>13823234.91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526392.93999999994</v>
          </cell>
          <cell r="J6">
            <v>4955441.9400000004</v>
          </cell>
          <cell r="K6">
            <v>1173724.08</v>
          </cell>
          <cell r="L6">
            <v>72898.27</v>
          </cell>
          <cell r="M6">
            <v>0</v>
          </cell>
          <cell r="N6">
            <v>0</v>
          </cell>
          <cell r="O6">
            <v>20551692.140000001</v>
          </cell>
        </row>
        <row r="7">
          <cell r="A7" t="str">
            <v>Alumbrado público</v>
          </cell>
          <cell r="B7">
            <v>613721.38</v>
          </cell>
          <cell r="C7">
            <v>26671310.16</v>
          </cell>
          <cell r="D7">
            <v>0</v>
          </cell>
          <cell r="E7">
            <v>0</v>
          </cell>
          <cell r="F7">
            <v>0</v>
          </cell>
          <cell r="G7">
            <v>4897950.16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32182981.699999999</v>
          </cell>
        </row>
        <row r="8">
          <cell r="A8" t="str">
            <v>Biblioteca pública</v>
          </cell>
          <cell r="B8">
            <v>0</v>
          </cell>
          <cell r="C8">
            <v>122782.59</v>
          </cell>
          <cell r="D8">
            <v>1732779.88</v>
          </cell>
          <cell r="E8">
            <v>0</v>
          </cell>
          <cell r="F8">
            <v>4275</v>
          </cell>
          <cell r="G8">
            <v>118352.63</v>
          </cell>
          <cell r="H8">
            <v>0</v>
          </cell>
          <cell r="I8">
            <v>92588.45</v>
          </cell>
          <cell r="J8">
            <v>43379.4</v>
          </cell>
          <cell r="K8">
            <v>137956.6</v>
          </cell>
          <cell r="L8">
            <v>12622.84</v>
          </cell>
          <cell r="M8">
            <v>0</v>
          </cell>
          <cell r="N8">
            <v>0</v>
          </cell>
          <cell r="O8">
            <v>2264737.39</v>
          </cell>
        </row>
        <row r="9">
          <cell r="A9" t="str">
            <v>Cementerio</v>
          </cell>
          <cell r="B9">
            <v>0</v>
          </cell>
          <cell r="C9">
            <v>0</v>
          </cell>
          <cell r="D9">
            <v>551637.93999999994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812260.39</v>
          </cell>
          <cell r="J9">
            <v>5788324.4199999999</v>
          </cell>
          <cell r="K9">
            <v>6420326.8099999996</v>
          </cell>
          <cell r="L9">
            <v>1894708.19</v>
          </cell>
          <cell r="M9">
            <v>715362.12</v>
          </cell>
          <cell r="N9">
            <v>0</v>
          </cell>
          <cell r="O9">
            <v>16182619.869999999</v>
          </cell>
        </row>
        <row r="10">
          <cell r="A10" t="str">
            <v>Evaluación e información de situaciones de necesidad social y la atención inmediata a personas en situación o riesgo de exclusión social</v>
          </cell>
          <cell r="B10">
            <v>51314667.670000002</v>
          </cell>
          <cell r="C10">
            <v>172650400.59</v>
          </cell>
          <cell r="D10">
            <v>5288874.29</v>
          </cell>
          <cell r="E10">
            <v>0</v>
          </cell>
          <cell r="F10">
            <v>41588393.130000003</v>
          </cell>
          <cell r="G10">
            <v>6876393.4500000002</v>
          </cell>
          <cell r="H10">
            <v>25316292.629999999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303035021.75999999</v>
          </cell>
        </row>
        <row r="11">
          <cell r="A11" t="str">
            <v>Instalaciones deportivas de uso público</v>
          </cell>
          <cell r="B11">
            <v>0</v>
          </cell>
          <cell r="C11">
            <v>159821.29</v>
          </cell>
          <cell r="D11">
            <v>10033343.119999999</v>
          </cell>
          <cell r="E11">
            <v>0</v>
          </cell>
          <cell r="F11">
            <v>189899.77</v>
          </cell>
          <cell r="G11">
            <v>50210.67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10433274.85</v>
          </cell>
        </row>
        <row r="12">
          <cell r="A12" t="str">
            <v>Limpieza viaria</v>
          </cell>
          <cell r="B12">
            <v>1393029.63</v>
          </cell>
          <cell r="C12">
            <v>175664660.13999999</v>
          </cell>
          <cell r="D12">
            <v>6406.8</v>
          </cell>
          <cell r="E12">
            <v>0</v>
          </cell>
          <cell r="F12">
            <v>0</v>
          </cell>
          <cell r="G12">
            <v>35071.339999999997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177099167.91</v>
          </cell>
        </row>
        <row r="13">
          <cell r="A13" t="str">
            <v>Medio ambiente urbano</v>
          </cell>
          <cell r="B13">
            <v>0</v>
          </cell>
          <cell r="C13">
            <v>57994.95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57994.95</v>
          </cell>
        </row>
        <row r="14">
          <cell r="A14" t="str">
            <v>Medio ambiente urbano: Gestión de los residuos sólidos urbanos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7192929.9199999999</v>
          </cell>
          <cell r="J14">
            <v>7189551.3300000001</v>
          </cell>
          <cell r="K14">
            <v>5234882.25</v>
          </cell>
          <cell r="L14">
            <v>48794.79</v>
          </cell>
          <cell r="M14">
            <v>0</v>
          </cell>
          <cell r="N14">
            <v>0</v>
          </cell>
          <cell r="O14">
            <v>19666158.289999999</v>
          </cell>
        </row>
        <row r="15">
          <cell r="A15" t="str">
            <v>Medio ambiente urbano: Parques y jardines públicos</v>
          </cell>
          <cell r="B15">
            <v>0</v>
          </cell>
          <cell r="C15">
            <v>0</v>
          </cell>
          <cell r="D15">
            <v>312263.58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312263.58</v>
          </cell>
        </row>
        <row r="16">
          <cell r="A16" t="str">
            <v>Medio ambiente urbano: Protección contra la contaminación acústica, lumínica y atmosférica en las zonas urbanas</v>
          </cell>
          <cell r="B16">
            <v>0</v>
          </cell>
          <cell r="C16">
            <v>853414.09</v>
          </cell>
          <cell r="D16">
            <v>0</v>
          </cell>
          <cell r="E16">
            <v>0</v>
          </cell>
          <cell r="F16">
            <v>0</v>
          </cell>
          <cell r="G16">
            <v>147380.42000000001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1000794.51</v>
          </cell>
        </row>
        <row r="17">
          <cell r="A17" t="str">
            <v>Parque público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1732830.64</v>
          </cell>
          <cell r="J17">
            <v>35716117.359999999</v>
          </cell>
          <cell r="K17">
            <v>19145433.260000002</v>
          </cell>
          <cell r="L17">
            <v>787388.87</v>
          </cell>
          <cell r="M17">
            <v>0</v>
          </cell>
          <cell r="N17">
            <v>0</v>
          </cell>
          <cell r="O17">
            <v>57381770.130000003</v>
          </cell>
        </row>
        <row r="18">
          <cell r="A18" t="str">
            <v>Pavimentación de las vías públicas</v>
          </cell>
          <cell r="B18">
            <v>531495.48</v>
          </cell>
          <cell r="C18">
            <v>14154822.26</v>
          </cell>
          <cell r="D18">
            <v>0</v>
          </cell>
          <cell r="E18">
            <v>0</v>
          </cell>
          <cell r="F18">
            <v>0</v>
          </cell>
          <cell r="G18">
            <v>7002747.5099999998</v>
          </cell>
          <cell r="H18">
            <v>3229587.67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24918652.920000002</v>
          </cell>
        </row>
        <row r="19">
          <cell r="A19" t="str">
            <v>Prevención y extinción de incendios</v>
          </cell>
          <cell r="B19">
            <v>43409413.189999998</v>
          </cell>
          <cell r="C19">
            <v>3088420.25</v>
          </cell>
          <cell r="D19">
            <v>1067982.76</v>
          </cell>
          <cell r="E19">
            <v>0</v>
          </cell>
          <cell r="F19">
            <v>18000</v>
          </cell>
          <cell r="G19">
            <v>0</v>
          </cell>
          <cell r="H19">
            <v>1780610.13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49364426.329999998</v>
          </cell>
        </row>
        <row r="20">
          <cell r="A20" t="str">
            <v>Protección civil</v>
          </cell>
          <cell r="B20">
            <v>605963.30000000005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31581.46</v>
          </cell>
          <cell r="H20">
            <v>21140.23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658684.99</v>
          </cell>
        </row>
        <row r="21">
          <cell r="A21" t="str">
            <v>Recogida de residuos</v>
          </cell>
          <cell r="B21">
            <v>0</v>
          </cell>
          <cell r="C21">
            <v>91861349.799999997</v>
          </cell>
          <cell r="D21">
            <v>53508.66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91914858.459999993</v>
          </cell>
        </row>
        <row r="22">
          <cell r="A22" t="str">
            <v>Transporte colectivo urbano de viajeros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Tratamiento de residuos</v>
          </cell>
          <cell r="B23">
            <v>0</v>
          </cell>
          <cell r="C23">
            <v>0</v>
          </cell>
          <cell r="D23">
            <v>672609.36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38007841.560000002</v>
          </cell>
          <cell r="J23">
            <v>5339668.51</v>
          </cell>
          <cell r="K23">
            <v>15711407.41</v>
          </cell>
          <cell r="L23">
            <v>3521388.75</v>
          </cell>
          <cell r="M23">
            <v>0</v>
          </cell>
          <cell r="N23">
            <v>0</v>
          </cell>
          <cell r="O23">
            <v>63252915.589999996</v>
          </cell>
        </row>
      </sheetData>
      <sheetData sheetId="1" refreshError="1"/>
      <sheetData sheetId="2">
        <row r="4">
          <cell r="A4" t="str">
            <v xml:space="preserve">Abastos, mercados, lonjas </v>
          </cell>
          <cell r="B4">
            <v>3861157.63</v>
          </cell>
          <cell r="C4">
            <v>8858145.9199999999</v>
          </cell>
          <cell r="D4">
            <v>8248602.4199999999</v>
          </cell>
          <cell r="E4">
            <v>0</v>
          </cell>
          <cell r="F4">
            <v>508343.57</v>
          </cell>
          <cell r="G4">
            <v>0</v>
          </cell>
          <cell r="H4">
            <v>0</v>
          </cell>
          <cell r="I4">
            <v>0</v>
          </cell>
          <cell r="J4">
            <v>293624</v>
          </cell>
          <cell r="K4">
            <v>4910413</v>
          </cell>
          <cell r="L4">
            <v>3223724</v>
          </cell>
          <cell r="M4">
            <v>0</v>
          </cell>
          <cell r="N4">
            <v>0</v>
          </cell>
          <cell r="O4">
            <v>29904010.539999999</v>
          </cell>
        </row>
        <row r="5">
          <cell r="A5" t="str">
            <v>Actividades funerarias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Comercio ambulante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Conservación y rehabilitación de la edificación</v>
          </cell>
          <cell r="B7">
            <v>1986144.15</v>
          </cell>
          <cell r="C7">
            <v>3360931.3600000003</v>
          </cell>
          <cell r="D7">
            <v>55906.23</v>
          </cell>
          <cell r="E7">
            <v>0</v>
          </cell>
          <cell r="F7">
            <v>807175.33</v>
          </cell>
          <cell r="G7">
            <v>152378.75</v>
          </cell>
          <cell r="H7">
            <v>922342.78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7284878.5999999996</v>
          </cell>
        </row>
        <row r="8">
          <cell r="A8" t="str">
            <v>Conservación, mantenimiento y vigilancia de los edificios de titularidad local destinados a centros públicos de educación infantil, de educación primaria o de educación especial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Cooperar con las Administraciones educativas correspondientes en la obtención de los solares necesarios para la construcción de nuevos centros docentes</v>
          </cell>
          <cell r="B9">
            <v>0</v>
          </cell>
          <cell r="C9">
            <v>0</v>
          </cell>
          <cell r="D9">
            <v>13817494.98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13817494.98</v>
          </cell>
        </row>
        <row r="10">
          <cell r="A10" t="str">
            <v>Equipamientos culturales</v>
          </cell>
          <cell r="B10">
            <v>0</v>
          </cell>
          <cell r="C10">
            <v>0</v>
          </cell>
          <cell r="D10">
            <v>2632325.09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5416.66</v>
          </cell>
          <cell r="J10">
            <v>11034292.09</v>
          </cell>
          <cell r="K10">
            <v>30557756.879999999</v>
          </cell>
          <cell r="L10">
            <v>1211212.71</v>
          </cell>
          <cell r="M10">
            <v>0</v>
          </cell>
          <cell r="N10">
            <v>0</v>
          </cell>
          <cell r="O10">
            <v>45441003.43</v>
          </cell>
        </row>
        <row r="11">
          <cell r="A11" t="str">
            <v>Evacuación y tratamiento de aguas residuales</v>
          </cell>
          <cell r="B11">
            <v>465667.89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465667.89</v>
          </cell>
        </row>
        <row r="12">
          <cell r="A12" t="str">
            <v xml:space="preserve">Ferias </v>
          </cell>
          <cell r="B12">
            <v>0</v>
          </cell>
          <cell r="C12">
            <v>1474995.14</v>
          </cell>
          <cell r="D12">
            <v>3037968</v>
          </cell>
          <cell r="E12">
            <v>0</v>
          </cell>
          <cell r="F12">
            <v>2747280.76</v>
          </cell>
          <cell r="G12">
            <v>0</v>
          </cell>
          <cell r="H12">
            <v>5509678.0300000003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12769921.93</v>
          </cell>
        </row>
        <row r="13">
          <cell r="A13" t="str">
            <v>Información y promoción de la actividad turística de interés y ámbito local</v>
          </cell>
          <cell r="B13">
            <v>0</v>
          </cell>
          <cell r="C13">
            <v>512230.87</v>
          </cell>
          <cell r="D13">
            <v>0</v>
          </cell>
          <cell r="E13">
            <v>0</v>
          </cell>
          <cell r="F13">
            <v>476000</v>
          </cell>
          <cell r="G13">
            <v>605937.13</v>
          </cell>
          <cell r="H13">
            <v>1298257.8</v>
          </cell>
          <cell r="I13">
            <v>0</v>
          </cell>
          <cell r="J13">
            <v>479620.05</v>
          </cell>
          <cell r="K13">
            <v>778079.07</v>
          </cell>
          <cell r="L13">
            <v>1845195.42</v>
          </cell>
          <cell r="M13">
            <v>0</v>
          </cell>
          <cell r="N13">
            <v>0</v>
          </cell>
          <cell r="O13">
            <v>5995320.3399999999</v>
          </cell>
        </row>
        <row r="14">
          <cell r="A14" t="str">
            <v>Infraestructura viaria y otros equipamientos de titularidad de la entidad local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3100828.92</v>
          </cell>
          <cell r="K14">
            <v>341399.17</v>
          </cell>
          <cell r="L14">
            <v>160535.59</v>
          </cell>
          <cell r="M14">
            <v>0</v>
          </cell>
          <cell r="N14">
            <v>0</v>
          </cell>
          <cell r="O14">
            <v>3602763.68</v>
          </cell>
        </row>
        <row r="15">
          <cell r="A15" t="str">
            <v>Instalaciones de ocupación del tiempo libre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Instalaciones deportivas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Participar en la vigilancia del cumplimiento de la escolaridad obligatoria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Policía local</v>
          </cell>
          <cell r="B18">
            <v>175713067.81999999</v>
          </cell>
          <cell r="C18">
            <v>9914957.5600000005</v>
          </cell>
          <cell r="D18">
            <v>637707.29</v>
          </cell>
          <cell r="E18">
            <v>0</v>
          </cell>
          <cell r="F18">
            <v>30000</v>
          </cell>
          <cell r="G18">
            <v>3328760.09</v>
          </cell>
          <cell r="H18">
            <v>6962031.46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196586524.22</v>
          </cell>
        </row>
        <row r="19">
          <cell r="A19" t="str">
            <v>Promoción de la cultura</v>
          </cell>
          <cell r="B19">
            <v>867259.65</v>
          </cell>
          <cell r="C19">
            <v>7443540.8999999994</v>
          </cell>
          <cell r="D19">
            <v>4720380.87</v>
          </cell>
          <cell r="E19">
            <v>0</v>
          </cell>
          <cell r="F19">
            <v>10427353.810000001</v>
          </cell>
          <cell r="G19">
            <v>3564246.11</v>
          </cell>
          <cell r="H19">
            <v>0</v>
          </cell>
          <cell r="I19">
            <v>46304.05</v>
          </cell>
          <cell r="J19">
            <v>495090.79000000004</v>
          </cell>
          <cell r="K19">
            <v>4689529.57</v>
          </cell>
          <cell r="L19">
            <v>9558.5</v>
          </cell>
          <cell r="M19">
            <v>0</v>
          </cell>
          <cell r="N19">
            <v>0</v>
          </cell>
          <cell r="O19">
            <v>32263264.25</v>
          </cell>
        </row>
        <row r="20">
          <cell r="A20" t="str">
            <v>Promoción del deporte</v>
          </cell>
          <cell r="B20">
            <v>3063238.08</v>
          </cell>
          <cell r="C20">
            <v>2957527.9099999997</v>
          </cell>
          <cell r="D20">
            <v>11463.529999999999</v>
          </cell>
          <cell r="E20">
            <v>0</v>
          </cell>
          <cell r="F20">
            <v>11198676.959999999</v>
          </cell>
          <cell r="G20">
            <v>243079.51</v>
          </cell>
          <cell r="H20">
            <v>0</v>
          </cell>
          <cell r="I20">
            <v>3234.66</v>
          </cell>
          <cell r="J20">
            <v>636075.76</v>
          </cell>
          <cell r="K20">
            <v>898012.42</v>
          </cell>
          <cell r="L20">
            <v>84330.26</v>
          </cell>
          <cell r="M20">
            <v>0</v>
          </cell>
          <cell r="N20">
            <v>0</v>
          </cell>
          <cell r="O20">
            <v>19095639.09</v>
          </cell>
        </row>
        <row r="21">
          <cell r="A21" t="str">
            <v>Promoción en su término municipal de la participación de los ciudadanos en el uso eficiente y sostenible de las tecnologías de la información y las comunicaciones</v>
          </cell>
          <cell r="B21">
            <v>0</v>
          </cell>
          <cell r="C21">
            <v>65000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2295483.5499999998</v>
          </cell>
          <cell r="K21">
            <v>16169737.75</v>
          </cell>
          <cell r="L21">
            <v>58764.5</v>
          </cell>
          <cell r="M21">
            <v>5216.42</v>
          </cell>
          <cell r="N21">
            <v>0</v>
          </cell>
          <cell r="O21">
            <v>18594202.219999999</v>
          </cell>
        </row>
        <row r="22">
          <cell r="A22" t="str">
            <v>Promoción y gestión de la vivienda de protección pública con criterios de sostenibilidad financiera</v>
          </cell>
          <cell r="B22">
            <v>0</v>
          </cell>
          <cell r="C22">
            <v>1307.26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248.84</v>
          </cell>
          <cell r="I22">
            <v>4449833.24</v>
          </cell>
          <cell r="J22">
            <v>9432952.25</v>
          </cell>
          <cell r="K22">
            <v>19036534.260000002</v>
          </cell>
          <cell r="L22">
            <v>6902255.7400000002</v>
          </cell>
          <cell r="M22">
            <v>0</v>
          </cell>
          <cell r="N22">
            <v>0</v>
          </cell>
          <cell r="O22">
            <v>39823131.590000004</v>
          </cell>
        </row>
        <row r="23">
          <cell r="A23" t="str">
            <v>Protección de la salubridad pública</v>
          </cell>
          <cell r="B23">
            <v>0</v>
          </cell>
          <cell r="C23">
            <v>613084.01</v>
          </cell>
          <cell r="D23">
            <v>0</v>
          </cell>
          <cell r="E23">
            <v>0</v>
          </cell>
          <cell r="F23">
            <v>1043202</v>
          </cell>
          <cell r="G23">
            <v>6352.16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1662638.17</v>
          </cell>
        </row>
        <row r="24">
          <cell r="A24" t="str">
            <v>Protección y gestión del Patrimonio histórico</v>
          </cell>
          <cell r="B24">
            <v>0</v>
          </cell>
          <cell r="C24">
            <v>0</v>
          </cell>
          <cell r="D24">
            <v>117518.16</v>
          </cell>
          <cell r="E24">
            <v>0</v>
          </cell>
          <cell r="F24">
            <v>0</v>
          </cell>
          <cell r="G24">
            <v>188.07</v>
          </cell>
          <cell r="H24">
            <v>0</v>
          </cell>
          <cell r="I24">
            <v>13329.5</v>
          </cell>
          <cell r="J24">
            <v>146537.85999999999</v>
          </cell>
          <cell r="K24">
            <v>599694.33000000007</v>
          </cell>
          <cell r="L24">
            <v>100163.84999999999</v>
          </cell>
          <cell r="M24">
            <v>0</v>
          </cell>
          <cell r="N24">
            <v>0</v>
          </cell>
          <cell r="O24">
            <v>977431.77</v>
          </cell>
        </row>
        <row r="25">
          <cell r="A25" t="str">
            <v>Tráfico, estacionamiento de vehículos y movilidad</v>
          </cell>
          <cell r="B25">
            <v>749168.43</v>
          </cell>
          <cell r="C25">
            <v>13776598.26</v>
          </cell>
          <cell r="D25">
            <v>0</v>
          </cell>
          <cell r="E25">
            <v>0</v>
          </cell>
          <cell r="F25">
            <v>0</v>
          </cell>
          <cell r="G25">
            <v>1491.98</v>
          </cell>
          <cell r="H25">
            <v>1148149.78</v>
          </cell>
          <cell r="I25">
            <v>1969851</v>
          </cell>
          <cell r="J25">
            <v>26768844</v>
          </cell>
          <cell r="K25">
            <v>7253778</v>
          </cell>
          <cell r="L25">
            <v>1918240</v>
          </cell>
          <cell r="M25">
            <v>0</v>
          </cell>
          <cell r="N25">
            <v>5352470</v>
          </cell>
          <cell r="O25">
            <v>58938591.450000003</v>
          </cell>
        </row>
        <row r="26">
          <cell r="A26" t="str">
            <v>Urbanismo: planeamiento, gestión, ejecución y disciplina urbanística</v>
          </cell>
          <cell r="B26">
            <v>11756320.279999999</v>
          </cell>
          <cell r="C26">
            <v>3143272.25</v>
          </cell>
          <cell r="D26">
            <v>0</v>
          </cell>
          <cell r="E26">
            <v>0</v>
          </cell>
          <cell r="F26">
            <v>1430715.07</v>
          </cell>
          <cell r="G26">
            <v>4439514.1500000004</v>
          </cell>
          <cell r="H26">
            <v>13537861.43</v>
          </cell>
          <cell r="I26">
            <v>1357610.88</v>
          </cell>
          <cell r="J26">
            <v>4344977.8600000003</v>
          </cell>
          <cell r="K26">
            <v>870794.09</v>
          </cell>
          <cell r="L26">
            <v>126091.77</v>
          </cell>
          <cell r="M26">
            <v>860.45</v>
          </cell>
          <cell r="N26">
            <v>0</v>
          </cell>
          <cell r="O26">
            <v>41008018.229999997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ColWidth="11.5703125" defaultRowHeight="15" x14ac:dyDescent="0.25"/>
  <cols>
    <col min="1" max="1" width="97.28515625" customWidth="1"/>
    <col min="2" max="3" width="13.7109375" style="1" bestFit="1" customWidth="1"/>
    <col min="4" max="4" width="12.7109375" style="1" bestFit="1" customWidth="1"/>
    <col min="5" max="5" width="5.5703125" style="1" bestFit="1" customWidth="1"/>
    <col min="6" max="9" width="12.7109375" style="1" bestFit="1" customWidth="1"/>
    <col min="10" max="11" width="13.7109375" style="1" bestFit="1" customWidth="1"/>
    <col min="12" max="12" width="12.7109375" style="1" bestFit="1" customWidth="1"/>
    <col min="13" max="13" width="11.5703125" style="1" customWidth="1"/>
    <col min="14" max="14" width="12.7109375" style="1" bestFit="1" customWidth="1"/>
    <col min="15" max="15" width="16.42578125" style="1" bestFit="1" customWidth="1"/>
  </cols>
  <sheetData>
    <row r="1" spans="1:15" s="35" customFormat="1" x14ac:dyDescent="0.25">
      <c r="B1" s="36">
        <v>2</v>
      </c>
      <c r="C1" s="36">
        <v>3</v>
      </c>
      <c r="D1" s="36">
        <v>4</v>
      </c>
      <c r="E1" s="36">
        <v>5</v>
      </c>
      <c r="F1" s="36">
        <v>6</v>
      </c>
      <c r="G1" s="36">
        <v>7</v>
      </c>
      <c r="H1" s="36">
        <v>8</v>
      </c>
      <c r="I1" s="36">
        <v>9</v>
      </c>
      <c r="J1" s="36">
        <v>10</v>
      </c>
      <c r="K1" s="36">
        <v>11</v>
      </c>
      <c r="L1" s="36">
        <v>12</v>
      </c>
      <c r="M1" s="36">
        <v>13</v>
      </c>
      <c r="N1" s="36">
        <v>14</v>
      </c>
      <c r="O1" s="36">
        <v>15</v>
      </c>
    </row>
    <row r="2" spans="1:15" x14ac:dyDescent="0.25">
      <c r="A2" s="25" t="s">
        <v>59</v>
      </c>
      <c r="B2" s="32" t="s">
        <v>37</v>
      </c>
      <c r="C2" s="33"/>
      <c r="D2" s="33"/>
      <c r="E2" s="33"/>
      <c r="F2" s="33"/>
      <c r="G2" s="33"/>
      <c r="H2" s="34"/>
      <c r="I2" s="32" t="s">
        <v>2</v>
      </c>
      <c r="J2" s="33"/>
      <c r="K2" s="33"/>
      <c r="L2" s="33"/>
      <c r="M2" s="33"/>
      <c r="N2" s="34"/>
      <c r="O2" s="24" t="s">
        <v>0</v>
      </c>
    </row>
    <row r="3" spans="1:15" ht="135.75" customHeight="1" x14ac:dyDescent="0.25">
      <c r="A3" s="23"/>
      <c r="B3" s="30" t="s">
        <v>24</v>
      </c>
      <c r="C3" s="30" t="s">
        <v>25</v>
      </c>
      <c r="D3" s="30" t="s">
        <v>26</v>
      </c>
      <c r="E3" s="30" t="s">
        <v>27</v>
      </c>
      <c r="F3" s="30" t="s">
        <v>28</v>
      </c>
      <c r="G3" s="30" t="s">
        <v>29</v>
      </c>
      <c r="H3" s="30" t="s">
        <v>30</v>
      </c>
      <c r="I3" s="30" t="s">
        <v>31</v>
      </c>
      <c r="J3" s="30" t="s">
        <v>24</v>
      </c>
      <c r="K3" s="30" t="s">
        <v>32</v>
      </c>
      <c r="L3" s="30" t="s">
        <v>33</v>
      </c>
      <c r="M3" s="30" t="s">
        <v>34</v>
      </c>
      <c r="N3" s="30" t="s">
        <v>35</v>
      </c>
      <c r="O3" s="22" t="s">
        <v>36</v>
      </c>
    </row>
    <row r="5" spans="1:15" s="2" customFormat="1" x14ac:dyDescent="0.25">
      <c r="A5" s="2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5">
      <c r="A6" s="19" t="s">
        <v>3</v>
      </c>
      <c r="B6" s="18">
        <f>VLOOKUP($A6,[1]Obligatoris!$A$4:$O$23,B$1,FALSE)</f>
        <v>613721.38</v>
      </c>
      <c r="C6" s="18">
        <f>VLOOKUP($A6,[1]Obligatoris!$A$4:$O$23,C$1,FALSE)</f>
        <v>26671310.16</v>
      </c>
      <c r="D6" s="18">
        <f>VLOOKUP($A6,[1]Obligatoris!$A$4:$O$23,D$1,FALSE)</f>
        <v>0</v>
      </c>
      <c r="E6" s="18">
        <f>VLOOKUP($A6,[1]Obligatoris!$A$4:$O$23,E$1,FALSE)</f>
        <v>0</v>
      </c>
      <c r="F6" s="18">
        <f>VLOOKUP($A6,[1]Obligatoris!$A$4:$O$23,F$1,FALSE)</f>
        <v>0</v>
      </c>
      <c r="G6" s="18">
        <f>VLOOKUP($A6,[1]Obligatoris!$A$4:$O$23,G$1,FALSE)</f>
        <v>4897950.16</v>
      </c>
      <c r="H6" s="18">
        <f>VLOOKUP($A6,[1]Obligatoris!$A$4:$O$23,H$1,FALSE)</f>
        <v>0</v>
      </c>
      <c r="I6" s="18">
        <f>VLOOKUP($A6,[1]Obligatoris!$A$4:$O$23,I$1,FALSE)</f>
        <v>0</v>
      </c>
      <c r="J6" s="18">
        <f>VLOOKUP($A6,[1]Obligatoris!$A$4:$O$23,J$1,FALSE)</f>
        <v>0</v>
      </c>
      <c r="K6" s="18">
        <f>VLOOKUP($A6,[1]Obligatoris!$A$4:$O$23,K$1,FALSE)</f>
        <v>0</v>
      </c>
      <c r="L6" s="18">
        <f>VLOOKUP($A6,[1]Obligatoris!$A$4:$O$23,L$1,FALSE)</f>
        <v>0</v>
      </c>
      <c r="M6" s="18">
        <f>VLOOKUP($A6,[1]Obligatoris!$A$4:$O$23,M$1,FALSE)</f>
        <v>0</v>
      </c>
      <c r="N6" s="18">
        <f>VLOOKUP($A6,[1]Obligatoris!$A$4:$O$23,N$1,FALSE)</f>
        <v>0</v>
      </c>
      <c r="O6" s="18">
        <f>SUM(B6:N6)</f>
        <v>32182981.699999999</v>
      </c>
    </row>
    <row r="7" spans="1:15" x14ac:dyDescent="0.25">
      <c r="A7" s="21" t="s">
        <v>4</v>
      </c>
      <c r="B7" s="20">
        <f>VLOOKUP($A7,[1]Obligatoris!$A$4:$O$23,B$1,FALSE)</f>
        <v>0</v>
      </c>
      <c r="C7" s="20">
        <f>VLOOKUP($A7,[1]Obligatoris!$A$4:$O$23,C$1,FALSE)</f>
        <v>0</v>
      </c>
      <c r="D7" s="20">
        <f>VLOOKUP($A7,[1]Obligatoris!$A$4:$O$23,D$1,FALSE)</f>
        <v>551637.93999999994</v>
      </c>
      <c r="E7" s="20">
        <f>VLOOKUP($A7,[1]Obligatoris!$A$4:$O$23,E$1,FALSE)</f>
        <v>0</v>
      </c>
      <c r="F7" s="20">
        <f>VLOOKUP($A7,[1]Obligatoris!$A$4:$O$23,F$1,FALSE)</f>
        <v>0</v>
      </c>
      <c r="G7" s="20">
        <f>VLOOKUP($A7,[1]Obligatoris!$A$4:$O$23,G$1,FALSE)</f>
        <v>0</v>
      </c>
      <c r="H7" s="20">
        <f>VLOOKUP($A7,[1]Obligatoris!$A$4:$O$23,H$1,FALSE)</f>
        <v>0</v>
      </c>
      <c r="I7" s="20">
        <f>VLOOKUP($A7,[1]Obligatoris!$A$4:$O$23,I$1,FALSE)</f>
        <v>812260.39</v>
      </c>
      <c r="J7" s="20">
        <f>VLOOKUP($A7,[1]Obligatoris!$A$4:$O$23,J$1,FALSE)</f>
        <v>5788324.4199999999</v>
      </c>
      <c r="K7" s="20">
        <f>VLOOKUP($A7,[1]Obligatoris!$A$4:$O$23,K$1,FALSE)</f>
        <v>6420326.8099999996</v>
      </c>
      <c r="L7" s="20">
        <f>VLOOKUP($A7,[1]Obligatoris!$A$4:$O$23,L$1,FALSE)</f>
        <v>1894708.19</v>
      </c>
      <c r="M7" s="20">
        <f>VLOOKUP($A7,[1]Obligatoris!$A$4:$O$23,M$1,FALSE)</f>
        <v>715362.12</v>
      </c>
      <c r="N7" s="20">
        <f>VLOOKUP($A7,[1]Obligatoris!$A$4:$O$23,N$1,FALSE)</f>
        <v>0</v>
      </c>
      <c r="O7" s="20">
        <f t="shared" ref="O7:O25" si="0">SUM(B7:N7)</f>
        <v>16182619.869999997</v>
      </c>
    </row>
    <row r="8" spans="1:15" x14ac:dyDescent="0.25">
      <c r="A8" s="19" t="s">
        <v>5</v>
      </c>
      <c r="B8" s="18">
        <f>VLOOKUP($A8,[1]Obligatoris!$A$4:$O$23,B$1,FALSE)</f>
        <v>0</v>
      </c>
      <c r="C8" s="18">
        <f>VLOOKUP($A8,[1]Obligatoris!$A$4:$O$23,C$1,FALSE)</f>
        <v>91861349.799999997</v>
      </c>
      <c r="D8" s="18">
        <f>VLOOKUP($A8,[1]Obligatoris!$A$4:$O$23,D$1,FALSE)</f>
        <v>53508.66</v>
      </c>
      <c r="E8" s="18">
        <f>VLOOKUP($A8,[1]Obligatoris!$A$4:$O$23,E$1,FALSE)</f>
        <v>0</v>
      </c>
      <c r="F8" s="18">
        <f>VLOOKUP($A8,[1]Obligatoris!$A$4:$O$23,F$1,FALSE)</f>
        <v>0</v>
      </c>
      <c r="G8" s="18">
        <f>VLOOKUP($A8,[1]Obligatoris!$A$4:$O$23,G$1,FALSE)</f>
        <v>0</v>
      </c>
      <c r="H8" s="18">
        <f>VLOOKUP($A8,[1]Obligatoris!$A$4:$O$23,H$1,FALSE)</f>
        <v>0</v>
      </c>
      <c r="I8" s="18">
        <f>VLOOKUP($A8,[1]Obligatoris!$A$4:$O$23,I$1,FALSE)</f>
        <v>0</v>
      </c>
      <c r="J8" s="18">
        <f>VLOOKUP($A8,[1]Obligatoris!$A$4:$O$23,J$1,FALSE)</f>
        <v>0</v>
      </c>
      <c r="K8" s="18">
        <f>VLOOKUP($A8,[1]Obligatoris!$A$4:$O$23,K$1,FALSE)</f>
        <v>0</v>
      </c>
      <c r="L8" s="18">
        <f>VLOOKUP($A8,[1]Obligatoris!$A$4:$O$23,L$1,FALSE)</f>
        <v>0</v>
      </c>
      <c r="M8" s="18">
        <f>VLOOKUP($A8,[1]Obligatoris!$A$4:$O$23,M$1,FALSE)</f>
        <v>0</v>
      </c>
      <c r="N8" s="18">
        <f>VLOOKUP($A8,[1]Obligatoris!$A$4:$O$23,N$1,FALSE)</f>
        <v>0</v>
      </c>
      <c r="O8" s="18">
        <f t="shared" si="0"/>
        <v>91914858.459999993</v>
      </c>
    </row>
    <row r="9" spans="1:15" x14ac:dyDescent="0.25">
      <c r="A9" s="21" t="s">
        <v>6</v>
      </c>
      <c r="B9" s="20">
        <f>VLOOKUP($A9,[1]Obligatoris!$A$4:$O$23,B$1,FALSE)</f>
        <v>1393029.63</v>
      </c>
      <c r="C9" s="20">
        <f>VLOOKUP($A9,[1]Obligatoris!$A$4:$O$23,C$1,FALSE)</f>
        <v>175664660.13999999</v>
      </c>
      <c r="D9" s="20">
        <f>VLOOKUP($A9,[1]Obligatoris!$A$4:$O$23,D$1,FALSE)</f>
        <v>6406.8</v>
      </c>
      <c r="E9" s="20">
        <f>VLOOKUP($A9,[1]Obligatoris!$A$4:$O$23,E$1,FALSE)</f>
        <v>0</v>
      </c>
      <c r="F9" s="20">
        <f>VLOOKUP($A9,[1]Obligatoris!$A$4:$O$23,F$1,FALSE)</f>
        <v>0</v>
      </c>
      <c r="G9" s="20">
        <f>VLOOKUP($A9,[1]Obligatoris!$A$4:$O$23,G$1,FALSE)</f>
        <v>35071.339999999997</v>
      </c>
      <c r="H9" s="20">
        <f>VLOOKUP($A9,[1]Obligatoris!$A$4:$O$23,H$1,FALSE)</f>
        <v>0</v>
      </c>
      <c r="I9" s="20">
        <f>VLOOKUP($A9,[1]Obligatoris!$A$4:$O$23,I$1,FALSE)</f>
        <v>0</v>
      </c>
      <c r="J9" s="20">
        <f>VLOOKUP($A9,[1]Obligatoris!$A$4:$O$23,J$1,FALSE)</f>
        <v>0</v>
      </c>
      <c r="K9" s="20">
        <f>VLOOKUP($A9,[1]Obligatoris!$A$4:$O$23,K$1,FALSE)</f>
        <v>0</v>
      </c>
      <c r="L9" s="20">
        <f>VLOOKUP($A9,[1]Obligatoris!$A$4:$O$23,L$1,FALSE)</f>
        <v>0</v>
      </c>
      <c r="M9" s="20">
        <f>VLOOKUP($A9,[1]Obligatoris!$A$4:$O$23,M$1,FALSE)</f>
        <v>0</v>
      </c>
      <c r="N9" s="20">
        <f>VLOOKUP($A9,[1]Obligatoris!$A$4:$O$23,N$1,FALSE)</f>
        <v>0</v>
      </c>
      <c r="O9" s="20">
        <f t="shared" si="0"/>
        <v>177099167.91</v>
      </c>
    </row>
    <row r="10" spans="1:15" x14ac:dyDescent="0.25">
      <c r="A10" s="19" t="s">
        <v>7</v>
      </c>
      <c r="B10" s="18">
        <f>VLOOKUP($A10,[1]Obligatoris!$A$4:$O$23,B$1,FALSE)</f>
        <v>0</v>
      </c>
      <c r="C10" s="18">
        <f>VLOOKUP($A10,[1]Obligatoris!$A$4:$O$23,C$1,FALSE)</f>
        <v>7893861.21</v>
      </c>
      <c r="D10" s="18">
        <f>VLOOKUP($A10,[1]Obligatoris!$A$4:$O$23,D$1,FALSE)</f>
        <v>0</v>
      </c>
      <c r="E10" s="18">
        <f>VLOOKUP($A10,[1]Obligatoris!$A$4:$O$23,E$1,FALSE)</f>
        <v>0</v>
      </c>
      <c r="F10" s="18">
        <f>VLOOKUP($A10,[1]Obligatoris!$A$4:$O$23,F$1,FALSE)</f>
        <v>0</v>
      </c>
      <c r="G10" s="18">
        <f>VLOOKUP($A10,[1]Obligatoris!$A$4:$O$23,G$1,FALSE)</f>
        <v>0</v>
      </c>
      <c r="H10" s="18">
        <f>VLOOKUP($A10,[1]Obligatoris!$A$4:$O$23,H$1,FALSE)</f>
        <v>0</v>
      </c>
      <c r="I10" s="18">
        <f>VLOOKUP($A10,[1]Obligatoris!$A$4:$O$23,I$1,FALSE)</f>
        <v>0</v>
      </c>
      <c r="J10" s="18">
        <f>VLOOKUP($A10,[1]Obligatoris!$A$4:$O$23,J$1,FALSE)</f>
        <v>0</v>
      </c>
      <c r="K10" s="18">
        <f>VLOOKUP($A10,[1]Obligatoris!$A$4:$O$23,K$1,FALSE)</f>
        <v>0</v>
      </c>
      <c r="L10" s="18">
        <f>VLOOKUP($A10,[1]Obligatoris!$A$4:$O$23,L$1,FALSE)</f>
        <v>0</v>
      </c>
      <c r="M10" s="18">
        <f>VLOOKUP($A10,[1]Obligatoris!$A$4:$O$23,M$1,FALSE)</f>
        <v>0</v>
      </c>
      <c r="N10" s="18">
        <f>VLOOKUP($A10,[1]Obligatoris!$A$4:$O$23,N$1,FALSE)</f>
        <v>0</v>
      </c>
      <c r="O10" s="18">
        <f t="shared" si="0"/>
        <v>7893861.21</v>
      </c>
    </row>
    <row r="11" spans="1:15" x14ac:dyDescent="0.25">
      <c r="A11" s="21" t="s">
        <v>8</v>
      </c>
      <c r="B11" s="20">
        <f>VLOOKUP($A11,[1]Obligatoris!$A$4:$O$23,B$1,FALSE)</f>
        <v>0</v>
      </c>
      <c r="C11" s="20">
        <f>VLOOKUP($A11,[1]Obligatoris!$A$4:$O$23,C$1,FALSE)</f>
        <v>13823234.91</v>
      </c>
      <c r="D11" s="20">
        <f>VLOOKUP($A11,[1]Obligatoris!$A$4:$O$23,D$1,FALSE)</f>
        <v>0</v>
      </c>
      <c r="E11" s="20">
        <f>VLOOKUP($A11,[1]Obligatoris!$A$4:$O$23,E$1,FALSE)</f>
        <v>0</v>
      </c>
      <c r="F11" s="20">
        <f>VLOOKUP($A11,[1]Obligatoris!$A$4:$O$23,F$1,FALSE)</f>
        <v>0</v>
      </c>
      <c r="G11" s="20">
        <f>VLOOKUP($A11,[1]Obligatoris!$A$4:$O$23,G$1,FALSE)</f>
        <v>0</v>
      </c>
      <c r="H11" s="20">
        <f>VLOOKUP($A11,[1]Obligatoris!$A$4:$O$23,H$1,FALSE)</f>
        <v>0</v>
      </c>
      <c r="I11" s="20">
        <f>VLOOKUP($A11,[1]Obligatoris!$A$4:$O$23,I$1,FALSE)</f>
        <v>526392.93999999994</v>
      </c>
      <c r="J11" s="20">
        <f>VLOOKUP($A11,[1]Obligatoris!$A$4:$O$23,J$1,FALSE)</f>
        <v>4955441.9400000004</v>
      </c>
      <c r="K11" s="20">
        <f>VLOOKUP($A11,[1]Obligatoris!$A$4:$O$23,K$1,FALSE)</f>
        <v>1173724.08</v>
      </c>
      <c r="L11" s="20">
        <f>VLOOKUP($A11,[1]Obligatoris!$A$4:$O$23,L$1,FALSE)</f>
        <v>72898.27</v>
      </c>
      <c r="M11" s="20">
        <f>VLOOKUP($A11,[1]Obligatoris!$A$4:$O$23,M$1,FALSE)</f>
        <v>0</v>
      </c>
      <c r="N11" s="20">
        <f>VLOOKUP($A11,[1]Obligatoris!$A$4:$O$23,N$1,FALSE)</f>
        <v>0</v>
      </c>
      <c r="O11" s="20">
        <f t="shared" si="0"/>
        <v>20551692.139999997</v>
      </c>
    </row>
    <row r="12" spans="1:15" x14ac:dyDescent="0.25">
      <c r="A12" s="19" t="s">
        <v>9</v>
      </c>
      <c r="B12" s="18">
        <f>VLOOKUP($A12,[1]Obligatoris!$A$4:$O$23,B$1,FALSE)</f>
        <v>2924551.25</v>
      </c>
      <c r="C12" s="18">
        <f>VLOOKUP($A12,[1]Obligatoris!$A$4:$O$23,C$1,FALSE)</f>
        <v>0</v>
      </c>
      <c r="D12" s="18">
        <f>VLOOKUP($A12,[1]Obligatoris!$A$4:$O$23,D$1,FALSE)</f>
        <v>1223619.6000000001</v>
      </c>
      <c r="E12" s="18">
        <f>VLOOKUP($A12,[1]Obligatoris!$A$4:$O$23,E$1,FALSE)</f>
        <v>0</v>
      </c>
      <c r="F12" s="18">
        <f>VLOOKUP($A12,[1]Obligatoris!$A$4:$O$23,F$1,FALSE)</f>
        <v>0</v>
      </c>
      <c r="G12" s="18">
        <f>VLOOKUP($A12,[1]Obligatoris!$A$4:$O$23,G$1,FALSE)</f>
        <v>335168.82</v>
      </c>
      <c r="H12" s="18">
        <f>VLOOKUP($A12,[1]Obligatoris!$A$4:$O$23,H$1,FALSE)</f>
        <v>2945089.52</v>
      </c>
      <c r="I12" s="18">
        <f>VLOOKUP($A12,[1]Obligatoris!$A$4:$O$23,I$1,FALSE)</f>
        <v>0</v>
      </c>
      <c r="J12" s="18">
        <f>VLOOKUP($A12,[1]Obligatoris!$A$4:$O$23,J$1,FALSE)</f>
        <v>0</v>
      </c>
      <c r="K12" s="18">
        <f>VLOOKUP($A12,[1]Obligatoris!$A$4:$O$23,K$1,FALSE)</f>
        <v>0</v>
      </c>
      <c r="L12" s="18">
        <f>VLOOKUP($A12,[1]Obligatoris!$A$4:$O$23,L$1,FALSE)</f>
        <v>0</v>
      </c>
      <c r="M12" s="18">
        <f>VLOOKUP($A12,[1]Obligatoris!$A$4:$O$23,M$1,FALSE)</f>
        <v>0</v>
      </c>
      <c r="N12" s="18">
        <f>VLOOKUP($A12,[1]Obligatoris!$A$4:$O$23,N$1,FALSE)</f>
        <v>0</v>
      </c>
      <c r="O12" s="18">
        <f t="shared" si="0"/>
        <v>7428429.1899999995</v>
      </c>
    </row>
    <row r="13" spans="1:15" x14ac:dyDescent="0.25">
      <c r="A13" s="21" t="s">
        <v>10</v>
      </c>
      <c r="B13" s="20">
        <f>VLOOKUP($A13,[1]Obligatoris!$A$4:$O$23,B$1,FALSE)</f>
        <v>531495.48</v>
      </c>
      <c r="C13" s="20">
        <f>VLOOKUP($A13,[1]Obligatoris!$A$4:$O$23,C$1,FALSE)</f>
        <v>14154822.26</v>
      </c>
      <c r="D13" s="20">
        <f>VLOOKUP($A13,[1]Obligatoris!$A$4:$O$23,D$1,FALSE)</f>
        <v>0</v>
      </c>
      <c r="E13" s="20">
        <f>VLOOKUP($A13,[1]Obligatoris!$A$4:$O$23,E$1,FALSE)</f>
        <v>0</v>
      </c>
      <c r="F13" s="20">
        <f>VLOOKUP($A13,[1]Obligatoris!$A$4:$O$23,F$1,FALSE)</f>
        <v>0</v>
      </c>
      <c r="G13" s="20">
        <f>VLOOKUP($A13,[1]Obligatoris!$A$4:$O$23,G$1,FALSE)</f>
        <v>7002747.5099999998</v>
      </c>
      <c r="H13" s="20">
        <f>VLOOKUP($A13,[1]Obligatoris!$A$4:$O$23,H$1,FALSE)</f>
        <v>3229587.67</v>
      </c>
      <c r="I13" s="20">
        <f>VLOOKUP($A13,[1]Obligatoris!$A$4:$O$23,I$1,FALSE)</f>
        <v>0</v>
      </c>
      <c r="J13" s="20">
        <f>VLOOKUP($A13,[1]Obligatoris!$A$4:$O$23,J$1,FALSE)</f>
        <v>0</v>
      </c>
      <c r="K13" s="20">
        <f>VLOOKUP($A13,[1]Obligatoris!$A$4:$O$23,K$1,FALSE)</f>
        <v>0</v>
      </c>
      <c r="L13" s="20">
        <f>VLOOKUP($A13,[1]Obligatoris!$A$4:$O$23,L$1,FALSE)</f>
        <v>0</v>
      </c>
      <c r="M13" s="20">
        <f>VLOOKUP($A13,[1]Obligatoris!$A$4:$O$23,M$1,FALSE)</f>
        <v>0</v>
      </c>
      <c r="N13" s="20">
        <f>VLOOKUP($A13,[1]Obligatoris!$A$4:$O$23,N$1,FALSE)</f>
        <v>0</v>
      </c>
      <c r="O13" s="20">
        <f t="shared" si="0"/>
        <v>24918652.920000002</v>
      </c>
    </row>
    <row r="14" spans="1:15" x14ac:dyDescent="0.25">
      <c r="A14" s="19" t="s">
        <v>11</v>
      </c>
      <c r="B14" s="18">
        <f>VLOOKUP($A14,[1]Obligatoris!$A$4:$O$23,B$1,FALSE)</f>
        <v>0</v>
      </c>
      <c r="C14" s="18">
        <f>VLOOKUP($A14,[1]Obligatoris!$A$4:$O$23,C$1,FALSE)</f>
        <v>0</v>
      </c>
      <c r="D14" s="18">
        <f>VLOOKUP($A14,[1]Obligatoris!$A$4:$O$23,D$1,FALSE)</f>
        <v>0</v>
      </c>
      <c r="E14" s="18">
        <f>VLOOKUP($A14,[1]Obligatoris!$A$4:$O$23,E$1,FALSE)</f>
        <v>0</v>
      </c>
      <c r="F14" s="18">
        <f>VLOOKUP($A14,[1]Obligatoris!$A$4:$O$23,F$1,FALSE)</f>
        <v>0</v>
      </c>
      <c r="G14" s="18">
        <f>VLOOKUP($A14,[1]Obligatoris!$A$4:$O$23,G$1,FALSE)</f>
        <v>0</v>
      </c>
      <c r="H14" s="18">
        <f>VLOOKUP($A14,[1]Obligatoris!$A$4:$O$23,H$1,FALSE)</f>
        <v>0</v>
      </c>
      <c r="I14" s="18">
        <f>VLOOKUP($A14,[1]Obligatoris!$A$4:$O$23,I$1,FALSE)</f>
        <v>1732830.64</v>
      </c>
      <c r="J14" s="18">
        <f>VLOOKUP($A14,[1]Obligatoris!$A$4:$O$23,J$1,FALSE)</f>
        <v>35716117.359999999</v>
      </c>
      <c r="K14" s="18">
        <f>VLOOKUP($A14,[1]Obligatoris!$A$4:$O$23,K$1,FALSE)</f>
        <v>19145433.260000002</v>
      </c>
      <c r="L14" s="18">
        <f>VLOOKUP($A14,[1]Obligatoris!$A$4:$O$23,L$1,FALSE)</f>
        <v>787388.87</v>
      </c>
      <c r="M14" s="18">
        <f>VLOOKUP($A14,[1]Obligatoris!$A$4:$O$23,M$1,FALSE)</f>
        <v>0</v>
      </c>
      <c r="N14" s="18">
        <f>VLOOKUP($A14,[1]Obligatoris!$A$4:$O$23,N$1,FALSE)</f>
        <v>0</v>
      </c>
      <c r="O14" s="18">
        <f t="shared" si="0"/>
        <v>57381770.130000003</v>
      </c>
    </row>
    <row r="15" spans="1:15" x14ac:dyDescent="0.25">
      <c r="A15" s="21" t="s">
        <v>1</v>
      </c>
      <c r="B15" s="20">
        <f>VLOOKUP($A15,[1]Obligatoris!$A$4:$O$23,B$1,FALSE)</f>
        <v>0</v>
      </c>
      <c r="C15" s="20">
        <f>VLOOKUP($A15,[1]Obligatoris!$A$4:$O$23,C$1,FALSE)</f>
        <v>122782.59</v>
      </c>
      <c r="D15" s="20">
        <f>VLOOKUP($A15,[1]Obligatoris!$A$4:$O$23,D$1,FALSE)</f>
        <v>1732779.88</v>
      </c>
      <c r="E15" s="20">
        <f>VLOOKUP($A15,[1]Obligatoris!$A$4:$O$23,E$1,FALSE)</f>
        <v>0</v>
      </c>
      <c r="F15" s="20">
        <f>VLOOKUP($A15,[1]Obligatoris!$A$4:$O$23,F$1,FALSE)</f>
        <v>4275</v>
      </c>
      <c r="G15" s="20">
        <f>VLOOKUP($A15,[1]Obligatoris!$A$4:$O$23,G$1,FALSE)</f>
        <v>118352.63</v>
      </c>
      <c r="H15" s="20">
        <f>VLOOKUP($A15,[1]Obligatoris!$A$4:$O$23,H$1,FALSE)</f>
        <v>0</v>
      </c>
      <c r="I15" s="20">
        <f>VLOOKUP($A15,[1]Obligatoris!$A$4:$O$23,I$1,FALSE)</f>
        <v>92588.45</v>
      </c>
      <c r="J15" s="20">
        <f>VLOOKUP($A15,[1]Obligatoris!$A$4:$O$23,J$1,FALSE)</f>
        <v>43379.4</v>
      </c>
      <c r="K15" s="20">
        <f>VLOOKUP($A15,[1]Obligatoris!$A$4:$O$23,K$1,FALSE)</f>
        <v>137956.6</v>
      </c>
      <c r="L15" s="20">
        <f>VLOOKUP($A15,[1]Obligatoris!$A$4:$O$23,L$1,FALSE)</f>
        <v>12622.84</v>
      </c>
      <c r="M15" s="20">
        <f>VLOOKUP($A15,[1]Obligatoris!$A$4:$O$23,M$1,FALSE)</f>
        <v>0</v>
      </c>
      <c r="N15" s="20">
        <f>VLOOKUP($A15,[1]Obligatoris!$A$4:$O$23,N$1,FALSE)</f>
        <v>0</v>
      </c>
      <c r="O15" s="20">
        <f t="shared" si="0"/>
        <v>2264737.39</v>
      </c>
    </row>
    <row r="16" spans="1:15" x14ac:dyDescent="0.25">
      <c r="A16" s="19" t="s">
        <v>12</v>
      </c>
      <c r="B16" s="18">
        <f>VLOOKUP($A16,[1]Obligatoris!$A$4:$O$23,B$1,FALSE)</f>
        <v>0</v>
      </c>
      <c r="C16" s="18">
        <f>VLOOKUP($A16,[1]Obligatoris!$A$4:$O$23,C$1,FALSE)</f>
        <v>0</v>
      </c>
      <c r="D16" s="18">
        <f>VLOOKUP($A16,[1]Obligatoris!$A$4:$O$23,D$1,FALSE)</f>
        <v>672609.36</v>
      </c>
      <c r="E16" s="18">
        <f>VLOOKUP($A16,[1]Obligatoris!$A$4:$O$23,E$1,FALSE)</f>
        <v>0</v>
      </c>
      <c r="F16" s="18">
        <f>VLOOKUP($A16,[1]Obligatoris!$A$4:$O$23,F$1,FALSE)</f>
        <v>0</v>
      </c>
      <c r="G16" s="18">
        <f>VLOOKUP($A16,[1]Obligatoris!$A$4:$O$23,G$1,FALSE)</f>
        <v>0</v>
      </c>
      <c r="H16" s="18">
        <f>VLOOKUP($A16,[1]Obligatoris!$A$4:$O$23,H$1,FALSE)</f>
        <v>0</v>
      </c>
      <c r="I16" s="18">
        <f>VLOOKUP($A16,[1]Obligatoris!$A$4:$O$23,I$1,FALSE)</f>
        <v>38007841.560000002</v>
      </c>
      <c r="J16" s="18">
        <f>VLOOKUP($A16,[1]Obligatoris!$A$4:$O$23,J$1,FALSE)</f>
        <v>5339668.51</v>
      </c>
      <c r="K16" s="18">
        <f>VLOOKUP($A16,[1]Obligatoris!$A$4:$O$23,K$1,FALSE)</f>
        <v>15711407.41</v>
      </c>
      <c r="L16" s="18">
        <f>VLOOKUP($A16,[1]Obligatoris!$A$4:$O$23,L$1,FALSE)</f>
        <v>3521388.75</v>
      </c>
      <c r="M16" s="18">
        <f>VLOOKUP($A16,[1]Obligatoris!$A$4:$O$23,M$1,FALSE)</f>
        <v>0</v>
      </c>
      <c r="N16" s="18">
        <f>VLOOKUP($A16,[1]Obligatoris!$A$4:$O$23,N$1,FALSE)</f>
        <v>0</v>
      </c>
      <c r="O16" s="18">
        <f t="shared" si="0"/>
        <v>63252915.590000004</v>
      </c>
    </row>
    <row r="17" spans="1:15" x14ac:dyDescent="0.25">
      <c r="A17" s="21" t="s">
        <v>13</v>
      </c>
      <c r="B17" s="20">
        <f>VLOOKUP($A17,[1]Obligatoris!$A$4:$O$23,B$1,FALSE)</f>
        <v>605963.30000000005</v>
      </c>
      <c r="C17" s="20">
        <f>VLOOKUP($A17,[1]Obligatoris!$A$4:$O$23,C$1,FALSE)</f>
        <v>0</v>
      </c>
      <c r="D17" s="20">
        <f>VLOOKUP($A17,[1]Obligatoris!$A$4:$O$23,D$1,FALSE)</f>
        <v>0</v>
      </c>
      <c r="E17" s="20">
        <f>VLOOKUP($A17,[1]Obligatoris!$A$4:$O$23,E$1,FALSE)</f>
        <v>0</v>
      </c>
      <c r="F17" s="20">
        <f>VLOOKUP($A17,[1]Obligatoris!$A$4:$O$23,F$1,FALSE)</f>
        <v>0</v>
      </c>
      <c r="G17" s="20">
        <f>VLOOKUP($A17,[1]Obligatoris!$A$4:$O$23,G$1,FALSE)</f>
        <v>31581.46</v>
      </c>
      <c r="H17" s="20">
        <f>VLOOKUP($A17,[1]Obligatoris!$A$4:$O$23,H$1,FALSE)</f>
        <v>21140.23</v>
      </c>
      <c r="I17" s="20">
        <f>VLOOKUP($A17,[1]Obligatoris!$A$4:$O$23,I$1,FALSE)</f>
        <v>0</v>
      </c>
      <c r="J17" s="20">
        <f>VLOOKUP($A17,[1]Obligatoris!$A$4:$O$23,J$1,FALSE)</f>
        <v>0</v>
      </c>
      <c r="K17" s="20">
        <f>VLOOKUP($A17,[1]Obligatoris!$A$4:$O$23,K$1,FALSE)</f>
        <v>0</v>
      </c>
      <c r="L17" s="20">
        <f>VLOOKUP($A17,[1]Obligatoris!$A$4:$O$23,L$1,FALSE)</f>
        <v>0</v>
      </c>
      <c r="M17" s="20">
        <f>VLOOKUP($A17,[1]Obligatoris!$A$4:$O$23,M$1,FALSE)</f>
        <v>0</v>
      </c>
      <c r="N17" s="20">
        <f>VLOOKUP($A17,[1]Obligatoris!$A$4:$O$23,N$1,FALSE)</f>
        <v>0</v>
      </c>
      <c r="O17" s="20">
        <f t="shared" si="0"/>
        <v>658684.99</v>
      </c>
    </row>
    <row r="18" spans="1:15" ht="30" x14ac:dyDescent="0.25">
      <c r="A18" s="19" t="s">
        <v>14</v>
      </c>
      <c r="B18" s="18">
        <f>VLOOKUP($A18,[1]Obligatoris!$A$4:$O$23,B$1,FALSE)</f>
        <v>51314667.670000002</v>
      </c>
      <c r="C18" s="18">
        <f>VLOOKUP($A18,[1]Obligatoris!$A$4:$O$23,C$1,FALSE)</f>
        <v>172650400.59</v>
      </c>
      <c r="D18" s="18">
        <f>VLOOKUP($A18,[1]Obligatoris!$A$4:$O$23,D$1,FALSE)</f>
        <v>5288874.29</v>
      </c>
      <c r="E18" s="18">
        <f>VLOOKUP($A18,[1]Obligatoris!$A$4:$O$23,E$1,FALSE)</f>
        <v>0</v>
      </c>
      <c r="F18" s="18">
        <f>VLOOKUP($A18,[1]Obligatoris!$A$4:$O$23,F$1,FALSE)</f>
        <v>41588393.130000003</v>
      </c>
      <c r="G18" s="18">
        <f>VLOOKUP($A18,[1]Obligatoris!$A$4:$O$23,G$1,FALSE)</f>
        <v>6876393.4500000002</v>
      </c>
      <c r="H18" s="18">
        <f>VLOOKUP($A18,[1]Obligatoris!$A$4:$O$23,H$1,FALSE)</f>
        <v>25316292.629999999</v>
      </c>
      <c r="I18" s="18">
        <f>VLOOKUP($A18,[1]Obligatoris!$A$4:$O$23,I$1,FALSE)</f>
        <v>0</v>
      </c>
      <c r="J18" s="18">
        <f>VLOOKUP($A18,[1]Obligatoris!$A$4:$O$23,J$1,FALSE)</f>
        <v>0</v>
      </c>
      <c r="K18" s="18">
        <f>VLOOKUP($A18,[1]Obligatoris!$A$4:$O$23,K$1,FALSE)</f>
        <v>0</v>
      </c>
      <c r="L18" s="18">
        <f>VLOOKUP($A18,[1]Obligatoris!$A$4:$O$23,L$1,FALSE)</f>
        <v>0</v>
      </c>
      <c r="M18" s="18">
        <f>VLOOKUP($A18,[1]Obligatoris!$A$4:$O$23,M$1,FALSE)</f>
        <v>0</v>
      </c>
      <c r="N18" s="18">
        <f>VLOOKUP($A18,[1]Obligatoris!$A$4:$O$23,N$1,FALSE)</f>
        <v>0</v>
      </c>
      <c r="O18" s="18">
        <f t="shared" si="0"/>
        <v>303035021.75999999</v>
      </c>
    </row>
    <row r="19" spans="1:15" x14ac:dyDescent="0.25">
      <c r="A19" s="21" t="s">
        <v>15</v>
      </c>
      <c r="B19" s="20">
        <f>VLOOKUP($A19,[1]Obligatoris!$A$4:$O$23,B$1,FALSE)</f>
        <v>43409413.189999998</v>
      </c>
      <c r="C19" s="20">
        <f>VLOOKUP($A19,[1]Obligatoris!$A$4:$O$23,C$1,FALSE)</f>
        <v>3088420.25</v>
      </c>
      <c r="D19" s="20">
        <f>VLOOKUP($A19,[1]Obligatoris!$A$4:$O$23,D$1,FALSE)</f>
        <v>1067982.76</v>
      </c>
      <c r="E19" s="20">
        <f>VLOOKUP($A19,[1]Obligatoris!$A$4:$O$23,E$1,FALSE)</f>
        <v>0</v>
      </c>
      <c r="F19" s="20">
        <f>VLOOKUP($A19,[1]Obligatoris!$A$4:$O$23,F$1,FALSE)</f>
        <v>18000</v>
      </c>
      <c r="G19" s="20">
        <f>VLOOKUP($A19,[1]Obligatoris!$A$4:$O$23,G$1,FALSE)</f>
        <v>0</v>
      </c>
      <c r="H19" s="20">
        <f>VLOOKUP($A19,[1]Obligatoris!$A$4:$O$23,H$1,FALSE)</f>
        <v>1780610.13</v>
      </c>
      <c r="I19" s="20">
        <f>VLOOKUP($A19,[1]Obligatoris!$A$4:$O$23,I$1,FALSE)</f>
        <v>0</v>
      </c>
      <c r="J19" s="20">
        <f>VLOOKUP($A19,[1]Obligatoris!$A$4:$O$23,J$1,FALSE)</f>
        <v>0</v>
      </c>
      <c r="K19" s="20">
        <f>VLOOKUP($A19,[1]Obligatoris!$A$4:$O$23,K$1,FALSE)</f>
        <v>0</v>
      </c>
      <c r="L19" s="20">
        <f>VLOOKUP($A19,[1]Obligatoris!$A$4:$O$23,L$1,FALSE)</f>
        <v>0</v>
      </c>
      <c r="M19" s="20">
        <f>VLOOKUP($A19,[1]Obligatoris!$A$4:$O$23,M$1,FALSE)</f>
        <v>0</v>
      </c>
      <c r="N19" s="20">
        <f>VLOOKUP($A19,[1]Obligatoris!$A$4:$O$23,N$1,FALSE)</f>
        <v>0</v>
      </c>
      <c r="O19" s="20">
        <f t="shared" si="0"/>
        <v>49364426.329999998</v>
      </c>
    </row>
    <row r="20" spans="1:15" x14ac:dyDescent="0.25">
      <c r="A20" s="19" t="s">
        <v>16</v>
      </c>
      <c r="B20" s="18">
        <f>VLOOKUP($A20,[1]Obligatoris!$A$4:$O$23,B$1,FALSE)</f>
        <v>0</v>
      </c>
      <c r="C20" s="18">
        <f>VLOOKUP($A20,[1]Obligatoris!$A$4:$O$23,C$1,FALSE)</f>
        <v>159821.29</v>
      </c>
      <c r="D20" s="18">
        <f>VLOOKUP($A20,[1]Obligatoris!$A$4:$O$23,D$1,FALSE)</f>
        <v>10033343.119999999</v>
      </c>
      <c r="E20" s="18">
        <f>VLOOKUP($A20,[1]Obligatoris!$A$4:$O$23,E$1,FALSE)</f>
        <v>0</v>
      </c>
      <c r="F20" s="18">
        <f>VLOOKUP($A20,[1]Obligatoris!$A$4:$O$23,F$1,FALSE)</f>
        <v>189899.77</v>
      </c>
      <c r="G20" s="18">
        <f>VLOOKUP($A20,[1]Obligatoris!$A$4:$O$23,G$1,FALSE)</f>
        <v>50210.67</v>
      </c>
      <c r="H20" s="18">
        <f>VLOOKUP($A20,[1]Obligatoris!$A$4:$O$23,H$1,FALSE)</f>
        <v>0</v>
      </c>
      <c r="I20" s="18">
        <f>VLOOKUP($A20,[1]Obligatoris!$A$4:$O$23,I$1,FALSE)</f>
        <v>0</v>
      </c>
      <c r="J20" s="18">
        <f>VLOOKUP($A20,[1]Obligatoris!$A$4:$O$23,J$1,FALSE)</f>
        <v>0</v>
      </c>
      <c r="K20" s="18">
        <f>VLOOKUP($A20,[1]Obligatoris!$A$4:$O$23,K$1,FALSE)</f>
        <v>0</v>
      </c>
      <c r="L20" s="18">
        <f>VLOOKUP($A20,[1]Obligatoris!$A$4:$O$23,L$1,FALSE)</f>
        <v>0</v>
      </c>
      <c r="M20" s="18">
        <f>VLOOKUP($A20,[1]Obligatoris!$A$4:$O$23,M$1,FALSE)</f>
        <v>0</v>
      </c>
      <c r="N20" s="18">
        <f>VLOOKUP($A20,[1]Obligatoris!$A$4:$O$23,N$1,FALSE)</f>
        <v>0</v>
      </c>
      <c r="O20" s="18">
        <f t="shared" si="0"/>
        <v>10433274.849999998</v>
      </c>
    </row>
    <row r="21" spans="1:15" x14ac:dyDescent="0.25">
      <c r="A21" s="21" t="s">
        <v>17</v>
      </c>
      <c r="B21" s="20">
        <f>VLOOKUP($A21,[1]Obligatoris!$A$4:$O$23,B$1,FALSE)</f>
        <v>0</v>
      </c>
      <c r="C21" s="20">
        <f>VLOOKUP($A21,[1]Obligatoris!$A$4:$O$23,C$1,FALSE)</f>
        <v>0</v>
      </c>
      <c r="D21" s="20">
        <f>VLOOKUP($A21,[1]Obligatoris!$A$4:$O$23,D$1,FALSE)</f>
        <v>0</v>
      </c>
      <c r="E21" s="20">
        <f>VLOOKUP($A21,[1]Obligatoris!$A$4:$O$23,E$1,FALSE)</f>
        <v>0</v>
      </c>
      <c r="F21" s="20">
        <f>VLOOKUP($A21,[1]Obligatoris!$A$4:$O$23,F$1,FALSE)</f>
        <v>0</v>
      </c>
      <c r="G21" s="20">
        <f>VLOOKUP($A21,[1]Obligatoris!$A$4:$O$23,G$1,FALSE)</f>
        <v>0</v>
      </c>
      <c r="H21" s="20">
        <f>VLOOKUP($A21,[1]Obligatoris!$A$4:$O$23,H$1,FALSE)</f>
        <v>0</v>
      </c>
      <c r="I21" s="20">
        <f>VLOOKUP($A21,[1]Obligatoris!$A$4:$O$23,I$1,FALSE)</f>
        <v>0</v>
      </c>
      <c r="J21" s="20">
        <f>VLOOKUP($A21,[1]Obligatoris!$A$4:$O$23,J$1,FALSE)</f>
        <v>0</v>
      </c>
      <c r="K21" s="20">
        <f>VLOOKUP($A21,[1]Obligatoris!$A$4:$O$23,K$1,FALSE)</f>
        <v>0</v>
      </c>
      <c r="L21" s="20">
        <f>VLOOKUP($A21,[1]Obligatoris!$A$4:$O$23,L$1,FALSE)</f>
        <v>0</v>
      </c>
      <c r="M21" s="20">
        <f>VLOOKUP($A21,[1]Obligatoris!$A$4:$O$23,M$1,FALSE)</f>
        <v>0</v>
      </c>
      <c r="N21" s="20">
        <f>VLOOKUP($A21,[1]Obligatoris!$A$4:$O$23,N$1,FALSE)</f>
        <v>0</v>
      </c>
      <c r="O21" s="20">
        <f t="shared" si="0"/>
        <v>0</v>
      </c>
    </row>
    <row r="22" spans="1:15" x14ac:dyDescent="0.25">
      <c r="A22" s="19" t="s">
        <v>18</v>
      </c>
      <c r="B22" s="18">
        <f>VLOOKUP($A22,[1]Obligatoris!$A$4:$O$23,B$1,FALSE)</f>
        <v>0</v>
      </c>
      <c r="C22" s="18">
        <f>VLOOKUP($A22,[1]Obligatoris!$A$4:$O$23,C$1,FALSE)</f>
        <v>57994.95</v>
      </c>
      <c r="D22" s="18">
        <f>VLOOKUP($A22,[1]Obligatoris!$A$4:$O$23,D$1,FALSE)</f>
        <v>0</v>
      </c>
      <c r="E22" s="18">
        <f>VLOOKUP($A22,[1]Obligatoris!$A$4:$O$23,E$1,FALSE)</f>
        <v>0</v>
      </c>
      <c r="F22" s="18">
        <f>VLOOKUP($A22,[1]Obligatoris!$A$4:$O$23,F$1,FALSE)</f>
        <v>0</v>
      </c>
      <c r="G22" s="18">
        <f>VLOOKUP($A22,[1]Obligatoris!$A$4:$O$23,G$1,FALSE)</f>
        <v>0</v>
      </c>
      <c r="H22" s="18">
        <f>VLOOKUP($A22,[1]Obligatoris!$A$4:$O$23,H$1,FALSE)</f>
        <v>0</v>
      </c>
      <c r="I22" s="18">
        <f>VLOOKUP($A22,[1]Obligatoris!$A$4:$O$23,I$1,FALSE)</f>
        <v>0</v>
      </c>
      <c r="J22" s="18">
        <f>VLOOKUP($A22,[1]Obligatoris!$A$4:$O$23,J$1,FALSE)</f>
        <v>0</v>
      </c>
      <c r="K22" s="18">
        <f>VLOOKUP($A22,[1]Obligatoris!$A$4:$O$23,K$1,FALSE)</f>
        <v>0</v>
      </c>
      <c r="L22" s="18">
        <f>VLOOKUP($A22,[1]Obligatoris!$A$4:$O$23,L$1,FALSE)</f>
        <v>0</v>
      </c>
      <c r="M22" s="18">
        <f>VLOOKUP($A22,[1]Obligatoris!$A$4:$O$23,M$1,FALSE)</f>
        <v>0</v>
      </c>
      <c r="N22" s="18">
        <f>VLOOKUP($A22,[1]Obligatoris!$A$4:$O$23,N$1,FALSE)</f>
        <v>0</v>
      </c>
      <c r="O22" s="18">
        <f t="shared" si="0"/>
        <v>57994.95</v>
      </c>
    </row>
    <row r="23" spans="1:15" x14ac:dyDescent="0.25">
      <c r="A23" s="21" t="s">
        <v>19</v>
      </c>
      <c r="B23" s="20">
        <f>VLOOKUP($A23,[1]Obligatoris!$A$4:$O$23,B$1,FALSE)</f>
        <v>0</v>
      </c>
      <c r="C23" s="20">
        <f>VLOOKUP($A23,[1]Obligatoris!$A$4:$O$23,C$1,FALSE)</f>
        <v>0</v>
      </c>
      <c r="D23" s="20">
        <f>VLOOKUP($A23,[1]Obligatoris!$A$4:$O$23,D$1,FALSE)</f>
        <v>312263.58</v>
      </c>
      <c r="E23" s="20">
        <f>VLOOKUP($A23,[1]Obligatoris!$A$4:$O$23,E$1,FALSE)</f>
        <v>0</v>
      </c>
      <c r="F23" s="20">
        <f>VLOOKUP($A23,[1]Obligatoris!$A$4:$O$23,F$1,FALSE)</f>
        <v>0</v>
      </c>
      <c r="G23" s="20">
        <f>VLOOKUP($A23,[1]Obligatoris!$A$4:$O$23,G$1,FALSE)</f>
        <v>0</v>
      </c>
      <c r="H23" s="20">
        <f>VLOOKUP($A23,[1]Obligatoris!$A$4:$O$23,H$1,FALSE)</f>
        <v>0</v>
      </c>
      <c r="I23" s="20">
        <f>VLOOKUP($A23,[1]Obligatoris!$A$4:$O$23,I$1,FALSE)</f>
        <v>0</v>
      </c>
      <c r="J23" s="20">
        <f>VLOOKUP($A23,[1]Obligatoris!$A$4:$O$23,J$1,FALSE)</f>
        <v>0</v>
      </c>
      <c r="K23" s="20">
        <f>VLOOKUP($A23,[1]Obligatoris!$A$4:$O$23,K$1,FALSE)</f>
        <v>0</v>
      </c>
      <c r="L23" s="20">
        <f>VLOOKUP($A23,[1]Obligatoris!$A$4:$O$23,L$1,FALSE)</f>
        <v>0</v>
      </c>
      <c r="M23" s="20">
        <f>VLOOKUP($A23,[1]Obligatoris!$A$4:$O$23,M$1,FALSE)</f>
        <v>0</v>
      </c>
      <c r="N23" s="20">
        <f>VLOOKUP($A23,[1]Obligatoris!$A$4:$O$23,N$1,FALSE)</f>
        <v>0</v>
      </c>
      <c r="O23" s="20">
        <f t="shared" si="0"/>
        <v>312263.58</v>
      </c>
    </row>
    <row r="24" spans="1:15" x14ac:dyDescent="0.25">
      <c r="A24" s="19" t="s">
        <v>20</v>
      </c>
      <c r="B24" s="18">
        <f>VLOOKUP($A24,[1]Obligatoris!$A$4:$O$23,B$1,FALSE)</f>
        <v>0</v>
      </c>
      <c r="C24" s="18">
        <f>VLOOKUP($A24,[1]Obligatoris!$A$4:$O$23,C$1,FALSE)</f>
        <v>0</v>
      </c>
      <c r="D24" s="18">
        <f>VLOOKUP($A24,[1]Obligatoris!$A$4:$O$23,D$1,FALSE)</f>
        <v>0</v>
      </c>
      <c r="E24" s="18">
        <f>VLOOKUP($A24,[1]Obligatoris!$A$4:$O$23,E$1,FALSE)</f>
        <v>0</v>
      </c>
      <c r="F24" s="18">
        <f>VLOOKUP($A24,[1]Obligatoris!$A$4:$O$23,F$1,FALSE)</f>
        <v>0</v>
      </c>
      <c r="G24" s="18">
        <f>VLOOKUP($A24,[1]Obligatoris!$A$4:$O$23,G$1,FALSE)</f>
        <v>0</v>
      </c>
      <c r="H24" s="18">
        <f>VLOOKUP($A24,[1]Obligatoris!$A$4:$O$23,H$1,FALSE)</f>
        <v>0</v>
      </c>
      <c r="I24" s="18">
        <f>VLOOKUP($A24,[1]Obligatoris!$A$4:$O$23,I$1,FALSE)</f>
        <v>7192929.9199999999</v>
      </c>
      <c r="J24" s="18">
        <f>VLOOKUP($A24,[1]Obligatoris!$A$4:$O$23,J$1,FALSE)</f>
        <v>7189551.3300000001</v>
      </c>
      <c r="K24" s="18">
        <f>VLOOKUP($A24,[1]Obligatoris!$A$4:$O$23,K$1,FALSE)</f>
        <v>5234882.25</v>
      </c>
      <c r="L24" s="18">
        <f>VLOOKUP($A24,[1]Obligatoris!$A$4:$O$23,L$1,FALSE)</f>
        <v>48794.79</v>
      </c>
      <c r="M24" s="18">
        <f>VLOOKUP($A24,[1]Obligatoris!$A$4:$O$23,M$1,FALSE)</f>
        <v>0</v>
      </c>
      <c r="N24" s="18">
        <f>VLOOKUP($A24,[1]Obligatoris!$A$4:$O$23,N$1,FALSE)</f>
        <v>0</v>
      </c>
      <c r="O24" s="18">
        <f t="shared" si="0"/>
        <v>19666158.289999999</v>
      </c>
    </row>
    <row r="25" spans="1:15" ht="30" x14ac:dyDescent="0.25">
      <c r="A25" s="17" t="s">
        <v>21</v>
      </c>
      <c r="B25" s="16">
        <f>VLOOKUP($A25,[1]Obligatoris!$A$4:$O$23,B$1,FALSE)</f>
        <v>0</v>
      </c>
      <c r="C25" s="16">
        <f>VLOOKUP($A25,[1]Obligatoris!$A$4:$O$23,C$1,FALSE)</f>
        <v>853414.09</v>
      </c>
      <c r="D25" s="16">
        <f>VLOOKUP($A25,[1]Obligatoris!$A$4:$O$23,D$1,FALSE)</f>
        <v>0</v>
      </c>
      <c r="E25" s="16">
        <f>VLOOKUP($A25,[1]Obligatoris!$A$4:$O$23,E$1,FALSE)</f>
        <v>0</v>
      </c>
      <c r="F25" s="16">
        <f>VLOOKUP($A25,[1]Obligatoris!$A$4:$O$23,F$1,FALSE)</f>
        <v>0</v>
      </c>
      <c r="G25" s="16">
        <f>VLOOKUP($A25,[1]Obligatoris!$A$4:$O$23,G$1,FALSE)</f>
        <v>147380.42000000001</v>
      </c>
      <c r="H25" s="16">
        <f>VLOOKUP($A25,[1]Obligatoris!$A$4:$O$23,H$1,FALSE)</f>
        <v>0</v>
      </c>
      <c r="I25" s="16">
        <f>VLOOKUP($A25,[1]Obligatoris!$A$4:$O$23,I$1,FALSE)</f>
        <v>0</v>
      </c>
      <c r="J25" s="16">
        <f>VLOOKUP($A25,[1]Obligatoris!$A$4:$O$23,J$1,FALSE)</f>
        <v>0</v>
      </c>
      <c r="K25" s="16">
        <f>VLOOKUP($A25,[1]Obligatoris!$A$4:$O$23,K$1,FALSE)</f>
        <v>0</v>
      </c>
      <c r="L25" s="16">
        <f>VLOOKUP($A25,[1]Obligatoris!$A$4:$O$23,L$1,FALSE)</f>
        <v>0</v>
      </c>
      <c r="M25" s="16">
        <f>VLOOKUP($A25,[1]Obligatoris!$A$4:$O$23,M$1,FALSE)</f>
        <v>0</v>
      </c>
      <c r="N25" s="16">
        <f>VLOOKUP($A25,[1]Obligatoris!$A$4:$O$23,N$1,FALSE)</f>
        <v>0</v>
      </c>
      <c r="O25" s="16">
        <f t="shared" si="0"/>
        <v>1000794.51</v>
      </c>
    </row>
    <row r="26" spans="1:15" x14ac:dyDescent="0.25">
      <c r="A26" s="15" t="s">
        <v>23</v>
      </c>
      <c r="B26" s="3">
        <f>SUM(B6:B25)</f>
        <v>100792841.90000001</v>
      </c>
      <c r="C26" s="3">
        <f t="shared" ref="C26:N26" si="1">SUM(C6:C25)</f>
        <v>507002072.23999995</v>
      </c>
      <c r="D26" s="3">
        <f t="shared" si="1"/>
        <v>20943025.989999998</v>
      </c>
      <c r="E26" s="3">
        <f t="shared" si="1"/>
        <v>0</v>
      </c>
      <c r="F26" s="3">
        <f t="shared" si="1"/>
        <v>41800567.900000006</v>
      </c>
      <c r="G26" s="3">
        <f t="shared" si="1"/>
        <v>19494856.460000005</v>
      </c>
      <c r="H26" s="3">
        <f t="shared" si="1"/>
        <v>33292720.179999996</v>
      </c>
      <c r="I26" s="3">
        <f t="shared" si="1"/>
        <v>48364843.900000006</v>
      </c>
      <c r="J26" s="3">
        <f t="shared" si="1"/>
        <v>59032482.959999993</v>
      </c>
      <c r="K26" s="3">
        <f t="shared" si="1"/>
        <v>47823730.410000004</v>
      </c>
      <c r="L26" s="3">
        <f t="shared" si="1"/>
        <v>6337801.71</v>
      </c>
      <c r="M26" s="3">
        <f t="shared" si="1"/>
        <v>715362.12</v>
      </c>
      <c r="N26" s="3">
        <f t="shared" si="1"/>
        <v>0</v>
      </c>
      <c r="O26" s="3">
        <f>SUM(O6:O25)</f>
        <v>885600305.76999998</v>
      </c>
    </row>
    <row r="27" spans="1:15" x14ac:dyDescent="0.25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25">
      <c r="A28" s="12" t="s">
        <v>38</v>
      </c>
      <c r="B28" s="12"/>
      <c r="C28" s="12"/>
      <c r="D28" s="12"/>
      <c r="E28" s="12"/>
    </row>
    <row r="29" spans="1:15" x14ac:dyDescent="0.25">
      <c r="A29" s="11" t="s">
        <v>39</v>
      </c>
      <c r="B29" s="8">
        <f>VLOOKUP($A29,[1]Propios!$A$4:$O$26,B$1,FALSE)</f>
        <v>11756320.279999999</v>
      </c>
      <c r="C29" s="8">
        <f>VLOOKUP($A29,[1]Propios!$A$4:$O$26,C$1,FALSE)</f>
        <v>3143272.25</v>
      </c>
      <c r="D29" s="8">
        <f>VLOOKUP($A29,[1]Propios!$A$4:$O$26,D$1,FALSE)</f>
        <v>0</v>
      </c>
      <c r="E29" s="8">
        <f>VLOOKUP($A29,[1]Propios!$A$4:$O$26,E$1,FALSE)</f>
        <v>0</v>
      </c>
      <c r="F29" s="8">
        <f>VLOOKUP($A29,[1]Propios!$A$4:$O$26,F$1,FALSE)</f>
        <v>1430715.07</v>
      </c>
      <c r="G29" s="8">
        <f>VLOOKUP($A29,[1]Propios!$A$4:$O$26,G$1,FALSE)</f>
        <v>4439514.1500000004</v>
      </c>
      <c r="H29" s="8">
        <f>VLOOKUP($A29,[1]Propios!$A$4:$O$26,H$1,FALSE)</f>
        <v>13537861.43</v>
      </c>
      <c r="I29" s="8">
        <f>VLOOKUP($A29,[1]Propios!$A$4:$O$26,I$1,FALSE)</f>
        <v>1357610.88</v>
      </c>
      <c r="J29" s="8">
        <f>VLOOKUP($A29,[1]Propios!$A$4:$O$26,J$1,FALSE)</f>
        <v>4344977.8600000003</v>
      </c>
      <c r="K29" s="8">
        <f>VLOOKUP($A29,[1]Propios!$A$4:$O$26,K$1,FALSE)</f>
        <v>870794.09</v>
      </c>
      <c r="L29" s="8">
        <f>VLOOKUP($A29,[1]Propios!$A$4:$O$26,L$1,FALSE)</f>
        <v>126091.77</v>
      </c>
      <c r="M29" s="8">
        <f>VLOOKUP($A29,[1]Propios!$A$4:$O$26,M$1,FALSE)</f>
        <v>860.45</v>
      </c>
      <c r="N29" s="8">
        <f>VLOOKUP($A29,[1]Propios!$A$4:$O$26,N$1,FALSE)</f>
        <v>0</v>
      </c>
      <c r="O29" s="8">
        <f>SUM(B29:N29)</f>
        <v>41008018.230000012</v>
      </c>
    </row>
    <row r="30" spans="1:15" x14ac:dyDescent="0.25">
      <c r="A30" s="7" t="s">
        <v>40</v>
      </c>
      <c r="B30" s="10">
        <f>VLOOKUP($A30,[1]Propios!$A$4:$O$26,B$1,FALSE)</f>
        <v>0</v>
      </c>
      <c r="C30" s="10">
        <f>VLOOKUP($A30,[1]Propios!$A$4:$O$26,C$1,FALSE)</f>
        <v>0</v>
      </c>
      <c r="D30" s="10">
        <f>VLOOKUP($A30,[1]Propios!$A$4:$O$26,D$1,FALSE)</f>
        <v>117518.16</v>
      </c>
      <c r="E30" s="10">
        <f>VLOOKUP($A30,[1]Propios!$A$4:$O$26,E$1,FALSE)</f>
        <v>0</v>
      </c>
      <c r="F30" s="10">
        <f>VLOOKUP($A30,[1]Propios!$A$4:$O$26,F$1,FALSE)</f>
        <v>0</v>
      </c>
      <c r="G30" s="10">
        <f>VLOOKUP($A30,[1]Propios!$A$4:$O$26,G$1,FALSE)</f>
        <v>188.07</v>
      </c>
      <c r="H30" s="10">
        <f>VLOOKUP($A30,[1]Propios!$A$4:$O$26,H$1,FALSE)</f>
        <v>0</v>
      </c>
      <c r="I30" s="10">
        <f>VLOOKUP($A30,[1]Propios!$A$4:$O$26,I$1,FALSE)</f>
        <v>13329.5</v>
      </c>
      <c r="J30" s="10">
        <f>VLOOKUP($A30,[1]Propios!$A$4:$O$26,J$1,FALSE)</f>
        <v>146537.85999999999</v>
      </c>
      <c r="K30" s="10">
        <f>VLOOKUP($A30,[1]Propios!$A$4:$O$26,K$1,FALSE)</f>
        <v>599694.33000000007</v>
      </c>
      <c r="L30" s="10">
        <f>VLOOKUP($A30,[1]Propios!$A$4:$O$26,L$1,FALSE)</f>
        <v>100163.84999999999</v>
      </c>
      <c r="M30" s="10">
        <f>VLOOKUP($A30,[1]Propios!$A$4:$O$26,M$1,FALSE)</f>
        <v>0</v>
      </c>
      <c r="N30" s="10">
        <f>VLOOKUP($A30,[1]Propios!$A$4:$O$26,N$1,FALSE)</f>
        <v>0</v>
      </c>
      <c r="O30" s="10">
        <f t="shared" ref="O30:O48" si="2">SUM(B30:N30)</f>
        <v>977431.77</v>
      </c>
    </row>
    <row r="31" spans="1:15" x14ac:dyDescent="0.25">
      <c r="A31" s="9" t="s">
        <v>41</v>
      </c>
      <c r="B31" s="8">
        <f>VLOOKUP($A31,[1]Propios!$A$4:$O$26,B$1,FALSE)</f>
        <v>0</v>
      </c>
      <c r="C31" s="8">
        <f>VLOOKUP($A31,[1]Propios!$A$4:$O$26,C$1,FALSE)</f>
        <v>1307.26</v>
      </c>
      <c r="D31" s="8">
        <f>VLOOKUP($A31,[1]Propios!$A$4:$O$26,D$1,FALSE)</f>
        <v>0</v>
      </c>
      <c r="E31" s="8">
        <f>VLOOKUP($A31,[1]Propios!$A$4:$O$26,E$1,FALSE)</f>
        <v>0</v>
      </c>
      <c r="F31" s="8">
        <f>VLOOKUP($A31,[1]Propios!$A$4:$O$26,F$1,FALSE)</f>
        <v>0</v>
      </c>
      <c r="G31" s="8">
        <f>VLOOKUP($A31,[1]Propios!$A$4:$O$26,G$1,FALSE)</f>
        <v>0</v>
      </c>
      <c r="H31" s="8">
        <f>VLOOKUP($A31,[1]Propios!$A$4:$O$26,H$1,FALSE)</f>
        <v>248.84</v>
      </c>
      <c r="I31" s="8">
        <f>VLOOKUP($A31,[1]Propios!$A$4:$O$26,I$1,FALSE)</f>
        <v>4449833.24</v>
      </c>
      <c r="J31" s="8">
        <f>VLOOKUP($A31,[1]Propios!$A$4:$O$26,J$1,FALSE)</f>
        <v>9432952.25</v>
      </c>
      <c r="K31" s="8">
        <f>VLOOKUP($A31,[1]Propios!$A$4:$O$26,K$1,FALSE)</f>
        <v>19036534.260000002</v>
      </c>
      <c r="L31" s="8">
        <f>VLOOKUP($A31,[1]Propios!$A$4:$O$26,L$1,FALSE)</f>
        <v>6902255.7400000002</v>
      </c>
      <c r="M31" s="8">
        <f>VLOOKUP($A31,[1]Propios!$A$4:$O$26,M$1,FALSE)</f>
        <v>0</v>
      </c>
      <c r="N31" s="8">
        <f>VLOOKUP($A31,[1]Propios!$A$4:$O$26,N$1,FALSE)</f>
        <v>0</v>
      </c>
      <c r="O31" s="8">
        <f t="shared" si="2"/>
        <v>39823131.590000004</v>
      </c>
    </row>
    <row r="32" spans="1:15" x14ac:dyDescent="0.25">
      <c r="A32" s="7" t="s">
        <v>42</v>
      </c>
      <c r="B32" s="10">
        <f>VLOOKUP($A32,[1]Propios!$A$4:$O$26,B$1,FALSE)</f>
        <v>1986144.15</v>
      </c>
      <c r="C32" s="10">
        <f>VLOOKUP($A32,[1]Propios!$A$4:$O$26,C$1,FALSE)</f>
        <v>3360931.3600000003</v>
      </c>
      <c r="D32" s="10">
        <f>VLOOKUP($A32,[1]Propios!$A$4:$O$26,D$1,FALSE)</f>
        <v>55906.23</v>
      </c>
      <c r="E32" s="10">
        <f>VLOOKUP($A32,[1]Propios!$A$4:$O$26,E$1,FALSE)</f>
        <v>0</v>
      </c>
      <c r="F32" s="10">
        <f>VLOOKUP($A32,[1]Propios!$A$4:$O$26,F$1,FALSE)</f>
        <v>807175.33</v>
      </c>
      <c r="G32" s="10">
        <f>VLOOKUP($A32,[1]Propios!$A$4:$O$26,G$1,FALSE)</f>
        <v>152378.75</v>
      </c>
      <c r="H32" s="10">
        <f>VLOOKUP($A32,[1]Propios!$A$4:$O$26,H$1,FALSE)</f>
        <v>922342.78</v>
      </c>
      <c r="I32" s="10">
        <f>VLOOKUP($A32,[1]Propios!$A$4:$O$26,I$1,FALSE)</f>
        <v>0</v>
      </c>
      <c r="J32" s="10">
        <f>VLOOKUP($A32,[1]Propios!$A$4:$O$26,J$1,FALSE)</f>
        <v>0</v>
      </c>
      <c r="K32" s="10">
        <f>VLOOKUP($A32,[1]Propios!$A$4:$O$26,K$1,FALSE)</f>
        <v>0</v>
      </c>
      <c r="L32" s="10">
        <f>VLOOKUP($A32,[1]Propios!$A$4:$O$26,L$1,FALSE)</f>
        <v>0</v>
      </c>
      <c r="M32" s="10">
        <f>VLOOKUP($A32,[1]Propios!$A$4:$O$26,M$1,FALSE)</f>
        <v>0</v>
      </c>
      <c r="N32" s="10">
        <f>VLOOKUP($A32,[1]Propios!$A$4:$O$26,N$1,FALSE)</f>
        <v>0</v>
      </c>
      <c r="O32" s="10">
        <f t="shared" si="2"/>
        <v>7284878.6000000006</v>
      </c>
    </row>
    <row r="33" spans="1:15" x14ac:dyDescent="0.25">
      <c r="A33" s="9" t="s">
        <v>43</v>
      </c>
      <c r="B33" s="8">
        <f>VLOOKUP($A33,[1]Propios!$A$4:$O$26,B$1,FALSE)</f>
        <v>465667.89</v>
      </c>
      <c r="C33" s="8">
        <f>VLOOKUP($A33,[1]Propios!$A$4:$O$26,C$1,FALSE)</f>
        <v>0</v>
      </c>
      <c r="D33" s="8">
        <f>VLOOKUP($A33,[1]Propios!$A$4:$O$26,D$1,FALSE)</f>
        <v>0</v>
      </c>
      <c r="E33" s="8">
        <f>VLOOKUP($A33,[1]Propios!$A$4:$O$26,E$1,FALSE)</f>
        <v>0</v>
      </c>
      <c r="F33" s="8">
        <f>VLOOKUP($A33,[1]Propios!$A$4:$O$26,F$1,FALSE)</f>
        <v>0</v>
      </c>
      <c r="G33" s="8">
        <f>VLOOKUP($A33,[1]Propios!$A$4:$O$26,G$1,FALSE)</f>
        <v>0</v>
      </c>
      <c r="H33" s="8">
        <f>VLOOKUP($A33,[1]Propios!$A$4:$O$26,H$1,FALSE)</f>
        <v>0</v>
      </c>
      <c r="I33" s="8">
        <f>VLOOKUP($A33,[1]Propios!$A$4:$O$26,I$1,FALSE)</f>
        <v>0</v>
      </c>
      <c r="J33" s="8">
        <f>VLOOKUP($A33,[1]Propios!$A$4:$O$26,J$1,FALSE)</f>
        <v>0</v>
      </c>
      <c r="K33" s="8">
        <f>VLOOKUP($A33,[1]Propios!$A$4:$O$26,K$1,FALSE)</f>
        <v>0</v>
      </c>
      <c r="L33" s="8">
        <f>VLOOKUP($A33,[1]Propios!$A$4:$O$26,L$1,FALSE)</f>
        <v>0</v>
      </c>
      <c r="M33" s="8">
        <f>VLOOKUP($A33,[1]Propios!$A$4:$O$26,M$1,FALSE)</f>
        <v>0</v>
      </c>
      <c r="N33" s="8">
        <f>VLOOKUP($A33,[1]Propios!$A$4:$O$26,N$1,FALSE)</f>
        <v>0</v>
      </c>
      <c r="O33" s="8">
        <f t="shared" si="2"/>
        <v>465667.89</v>
      </c>
    </row>
    <row r="34" spans="1:15" x14ac:dyDescent="0.25">
      <c r="A34" s="7" t="s">
        <v>44</v>
      </c>
      <c r="B34" s="10">
        <f>VLOOKUP($A34,[1]Propios!$A$4:$O$26,B$1,FALSE)</f>
        <v>175713067.81999999</v>
      </c>
      <c r="C34" s="10">
        <f>VLOOKUP($A34,[1]Propios!$A$4:$O$26,C$1,FALSE)</f>
        <v>9914957.5600000005</v>
      </c>
      <c r="D34" s="10">
        <f>VLOOKUP($A34,[1]Propios!$A$4:$O$26,D$1,FALSE)</f>
        <v>637707.29</v>
      </c>
      <c r="E34" s="10">
        <f>VLOOKUP($A34,[1]Propios!$A$4:$O$26,E$1,FALSE)</f>
        <v>0</v>
      </c>
      <c r="F34" s="10">
        <f>VLOOKUP($A34,[1]Propios!$A$4:$O$26,F$1,FALSE)</f>
        <v>30000</v>
      </c>
      <c r="G34" s="10">
        <f>VLOOKUP($A34,[1]Propios!$A$4:$O$26,G$1,FALSE)</f>
        <v>3328760.09</v>
      </c>
      <c r="H34" s="10">
        <f>VLOOKUP($A34,[1]Propios!$A$4:$O$26,H$1,FALSE)</f>
        <v>6962031.46</v>
      </c>
      <c r="I34" s="10">
        <f>VLOOKUP($A34,[1]Propios!$A$4:$O$26,I$1,FALSE)</f>
        <v>0</v>
      </c>
      <c r="J34" s="10">
        <f>VLOOKUP($A34,[1]Propios!$A$4:$O$26,J$1,FALSE)</f>
        <v>0</v>
      </c>
      <c r="K34" s="10">
        <f>VLOOKUP($A34,[1]Propios!$A$4:$O$26,K$1,FALSE)</f>
        <v>0</v>
      </c>
      <c r="L34" s="10">
        <f>VLOOKUP($A34,[1]Propios!$A$4:$O$26,L$1,FALSE)</f>
        <v>0</v>
      </c>
      <c r="M34" s="10">
        <f>VLOOKUP($A34,[1]Propios!$A$4:$O$26,M$1,FALSE)</f>
        <v>0</v>
      </c>
      <c r="N34" s="10">
        <f>VLOOKUP($A34,[1]Propios!$A$4:$O$26,N$1,FALSE)</f>
        <v>0</v>
      </c>
      <c r="O34" s="10">
        <f t="shared" si="2"/>
        <v>196586524.22</v>
      </c>
    </row>
    <row r="35" spans="1:15" x14ac:dyDescent="0.25">
      <c r="A35" s="9" t="s">
        <v>45</v>
      </c>
      <c r="B35" s="8">
        <f>VLOOKUP($A35,[1]Propios!$A$4:$O$26,B$1,FALSE)</f>
        <v>749168.43</v>
      </c>
      <c r="C35" s="8">
        <f>VLOOKUP($A35,[1]Propios!$A$4:$O$26,C$1,FALSE)</f>
        <v>13776598.26</v>
      </c>
      <c r="D35" s="8">
        <f>VLOOKUP($A35,[1]Propios!$A$4:$O$26,D$1,FALSE)</f>
        <v>0</v>
      </c>
      <c r="E35" s="8">
        <f>VLOOKUP($A35,[1]Propios!$A$4:$O$26,E$1,FALSE)</f>
        <v>0</v>
      </c>
      <c r="F35" s="8">
        <f>VLOOKUP($A35,[1]Propios!$A$4:$O$26,F$1,FALSE)</f>
        <v>0</v>
      </c>
      <c r="G35" s="8">
        <f>VLOOKUP($A35,[1]Propios!$A$4:$O$26,G$1,FALSE)</f>
        <v>1491.98</v>
      </c>
      <c r="H35" s="8">
        <f>VLOOKUP($A35,[1]Propios!$A$4:$O$26,H$1,FALSE)</f>
        <v>1148149.78</v>
      </c>
      <c r="I35" s="8">
        <f>VLOOKUP($A35,[1]Propios!$A$4:$O$26,I$1,FALSE)</f>
        <v>1969851</v>
      </c>
      <c r="J35" s="8">
        <f>VLOOKUP($A35,[1]Propios!$A$4:$O$26,J$1,FALSE)</f>
        <v>26768844</v>
      </c>
      <c r="K35" s="8">
        <f>VLOOKUP($A35,[1]Propios!$A$4:$O$26,K$1,FALSE)</f>
        <v>7253778</v>
      </c>
      <c r="L35" s="8">
        <f>VLOOKUP($A35,[1]Propios!$A$4:$O$26,L$1,FALSE)</f>
        <v>1918240</v>
      </c>
      <c r="M35" s="8">
        <f>VLOOKUP($A35,[1]Propios!$A$4:$O$26,M$1,FALSE)</f>
        <v>0</v>
      </c>
      <c r="N35" s="8">
        <f>VLOOKUP($A35,[1]Propios!$A$4:$O$26,N$1,FALSE)</f>
        <v>5352470</v>
      </c>
      <c r="O35" s="8">
        <f t="shared" si="2"/>
        <v>58938591.450000003</v>
      </c>
    </row>
    <row r="36" spans="1:15" x14ac:dyDescent="0.25">
      <c r="A36" s="26" t="s">
        <v>46</v>
      </c>
      <c r="B36" s="27">
        <f>VLOOKUP($A36,[1]Propios!$A$4:$O$26,B$1,FALSE)</f>
        <v>0</v>
      </c>
      <c r="C36" s="27">
        <f>VLOOKUP($A36,[1]Propios!$A$4:$O$26,C$1,FALSE)</f>
        <v>512230.87</v>
      </c>
      <c r="D36" s="27">
        <f>VLOOKUP($A36,[1]Propios!$A$4:$O$26,D$1,FALSE)</f>
        <v>0</v>
      </c>
      <c r="E36" s="27">
        <f>VLOOKUP($A36,[1]Propios!$A$4:$O$26,E$1,FALSE)</f>
        <v>0</v>
      </c>
      <c r="F36" s="27">
        <f>VLOOKUP($A36,[1]Propios!$A$4:$O$26,F$1,FALSE)</f>
        <v>476000</v>
      </c>
      <c r="G36" s="27">
        <f>VLOOKUP($A36,[1]Propios!$A$4:$O$26,G$1,FALSE)</f>
        <v>605937.13</v>
      </c>
      <c r="H36" s="27">
        <f>VLOOKUP($A36,[1]Propios!$A$4:$O$26,H$1,FALSE)</f>
        <v>1298257.8</v>
      </c>
      <c r="I36" s="27">
        <f>VLOOKUP($A36,[1]Propios!$A$4:$O$26,I$1,FALSE)</f>
        <v>0</v>
      </c>
      <c r="J36" s="27">
        <f>VLOOKUP($A36,[1]Propios!$A$4:$O$26,J$1,FALSE)</f>
        <v>479620.05</v>
      </c>
      <c r="K36" s="27">
        <f>VLOOKUP($A36,[1]Propios!$A$4:$O$26,K$1,FALSE)</f>
        <v>778079.07</v>
      </c>
      <c r="L36" s="27">
        <f>VLOOKUP($A36,[1]Propios!$A$4:$O$26,L$1,FALSE)</f>
        <v>1845195.42</v>
      </c>
      <c r="M36" s="27">
        <f>VLOOKUP($A36,[1]Propios!$A$4:$O$26,M$1,FALSE)</f>
        <v>0</v>
      </c>
      <c r="N36" s="27">
        <f>VLOOKUP($A36,[1]Propios!$A$4:$O$26,N$1,FALSE)</f>
        <v>0</v>
      </c>
      <c r="O36" s="27">
        <f t="shared" si="2"/>
        <v>5995320.3399999999</v>
      </c>
    </row>
    <row r="37" spans="1:15" x14ac:dyDescent="0.25">
      <c r="A37" s="9" t="s">
        <v>47</v>
      </c>
      <c r="B37" s="8">
        <f>VLOOKUP($A37,[1]Propios!$A$4:$O$26,B$1,FALSE)</f>
        <v>0</v>
      </c>
      <c r="C37" s="8">
        <f>VLOOKUP($A37,[1]Propios!$A$4:$O$26,C$1,FALSE)</f>
        <v>1474995.14</v>
      </c>
      <c r="D37" s="8">
        <f>VLOOKUP($A37,[1]Propios!$A$4:$O$26,D$1,FALSE)</f>
        <v>3037968</v>
      </c>
      <c r="E37" s="8">
        <f>VLOOKUP($A37,[1]Propios!$A$4:$O$26,E$1,FALSE)</f>
        <v>0</v>
      </c>
      <c r="F37" s="8">
        <f>VLOOKUP($A37,[1]Propios!$A$4:$O$26,F$1,FALSE)</f>
        <v>2747280.76</v>
      </c>
      <c r="G37" s="8">
        <f>VLOOKUP($A37,[1]Propios!$A$4:$O$26,G$1,FALSE)</f>
        <v>0</v>
      </c>
      <c r="H37" s="8">
        <f>VLOOKUP($A37,[1]Propios!$A$4:$O$26,H$1,FALSE)</f>
        <v>5509678.0300000003</v>
      </c>
      <c r="I37" s="8">
        <f>VLOOKUP($A37,[1]Propios!$A$4:$O$26,I$1,FALSE)</f>
        <v>0</v>
      </c>
      <c r="J37" s="8">
        <f>VLOOKUP($A37,[1]Propios!$A$4:$O$26,J$1,FALSE)</f>
        <v>0</v>
      </c>
      <c r="K37" s="8">
        <f>VLOOKUP($A37,[1]Propios!$A$4:$O$26,K$1,FALSE)</f>
        <v>0</v>
      </c>
      <c r="L37" s="8">
        <f>VLOOKUP($A37,[1]Propios!$A$4:$O$26,L$1,FALSE)</f>
        <v>0</v>
      </c>
      <c r="M37" s="8">
        <f>VLOOKUP($A37,[1]Propios!$A$4:$O$26,M$1,FALSE)</f>
        <v>0</v>
      </c>
      <c r="N37" s="8">
        <f>VLOOKUP($A37,[1]Propios!$A$4:$O$26,N$1,FALSE)</f>
        <v>0</v>
      </c>
      <c r="O37" s="8">
        <f t="shared" si="2"/>
        <v>12769921.93</v>
      </c>
    </row>
    <row r="38" spans="1:15" x14ac:dyDescent="0.25">
      <c r="A38" s="26" t="s">
        <v>48</v>
      </c>
      <c r="B38" s="27">
        <f>VLOOKUP($A38,[1]Propios!$A$4:$O$26,B$1,FALSE)</f>
        <v>3861157.63</v>
      </c>
      <c r="C38" s="27">
        <f>VLOOKUP($A38,[1]Propios!$A$4:$O$26,C$1,FALSE)</f>
        <v>8858145.9199999999</v>
      </c>
      <c r="D38" s="27">
        <f>VLOOKUP($A38,[1]Propios!$A$4:$O$26,D$1,FALSE)</f>
        <v>8248602.4199999999</v>
      </c>
      <c r="E38" s="27">
        <f>VLOOKUP($A38,[1]Propios!$A$4:$O$26,E$1,FALSE)</f>
        <v>0</v>
      </c>
      <c r="F38" s="27">
        <f>VLOOKUP($A38,[1]Propios!$A$4:$O$26,F$1,FALSE)</f>
        <v>508343.57</v>
      </c>
      <c r="G38" s="27">
        <f>VLOOKUP($A38,[1]Propios!$A$4:$O$26,G$1,FALSE)</f>
        <v>0</v>
      </c>
      <c r="H38" s="27">
        <f>VLOOKUP($A38,[1]Propios!$A$4:$O$26,H$1,FALSE)</f>
        <v>0</v>
      </c>
      <c r="I38" s="27">
        <f>VLOOKUP($A38,[1]Propios!$A$4:$O$26,I$1,FALSE)</f>
        <v>0</v>
      </c>
      <c r="J38" s="27">
        <f>VLOOKUP($A38,[1]Propios!$A$4:$O$26,J$1,FALSE)</f>
        <v>293624</v>
      </c>
      <c r="K38" s="27">
        <f>VLOOKUP($A38,[1]Propios!$A$4:$O$26,K$1,FALSE)</f>
        <v>4910413</v>
      </c>
      <c r="L38" s="27">
        <f>VLOOKUP($A38,[1]Propios!$A$4:$O$26,L$1,FALSE)</f>
        <v>3223724</v>
      </c>
      <c r="M38" s="27">
        <f>VLOOKUP($A38,[1]Propios!$A$4:$O$26,M$1,FALSE)</f>
        <v>0</v>
      </c>
      <c r="N38" s="27">
        <f>VLOOKUP($A38,[1]Propios!$A$4:$O$26,N$1,FALSE)</f>
        <v>0</v>
      </c>
      <c r="O38" s="27">
        <f t="shared" si="2"/>
        <v>29904010.539999999</v>
      </c>
    </row>
    <row r="39" spans="1:15" x14ac:dyDescent="0.25">
      <c r="A39" s="9" t="s">
        <v>49</v>
      </c>
      <c r="B39" s="8">
        <f>VLOOKUP($A39,[1]Propios!$A$4:$O$26,B$1,FALSE)</f>
        <v>0</v>
      </c>
      <c r="C39" s="8">
        <f>VLOOKUP($A39,[1]Propios!$A$4:$O$26,C$1,FALSE)</f>
        <v>613084.01</v>
      </c>
      <c r="D39" s="8">
        <f>VLOOKUP($A39,[1]Propios!$A$4:$O$26,D$1,FALSE)</f>
        <v>0</v>
      </c>
      <c r="E39" s="8">
        <f>VLOOKUP($A39,[1]Propios!$A$4:$O$26,E$1,FALSE)</f>
        <v>0</v>
      </c>
      <c r="F39" s="8">
        <f>VLOOKUP($A39,[1]Propios!$A$4:$O$26,F$1,FALSE)</f>
        <v>1043202</v>
      </c>
      <c r="G39" s="8">
        <f>VLOOKUP($A39,[1]Propios!$A$4:$O$26,G$1,FALSE)</f>
        <v>6352.16</v>
      </c>
      <c r="H39" s="8">
        <f>VLOOKUP($A39,[1]Propios!$A$4:$O$26,H$1,FALSE)</f>
        <v>0</v>
      </c>
      <c r="I39" s="8">
        <f>VLOOKUP($A39,[1]Propios!$A$4:$O$26,I$1,FALSE)</f>
        <v>0</v>
      </c>
      <c r="J39" s="8">
        <f>VLOOKUP($A39,[1]Propios!$A$4:$O$26,J$1,FALSE)</f>
        <v>0</v>
      </c>
      <c r="K39" s="8">
        <f>VLOOKUP($A39,[1]Propios!$A$4:$O$26,K$1,FALSE)</f>
        <v>0</v>
      </c>
      <c r="L39" s="8">
        <f>VLOOKUP($A39,[1]Propios!$A$4:$O$26,L$1,FALSE)</f>
        <v>0</v>
      </c>
      <c r="M39" s="8">
        <f>VLOOKUP($A39,[1]Propios!$A$4:$O$26,M$1,FALSE)</f>
        <v>0</v>
      </c>
      <c r="N39" s="8">
        <f>VLOOKUP($A39,[1]Propios!$A$4:$O$26,N$1,FALSE)</f>
        <v>0</v>
      </c>
      <c r="O39" s="8">
        <f t="shared" si="2"/>
        <v>1662638.17</v>
      </c>
    </row>
    <row r="40" spans="1:15" x14ac:dyDescent="0.25">
      <c r="A40" s="26" t="s">
        <v>50</v>
      </c>
      <c r="B40" s="27">
        <f>VLOOKUP($A40,[1]Propios!$A$4:$O$26,B$1,FALSE)</f>
        <v>0</v>
      </c>
      <c r="C40" s="27">
        <f>VLOOKUP($A40,[1]Propios!$A$4:$O$26,C$1,FALSE)</f>
        <v>0</v>
      </c>
      <c r="D40" s="27">
        <f>VLOOKUP($A40,[1]Propios!$A$4:$O$26,D$1,FALSE)</f>
        <v>0</v>
      </c>
      <c r="E40" s="27">
        <f>VLOOKUP($A40,[1]Propios!$A$4:$O$26,E$1,FALSE)</f>
        <v>0</v>
      </c>
      <c r="F40" s="27">
        <f>VLOOKUP($A40,[1]Propios!$A$4:$O$26,F$1,FALSE)</f>
        <v>0</v>
      </c>
      <c r="G40" s="27">
        <f>VLOOKUP($A40,[1]Propios!$A$4:$O$26,G$1,FALSE)</f>
        <v>0</v>
      </c>
      <c r="H40" s="27">
        <f>VLOOKUP($A40,[1]Propios!$A$4:$O$26,H$1,FALSE)</f>
        <v>0</v>
      </c>
      <c r="I40" s="27">
        <f>VLOOKUP($A40,[1]Propios!$A$4:$O$26,I$1,FALSE)</f>
        <v>0</v>
      </c>
      <c r="J40" s="27">
        <f>VLOOKUP($A40,[1]Propios!$A$4:$O$26,J$1,FALSE)</f>
        <v>0</v>
      </c>
      <c r="K40" s="27">
        <f>VLOOKUP($A40,[1]Propios!$A$4:$O$26,K$1,FALSE)</f>
        <v>0</v>
      </c>
      <c r="L40" s="27">
        <f>VLOOKUP($A40,[1]Propios!$A$4:$O$26,L$1,FALSE)</f>
        <v>0</v>
      </c>
      <c r="M40" s="27">
        <f>VLOOKUP($A40,[1]Propios!$A$4:$O$26,M$1,FALSE)</f>
        <v>0</v>
      </c>
      <c r="N40" s="27">
        <f>VLOOKUP($A40,[1]Propios!$A$4:$O$26,N$1,FALSE)</f>
        <v>0</v>
      </c>
      <c r="O40" s="27">
        <f t="shared" si="2"/>
        <v>0</v>
      </c>
    </row>
    <row r="41" spans="1:15" x14ac:dyDescent="0.25">
      <c r="A41" s="9" t="s">
        <v>51</v>
      </c>
      <c r="B41" s="8">
        <f>VLOOKUP($A41,[1]Propios!$A$4:$O$26,B$1,FALSE)</f>
        <v>3063238.08</v>
      </c>
      <c r="C41" s="8">
        <f>VLOOKUP($A41,[1]Propios!$A$4:$O$26,C$1,FALSE)</f>
        <v>2957527.9099999997</v>
      </c>
      <c r="D41" s="8">
        <f>VLOOKUP($A41,[1]Propios!$A$4:$O$26,D$1,FALSE)</f>
        <v>11463.529999999999</v>
      </c>
      <c r="E41" s="8">
        <f>VLOOKUP($A41,[1]Propios!$A$4:$O$26,E$1,FALSE)</f>
        <v>0</v>
      </c>
      <c r="F41" s="8">
        <f>VLOOKUP($A41,[1]Propios!$A$4:$O$26,F$1,FALSE)</f>
        <v>11198676.959999999</v>
      </c>
      <c r="G41" s="8">
        <f>VLOOKUP($A41,[1]Propios!$A$4:$O$26,G$1,FALSE)</f>
        <v>243079.51</v>
      </c>
      <c r="H41" s="8">
        <f>VLOOKUP($A41,[1]Propios!$A$4:$O$26,H$1,FALSE)</f>
        <v>0</v>
      </c>
      <c r="I41" s="8">
        <f>VLOOKUP($A41,[1]Propios!$A$4:$O$26,I$1,FALSE)</f>
        <v>3234.66</v>
      </c>
      <c r="J41" s="8">
        <f>VLOOKUP($A41,[1]Propios!$A$4:$O$26,J$1,FALSE)</f>
        <v>636075.76</v>
      </c>
      <c r="K41" s="8">
        <f>VLOOKUP($A41,[1]Propios!$A$4:$O$26,K$1,FALSE)</f>
        <v>898012.42</v>
      </c>
      <c r="L41" s="8">
        <f>VLOOKUP($A41,[1]Propios!$A$4:$O$26,L$1,FALSE)</f>
        <v>84330.26</v>
      </c>
      <c r="M41" s="8">
        <f>VLOOKUP($A41,[1]Propios!$A$4:$O$26,M$1,FALSE)</f>
        <v>0</v>
      </c>
      <c r="N41" s="8">
        <f>VLOOKUP($A41,[1]Propios!$A$4:$O$26,N$1,FALSE)</f>
        <v>0</v>
      </c>
      <c r="O41" s="8">
        <f t="shared" si="2"/>
        <v>19095639.090000007</v>
      </c>
    </row>
    <row r="42" spans="1:15" x14ac:dyDescent="0.25">
      <c r="A42" s="26" t="s">
        <v>52</v>
      </c>
      <c r="B42" s="27">
        <f>VLOOKUP($A42,[1]Propios!$A$4:$O$26,B$1,FALSE)</f>
        <v>867259.65</v>
      </c>
      <c r="C42" s="27">
        <f>VLOOKUP($A42,[1]Propios!$A$4:$O$26,C$1,FALSE)</f>
        <v>7443540.8999999994</v>
      </c>
      <c r="D42" s="27">
        <f>VLOOKUP($A42,[1]Propios!$A$4:$O$26,D$1,FALSE)</f>
        <v>4720380.87</v>
      </c>
      <c r="E42" s="27">
        <f>VLOOKUP($A42,[1]Propios!$A$4:$O$26,E$1,FALSE)</f>
        <v>0</v>
      </c>
      <c r="F42" s="27">
        <f>VLOOKUP($A42,[1]Propios!$A$4:$O$26,F$1,FALSE)</f>
        <v>10427353.810000001</v>
      </c>
      <c r="G42" s="27">
        <f>VLOOKUP($A42,[1]Propios!$A$4:$O$26,G$1,FALSE)</f>
        <v>3564246.11</v>
      </c>
      <c r="H42" s="27">
        <f>VLOOKUP($A42,[1]Propios!$A$4:$O$26,H$1,FALSE)</f>
        <v>0</v>
      </c>
      <c r="I42" s="27">
        <f>VLOOKUP($A42,[1]Propios!$A$4:$O$26,I$1,FALSE)</f>
        <v>46304.05</v>
      </c>
      <c r="J42" s="27">
        <f>VLOOKUP($A42,[1]Propios!$A$4:$O$26,J$1,FALSE)</f>
        <v>495090.79000000004</v>
      </c>
      <c r="K42" s="27">
        <f>VLOOKUP($A42,[1]Propios!$A$4:$O$26,K$1,FALSE)</f>
        <v>4689529.57</v>
      </c>
      <c r="L42" s="27">
        <f>VLOOKUP($A42,[1]Propios!$A$4:$O$26,L$1,FALSE)</f>
        <v>9558.5</v>
      </c>
      <c r="M42" s="27">
        <f>VLOOKUP($A42,[1]Propios!$A$4:$O$26,M$1,FALSE)</f>
        <v>0</v>
      </c>
      <c r="N42" s="27">
        <f>VLOOKUP($A42,[1]Propios!$A$4:$O$26,N$1,FALSE)</f>
        <v>0</v>
      </c>
      <c r="O42" s="27">
        <f t="shared" si="2"/>
        <v>32263264.25</v>
      </c>
    </row>
    <row r="43" spans="1:15" x14ac:dyDescent="0.25">
      <c r="A43" s="9" t="s">
        <v>53</v>
      </c>
      <c r="B43" s="8">
        <f>VLOOKUP($A43,[1]Propios!$A$4:$O$26,B$1,FALSE)</f>
        <v>0</v>
      </c>
      <c r="C43" s="8">
        <f>VLOOKUP($A43,[1]Propios!$A$4:$O$26,C$1,FALSE)</f>
        <v>0</v>
      </c>
      <c r="D43" s="8">
        <f>VLOOKUP($A43,[1]Propios!$A$4:$O$26,D$1,FALSE)</f>
        <v>2632325.09</v>
      </c>
      <c r="E43" s="8">
        <f>VLOOKUP($A43,[1]Propios!$A$4:$O$26,E$1,FALSE)</f>
        <v>0</v>
      </c>
      <c r="F43" s="8">
        <f>VLOOKUP($A43,[1]Propios!$A$4:$O$26,F$1,FALSE)</f>
        <v>0</v>
      </c>
      <c r="G43" s="8">
        <f>VLOOKUP($A43,[1]Propios!$A$4:$O$26,G$1,FALSE)</f>
        <v>0</v>
      </c>
      <c r="H43" s="8">
        <f>VLOOKUP($A43,[1]Propios!$A$4:$O$26,H$1,FALSE)</f>
        <v>0</v>
      </c>
      <c r="I43" s="8">
        <f>VLOOKUP($A43,[1]Propios!$A$4:$O$26,I$1,FALSE)</f>
        <v>5416.66</v>
      </c>
      <c r="J43" s="8">
        <f>VLOOKUP($A43,[1]Propios!$A$4:$O$26,J$1,FALSE)</f>
        <v>11034292.09</v>
      </c>
      <c r="K43" s="8">
        <f>VLOOKUP($A43,[1]Propios!$A$4:$O$26,K$1,FALSE)</f>
        <v>30557756.879999999</v>
      </c>
      <c r="L43" s="8">
        <f>VLOOKUP($A43,[1]Propios!$A$4:$O$26,L$1,FALSE)</f>
        <v>1211212.71</v>
      </c>
      <c r="M43" s="8">
        <f>VLOOKUP($A43,[1]Propios!$A$4:$O$26,M$1,FALSE)</f>
        <v>0</v>
      </c>
      <c r="N43" s="8">
        <f>VLOOKUP($A43,[1]Propios!$A$4:$O$26,N$1,FALSE)</f>
        <v>0</v>
      </c>
      <c r="O43" s="8">
        <f t="shared" si="2"/>
        <v>45441003.43</v>
      </c>
    </row>
    <row r="44" spans="1:15" ht="30" x14ac:dyDescent="0.25">
      <c r="A44" s="26" t="s">
        <v>54</v>
      </c>
      <c r="B44" s="27">
        <f>VLOOKUP($A44,[1]Propios!$A$4:$O$26,B$1,FALSE)</f>
        <v>0</v>
      </c>
      <c r="C44" s="27">
        <f>VLOOKUP($A44,[1]Propios!$A$4:$O$26,C$1,FALSE)</f>
        <v>0</v>
      </c>
      <c r="D44" s="27">
        <f>VLOOKUP($A44,[1]Propios!$A$4:$O$26,D$1,FALSE)</f>
        <v>13817494.98</v>
      </c>
      <c r="E44" s="27">
        <f>VLOOKUP($A44,[1]Propios!$A$4:$O$26,E$1,FALSE)</f>
        <v>0</v>
      </c>
      <c r="F44" s="27">
        <f>VLOOKUP($A44,[1]Propios!$A$4:$O$26,F$1,FALSE)</f>
        <v>0</v>
      </c>
      <c r="G44" s="27">
        <f>VLOOKUP($A44,[1]Propios!$A$4:$O$26,G$1,FALSE)</f>
        <v>0</v>
      </c>
      <c r="H44" s="27">
        <f>VLOOKUP($A44,[1]Propios!$A$4:$O$26,H$1,FALSE)</f>
        <v>0</v>
      </c>
      <c r="I44" s="27">
        <f>VLOOKUP($A44,[1]Propios!$A$4:$O$26,I$1,FALSE)</f>
        <v>0</v>
      </c>
      <c r="J44" s="27">
        <f>VLOOKUP($A44,[1]Propios!$A$4:$O$26,J$1,FALSE)</f>
        <v>0</v>
      </c>
      <c r="K44" s="27">
        <f>VLOOKUP($A44,[1]Propios!$A$4:$O$26,K$1,FALSE)</f>
        <v>0</v>
      </c>
      <c r="L44" s="27">
        <f>VLOOKUP($A44,[1]Propios!$A$4:$O$26,L$1,FALSE)</f>
        <v>0</v>
      </c>
      <c r="M44" s="27">
        <f>VLOOKUP($A44,[1]Propios!$A$4:$O$26,M$1,FALSE)</f>
        <v>0</v>
      </c>
      <c r="N44" s="27">
        <f>VLOOKUP($A44,[1]Propios!$A$4:$O$26,N$1,FALSE)</f>
        <v>0</v>
      </c>
      <c r="O44" s="27">
        <f t="shared" si="2"/>
        <v>13817494.98</v>
      </c>
    </row>
    <row r="45" spans="1:15" x14ac:dyDescent="0.25">
      <c r="A45" s="9" t="s">
        <v>55</v>
      </c>
      <c r="B45" s="8">
        <f>VLOOKUP($A45,[1]Propios!$A$4:$O$26,B$1,FALSE)</f>
        <v>0</v>
      </c>
      <c r="C45" s="8">
        <f>VLOOKUP($A45,[1]Propios!$A$4:$O$26,C$1,FALSE)</f>
        <v>0</v>
      </c>
      <c r="D45" s="8">
        <f>VLOOKUP($A45,[1]Propios!$A$4:$O$26,D$1,FALSE)</f>
        <v>0</v>
      </c>
      <c r="E45" s="8">
        <f>VLOOKUP($A45,[1]Propios!$A$4:$O$26,E$1,FALSE)</f>
        <v>0</v>
      </c>
      <c r="F45" s="8">
        <f>VLOOKUP($A45,[1]Propios!$A$4:$O$26,F$1,FALSE)</f>
        <v>0</v>
      </c>
      <c r="G45" s="8">
        <f>VLOOKUP($A45,[1]Propios!$A$4:$O$26,G$1,FALSE)</f>
        <v>0</v>
      </c>
      <c r="H45" s="8">
        <f>VLOOKUP($A45,[1]Propios!$A$4:$O$26,H$1,FALSE)</f>
        <v>0</v>
      </c>
      <c r="I45" s="8">
        <f>VLOOKUP($A45,[1]Propios!$A$4:$O$26,I$1,FALSE)</f>
        <v>0</v>
      </c>
      <c r="J45" s="8">
        <f>VLOOKUP($A45,[1]Propios!$A$4:$O$26,J$1,FALSE)</f>
        <v>3100828.92</v>
      </c>
      <c r="K45" s="8">
        <f>VLOOKUP($A45,[1]Propios!$A$4:$O$26,K$1,FALSE)</f>
        <v>341399.17</v>
      </c>
      <c r="L45" s="8">
        <f>VLOOKUP($A45,[1]Propios!$A$4:$O$26,L$1,FALSE)</f>
        <v>160535.59</v>
      </c>
      <c r="M45" s="8">
        <f>VLOOKUP($A45,[1]Propios!$A$4:$O$26,M$1,FALSE)</f>
        <v>0</v>
      </c>
      <c r="N45" s="8">
        <f>VLOOKUP($A45,[1]Propios!$A$4:$O$26,N$1,FALSE)</f>
        <v>0</v>
      </c>
      <c r="O45" s="8">
        <f t="shared" si="2"/>
        <v>3602763.6799999997</v>
      </c>
    </row>
    <row r="46" spans="1:15" x14ac:dyDescent="0.25">
      <c r="A46" s="26" t="s">
        <v>56</v>
      </c>
      <c r="B46" s="27">
        <f>VLOOKUP($A46,[1]Propios!$A$4:$O$26,B$1,FALSE)</f>
        <v>0</v>
      </c>
      <c r="C46" s="27">
        <f>VLOOKUP($A46,[1]Propios!$A$4:$O$26,C$1,FALSE)</f>
        <v>0</v>
      </c>
      <c r="D46" s="27">
        <f>VLOOKUP($A46,[1]Propios!$A$4:$O$26,D$1,FALSE)</f>
        <v>0</v>
      </c>
      <c r="E46" s="27">
        <f>VLOOKUP($A46,[1]Propios!$A$4:$O$26,E$1,FALSE)</f>
        <v>0</v>
      </c>
      <c r="F46" s="27">
        <f>VLOOKUP($A46,[1]Propios!$A$4:$O$26,F$1,FALSE)</f>
        <v>0</v>
      </c>
      <c r="G46" s="27">
        <f>VLOOKUP($A46,[1]Propios!$A$4:$O$26,G$1,FALSE)</f>
        <v>0</v>
      </c>
      <c r="H46" s="27">
        <f>VLOOKUP($A46,[1]Propios!$A$4:$O$26,H$1,FALSE)</f>
        <v>0</v>
      </c>
      <c r="I46" s="27">
        <f>VLOOKUP($A46,[1]Propios!$A$4:$O$26,I$1,FALSE)</f>
        <v>0</v>
      </c>
      <c r="J46" s="27">
        <f>VLOOKUP($A46,[1]Propios!$A$4:$O$26,J$1,FALSE)</f>
        <v>0</v>
      </c>
      <c r="K46" s="27">
        <f>VLOOKUP($A46,[1]Propios!$A$4:$O$26,K$1,FALSE)</f>
        <v>0</v>
      </c>
      <c r="L46" s="27">
        <f>VLOOKUP($A46,[1]Propios!$A$4:$O$26,L$1,FALSE)</f>
        <v>0</v>
      </c>
      <c r="M46" s="27">
        <f>VLOOKUP($A46,[1]Propios!$A$4:$O$26,M$1,FALSE)</f>
        <v>0</v>
      </c>
      <c r="N46" s="27">
        <f>VLOOKUP($A46,[1]Propios!$A$4:$O$26,N$1,FALSE)</f>
        <v>0</v>
      </c>
      <c r="O46" s="27">
        <f t="shared" si="2"/>
        <v>0</v>
      </c>
    </row>
    <row r="47" spans="1:15" ht="30" x14ac:dyDescent="0.25">
      <c r="A47" s="9" t="s">
        <v>60</v>
      </c>
      <c r="B47" s="6">
        <f>VLOOKUP($A47,[1]Propios!$A$4:$O$26,B$1,FALSE)</f>
        <v>0</v>
      </c>
      <c r="C47" s="6">
        <f>VLOOKUP($A47,[1]Propios!$A$4:$O$26,C$1,FALSE)</f>
        <v>65000</v>
      </c>
      <c r="D47" s="6">
        <f>VLOOKUP($A47,[1]Propios!$A$4:$O$26,D$1,FALSE)</f>
        <v>0</v>
      </c>
      <c r="E47" s="6">
        <f>VLOOKUP($A47,[1]Propios!$A$4:$O$26,E$1,FALSE)</f>
        <v>0</v>
      </c>
      <c r="F47" s="6">
        <f>VLOOKUP($A47,[1]Propios!$A$4:$O$26,F$1,FALSE)</f>
        <v>0</v>
      </c>
      <c r="G47" s="6">
        <f>VLOOKUP($A47,[1]Propios!$A$4:$O$26,G$1,FALSE)</f>
        <v>0</v>
      </c>
      <c r="H47" s="6">
        <f>VLOOKUP($A47,[1]Propios!$A$4:$O$26,H$1,FALSE)</f>
        <v>0</v>
      </c>
      <c r="I47" s="6">
        <f>VLOOKUP($A47,[1]Propios!$A$4:$O$26,I$1,FALSE)</f>
        <v>0</v>
      </c>
      <c r="J47" s="6">
        <f>VLOOKUP($A47,[1]Propios!$A$4:$O$26,J$1,FALSE)</f>
        <v>2295483.5499999998</v>
      </c>
      <c r="K47" s="6">
        <f>VLOOKUP($A47,[1]Propios!$A$4:$O$26,K$1,FALSE)</f>
        <v>16169737.75</v>
      </c>
      <c r="L47" s="6">
        <f>VLOOKUP($A47,[1]Propios!$A$4:$O$26,L$1,FALSE)</f>
        <v>58764.5</v>
      </c>
      <c r="M47" s="6">
        <f>VLOOKUP($A47,[1]Propios!$A$4:$O$26,M$1,FALSE)</f>
        <v>5216.42</v>
      </c>
      <c r="N47" s="6">
        <f>VLOOKUP($A47,[1]Propios!$A$4:$O$26,N$1,FALSE)</f>
        <v>0</v>
      </c>
      <c r="O47" s="6">
        <f t="shared" si="2"/>
        <v>18594202.220000003</v>
      </c>
    </row>
    <row r="48" spans="1:15" x14ac:dyDescent="0.25">
      <c r="A48" s="28" t="s">
        <v>57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>
        <f t="shared" si="2"/>
        <v>0</v>
      </c>
    </row>
    <row r="49" spans="1:15" x14ac:dyDescent="0.25">
      <c r="A49" s="5" t="s">
        <v>58</v>
      </c>
      <c r="B49" s="3">
        <f>SUM(B29:B48)</f>
        <v>198462023.93000001</v>
      </c>
      <c r="C49" s="3">
        <f t="shared" ref="C49:O49" si="3">SUM(C29:C48)</f>
        <v>52121591.43999999</v>
      </c>
      <c r="D49" s="3">
        <f t="shared" si="3"/>
        <v>33279366.57</v>
      </c>
      <c r="E49" s="3">
        <f t="shared" si="3"/>
        <v>0</v>
      </c>
      <c r="F49" s="3">
        <f t="shared" si="3"/>
        <v>28668747.5</v>
      </c>
      <c r="G49" s="3">
        <f t="shared" si="3"/>
        <v>12341947.950000001</v>
      </c>
      <c r="H49" s="3">
        <f t="shared" si="3"/>
        <v>29378570.120000001</v>
      </c>
      <c r="I49" s="3">
        <f t="shared" si="3"/>
        <v>7845579.9900000002</v>
      </c>
      <c r="J49" s="3">
        <f t="shared" si="3"/>
        <v>59028327.129999995</v>
      </c>
      <c r="K49" s="3">
        <f t="shared" si="3"/>
        <v>86105728.540000007</v>
      </c>
      <c r="L49" s="3">
        <f t="shared" si="3"/>
        <v>15640072.34</v>
      </c>
      <c r="M49" s="3">
        <f t="shared" si="3"/>
        <v>6076.87</v>
      </c>
      <c r="N49" s="3">
        <f t="shared" si="3"/>
        <v>5352470</v>
      </c>
      <c r="O49" s="3">
        <f t="shared" si="3"/>
        <v>528230502.38000011</v>
      </c>
    </row>
    <row r="51" spans="1:15" s="2" customFormat="1" x14ac:dyDescent="0.25">
      <c r="A51" s="4" t="s">
        <v>0</v>
      </c>
      <c r="B51" s="3">
        <f>SUM(B26,B49)</f>
        <v>299254865.83000004</v>
      </c>
      <c r="C51" s="3">
        <f t="shared" ref="C51:O51" si="4">SUM(C26,C49)</f>
        <v>559123663.67999995</v>
      </c>
      <c r="D51" s="3">
        <f t="shared" si="4"/>
        <v>54222392.560000002</v>
      </c>
      <c r="E51" s="3">
        <f t="shared" si="4"/>
        <v>0</v>
      </c>
      <c r="F51" s="3">
        <f t="shared" si="4"/>
        <v>70469315.400000006</v>
      </c>
      <c r="G51" s="3">
        <f t="shared" si="4"/>
        <v>31836804.410000004</v>
      </c>
      <c r="H51" s="3">
        <f t="shared" si="4"/>
        <v>62671290.299999997</v>
      </c>
      <c r="I51" s="3">
        <f t="shared" si="4"/>
        <v>56210423.890000008</v>
      </c>
      <c r="J51" s="3">
        <f t="shared" si="4"/>
        <v>118060810.08999999</v>
      </c>
      <c r="K51" s="3">
        <f t="shared" si="4"/>
        <v>133929458.95000002</v>
      </c>
      <c r="L51" s="3">
        <f t="shared" si="4"/>
        <v>21977874.050000001</v>
      </c>
      <c r="M51" s="3">
        <f t="shared" si="4"/>
        <v>721438.99</v>
      </c>
      <c r="N51" s="3">
        <f t="shared" si="4"/>
        <v>5352470</v>
      </c>
      <c r="O51" s="3">
        <f t="shared" si="4"/>
        <v>1413830808.1500001</v>
      </c>
    </row>
    <row r="56" spans="1:15" x14ac:dyDescent="0.25">
      <c r="O56" s="31"/>
    </row>
  </sheetData>
  <mergeCells count="2">
    <mergeCell ref="B2:H2"/>
    <mergeCell ref="I2:N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2018_cast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2020-01-24T12:45:36Z</cp:lastPrinted>
  <dcterms:created xsi:type="dcterms:W3CDTF">2017-03-09T11:39:21Z</dcterms:created>
  <dcterms:modified xsi:type="dcterms:W3CDTF">2020-01-24T13:14:19Z</dcterms:modified>
</cp:coreProperties>
</file>