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0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1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drawings/drawing32.xml" ContentType="application/vnd.openxmlformats-officedocument.drawing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drawings/drawing33.xml" ContentType="application/vnd.openxmlformats-officedocument.drawing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drawings/drawing34.xml" ContentType="application/vnd.openxmlformats-officedocument.drawing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-15" yWindow="5970" windowWidth="15450" windowHeight="6015" tabRatio="916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sectors" sheetId="103" r:id="rId17"/>
    <sheet name="Gsectors" sheetId="102" r:id="rId18"/>
    <sheet name="DCap 01" sheetId="20" r:id="rId19"/>
    <sheet name="Gràfics 8" sheetId="56" r:id="rId20"/>
    <sheet name="DCap 02" sheetId="24" r:id="rId21"/>
    <sheet name="Gràfics 9" sheetId="57" r:id="rId22"/>
    <sheet name="DCap 03" sheetId="100" r:id="rId23"/>
    <sheet name="Gràfics 9-2" sheetId="101" r:id="rId24"/>
    <sheet name="DCap 04" sheetId="26" r:id="rId25"/>
    <sheet name="Gràfics 10" sheetId="58" r:id="rId26"/>
    <sheet name="DCap 0501" sheetId="27" r:id="rId27"/>
    <sheet name="Gràfics 11" sheetId="59" r:id="rId28"/>
    <sheet name="DCap 0502" sheetId="25" r:id="rId29"/>
    <sheet name="Gràfics 12" sheetId="60" r:id="rId30"/>
    <sheet name="DCap 0503" sheetId="46" r:id="rId31"/>
    <sheet name="Gràfics 13" sheetId="61" r:id="rId32"/>
    <sheet name="DCap 0504" sheetId="47" r:id="rId33"/>
    <sheet name="Gràfics 14" sheetId="62" r:id="rId34"/>
    <sheet name="DCap 0701" sheetId="74" r:id="rId35"/>
    <sheet name="Gràfics 15 " sheetId="75" r:id="rId36"/>
    <sheet name="DCap 0702" sheetId="76" r:id="rId37"/>
    <sheet name="Gràfics 16 " sheetId="77" r:id="rId38"/>
    <sheet name="DCap 0703" sheetId="23" r:id="rId39"/>
    <sheet name="Gràfics 17" sheetId="64" r:id="rId40"/>
    <sheet name="DCap 0704" sheetId="104" r:id="rId41"/>
    <sheet name="Gràfics 18 " sheetId="105" r:id="rId42"/>
    <sheet name="DCap 08" sheetId="22" r:id="rId43"/>
    <sheet name="Gràfics 19" sheetId="66" r:id="rId44"/>
    <sheet name="DCap 06" sheetId="28" r:id="rId45"/>
    <sheet name="Gràfics 20" sheetId="65" r:id="rId46"/>
    <sheet name="DCap 0601" sheetId="79" r:id="rId47"/>
    <sheet name="G.0601" sheetId="89" r:id="rId48"/>
    <sheet name="DCap 0602" sheetId="80" r:id="rId49"/>
    <sheet name="G.0602" sheetId="90" r:id="rId50"/>
    <sheet name="DCap 0603" sheetId="81" r:id="rId51"/>
    <sheet name="G.0603" sheetId="91" r:id="rId52"/>
    <sheet name="DCap 0604" sheetId="84" r:id="rId53"/>
    <sheet name="G.0604" sheetId="92" r:id="rId54"/>
    <sheet name="DCap 0605" sheetId="83" r:id="rId55"/>
    <sheet name="G.0605" sheetId="93" r:id="rId56"/>
    <sheet name="DCap 0606" sheetId="86" r:id="rId57"/>
    <sheet name="G.0606" sheetId="94" r:id="rId58"/>
    <sheet name="DCap 0607" sheetId="85" r:id="rId59"/>
    <sheet name="G.0607" sheetId="95" r:id="rId60"/>
    <sheet name="DCap 0608" sheetId="82" r:id="rId61"/>
    <sheet name="G.0608" sheetId="96" r:id="rId62"/>
    <sheet name="DCap 0609" sheetId="88" r:id="rId63"/>
    <sheet name="G.0609" sheetId="97" r:id="rId64"/>
    <sheet name="DCap 0610" sheetId="87" r:id="rId65"/>
    <sheet name="G.0610" sheetId="98" r:id="rId66"/>
    <sheet name="Full de control" sheetId="42" r:id="rId67"/>
  </sheets>
  <definedNames>
    <definedName name="__FPMExcelClient_CellBasedFunctionStatus" localSheetId="7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0" hidden="1">"2_2_2_2_2"</definedName>
    <definedName name="__FPMExcelClient_CellBasedFunctionStatus" localSheetId="32" hidden="1">"2_2_2_2_2"</definedName>
    <definedName name="__FPMExcelClient_CellBasedFunctionStatus" localSheetId="44" hidden="1">"2_2_2_2_2"</definedName>
    <definedName name="__FPMExcelClient_CellBasedFunctionStatus" localSheetId="46" hidden="1">"2_2_2_2_2"</definedName>
    <definedName name="__FPMExcelClient_CellBasedFunctionStatus" localSheetId="48" hidden="1">"2_2_2_2_2"</definedName>
    <definedName name="__FPMExcelClient_CellBasedFunctionStatus" localSheetId="50" hidden="1">"2_2_2_2_2"</definedName>
    <definedName name="__FPMExcelClient_CellBasedFunctionStatus" localSheetId="52" hidden="1">"2_2_2_2_2"</definedName>
    <definedName name="__FPMExcelClient_CellBasedFunctionStatus" localSheetId="54" hidden="1">"2_2_2_2_2"</definedName>
    <definedName name="__FPMExcelClient_CellBasedFunctionStatus" localSheetId="56" hidden="1">"2_2_2_2_2"</definedName>
    <definedName name="__FPMExcelClient_CellBasedFunctionStatus" localSheetId="58" hidden="1">"2_2_2_2_2"</definedName>
    <definedName name="__FPMExcelClient_CellBasedFunctionStatus" localSheetId="60" hidden="1">"2_2_2_2_2"</definedName>
    <definedName name="__FPMExcelClient_CellBasedFunctionStatus" localSheetId="62" hidden="1">"2_2_2_2_2"</definedName>
    <definedName name="__FPMExcelClient_CellBasedFunctionStatus" localSheetId="64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38" hidden="1">"2_2_2_2_2"</definedName>
    <definedName name="__FPMExcelClient_CellBasedFunctionStatus" localSheetId="40" hidden="1">"2_2_2_2_2"</definedName>
    <definedName name="__FPMExcelClient_CellBasedFunctionStatus" localSheetId="42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6" hidden="1">"2_2_2_2_2"</definedName>
    <definedName name="__FPMExcelClient_CellBasedFunctionStatus" localSheetId="11" hidden="1">"2_2_2_2_2"</definedName>
    <definedName name="__FPMExcelClient_CellBasedFunctionStatus" localSheetId="66" hidden="1">"2_2_2_2_2"</definedName>
    <definedName name="__FPMExcelClient_CellBasedFunctionStatus" localSheetId="47" hidden="1">"2_2_2_2_2"</definedName>
    <definedName name="__FPMExcelClient_CellBasedFunctionStatus" localSheetId="49" hidden="1">"2_2_2_2_2"</definedName>
    <definedName name="__FPMExcelClient_CellBasedFunctionStatus" localSheetId="51" hidden="1">"2_2_2_2_2"</definedName>
    <definedName name="__FPMExcelClient_CellBasedFunctionStatus" localSheetId="53" hidden="1">"2_2_2_2_2"</definedName>
    <definedName name="__FPMExcelClient_CellBasedFunctionStatus" localSheetId="55" hidden="1">"2_2_2_2_2"</definedName>
    <definedName name="__FPMExcelClient_CellBasedFunctionStatus" localSheetId="57" hidden="1">"2_2_2_2_2"</definedName>
    <definedName name="__FPMExcelClient_CellBasedFunctionStatus" localSheetId="59" hidden="1">"2_2_2_2_2"</definedName>
    <definedName name="__FPMExcelClient_CellBasedFunctionStatus" localSheetId="61" hidden="1">"2_2_2_2_2"</definedName>
    <definedName name="__FPMExcelClient_CellBasedFunctionStatus" localSheetId="63" hidden="1">"2_2_2_2_2"</definedName>
    <definedName name="__FPMExcelClient_CellBasedFunctionStatus" localSheetId="65" hidden="1">"2_2_2_2_2"</definedName>
    <definedName name="__FPMExcelClient_CellBasedFunctionStatus" localSheetId="2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3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1" hidden="1">"2_2_2_2_2"</definedName>
    <definedName name="__FPMExcelClient_CellBasedFunctionStatus" localSheetId="43" hidden="1">"2_2_2_2_2"</definedName>
    <definedName name="__FPMExcelClient_CellBasedFunctionStatus" localSheetId="4" hidden="1">"2_2_2_2_2"</definedName>
    <definedName name="__FPMExcelClient_CellBasedFunctionStatus" localSheetId="45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9" hidden="1">"2_2_2_2_2"</definedName>
    <definedName name="__FPMExcelClient_CellBasedFunctionStatus" localSheetId="21" hidden="1">"2_2_2_2_2"</definedName>
    <definedName name="__FPMExcelClient_CellBasedFunctionStatus" localSheetId="23" hidden="1">"2_2_2_2_2"</definedName>
    <definedName name="__FPMExcelClient_CellBasedFunctionStatus" localSheetId="17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20">'DCap 02'!$A$1:$P$17</definedName>
    <definedName name="_xlnm.Print_Area" localSheetId="44">'DCap 06'!$A$1:$P$17</definedName>
    <definedName name="_xlnm.Print_Area" localSheetId="12">DCProg!$A$1:$P$214</definedName>
    <definedName name="_xlnm.Print_Area" localSheetId="9">DDetallCorrent!$A$1:$P$145</definedName>
    <definedName name="_xlnm.Print_Area" localSheetId="14">DOrg!$A$1:$P$63</definedName>
    <definedName name="_xlnm.Print_Area" localSheetId="16">Dsectors!$A$1:$P$17</definedName>
    <definedName name="_xlnm.Print_Area" localSheetId="11">DTProg!$A$1:$P$219</definedName>
    <definedName name="_xlnm.Print_Area" localSheetId="66">'Full de control'!$A$1:$I$16</definedName>
    <definedName name="_xlnm.Print_Area" localSheetId="37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IDetallCorrent!$A$1:$K$68</definedName>
    <definedName name="_xlnm.Print_Area" localSheetId="0">Indicadors!$A$1:$J$36</definedName>
    <definedName name="DATA1" localSheetId="22">#REF!</definedName>
    <definedName name="DATA1" localSheetId="32">#REF!</definedName>
    <definedName name="DATA1" localSheetId="46">#REF!</definedName>
    <definedName name="DATA1" localSheetId="50">#REF!</definedName>
    <definedName name="DATA1" localSheetId="36">#REF!</definedName>
    <definedName name="DATA1" localSheetId="12">#REF!</definedName>
    <definedName name="DATA1" localSheetId="9">#REF!</definedName>
    <definedName name="DATA1" localSheetId="2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3">#REF!</definedName>
    <definedName name="DATA1" localSheetId="35">#REF!</definedName>
    <definedName name="DATA1" localSheetId="39">#REF!</definedName>
    <definedName name="DATA1" localSheetId="43">#REF!</definedName>
    <definedName name="DATA1" localSheetId="4">#REF!</definedName>
    <definedName name="DATA1" localSheetId="45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9">#REF!</definedName>
    <definedName name="DATA1" localSheetId="21">#REF!</definedName>
    <definedName name="DATA1" localSheetId="5">#REF!</definedName>
    <definedName name="DATA1" localSheetId="3">#REF!</definedName>
    <definedName name="DATA1">#REF!</definedName>
    <definedName name="DATA10" localSheetId="22">#REF!</definedName>
    <definedName name="DATA10" localSheetId="32">#REF!</definedName>
    <definedName name="DATA10" localSheetId="46">#REF!</definedName>
    <definedName name="DATA10" localSheetId="50">#REF!</definedName>
    <definedName name="DATA10" localSheetId="36">#REF!</definedName>
    <definedName name="DATA10" localSheetId="12">#REF!</definedName>
    <definedName name="DATA10" localSheetId="9">#REF!</definedName>
    <definedName name="DATA10" localSheetId="2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3">#REF!</definedName>
    <definedName name="DATA10" localSheetId="35">#REF!</definedName>
    <definedName name="DATA10" localSheetId="39">#REF!</definedName>
    <definedName name="DATA10" localSheetId="43">#REF!</definedName>
    <definedName name="DATA10" localSheetId="4">#REF!</definedName>
    <definedName name="DATA10" localSheetId="45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9">#REF!</definedName>
    <definedName name="DATA10" localSheetId="21">#REF!</definedName>
    <definedName name="DATA10" localSheetId="5">#REF!</definedName>
    <definedName name="DATA10" localSheetId="3">#REF!</definedName>
    <definedName name="DATA10">#REF!</definedName>
    <definedName name="DATA11" localSheetId="22">#REF!</definedName>
    <definedName name="DATA11" localSheetId="32">#REF!</definedName>
    <definedName name="DATA11" localSheetId="46">#REF!</definedName>
    <definedName name="DATA11" localSheetId="50">#REF!</definedName>
    <definedName name="DATA11" localSheetId="36">#REF!</definedName>
    <definedName name="DATA11" localSheetId="12">#REF!</definedName>
    <definedName name="DATA11" localSheetId="9">#REF!</definedName>
    <definedName name="DATA11" localSheetId="2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3">#REF!</definedName>
    <definedName name="DATA11" localSheetId="35">#REF!</definedName>
    <definedName name="DATA11" localSheetId="39">#REF!</definedName>
    <definedName name="DATA11" localSheetId="43">#REF!</definedName>
    <definedName name="DATA11" localSheetId="4">#REF!</definedName>
    <definedName name="DATA11" localSheetId="45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9">#REF!</definedName>
    <definedName name="DATA11" localSheetId="21">#REF!</definedName>
    <definedName name="DATA11" localSheetId="5">#REF!</definedName>
    <definedName name="DATA11" localSheetId="3">#REF!</definedName>
    <definedName name="DATA11">#REF!</definedName>
    <definedName name="DATA12" localSheetId="22">#REF!</definedName>
    <definedName name="DATA12" localSheetId="32">#REF!</definedName>
    <definedName name="DATA12" localSheetId="46">#REF!</definedName>
    <definedName name="DATA12" localSheetId="50">#REF!</definedName>
    <definedName name="DATA12" localSheetId="36">#REF!</definedName>
    <definedName name="DATA12" localSheetId="12">#REF!</definedName>
    <definedName name="DATA12" localSheetId="9">#REF!</definedName>
    <definedName name="DATA12" localSheetId="2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3">#REF!</definedName>
    <definedName name="DATA12" localSheetId="35">#REF!</definedName>
    <definedName name="DATA12" localSheetId="39">#REF!</definedName>
    <definedName name="DATA12" localSheetId="43">#REF!</definedName>
    <definedName name="DATA12" localSheetId="4">#REF!</definedName>
    <definedName name="DATA12" localSheetId="45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9">#REF!</definedName>
    <definedName name="DATA12" localSheetId="21">#REF!</definedName>
    <definedName name="DATA12" localSheetId="5">#REF!</definedName>
    <definedName name="DATA12" localSheetId="3">#REF!</definedName>
    <definedName name="DATA12">#REF!</definedName>
    <definedName name="DATA13" localSheetId="22">#REF!</definedName>
    <definedName name="DATA13" localSheetId="32">#REF!</definedName>
    <definedName name="DATA13" localSheetId="46">#REF!</definedName>
    <definedName name="DATA13" localSheetId="50">#REF!</definedName>
    <definedName name="DATA13" localSheetId="36">#REF!</definedName>
    <definedName name="DATA13" localSheetId="12">#REF!</definedName>
    <definedName name="DATA13" localSheetId="9">#REF!</definedName>
    <definedName name="DATA13" localSheetId="2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3">#REF!</definedName>
    <definedName name="DATA13" localSheetId="35">#REF!</definedName>
    <definedName name="DATA13" localSheetId="39">#REF!</definedName>
    <definedName name="DATA13" localSheetId="43">#REF!</definedName>
    <definedName name="DATA13" localSheetId="4">#REF!</definedName>
    <definedName name="DATA13" localSheetId="45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9">#REF!</definedName>
    <definedName name="DATA13" localSheetId="21">#REF!</definedName>
    <definedName name="DATA13" localSheetId="5">#REF!</definedName>
    <definedName name="DATA13" localSheetId="3">#REF!</definedName>
    <definedName name="DATA13">#REF!</definedName>
    <definedName name="DATA14" localSheetId="22">#REF!</definedName>
    <definedName name="DATA14" localSheetId="32">#REF!</definedName>
    <definedName name="DATA14" localSheetId="46">#REF!</definedName>
    <definedName name="DATA14" localSheetId="50">#REF!</definedName>
    <definedName name="DATA14" localSheetId="36">#REF!</definedName>
    <definedName name="DATA14" localSheetId="12">#REF!</definedName>
    <definedName name="DATA14" localSheetId="9">#REF!</definedName>
    <definedName name="DATA14" localSheetId="2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3">#REF!</definedName>
    <definedName name="DATA14" localSheetId="35">#REF!</definedName>
    <definedName name="DATA14" localSheetId="39">#REF!</definedName>
    <definedName name="DATA14" localSheetId="43">#REF!</definedName>
    <definedName name="DATA14" localSheetId="4">#REF!</definedName>
    <definedName name="DATA14" localSheetId="45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9">#REF!</definedName>
    <definedName name="DATA14" localSheetId="21">#REF!</definedName>
    <definedName name="DATA14" localSheetId="5">#REF!</definedName>
    <definedName name="DATA14" localSheetId="3">#REF!</definedName>
    <definedName name="DATA14">#REF!</definedName>
    <definedName name="DATA2" localSheetId="22">#REF!</definedName>
    <definedName name="DATA2" localSheetId="32">#REF!</definedName>
    <definedName name="DATA2" localSheetId="46">#REF!</definedName>
    <definedName name="DATA2" localSheetId="50">#REF!</definedName>
    <definedName name="DATA2" localSheetId="36">#REF!</definedName>
    <definedName name="DATA2" localSheetId="12">#REF!</definedName>
    <definedName name="DATA2" localSheetId="9">#REF!</definedName>
    <definedName name="DATA2" localSheetId="2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3">#REF!</definedName>
    <definedName name="DATA2" localSheetId="35">#REF!</definedName>
    <definedName name="DATA2" localSheetId="39">#REF!</definedName>
    <definedName name="DATA2" localSheetId="43">#REF!</definedName>
    <definedName name="DATA2" localSheetId="4">#REF!</definedName>
    <definedName name="DATA2" localSheetId="45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9">#REF!</definedName>
    <definedName name="DATA2" localSheetId="21">#REF!</definedName>
    <definedName name="DATA2" localSheetId="5">#REF!</definedName>
    <definedName name="DATA2" localSheetId="3">#REF!</definedName>
    <definedName name="DATA2">#REF!</definedName>
    <definedName name="DATA3" localSheetId="22">#REF!</definedName>
    <definedName name="DATA3" localSheetId="32">#REF!</definedName>
    <definedName name="DATA3" localSheetId="46">#REF!</definedName>
    <definedName name="DATA3" localSheetId="50">#REF!</definedName>
    <definedName name="DATA3" localSheetId="36">#REF!</definedName>
    <definedName name="DATA3" localSheetId="12">#REF!</definedName>
    <definedName name="DATA3" localSheetId="9">#REF!</definedName>
    <definedName name="DATA3" localSheetId="2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3">#REF!</definedName>
    <definedName name="DATA3" localSheetId="35">#REF!</definedName>
    <definedName name="DATA3" localSheetId="39">#REF!</definedName>
    <definedName name="DATA3" localSheetId="43">#REF!</definedName>
    <definedName name="DATA3" localSheetId="4">#REF!</definedName>
    <definedName name="DATA3" localSheetId="45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9">#REF!</definedName>
    <definedName name="DATA3" localSheetId="21">#REF!</definedName>
    <definedName name="DATA3" localSheetId="5">#REF!</definedName>
    <definedName name="DATA3" localSheetId="3">#REF!</definedName>
    <definedName name="DATA3">#REF!</definedName>
    <definedName name="DATA4" localSheetId="22">#REF!</definedName>
    <definedName name="DATA4" localSheetId="32">#REF!</definedName>
    <definedName name="DATA4" localSheetId="46">#REF!</definedName>
    <definedName name="DATA4" localSheetId="50">#REF!</definedName>
    <definedName name="DATA4" localSheetId="36">#REF!</definedName>
    <definedName name="DATA4" localSheetId="12">#REF!</definedName>
    <definedName name="DATA4" localSheetId="9">#REF!</definedName>
    <definedName name="DATA4" localSheetId="2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3">#REF!</definedName>
    <definedName name="DATA4" localSheetId="35">#REF!</definedName>
    <definedName name="DATA4" localSheetId="39">#REF!</definedName>
    <definedName name="DATA4" localSheetId="43">#REF!</definedName>
    <definedName name="DATA4" localSheetId="4">#REF!</definedName>
    <definedName name="DATA4" localSheetId="45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9">#REF!</definedName>
    <definedName name="DATA4" localSheetId="21">#REF!</definedName>
    <definedName name="DATA4" localSheetId="5">#REF!</definedName>
    <definedName name="DATA4" localSheetId="3">#REF!</definedName>
    <definedName name="DATA4">#REF!</definedName>
    <definedName name="DATA5" localSheetId="22">#REF!</definedName>
    <definedName name="DATA5" localSheetId="32">#REF!</definedName>
    <definedName name="DATA5" localSheetId="46">#REF!</definedName>
    <definedName name="DATA5" localSheetId="50">#REF!</definedName>
    <definedName name="DATA5" localSheetId="36">#REF!</definedName>
    <definedName name="DATA5" localSheetId="12">#REF!</definedName>
    <definedName name="DATA5" localSheetId="9">#REF!</definedName>
    <definedName name="DATA5" localSheetId="2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3">#REF!</definedName>
    <definedName name="DATA5" localSheetId="35">#REF!</definedName>
    <definedName name="DATA5" localSheetId="39">#REF!</definedName>
    <definedName name="DATA5" localSheetId="43">#REF!</definedName>
    <definedName name="DATA5" localSheetId="4">#REF!</definedName>
    <definedName name="DATA5" localSheetId="45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9">#REF!</definedName>
    <definedName name="DATA5" localSheetId="21">#REF!</definedName>
    <definedName name="DATA5" localSheetId="5">#REF!</definedName>
    <definedName name="DATA5" localSheetId="3">#REF!</definedName>
    <definedName name="DATA5">#REF!</definedName>
    <definedName name="DATA6" localSheetId="22">#REF!</definedName>
    <definedName name="DATA6" localSheetId="32">#REF!</definedName>
    <definedName name="DATA6" localSheetId="46">#REF!</definedName>
    <definedName name="DATA6" localSheetId="50">#REF!</definedName>
    <definedName name="DATA6" localSheetId="36">#REF!</definedName>
    <definedName name="DATA6" localSheetId="12">#REF!</definedName>
    <definedName name="DATA6" localSheetId="9">#REF!</definedName>
    <definedName name="DATA6" localSheetId="2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3">#REF!</definedName>
    <definedName name="DATA6" localSheetId="35">#REF!</definedName>
    <definedName name="DATA6" localSheetId="39">#REF!</definedName>
    <definedName name="DATA6" localSheetId="43">#REF!</definedName>
    <definedName name="DATA6" localSheetId="4">#REF!</definedName>
    <definedName name="DATA6" localSheetId="45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9">#REF!</definedName>
    <definedName name="DATA6" localSheetId="21">#REF!</definedName>
    <definedName name="DATA6" localSheetId="5">#REF!</definedName>
    <definedName name="DATA6" localSheetId="3">#REF!</definedName>
    <definedName name="DATA6">#REF!</definedName>
    <definedName name="DATA7" localSheetId="22">#REF!</definedName>
    <definedName name="DATA7" localSheetId="32">#REF!</definedName>
    <definedName name="DATA7" localSheetId="46">#REF!</definedName>
    <definedName name="DATA7" localSheetId="50">#REF!</definedName>
    <definedName name="DATA7" localSheetId="36">#REF!</definedName>
    <definedName name="DATA7" localSheetId="12">#REF!</definedName>
    <definedName name="DATA7" localSheetId="9">#REF!</definedName>
    <definedName name="DATA7" localSheetId="2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3">#REF!</definedName>
    <definedName name="DATA7" localSheetId="35">#REF!</definedName>
    <definedName name="DATA7" localSheetId="39">#REF!</definedName>
    <definedName name="DATA7" localSheetId="43">#REF!</definedName>
    <definedName name="DATA7" localSheetId="4">#REF!</definedName>
    <definedName name="DATA7" localSheetId="45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9">#REF!</definedName>
    <definedName name="DATA7" localSheetId="21">#REF!</definedName>
    <definedName name="DATA7" localSheetId="5">#REF!</definedName>
    <definedName name="DATA7" localSheetId="3">#REF!</definedName>
    <definedName name="DATA7">#REF!</definedName>
    <definedName name="DATA8" localSheetId="22">#REF!</definedName>
    <definedName name="DATA8" localSheetId="32">#REF!</definedName>
    <definedName name="DATA8" localSheetId="46">#REF!</definedName>
    <definedName name="DATA8" localSheetId="50">#REF!</definedName>
    <definedName name="DATA8" localSheetId="36">#REF!</definedName>
    <definedName name="DATA8" localSheetId="12">#REF!</definedName>
    <definedName name="DATA8" localSheetId="9">#REF!</definedName>
    <definedName name="DATA8" localSheetId="2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3">#REF!</definedName>
    <definedName name="DATA8" localSheetId="35">#REF!</definedName>
    <definedName name="DATA8" localSheetId="39">#REF!</definedName>
    <definedName name="DATA8" localSheetId="43">#REF!</definedName>
    <definedName name="DATA8" localSheetId="4">#REF!</definedName>
    <definedName name="DATA8" localSheetId="45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9">#REF!</definedName>
    <definedName name="DATA8" localSheetId="21">#REF!</definedName>
    <definedName name="DATA8" localSheetId="5">#REF!</definedName>
    <definedName name="DATA8" localSheetId="3">#REF!</definedName>
    <definedName name="DATA8">#REF!</definedName>
    <definedName name="DATA9" localSheetId="22">#REF!</definedName>
    <definedName name="DATA9" localSheetId="32">#REF!</definedName>
    <definedName name="DATA9" localSheetId="46">#REF!</definedName>
    <definedName name="DATA9" localSheetId="50">#REF!</definedName>
    <definedName name="DATA9" localSheetId="36">#REF!</definedName>
    <definedName name="DATA9" localSheetId="12">#REF!</definedName>
    <definedName name="DATA9" localSheetId="9">#REF!</definedName>
    <definedName name="DATA9" localSheetId="2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3">#REF!</definedName>
    <definedName name="DATA9" localSheetId="35">#REF!</definedName>
    <definedName name="DATA9" localSheetId="39">#REF!</definedName>
    <definedName name="DATA9" localSheetId="43">#REF!</definedName>
    <definedName name="DATA9" localSheetId="4">#REF!</definedName>
    <definedName name="DATA9" localSheetId="45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9">#REF!</definedName>
    <definedName name="DATA9" localSheetId="21">#REF!</definedName>
    <definedName name="DATA9" localSheetId="5">#REF!</definedName>
    <definedName name="DATA9" localSheetId="3">#REF!</definedName>
    <definedName name="DATA9">#REF!</definedName>
    <definedName name="DATAA" localSheetId="22">#REF!</definedName>
    <definedName name="DATAA" localSheetId="46">#REF!</definedName>
    <definedName name="DATAA" localSheetId="50">#REF!</definedName>
    <definedName name="DATAA" localSheetId="12">#REF!</definedName>
    <definedName name="DATAA">#REF!</definedName>
    <definedName name="DATAA10" localSheetId="22">#REF!</definedName>
    <definedName name="DATAA10" localSheetId="46">#REF!</definedName>
    <definedName name="DATAA10" localSheetId="50">#REF!</definedName>
    <definedName name="DATAA10" localSheetId="12">#REF!</definedName>
    <definedName name="DATAA10">#REF!</definedName>
    <definedName name="DATAA111" localSheetId="22">#REF!</definedName>
    <definedName name="DATAA111" localSheetId="46">#REF!</definedName>
    <definedName name="DATAA111" localSheetId="50">#REF!</definedName>
    <definedName name="DATAA111" localSheetId="12">#REF!</definedName>
    <definedName name="DATAA111">#REF!</definedName>
    <definedName name="Print_Area" localSheetId="7">DCap!$A$1:$P$34</definedName>
    <definedName name="Print_Area" localSheetId="30">'DCap 0503'!$A$1:$P$16</definedName>
    <definedName name="Print_Area" localSheetId="32">'DCap 0504'!$A$1:$P$16</definedName>
    <definedName name="Print_Area" localSheetId="12">DCProg!$A$82:$P$215</definedName>
    <definedName name="Print_Area" localSheetId="9">DDetallCorrent!$A$1:$P$145</definedName>
    <definedName name="Print_Area" localSheetId="11">DTProg!$A$1:$P$301</definedName>
    <definedName name="Print_Area" localSheetId="2">'Gràfics 1'!$A$1:$N$19</definedName>
    <definedName name="Print_Area" localSheetId="31">'Gràfics 13'!$A$3:$M$17</definedName>
    <definedName name="Print_Area" localSheetId="33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IDetallCorrent!$A$1:$K$68</definedName>
    <definedName name="Print_Area" localSheetId="0">Indicadors!$A$1:$J$36</definedName>
    <definedName name="TEST0" localSheetId="22">#REF!</definedName>
    <definedName name="TEST0" localSheetId="32">#REF!</definedName>
    <definedName name="TEST0" localSheetId="46">#REF!</definedName>
    <definedName name="TEST0" localSheetId="50">#REF!</definedName>
    <definedName name="TEST0" localSheetId="36">#REF!</definedName>
    <definedName name="TEST0" localSheetId="12">#REF!</definedName>
    <definedName name="TEST0" localSheetId="9">#REF!</definedName>
    <definedName name="TEST0" localSheetId="2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3">#REF!</definedName>
    <definedName name="TEST0" localSheetId="35">#REF!</definedName>
    <definedName name="TEST0" localSheetId="39">#REF!</definedName>
    <definedName name="TEST0" localSheetId="43">#REF!</definedName>
    <definedName name="TEST0" localSheetId="4">#REF!</definedName>
    <definedName name="TEST0" localSheetId="45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9">#REF!</definedName>
    <definedName name="TEST0" localSheetId="21">#REF!</definedName>
    <definedName name="TEST0" localSheetId="5">#REF!</definedName>
    <definedName name="TEST0" localSheetId="3">#REF!</definedName>
    <definedName name="TEST0">#REF!</definedName>
    <definedName name="TESTHKEY" localSheetId="22">#REF!</definedName>
    <definedName name="TESTHKEY" localSheetId="32">#REF!</definedName>
    <definedName name="TESTHKEY" localSheetId="46">#REF!</definedName>
    <definedName name="TESTHKEY" localSheetId="50">#REF!</definedName>
    <definedName name="TESTHKEY" localSheetId="36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3">#REF!</definedName>
    <definedName name="TESTHKEY" localSheetId="35">#REF!</definedName>
    <definedName name="TESTHKEY" localSheetId="39">#REF!</definedName>
    <definedName name="TESTHKEY" localSheetId="43">#REF!</definedName>
    <definedName name="TESTHKEY" localSheetId="4">#REF!</definedName>
    <definedName name="TESTHKEY" localSheetId="45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9">#REF!</definedName>
    <definedName name="TESTHKEY" localSheetId="21">#REF!</definedName>
    <definedName name="TESTHKEY" localSheetId="5">#REF!</definedName>
    <definedName name="TESTHKEY" localSheetId="3">#REF!</definedName>
    <definedName name="TESTHKEY">#REF!</definedName>
    <definedName name="TESTKEYS" localSheetId="22">#REF!</definedName>
    <definedName name="TESTKEYS" localSheetId="32">#REF!</definedName>
    <definedName name="TESTKEYS" localSheetId="46">#REF!</definedName>
    <definedName name="TESTKEYS" localSheetId="50">#REF!</definedName>
    <definedName name="TESTKEYS" localSheetId="36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3">#REF!</definedName>
    <definedName name="TESTKEYS" localSheetId="35">#REF!</definedName>
    <definedName name="TESTKEYS" localSheetId="39">#REF!</definedName>
    <definedName name="TESTKEYS" localSheetId="43">#REF!</definedName>
    <definedName name="TESTKEYS" localSheetId="4">#REF!</definedName>
    <definedName name="TESTKEYS" localSheetId="45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9">#REF!</definedName>
    <definedName name="TESTKEYS" localSheetId="21">#REF!</definedName>
    <definedName name="TESTKEYS" localSheetId="5">#REF!</definedName>
    <definedName name="TESTKEYS" localSheetId="3">#REF!</definedName>
    <definedName name="TESTKEYS">#REF!</definedName>
    <definedName name="TESTVKEY" localSheetId="22">#REF!</definedName>
    <definedName name="TESTVKEY" localSheetId="32">#REF!</definedName>
    <definedName name="TESTVKEY" localSheetId="46">#REF!</definedName>
    <definedName name="TESTVKEY" localSheetId="50">#REF!</definedName>
    <definedName name="TESTVKEY" localSheetId="36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3">#REF!</definedName>
    <definedName name="TESTVKEY" localSheetId="35">#REF!</definedName>
    <definedName name="TESTVKEY" localSheetId="39">#REF!</definedName>
    <definedName name="TESTVKEY" localSheetId="43">#REF!</definedName>
    <definedName name="TESTVKEY" localSheetId="4">#REF!</definedName>
    <definedName name="TESTVKEY" localSheetId="45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9">#REF!</definedName>
    <definedName name="TESTVKEY" localSheetId="21">#REF!</definedName>
    <definedName name="TESTVKEY" localSheetId="5">#REF!</definedName>
    <definedName name="TESTVKEY" localSheetId="3">#REF!</definedName>
    <definedName name="TESTVKEY">#REF!</definedName>
  </definedNames>
  <calcPr calcId="145621" calcMode="manual"/>
</workbook>
</file>

<file path=xl/calcChain.xml><?xml version="1.0" encoding="utf-8"?>
<calcChain xmlns="http://schemas.openxmlformats.org/spreadsheetml/2006/main">
  <c r="I27" i="1" l="1"/>
  <c r="G18" i="15"/>
  <c r="E14" i="15"/>
  <c r="P12" i="27" l="1"/>
  <c r="M11" i="20"/>
  <c r="P59" i="78"/>
  <c r="M202" i="78"/>
  <c r="M201" i="78"/>
  <c r="P202" i="78"/>
  <c r="H36" i="43"/>
  <c r="K25" i="44"/>
  <c r="K24" i="44"/>
  <c r="P13" i="24"/>
  <c r="P12" i="26"/>
  <c r="P10" i="26"/>
  <c r="P12" i="25"/>
  <c r="F15" i="74"/>
  <c r="J15" i="74"/>
  <c r="H15" i="74"/>
  <c r="J12" i="74"/>
  <c r="H12" i="74"/>
  <c r="F12" i="74"/>
  <c r="J12" i="76"/>
  <c r="H12" i="76"/>
  <c r="F12" i="76"/>
  <c r="P13" i="79"/>
  <c r="P13" i="80"/>
  <c r="M13" i="80"/>
  <c r="J13" i="80"/>
  <c r="H13" i="80"/>
  <c r="F13" i="80"/>
  <c r="M12" i="85"/>
  <c r="P11" i="87"/>
  <c r="P11" i="88"/>
  <c r="P13" i="88"/>
  <c r="M13" i="88"/>
  <c r="M11" i="88"/>
  <c r="P13" i="82"/>
  <c r="P11" i="82"/>
  <c r="P6" i="82"/>
  <c r="P11" i="86"/>
  <c r="P11" i="83"/>
  <c r="P13" i="84"/>
  <c r="P11" i="84"/>
  <c r="M13" i="84"/>
  <c r="M11" i="84"/>
  <c r="F12" i="81"/>
  <c r="H12" i="81"/>
  <c r="P11" i="81"/>
  <c r="M11" i="81"/>
  <c r="M11" i="80"/>
  <c r="P11" i="80"/>
  <c r="P11" i="79"/>
  <c r="M11" i="79"/>
  <c r="H12" i="28"/>
  <c r="F12" i="28"/>
  <c r="M12" i="28"/>
  <c r="P12" i="22"/>
  <c r="M12" i="22"/>
  <c r="P11" i="22"/>
  <c r="P10" i="22"/>
  <c r="M11" i="22"/>
  <c r="M10" i="22"/>
  <c r="F10" i="22"/>
  <c r="H10" i="22"/>
  <c r="J10" i="22"/>
  <c r="F11" i="76"/>
  <c r="H11" i="76"/>
  <c r="J11" i="76"/>
  <c r="P11" i="74"/>
  <c r="M11" i="74"/>
  <c r="F10" i="74"/>
  <c r="H10" i="74"/>
  <c r="J10" i="74"/>
  <c r="J13" i="74"/>
  <c r="H13" i="74"/>
  <c r="H8" i="74"/>
  <c r="F13" i="74"/>
  <c r="P8" i="47"/>
  <c r="P10" i="25"/>
  <c r="J11" i="25"/>
  <c r="H11" i="25"/>
  <c r="F11" i="25"/>
  <c r="P10" i="27"/>
  <c r="H11" i="44"/>
  <c r="M12" i="24"/>
  <c r="P11" i="24"/>
  <c r="M39" i="78"/>
  <c r="M37" i="78"/>
  <c r="M36" i="78"/>
  <c r="P39" i="78"/>
  <c r="P37" i="78"/>
  <c r="P36" i="78"/>
  <c r="M51" i="78"/>
  <c r="M100" i="78"/>
  <c r="P100" i="78"/>
  <c r="P112" i="78"/>
  <c r="P111" i="78"/>
  <c r="P108" i="78"/>
  <c r="P107" i="78"/>
  <c r="M138" i="78"/>
  <c r="P138" i="78"/>
  <c r="P143" i="78"/>
  <c r="P157" i="78"/>
  <c r="P154" i="78"/>
  <c r="P153" i="78"/>
  <c r="M153" i="78"/>
  <c r="M169" i="78"/>
  <c r="M167" i="78"/>
  <c r="P167" i="78"/>
  <c r="P178" i="78"/>
  <c r="P177" i="78"/>
  <c r="M177" i="78"/>
  <c r="P183" i="78"/>
  <c r="P207" i="16"/>
  <c r="M207" i="16"/>
  <c r="P182" i="16"/>
  <c r="P179" i="16"/>
  <c r="P178" i="16"/>
  <c r="P168" i="16"/>
  <c r="M170" i="16"/>
  <c r="M168" i="16"/>
  <c r="P158" i="16"/>
  <c r="P155" i="16"/>
  <c r="P154" i="16"/>
  <c r="M158" i="16"/>
  <c r="M157" i="16"/>
  <c r="M155" i="16"/>
  <c r="M154" i="16"/>
  <c r="P145" i="16"/>
  <c r="P140" i="16"/>
  <c r="M140" i="16"/>
  <c r="M102" i="16"/>
  <c r="P114" i="16"/>
  <c r="P113" i="16"/>
  <c r="P102" i="16"/>
  <c r="P93" i="16"/>
  <c r="P9" i="16"/>
  <c r="P39" i="16"/>
  <c r="P37" i="16"/>
  <c r="P36" i="16"/>
  <c r="M47" i="16"/>
  <c r="M39" i="16"/>
  <c r="M37" i="16"/>
  <c r="M36" i="16"/>
  <c r="P139" i="45"/>
  <c r="P134" i="45"/>
  <c r="P133" i="45"/>
  <c r="P132" i="45"/>
  <c r="M121" i="45"/>
  <c r="M114" i="45"/>
  <c r="M119" i="45"/>
  <c r="M118" i="45"/>
  <c r="M117" i="45"/>
  <c r="P121" i="45"/>
  <c r="P119" i="45"/>
  <c r="P118" i="45"/>
  <c r="P117" i="45"/>
  <c r="P114" i="45"/>
  <c r="P105" i="45"/>
  <c r="P103" i="45"/>
  <c r="P97" i="45"/>
  <c r="P94" i="45"/>
  <c r="P93" i="45"/>
  <c r="P81" i="45"/>
  <c r="P78" i="45"/>
  <c r="P77" i="45"/>
  <c r="P76" i="45"/>
  <c r="P72" i="45"/>
  <c r="M81" i="45"/>
  <c r="M80" i="45"/>
  <c r="M76" i="45"/>
  <c r="M72" i="45"/>
  <c r="M71" i="45"/>
  <c r="M64" i="45"/>
  <c r="P64" i="45"/>
  <c r="P52" i="45"/>
  <c r="P53" i="45"/>
  <c r="P50" i="45"/>
  <c r="P40" i="45"/>
  <c r="P37" i="45"/>
  <c r="P36" i="45"/>
  <c r="P24" i="45"/>
  <c r="P18" i="45"/>
  <c r="K14" i="44"/>
  <c r="K12" i="44"/>
  <c r="K7" i="44"/>
  <c r="H9" i="44"/>
  <c r="H7" i="44"/>
  <c r="H15" i="44"/>
  <c r="H14" i="44"/>
  <c r="H12" i="44"/>
  <c r="H58" i="43"/>
  <c r="H57" i="43"/>
  <c r="H66" i="43"/>
  <c r="K66" i="43"/>
  <c r="K59" i="43"/>
  <c r="K58" i="43"/>
  <c r="K44" i="43"/>
  <c r="K28" i="43"/>
  <c r="K35" i="43"/>
  <c r="K36" i="43"/>
  <c r="K9" i="43"/>
  <c r="I13" i="85" l="1"/>
  <c r="J87" i="45"/>
  <c r="H87" i="45"/>
  <c r="F87" i="45"/>
  <c r="E10" i="1"/>
  <c r="P17" i="13"/>
  <c r="M17" i="13"/>
  <c r="P49" i="13"/>
  <c r="M49" i="13"/>
  <c r="K16" i="23" l="1"/>
  <c r="H30" i="43" l="1"/>
  <c r="H18" i="43"/>
  <c r="M11" i="85" l="1"/>
  <c r="M11" i="86"/>
  <c r="P11" i="28"/>
  <c r="M8" i="22"/>
  <c r="P6" i="22"/>
  <c r="M14" i="23" l="1"/>
  <c r="P14" i="23"/>
  <c r="P12" i="23"/>
  <c r="M12" i="23"/>
  <c r="P6" i="23"/>
  <c r="P8" i="76"/>
  <c r="P10" i="47"/>
  <c r="P6" i="47"/>
  <c r="P6" i="46"/>
  <c r="P8" i="25"/>
  <c r="P6" i="25"/>
  <c r="P6" i="27"/>
  <c r="M10" i="26"/>
  <c r="M11" i="24"/>
  <c r="P10" i="20"/>
  <c r="M10" i="20"/>
  <c r="P14" i="103"/>
  <c r="M14" i="103"/>
  <c r="P12" i="103"/>
  <c r="P39" i="13"/>
  <c r="M39" i="13"/>
  <c r="P7" i="13"/>
  <c r="M7" i="13"/>
  <c r="P205" i="78"/>
  <c r="P190" i="78"/>
  <c r="M190" i="78"/>
  <c r="P188" i="78"/>
  <c r="M188" i="78"/>
  <c r="P185" i="78"/>
  <c r="P182" i="78"/>
  <c r="M183" i="78"/>
  <c r="M182" i="78"/>
  <c r="M178" i="78"/>
  <c r="P172" i="78"/>
  <c r="P173" i="78"/>
  <c r="M174" i="78"/>
  <c r="P165" i="78"/>
  <c r="P166" i="78"/>
  <c r="M165" i="78"/>
  <c r="M166" i="78"/>
  <c r="M159" i="78"/>
  <c r="M160" i="78"/>
  <c r="M161" i="78"/>
  <c r="M162" i="78"/>
  <c r="M156" i="78"/>
  <c r="M157" i="78"/>
  <c r="P158" i="78"/>
  <c r="M154" i="78"/>
  <c r="P152" i="78"/>
  <c r="P149" i="78"/>
  <c r="P147" i="78"/>
  <c r="P144" i="78"/>
  <c r="P145" i="78"/>
  <c r="P139" i="78"/>
  <c r="P137" i="78"/>
  <c r="P136" i="78"/>
  <c r="P128" i="78"/>
  <c r="P129" i="78"/>
  <c r="M118" i="78"/>
  <c r="P117" i="78"/>
  <c r="P118" i="78"/>
  <c r="P119" i="78"/>
  <c r="P120" i="78"/>
  <c r="P121" i="78"/>
  <c r="P110" i="78"/>
  <c r="P109" i="78"/>
  <c r="M107" i="78"/>
  <c r="M108" i="78"/>
  <c r="P105" i="78"/>
  <c r="P103" i="78"/>
  <c r="P99" i="78"/>
  <c r="P73" i="78"/>
  <c r="P64" i="78"/>
  <c r="M64" i="78"/>
  <c r="M59" i="78"/>
  <c r="M56" i="78"/>
  <c r="P54" i="78"/>
  <c r="P55" i="78"/>
  <c r="P45" i="78"/>
  <c r="M45" i="78"/>
  <c r="P44" i="78"/>
  <c r="M41" i="78"/>
  <c r="P40" i="78"/>
  <c r="P35" i="78"/>
  <c r="P32" i="78"/>
  <c r="P24" i="78"/>
  <c r="P25" i="78"/>
  <c r="P26" i="78"/>
  <c r="M24" i="78"/>
  <c r="P23" i="78"/>
  <c r="P17" i="78"/>
  <c r="P18" i="78"/>
  <c r="P210" i="16"/>
  <c r="P194" i="16"/>
  <c r="M194" i="16"/>
  <c r="P191" i="16"/>
  <c r="M191" i="16"/>
  <c r="P188" i="16"/>
  <c r="P181" i="16"/>
  <c r="M181" i="16"/>
  <c r="M182" i="16"/>
  <c r="M178" i="16"/>
  <c r="M179" i="16"/>
  <c r="M175" i="16"/>
  <c r="P173" i="16"/>
  <c r="P174" i="16"/>
  <c r="M167" i="16"/>
  <c r="P166" i="16"/>
  <c r="P167" i="16"/>
  <c r="M160" i="16"/>
  <c r="M161" i="16"/>
  <c r="M162" i="16"/>
  <c r="M163" i="16"/>
  <c r="P159" i="16"/>
  <c r="P153" i="16"/>
  <c r="P150" i="16"/>
  <c r="P146" i="16"/>
  <c r="P147" i="16"/>
  <c r="P148" i="16"/>
  <c r="P141" i="16"/>
  <c r="P138" i="16"/>
  <c r="P130" i="16"/>
  <c r="P131" i="16"/>
  <c r="M120" i="16"/>
  <c r="P119" i="16"/>
  <c r="P120" i="16"/>
  <c r="P121" i="16"/>
  <c r="P122" i="16"/>
  <c r="P123" i="16"/>
  <c r="P111" i="16"/>
  <c r="P112" i="16"/>
  <c r="P109" i="16"/>
  <c r="P110" i="16"/>
  <c r="M109" i="16"/>
  <c r="M110" i="16"/>
  <c r="P107" i="16"/>
  <c r="P105" i="16"/>
  <c r="P101" i="16"/>
  <c r="M93" i="16"/>
  <c r="P75" i="16"/>
  <c r="P65" i="16"/>
  <c r="M65" i="16"/>
  <c r="M59" i="16"/>
  <c r="M56" i="16"/>
  <c r="P54" i="16"/>
  <c r="P55" i="16"/>
  <c r="P45" i="16"/>
  <c r="M45" i="16"/>
  <c r="P44" i="16"/>
  <c r="M41" i="16"/>
  <c r="P40" i="16"/>
  <c r="P35" i="16"/>
  <c r="P32" i="16"/>
  <c r="P23" i="16"/>
  <c r="P24" i="16"/>
  <c r="P25" i="16"/>
  <c r="P26" i="16"/>
  <c r="M24" i="16"/>
  <c r="P17" i="16"/>
  <c r="P18" i="16"/>
  <c r="M9" i="16"/>
  <c r="M141" i="45" l="1"/>
  <c r="P141" i="45"/>
  <c r="M139" i="45"/>
  <c r="P137" i="45"/>
  <c r="M137" i="45"/>
  <c r="M133" i="45"/>
  <c r="M134" i="45"/>
  <c r="P131" i="45"/>
  <c r="M122" i="45"/>
  <c r="M120" i="45"/>
  <c r="P106" i="45"/>
  <c r="M105" i="45"/>
  <c r="M97" i="45"/>
  <c r="M93" i="45"/>
  <c r="M89" i="45"/>
  <c r="M88" i="45"/>
  <c r="M86" i="45"/>
  <c r="M85" i="45"/>
  <c r="M84" i="45"/>
  <c r="M82" i="45"/>
  <c r="P89" i="45"/>
  <c r="P88" i="45"/>
  <c r="P86" i="45"/>
  <c r="P85" i="45"/>
  <c r="P84" i="45"/>
  <c r="P82" i="45"/>
  <c r="P79" i="45"/>
  <c r="M78" i="45"/>
  <c r="M77" i="45"/>
  <c r="P74" i="45"/>
  <c r="P75" i="45"/>
  <c r="P71" i="45"/>
  <c r="P59" i="45"/>
  <c r="M59" i="45"/>
  <c r="P56" i="45"/>
  <c r="P55" i="45"/>
  <c r="P54" i="45"/>
  <c r="P49" i="45"/>
  <c r="P48" i="45"/>
  <c r="P47" i="45"/>
  <c r="M40" i="45"/>
  <c r="P42" i="45"/>
  <c r="P31" i="45"/>
  <c r="P32" i="45"/>
  <c r="P33" i="45"/>
  <c r="P34" i="45"/>
  <c r="P35" i="45"/>
  <c r="P38" i="45"/>
  <c r="P39" i="45"/>
  <c r="P27" i="45"/>
  <c r="M23" i="45"/>
  <c r="M24" i="45"/>
  <c r="P21" i="45"/>
  <c r="P22" i="45"/>
  <c r="P23" i="45"/>
  <c r="M18" i="45"/>
  <c r="P15" i="45"/>
  <c r="P16" i="45"/>
  <c r="P17" i="45"/>
  <c r="P19" i="45"/>
  <c r="S14" i="1"/>
  <c r="S12" i="1"/>
  <c r="K5" i="44"/>
  <c r="K13" i="44"/>
  <c r="H13" i="44"/>
  <c r="H59" i="43"/>
  <c r="H61" i="43"/>
  <c r="K52" i="43"/>
  <c r="H52" i="43"/>
  <c r="H48" i="43"/>
  <c r="H44" i="43"/>
  <c r="H35" i="43"/>
  <c r="K43" i="43"/>
  <c r="K21" i="43"/>
  <c r="K18" i="43"/>
  <c r="K13" i="43"/>
  <c r="K12" i="43"/>
  <c r="K5" i="43"/>
  <c r="N12" i="15"/>
  <c r="N11" i="15"/>
  <c r="N8" i="15"/>
  <c r="K12" i="15"/>
  <c r="J63" i="78" l="1"/>
  <c r="H63" i="78"/>
  <c r="F63" i="78"/>
  <c r="F62" i="78"/>
  <c r="J189" i="78"/>
  <c r="H189" i="78"/>
  <c r="F189" i="78"/>
  <c r="J64" i="16"/>
  <c r="H64" i="16"/>
  <c r="F64" i="16"/>
  <c r="J193" i="16"/>
  <c r="H193" i="16"/>
  <c r="F193" i="16"/>
  <c r="K143" i="45" l="1"/>
  <c r="I14" i="43" l="1"/>
  <c r="N61" i="13" l="1"/>
  <c r="M8" i="79" l="1"/>
  <c r="H8" i="79"/>
  <c r="F8" i="79"/>
  <c r="J9" i="78" l="1"/>
  <c r="H9" i="78"/>
  <c r="F9" i="78"/>
  <c r="P122" i="45" l="1"/>
  <c r="L10" i="15" l="1"/>
  <c r="F7" i="14" l="1"/>
  <c r="F10" i="14" s="1"/>
  <c r="F13" i="14" s="1"/>
  <c r="C18" i="14" l="1"/>
  <c r="C17" i="14"/>
  <c r="D143" i="45" l="1"/>
  <c r="F64" i="43"/>
  <c r="N143" i="45" l="1"/>
  <c r="J47" i="16" l="1"/>
  <c r="J36" i="16"/>
  <c r="H17" i="16"/>
  <c r="F53" i="16"/>
  <c r="F56" i="16"/>
  <c r="F12" i="16"/>
  <c r="F17" i="16"/>
  <c r="J12" i="16"/>
  <c r="H36" i="16"/>
  <c r="H47" i="16"/>
  <c r="F75" i="16"/>
  <c r="F76" i="16"/>
  <c r="F80" i="16"/>
  <c r="J37" i="16"/>
  <c r="J48" i="13"/>
  <c r="H48" i="13"/>
  <c r="F48" i="13"/>
  <c r="J16" i="13"/>
  <c r="H16" i="13"/>
  <c r="F16" i="13"/>
  <c r="N16" i="104"/>
  <c r="K16" i="104"/>
  <c r="I16" i="104"/>
  <c r="G16" i="104"/>
  <c r="E16" i="104"/>
  <c r="D16" i="104"/>
  <c r="C16" i="104"/>
  <c r="N13" i="104"/>
  <c r="K13" i="104"/>
  <c r="I13" i="104"/>
  <c r="G13" i="104"/>
  <c r="E13" i="104"/>
  <c r="D13" i="104"/>
  <c r="C13" i="104"/>
  <c r="N10" i="104"/>
  <c r="K10" i="104"/>
  <c r="I10" i="104"/>
  <c r="G10" i="104"/>
  <c r="E10" i="104"/>
  <c r="D10" i="104"/>
  <c r="C10" i="104"/>
  <c r="J8" i="104"/>
  <c r="H8" i="104"/>
  <c r="F8" i="104"/>
  <c r="J6" i="104"/>
  <c r="H6" i="104"/>
  <c r="F6" i="104"/>
  <c r="H5" i="103"/>
  <c r="G9" i="74"/>
  <c r="F5" i="79"/>
  <c r="F6" i="79"/>
  <c r="H10" i="16" l="1"/>
  <c r="J25" i="16"/>
  <c r="J48" i="16"/>
  <c r="H12" i="16"/>
  <c r="F77" i="16"/>
  <c r="C218" i="16"/>
  <c r="F78" i="16"/>
  <c r="F55" i="16"/>
  <c r="F15" i="16"/>
  <c r="H25" i="16"/>
  <c r="H38" i="16"/>
  <c r="H77" i="16"/>
  <c r="J34" i="16"/>
  <c r="F58" i="16"/>
  <c r="H48" i="16"/>
  <c r="J38" i="16"/>
  <c r="J10" i="16"/>
  <c r="F81" i="16"/>
  <c r="F65" i="16"/>
  <c r="H42" i="16"/>
  <c r="J42" i="16"/>
  <c r="H41" i="16"/>
  <c r="F25" i="16"/>
  <c r="F10" i="16"/>
  <c r="H34" i="16"/>
  <c r="H15" i="16"/>
  <c r="J32" i="16"/>
  <c r="J41" i="16"/>
  <c r="F7" i="16"/>
  <c r="F79" i="16"/>
  <c r="F71" i="16"/>
  <c r="J17" i="16"/>
  <c r="H7" i="16"/>
  <c r="F23" i="16"/>
  <c r="F19" i="16"/>
  <c r="F13" i="16"/>
  <c r="F54" i="16"/>
  <c r="F60" i="16"/>
  <c r="F74" i="16"/>
  <c r="F70" i="16"/>
  <c r="H22" i="16"/>
  <c r="H18" i="16"/>
  <c r="H11" i="16"/>
  <c r="H45" i="16"/>
  <c r="H39" i="16"/>
  <c r="J26" i="16"/>
  <c r="J21" i="16"/>
  <c r="J16" i="16"/>
  <c r="J9" i="16"/>
  <c r="J30" i="16"/>
  <c r="J44" i="16"/>
  <c r="F22" i="16"/>
  <c r="F18" i="16"/>
  <c r="F11" i="16"/>
  <c r="F66" i="16"/>
  <c r="F59" i="16"/>
  <c r="F73" i="16"/>
  <c r="H26" i="16"/>
  <c r="H21" i="16"/>
  <c r="H16" i="16"/>
  <c r="H9" i="16"/>
  <c r="H44" i="16"/>
  <c r="H37" i="16"/>
  <c r="J24" i="16"/>
  <c r="J20" i="16"/>
  <c r="J14" i="16"/>
  <c r="J8" i="16"/>
  <c r="J29" i="16"/>
  <c r="J43" i="16"/>
  <c r="J35" i="16"/>
  <c r="F26" i="16"/>
  <c r="F21" i="16"/>
  <c r="F16" i="16"/>
  <c r="F9" i="16"/>
  <c r="F62" i="16"/>
  <c r="F69" i="16"/>
  <c r="F72" i="16"/>
  <c r="H24" i="16"/>
  <c r="H20" i="16"/>
  <c r="H14" i="16"/>
  <c r="H8" i="16"/>
  <c r="H43" i="16"/>
  <c r="H35" i="16"/>
  <c r="J23" i="16"/>
  <c r="J19" i="16"/>
  <c r="J13" i="16"/>
  <c r="J28" i="16"/>
  <c r="J46" i="16"/>
  <c r="J40" i="16"/>
  <c r="J7" i="16"/>
  <c r="F24" i="16"/>
  <c r="F20" i="16"/>
  <c r="F14" i="16"/>
  <c r="F8" i="16"/>
  <c r="F61" i="16"/>
  <c r="H23" i="16"/>
  <c r="H19" i="16"/>
  <c r="H13" i="16"/>
  <c r="H46" i="16"/>
  <c r="H40" i="16"/>
  <c r="J22" i="16"/>
  <c r="J18" i="16"/>
  <c r="J11" i="16"/>
  <c r="J31" i="16"/>
  <c r="J45" i="16"/>
  <c r="J39" i="16"/>
  <c r="E82" i="16"/>
  <c r="J15" i="16"/>
  <c r="N17" i="104"/>
  <c r="K17" i="104"/>
  <c r="C17" i="104"/>
  <c r="D17" i="104"/>
  <c r="F10" i="104"/>
  <c r="G17" i="104"/>
  <c r="H10" i="104"/>
  <c r="E17" i="104"/>
  <c r="I17" i="104"/>
  <c r="J10" i="104"/>
  <c r="C13" i="80"/>
  <c r="C13" i="81"/>
  <c r="F17" i="104" l="1"/>
  <c r="J17" i="104"/>
  <c r="H17" i="104"/>
  <c r="M88" i="78" l="1"/>
  <c r="M89" i="78"/>
  <c r="M90" i="78"/>
  <c r="M92" i="78"/>
  <c r="M93" i="78"/>
  <c r="M94" i="78"/>
  <c r="M95" i="78"/>
  <c r="M96" i="78"/>
  <c r="M97" i="78"/>
  <c r="M98" i="78"/>
  <c r="M99" i="78"/>
  <c r="M101" i="78"/>
  <c r="M102" i="78"/>
  <c r="M103" i="78"/>
  <c r="M104" i="78"/>
  <c r="M105" i="78"/>
  <c r="M106" i="78"/>
  <c r="M109" i="78"/>
  <c r="M110" i="78"/>
  <c r="M111" i="78"/>
  <c r="M112" i="78"/>
  <c r="M113" i="78"/>
  <c r="M114" i="78"/>
  <c r="M116" i="78"/>
  <c r="M117" i="78"/>
  <c r="M119" i="78"/>
  <c r="M120" i="78"/>
  <c r="M121" i="78"/>
  <c r="M123" i="78"/>
  <c r="M124" i="78"/>
  <c r="M125" i="78"/>
  <c r="M126" i="78"/>
  <c r="M127" i="78"/>
  <c r="M128" i="78"/>
  <c r="M129" i="78"/>
  <c r="M130" i="78"/>
  <c r="M131" i="78"/>
  <c r="E38" i="43" l="1"/>
  <c r="N108" i="45" l="1"/>
  <c r="K108" i="45"/>
  <c r="K144" i="45" s="1"/>
  <c r="M5" i="87" l="1"/>
  <c r="P5" i="87"/>
  <c r="M6" i="87"/>
  <c r="P6" i="87"/>
  <c r="M8" i="87"/>
  <c r="P8" i="87"/>
  <c r="K10" i="87"/>
  <c r="N10" i="87"/>
  <c r="M11" i="87"/>
  <c r="K13" i="87"/>
  <c r="N13" i="87"/>
  <c r="K33" i="16" l="1"/>
  <c r="J121" i="45" l="1"/>
  <c r="H121" i="45"/>
  <c r="F121" i="45"/>
  <c r="J119" i="45"/>
  <c r="H119" i="45"/>
  <c r="F119" i="45"/>
  <c r="J118" i="45"/>
  <c r="H118" i="45"/>
  <c r="F118" i="45"/>
  <c r="F53" i="43" l="1"/>
  <c r="J8" i="46" l="1"/>
  <c r="I108" i="45" l="1"/>
  <c r="K218" i="16" l="1"/>
  <c r="G108" i="45" l="1"/>
  <c r="N197" i="16" l="1"/>
  <c r="K197" i="16"/>
  <c r="N68" i="16"/>
  <c r="K68" i="16"/>
  <c r="I68" i="16"/>
  <c r="G68" i="16"/>
  <c r="E68" i="16"/>
  <c r="D68" i="16"/>
  <c r="C68" i="16"/>
  <c r="F15" i="44" l="1"/>
  <c r="F10" i="44"/>
  <c r="F9" i="44"/>
  <c r="K124" i="16" l="1"/>
  <c r="N66" i="78" l="1"/>
  <c r="O30" i="1" l="1"/>
  <c r="O27" i="1"/>
  <c r="D213" i="78"/>
  <c r="E213" i="78"/>
  <c r="D218" i="16"/>
  <c r="E218" i="16"/>
  <c r="D82" i="16"/>
  <c r="F14" i="44"/>
  <c r="D18" i="13" l="1"/>
  <c r="E18" i="13"/>
  <c r="G18" i="13"/>
  <c r="I18" i="13"/>
  <c r="N6" i="78" l="1"/>
  <c r="N27" i="16"/>
  <c r="F66" i="43" l="1"/>
  <c r="D61" i="13" l="1"/>
  <c r="E61" i="13"/>
  <c r="N213" i="78"/>
  <c r="K28" i="44" l="1"/>
  <c r="P8" i="20" l="1"/>
  <c r="J12" i="24" l="1"/>
  <c r="H12" i="24"/>
  <c r="F12" i="24"/>
  <c r="F44" i="43" l="1"/>
  <c r="P10" i="74" l="1"/>
  <c r="M10" i="74"/>
  <c r="M11" i="27" l="1"/>
  <c r="K89" i="16" l="1"/>
  <c r="H11" i="86" l="1"/>
  <c r="P8" i="26"/>
  <c r="J11" i="24"/>
  <c r="D11" i="45" l="1"/>
  <c r="K10" i="83" l="1"/>
  <c r="N12" i="74" l="1"/>
  <c r="K12" i="74"/>
  <c r="N151" i="16" l="1"/>
  <c r="K151" i="16"/>
  <c r="N124" i="16"/>
  <c r="M37" i="45" l="1"/>
  <c r="J11" i="84" l="1"/>
  <c r="H11" i="84"/>
  <c r="F11" i="84"/>
  <c r="J11" i="81"/>
  <c r="H11" i="81"/>
  <c r="F11" i="81"/>
  <c r="J11" i="80"/>
  <c r="H11" i="80"/>
  <c r="M103" i="45" l="1"/>
  <c r="H28" i="43" l="1"/>
  <c r="H21" i="43"/>
  <c r="N6" i="16" l="1"/>
  <c r="M11" i="83" l="1"/>
  <c r="M10" i="47"/>
  <c r="P163" i="78"/>
  <c r="P164" i="78"/>
  <c r="P168" i="78"/>
  <c r="P170" i="78"/>
  <c r="P171" i="78"/>
  <c r="M18" i="78"/>
  <c r="N218" i="16" l="1"/>
  <c r="P156" i="16"/>
  <c r="P164" i="16"/>
  <c r="P165" i="16"/>
  <c r="P169" i="16"/>
  <c r="P171" i="16"/>
  <c r="P172" i="16"/>
  <c r="P104" i="16"/>
  <c r="P106" i="16"/>
  <c r="P108" i="16"/>
  <c r="P115" i="16"/>
  <c r="P116" i="16"/>
  <c r="P118" i="16"/>
  <c r="M111" i="16"/>
  <c r="M112" i="16"/>
  <c r="M113" i="16"/>
  <c r="M114" i="16"/>
  <c r="M115" i="16"/>
  <c r="M116" i="16"/>
  <c r="P38" i="16" l="1"/>
  <c r="P42" i="16"/>
  <c r="P43" i="16"/>
  <c r="P46" i="16"/>
  <c r="P48" i="16"/>
  <c r="P73" i="45" l="1"/>
  <c r="P57" i="45"/>
  <c r="P58" i="45"/>
  <c r="P14" i="1"/>
  <c r="F152" i="16" l="1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F166" i="16"/>
  <c r="F167" i="16"/>
  <c r="H52" i="45" l="1"/>
  <c r="H53" i="45"/>
  <c r="H54" i="45"/>
  <c r="H55" i="45"/>
  <c r="H56" i="45"/>
  <c r="H57" i="45"/>
  <c r="H58" i="45"/>
  <c r="H59" i="45"/>
  <c r="P15" i="103" l="1"/>
  <c r="P7" i="103"/>
  <c r="M15" i="103"/>
  <c r="M12" i="103"/>
  <c r="M7" i="103"/>
  <c r="J15" i="103" l="1"/>
  <c r="J14" i="103"/>
  <c r="H15" i="103"/>
  <c r="H14" i="103"/>
  <c r="J12" i="103"/>
  <c r="H12" i="103"/>
  <c r="J7" i="103"/>
  <c r="H7" i="103"/>
  <c r="F15" i="103"/>
  <c r="F14" i="103"/>
  <c r="F12" i="103"/>
  <c r="F7" i="103"/>
  <c r="N16" i="103"/>
  <c r="K16" i="103"/>
  <c r="I16" i="103"/>
  <c r="G16" i="103"/>
  <c r="E16" i="103"/>
  <c r="D16" i="103"/>
  <c r="C16" i="103"/>
  <c r="N13" i="103"/>
  <c r="K13" i="103"/>
  <c r="I13" i="103"/>
  <c r="G13" i="103"/>
  <c r="E13" i="103"/>
  <c r="D13" i="103"/>
  <c r="C13" i="103"/>
  <c r="P11" i="103"/>
  <c r="M11" i="103"/>
  <c r="J11" i="103"/>
  <c r="H11" i="103"/>
  <c r="F11" i="103"/>
  <c r="N10" i="103"/>
  <c r="K10" i="103"/>
  <c r="I10" i="103"/>
  <c r="G10" i="103"/>
  <c r="E10" i="103"/>
  <c r="D10" i="103"/>
  <c r="C10" i="103"/>
  <c r="J9" i="103"/>
  <c r="H9" i="103"/>
  <c r="F9" i="103"/>
  <c r="P8" i="103"/>
  <c r="M8" i="103"/>
  <c r="J8" i="103"/>
  <c r="H8" i="103"/>
  <c r="F8" i="103"/>
  <c r="P6" i="103"/>
  <c r="M6" i="103"/>
  <c r="J6" i="103"/>
  <c r="H6" i="103"/>
  <c r="F6" i="103"/>
  <c r="P5" i="103"/>
  <c r="M5" i="103"/>
  <c r="J5" i="103"/>
  <c r="F5" i="103"/>
  <c r="G17" i="103" l="1"/>
  <c r="H16" i="103"/>
  <c r="D17" i="103"/>
  <c r="F16" i="103"/>
  <c r="J16" i="103"/>
  <c r="M16" i="103"/>
  <c r="P16" i="103"/>
  <c r="M13" i="103"/>
  <c r="C17" i="103"/>
  <c r="N17" i="103"/>
  <c r="P13" i="103"/>
  <c r="P10" i="103"/>
  <c r="K17" i="103"/>
  <c r="M10" i="103"/>
  <c r="F13" i="103"/>
  <c r="F10" i="103"/>
  <c r="H10" i="103"/>
  <c r="H13" i="103"/>
  <c r="E17" i="103"/>
  <c r="I17" i="103"/>
  <c r="J10" i="103"/>
  <c r="J13" i="103"/>
  <c r="H5" i="44"/>
  <c r="H17" i="103" l="1"/>
  <c r="F17" i="103"/>
  <c r="M17" i="103"/>
  <c r="P17" i="103"/>
  <c r="J17" i="103"/>
  <c r="J11" i="88"/>
  <c r="H11" i="88"/>
  <c r="F11" i="88"/>
  <c r="M11" i="82"/>
  <c r="J11" i="86"/>
  <c r="F11" i="86"/>
  <c r="F11" i="80"/>
  <c r="M11" i="28"/>
  <c r="P6" i="76"/>
  <c r="N9" i="74"/>
  <c r="H8" i="46"/>
  <c r="M10" i="25"/>
  <c r="M8" i="25"/>
  <c r="M10" i="27"/>
  <c r="H11" i="24"/>
  <c r="N192" i="78" l="1"/>
  <c r="P184" i="78"/>
  <c r="P186" i="78"/>
  <c r="P187" i="78"/>
  <c r="P191" i="78"/>
  <c r="M184" i="78"/>
  <c r="M185" i="78"/>
  <c r="M186" i="78"/>
  <c r="M187" i="78"/>
  <c r="M191" i="78"/>
  <c r="P155" i="78"/>
  <c r="P106" i="78"/>
  <c r="P102" i="78"/>
  <c r="F107" i="78" l="1"/>
  <c r="F108" i="78"/>
  <c r="H107" i="78"/>
  <c r="H108" i="78"/>
  <c r="J107" i="78"/>
  <c r="J108" i="78"/>
  <c r="N57" i="78"/>
  <c r="P38" i="78" l="1"/>
  <c r="P42" i="78"/>
  <c r="P43" i="78"/>
  <c r="P15" i="78"/>
  <c r="P16" i="78"/>
  <c r="H67" i="78"/>
  <c r="H68" i="78"/>
  <c r="H69" i="78"/>
  <c r="H70" i="78"/>
  <c r="H71" i="78"/>
  <c r="H72" i="78"/>
  <c r="H73" i="78"/>
  <c r="H74" i="78"/>
  <c r="H75" i="78"/>
  <c r="H76" i="78"/>
  <c r="H77" i="78"/>
  <c r="H78" i="78"/>
  <c r="H79" i="78"/>
  <c r="M189" i="16" l="1"/>
  <c r="P189" i="16"/>
  <c r="M118" i="16"/>
  <c r="M119" i="16"/>
  <c r="M121" i="16"/>
  <c r="M122" i="16"/>
  <c r="M123" i="16"/>
  <c r="J194" i="16" l="1"/>
  <c r="H194" i="16"/>
  <c r="F194" i="16"/>
  <c r="F168" i="16"/>
  <c r="M18" i="16" l="1"/>
  <c r="P15" i="16"/>
  <c r="M34" i="16"/>
  <c r="M35" i="16"/>
  <c r="M38" i="16"/>
  <c r="M40" i="16"/>
  <c r="M42" i="16"/>
  <c r="M43" i="16"/>
  <c r="M44" i="16"/>
  <c r="M46" i="16"/>
  <c r="J83" i="45" l="1"/>
  <c r="H83" i="45"/>
  <c r="F83" i="45"/>
  <c r="P135" i="45"/>
  <c r="M132" i="45"/>
  <c r="P127" i="45"/>
  <c r="M128" i="45"/>
  <c r="P125" i="45"/>
  <c r="M106" i="45"/>
  <c r="M94" i="45"/>
  <c r="M42" i="45"/>
  <c r="M36" i="45"/>
  <c r="M17" i="45"/>
  <c r="M55" i="45"/>
  <c r="M54" i="45"/>
  <c r="M49" i="45"/>
  <c r="M52" i="45"/>
  <c r="M12" i="45" l="1"/>
  <c r="P12" i="45"/>
  <c r="M13" i="45"/>
  <c r="P13" i="45"/>
  <c r="M14" i="45"/>
  <c r="P14" i="45"/>
  <c r="M15" i="45"/>
  <c r="M16" i="45"/>
  <c r="M19" i="45"/>
  <c r="M20" i="45"/>
  <c r="P20" i="45"/>
  <c r="M21" i="45"/>
  <c r="M22" i="45"/>
  <c r="M25" i="45"/>
  <c r="P25" i="45"/>
  <c r="M26" i="45"/>
  <c r="P26" i="45"/>
  <c r="M27" i="45"/>
  <c r="M28" i="45"/>
  <c r="P28" i="45"/>
  <c r="M29" i="45"/>
  <c r="P29" i="45"/>
  <c r="M30" i="45"/>
  <c r="P30" i="45"/>
  <c r="M31" i="45"/>
  <c r="M32" i="45"/>
  <c r="M33" i="45"/>
  <c r="M34" i="45"/>
  <c r="M35" i="45"/>
  <c r="M38" i="45"/>
  <c r="M39" i="45"/>
  <c r="M41" i="45"/>
  <c r="P41" i="45"/>
  <c r="M47" i="45"/>
  <c r="M48" i="45"/>
  <c r="M53" i="45"/>
  <c r="M56" i="45"/>
  <c r="C38" i="43"/>
  <c r="D38" i="43"/>
  <c r="I38" i="43"/>
  <c r="K38" i="43" s="1"/>
  <c r="K48" i="43" l="1"/>
  <c r="H43" i="43"/>
  <c r="H13" i="43" l="1"/>
  <c r="H12" i="43"/>
  <c r="P12" i="1" l="1"/>
  <c r="H88" i="78" l="1"/>
  <c r="H89" i="78"/>
  <c r="H90" i="78"/>
  <c r="P95" i="78"/>
  <c r="P94" i="78"/>
  <c r="P93" i="78"/>
  <c r="P92" i="78"/>
  <c r="F17" i="43" l="1"/>
  <c r="F16" i="43"/>
  <c r="F15" i="43"/>
  <c r="F27" i="43"/>
  <c r="F35" i="43"/>
  <c r="F34" i="43"/>
  <c r="N10" i="28" l="1"/>
  <c r="K10" i="28"/>
  <c r="G10" i="28"/>
  <c r="E10" i="28"/>
  <c r="D10" i="28"/>
  <c r="C10" i="28"/>
  <c r="I10" i="28" l="1"/>
  <c r="F8" i="46"/>
  <c r="N16" i="100" l="1"/>
  <c r="K16" i="100"/>
  <c r="I16" i="100"/>
  <c r="G16" i="100"/>
  <c r="E16" i="100"/>
  <c r="D16" i="100"/>
  <c r="C16" i="100"/>
  <c r="N13" i="100"/>
  <c r="K13" i="100"/>
  <c r="I13" i="100"/>
  <c r="G13" i="100"/>
  <c r="E13" i="100"/>
  <c r="D13" i="100"/>
  <c r="C13" i="100"/>
  <c r="N10" i="100"/>
  <c r="K10" i="100"/>
  <c r="I10" i="100"/>
  <c r="G10" i="100"/>
  <c r="E10" i="100"/>
  <c r="D10" i="100"/>
  <c r="C10" i="100"/>
  <c r="K17" i="100" l="1"/>
  <c r="C17" i="100"/>
  <c r="N17" i="100"/>
  <c r="I17" i="100"/>
  <c r="D17" i="100"/>
  <c r="E17" i="100"/>
  <c r="G17" i="100"/>
  <c r="J110" i="16" l="1"/>
  <c r="H110" i="16"/>
  <c r="F110" i="16"/>
  <c r="K27" i="16" l="1"/>
  <c r="K57" i="16"/>
  <c r="N57" i="16"/>
  <c r="I57" i="16"/>
  <c r="N33" i="16"/>
  <c r="G57" i="16"/>
  <c r="E57" i="16"/>
  <c r="D57" i="16"/>
  <c r="C57" i="16"/>
  <c r="I27" i="16"/>
  <c r="G27" i="16"/>
  <c r="D27" i="16"/>
  <c r="C27" i="16"/>
  <c r="F57" i="16" l="1"/>
  <c r="F6" i="43"/>
  <c r="F5" i="43"/>
  <c r="C143" i="45"/>
  <c r="C108" i="45"/>
  <c r="F47" i="45"/>
  <c r="F48" i="45"/>
  <c r="F49" i="45"/>
  <c r="F50" i="45"/>
  <c r="M6" i="22" l="1"/>
  <c r="N16" i="1" l="1"/>
  <c r="N13" i="1"/>
  <c r="N10" i="1"/>
  <c r="N17" i="1" l="1"/>
  <c r="C197" i="16"/>
  <c r="C151" i="16"/>
  <c r="M10" i="78" l="1"/>
  <c r="M11" i="78"/>
  <c r="M12" i="78"/>
  <c r="M13" i="78"/>
  <c r="M14" i="78"/>
  <c r="M15" i="78"/>
  <c r="M16" i="78"/>
  <c r="M17" i="78"/>
  <c r="M19" i="78"/>
  <c r="M20" i="78"/>
  <c r="J85" i="45"/>
  <c r="G31" i="44" l="1"/>
  <c r="E31" i="44"/>
  <c r="D31" i="44"/>
  <c r="F31" i="44" l="1"/>
  <c r="N9" i="47" l="1"/>
  <c r="N15" i="47"/>
  <c r="N12" i="47"/>
  <c r="K9" i="47"/>
  <c r="K12" i="47"/>
  <c r="N16" i="47" l="1"/>
  <c r="K16" i="47"/>
  <c r="J153" i="78" l="1"/>
  <c r="H153" i="78"/>
  <c r="F153" i="78"/>
  <c r="J36" i="78"/>
  <c r="H36" i="78"/>
  <c r="F36" i="78"/>
  <c r="F36" i="16"/>
  <c r="J154" i="16"/>
  <c r="H154" i="16"/>
  <c r="D197" i="16"/>
  <c r="E197" i="16"/>
  <c r="D176" i="16"/>
  <c r="E176" i="16"/>
  <c r="F88" i="45" l="1"/>
  <c r="H88" i="45"/>
  <c r="J88" i="45"/>
  <c r="F89" i="45"/>
  <c r="H89" i="45"/>
  <c r="J89" i="45"/>
  <c r="F92" i="45"/>
  <c r="H92" i="45"/>
  <c r="J92" i="45"/>
  <c r="F93" i="45"/>
  <c r="H93" i="45"/>
  <c r="J93" i="45"/>
  <c r="F94" i="45"/>
  <c r="H94" i="45"/>
  <c r="J94" i="45"/>
  <c r="F102" i="45"/>
  <c r="H102" i="45"/>
  <c r="J102" i="45"/>
  <c r="F103" i="45"/>
  <c r="H103" i="45"/>
  <c r="J103" i="45"/>
  <c r="F105" i="45"/>
  <c r="H105" i="45"/>
  <c r="J105" i="45"/>
  <c r="F106" i="45"/>
  <c r="H106" i="45"/>
  <c r="J106" i="45"/>
  <c r="D108" i="45"/>
  <c r="D144" i="45" s="1"/>
  <c r="E108" i="45"/>
  <c r="E8" i="44"/>
  <c r="D60" i="43"/>
  <c r="I11" i="15"/>
  <c r="H5" i="1"/>
  <c r="F108" i="45" l="1"/>
  <c r="J108" i="45"/>
  <c r="H108" i="45"/>
  <c r="N16" i="28"/>
  <c r="N13" i="28"/>
  <c r="K16" i="28"/>
  <c r="K13" i="28"/>
  <c r="N15" i="22"/>
  <c r="N12" i="22"/>
  <c r="N9" i="22"/>
  <c r="K15" i="22"/>
  <c r="K12" i="22"/>
  <c r="K9" i="22"/>
  <c r="N16" i="23"/>
  <c r="N13" i="23"/>
  <c r="N10" i="23"/>
  <c r="K13" i="23"/>
  <c r="K10" i="23"/>
  <c r="N15" i="46"/>
  <c r="N12" i="46"/>
  <c r="N9" i="46"/>
  <c r="N16" i="46" l="1"/>
  <c r="N17" i="28"/>
  <c r="N16" i="22"/>
  <c r="N17" i="23"/>
  <c r="K17" i="28"/>
  <c r="K16" i="22"/>
  <c r="K17" i="23"/>
  <c r="K15" i="46"/>
  <c r="K12" i="46"/>
  <c r="K9" i="46"/>
  <c r="N15" i="25"/>
  <c r="N12" i="25"/>
  <c r="N9" i="25"/>
  <c r="K15" i="25"/>
  <c r="K12" i="25"/>
  <c r="K9" i="25"/>
  <c r="N15" i="27"/>
  <c r="N12" i="27"/>
  <c r="N9" i="27"/>
  <c r="K15" i="27"/>
  <c r="K12" i="27"/>
  <c r="K9" i="27"/>
  <c r="N15" i="26"/>
  <c r="N12" i="26"/>
  <c r="N9" i="26"/>
  <c r="K15" i="26"/>
  <c r="K12" i="26"/>
  <c r="K9" i="26"/>
  <c r="N16" i="24"/>
  <c r="N13" i="24"/>
  <c r="N10" i="24"/>
  <c r="K16" i="24"/>
  <c r="K13" i="24"/>
  <c r="K10" i="24"/>
  <c r="K16" i="46" l="1"/>
  <c r="N16" i="25"/>
  <c r="N16" i="27"/>
  <c r="N16" i="26"/>
  <c r="K17" i="24"/>
  <c r="K16" i="25"/>
  <c r="K16" i="27"/>
  <c r="K16" i="26"/>
  <c r="N17" i="24"/>
  <c r="N15" i="20"/>
  <c r="N12" i="20"/>
  <c r="N9" i="20"/>
  <c r="K15" i="20"/>
  <c r="K12" i="20"/>
  <c r="K9" i="20"/>
  <c r="N29" i="13"/>
  <c r="N18" i="13"/>
  <c r="K29" i="13"/>
  <c r="K18" i="13"/>
  <c r="K61" i="45"/>
  <c r="N11" i="45"/>
  <c r="K11" i="45"/>
  <c r="Q16" i="1"/>
  <c r="Q13" i="1"/>
  <c r="Q10" i="1"/>
  <c r="I31" i="44"/>
  <c r="I16" i="44"/>
  <c r="I8" i="44"/>
  <c r="K8" i="44" s="1"/>
  <c r="I67" i="43"/>
  <c r="I60" i="43"/>
  <c r="I11" i="43"/>
  <c r="L16" i="15"/>
  <c r="L13" i="15"/>
  <c r="I68" i="43" l="1"/>
  <c r="K30" i="13"/>
  <c r="N16" i="20"/>
  <c r="N30" i="13"/>
  <c r="Q17" i="1"/>
  <c r="I17" i="44"/>
  <c r="L18" i="15"/>
  <c r="K16" i="20"/>
  <c r="F182" i="78" l="1"/>
  <c r="H182" i="78"/>
  <c r="J182" i="78"/>
  <c r="F183" i="78"/>
  <c r="H183" i="78"/>
  <c r="J183" i="78"/>
  <c r="F184" i="78"/>
  <c r="H184" i="78"/>
  <c r="J184" i="78"/>
  <c r="F185" i="78"/>
  <c r="H185" i="78"/>
  <c r="J185" i="78"/>
  <c r="F186" i="78"/>
  <c r="H186" i="78"/>
  <c r="J186" i="78"/>
  <c r="F187" i="78"/>
  <c r="H187" i="78"/>
  <c r="J187" i="78"/>
  <c r="M208" i="16"/>
  <c r="M209" i="16"/>
  <c r="M210" i="16"/>
  <c r="M212" i="16"/>
  <c r="M213" i="16"/>
  <c r="M214" i="16"/>
  <c r="M215" i="16"/>
  <c r="M216" i="16"/>
  <c r="M217" i="16"/>
  <c r="M199" i="16"/>
  <c r="P190" i="16"/>
  <c r="P195" i="16"/>
  <c r="M190" i="16"/>
  <c r="M195" i="16"/>
  <c r="M188" i="16"/>
  <c r="M187" i="16"/>
  <c r="K57" i="78"/>
  <c r="K6" i="78"/>
  <c r="K6" i="16"/>
  <c r="N61" i="45"/>
  <c r="N65" i="45"/>
  <c r="K65" i="45"/>
  <c r="K145" i="45" s="1"/>
  <c r="N144" i="45" l="1"/>
  <c r="N145" i="45" s="1"/>
  <c r="P5" i="76" l="1"/>
  <c r="K33" i="78"/>
  <c r="N136" i="14" l="1"/>
  <c r="M9" i="1" l="1"/>
  <c r="J9" i="1"/>
  <c r="H9" i="1"/>
  <c r="C57" i="78" l="1"/>
  <c r="C80" i="78"/>
  <c r="C66" i="78"/>
  <c r="C33" i="78"/>
  <c r="C27" i="78"/>
  <c r="C6" i="78"/>
  <c r="C82" i="16"/>
  <c r="C33" i="16"/>
  <c r="C6" i="16"/>
  <c r="C83" i="16" l="1"/>
  <c r="C81" i="78"/>
  <c r="C219" i="16" l="1"/>
  <c r="J48" i="45"/>
  <c r="J49" i="45"/>
  <c r="J50" i="45"/>
  <c r="J52" i="45"/>
  <c r="H48" i="45"/>
  <c r="H49" i="45"/>
  <c r="H50" i="45"/>
  <c r="F52" i="45"/>
  <c r="J139" i="45" l="1"/>
  <c r="H139" i="45"/>
  <c r="F139" i="45"/>
  <c r="J134" i="45"/>
  <c r="J135" i="45"/>
  <c r="J136" i="45"/>
  <c r="J137" i="45"/>
  <c r="H134" i="45"/>
  <c r="H135" i="45"/>
  <c r="H136" i="45"/>
  <c r="H137" i="45"/>
  <c r="F134" i="45"/>
  <c r="F135" i="45"/>
  <c r="F136" i="45"/>
  <c r="F137" i="45"/>
  <c r="J131" i="45"/>
  <c r="H131" i="45"/>
  <c r="F131" i="45"/>
  <c r="J128" i="45"/>
  <c r="H128" i="45"/>
  <c r="F128" i="45"/>
  <c r="J114" i="45"/>
  <c r="H114" i="45"/>
  <c r="F114" i="45"/>
  <c r="J84" i="45"/>
  <c r="J86" i="45"/>
  <c r="H84" i="45"/>
  <c r="H85" i="45"/>
  <c r="H86" i="45"/>
  <c r="F84" i="45"/>
  <c r="F85" i="45"/>
  <c r="F86" i="45"/>
  <c r="J75" i="45"/>
  <c r="H75" i="45"/>
  <c r="F75" i="45"/>
  <c r="I61" i="45" l="1"/>
  <c r="G61" i="45"/>
  <c r="E61" i="45"/>
  <c r="D61" i="45"/>
  <c r="J42" i="45"/>
  <c r="H42" i="45"/>
  <c r="F42" i="45"/>
  <c r="J36" i="45"/>
  <c r="J37" i="45"/>
  <c r="H36" i="45"/>
  <c r="H37" i="45"/>
  <c r="F37" i="45"/>
  <c r="F36" i="45"/>
  <c r="C61" i="45"/>
  <c r="N16" i="74" l="1"/>
  <c r="K9" i="74"/>
  <c r="J202" i="78"/>
  <c r="H200" i="78"/>
  <c r="H201" i="78"/>
  <c r="H202" i="78"/>
  <c r="H203" i="78"/>
  <c r="H204" i="78"/>
  <c r="F200" i="78"/>
  <c r="F201" i="78"/>
  <c r="F202" i="78"/>
  <c r="H176" i="78"/>
  <c r="F176" i="78"/>
  <c r="F144" i="78"/>
  <c r="H143" i="78"/>
  <c r="J141" i="78"/>
  <c r="J126" i="78"/>
  <c r="J131" i="78"/>
  <c r="J130" i="78"/>
  <c r="J129" i="78"/>
  <c r="J128" i="78"/>
  <c r="J127" i="78"/>
  <c r="J125" i="78"/>
  <c r="J124" i="78"/>
  <c r="J123" i="78"/>
  <c r="H131" i="78"/>
  <c r="H130" i="78"/>
  <c r="H129" i="78"/>
  <c r="H128" i="78"/>
  <c r="H127" i="78"/>
  <c r="H126" i="78"/>
  <c r="H125" i="78"/>
  <c r="H124" i="78"/>
  <c r="H123" i="78"/>
  <c r="F124" i="78"/>
  <c r="J121" i="78"/>
  <c r="J120" i="78"/>
  <c r="J119" i="78"/>
  <c r="J118" i="78"/>
  <c r="J117" i="78"/>
  <c r="J116" i="78"/>
  <c r="J115" i="78"/>
  <c r="J114" i="78"/>
  <c r="J113" i="78"/>
  <c r="J112" i="78"/>
  <c r="J111" i="78"/>
  <c r="J110" i="78"/>
  <c r="J109" i="78"/>
  <c r="J106" i="78"/>
  <c r="J105" i="78"/>
  <c r="J104" i="78"/>
  <c r="J103" i="78"/>
  <c r="J102" i="78"/>
  <c r="J101" i="78"/>
  <c r="J100" i="78"/>
  <c r="J99" i="78"/>
  <c r="J98" i="78"/>
  <c r="J97" i="78"/>
  <c r="J96" i="78"/>
  <c r="J95" i="78"/>
  <c r="J94" i="78"/>
  <c r="J93" i="78"/>
  <c r="J92" i="78"/>
  <c r="J91" i="78"/>
  <c r="J90" i="78"/>
  <c r="J89" i="78"/>
  <c r="J88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6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H121" i="78"/>
  <c r="F89" i="78"/>
  <c r="J86" i="78"/>
  <c r="H86" i="78"/>
  <c r="F86" i="78"/>
  <c r="C192" i="78"/>
  <c r="D192" i="78"/>
  <c r="I150" i="78"/>
  <c r="G150" i="78"/>
  <c r="E150" i="78"/>
  <c r="D150" i="78"/>
  <c r="C150" i="78"/>
  <c r="D80" i="78"/>
  <c r="D66" i="78"/>
  <c r="I57" i="78"/>
  <c r="G57" i="78"/>
  <c r="E57" i="78"/>
  <c r="D57" i="78"/>
  <c r="J65" i="78"/>
  <c r="H59" i="78"/>
  <c r="H60" i="78"/>
  <c r="H61" i="78"/>
  <c r="H62" i="78"/>
  <c r="H64" i="78"/>
  <c r="H65" i="78"/>
  <c r="H58" i="78"/>
  <c r="J62" i="78"/>
  <c r="M5" i="78"/>
  <c r="J35" i="78"/>
  <c r="J37" i="78"/>
  <c r="J38" i="78"/>
  <c r="J39" i="78"/>
  <c r="J40" i="78"/>
  <c r="J41" i="78"/>
  <c r="J42" i="78"/>
  <c r="J43" i="78"/>
  <c r="J44" i="78"/>
  <c r="J45" i="78"/>
  <c r="J34" i="78"/>
  <c r="J29" i="78"/>
  <c r="J30" i="78"/>
  <c r="J31" i="78"/>
  <c r="J32" i="78"/>
  <c r="J28" i="78"/>
  <c r="J8" i="78"/>
  <c r="J10" i="78"/>
  <c r="J11" i="78"/>
  <c r="J12" i="78"/>
  <c r="J13" i="78"/>
  <c r="J14" i="78"/>
  <c r="J15" i="78"/>
  <c r="J16" i="78"/>
  <c r="J17" i="78"/>
  <c r="J18" i="78"/>
  <c r="J19" i="78"/>
  <c r="J20" i="78"/>
  <c r="J21" i="78"/>
  <c r="J22" i="78"/>
  <c r="J23" i="78"/>
  <c r="J24" i="78"/>
  <c r="J25" i="78"/>
  <c r="J26" i="78"/>
  <c r="J7" i="78"/>
  <c r="J5" i="78"/>
  <c r="H7" i="78"/>
  <c r="H51" i="78"/>
  <c r="H52" i="78"/>
  <c r="H53" i="78"/>
  <c r="H54" i="78"/>
  <c r="H55" i="78"/>
  <c r="H56" i="78"/>
  <c r="H50" i="78"/>
  <c r="H35" i="78"/>
  <c r="H37" i="78"/>
  <c r="H38" i="78"/>
  <c r="H39" i="78"/>
  <c r="H40" i="78"/>
  <c r="H41" i="78"/>
  <c r="H42" i="78"/>
  <c r="H43" i="78"/>
  <c r="H44" i="78"/>
  <c r="H45" i="78"/>
  <c r="H34" i="78"/>
  <c r="H29" i="78"/>
  <c r="H30" i="78"/>
  <c r="H31" i="78"/>
  <c r="H32" i="78"/>
  <c r="H28" i="78"/>
  <c r="H8" i="78"/>
  <c r="H10" i="78"/>
  <c r="H11" i="78"/>
  <c r="H12" i="78"/>
  <c r="H13" i="78"/>
  <c r="H14" i="78"/>
  <c r="H15" i="78"/>
  <c r="H16" i="78"/>
  <c r="H17" i="78"/>
  <c r="H18" i="78"/>
  <c r="H19" i="78"/>
  <c r="H20" i="78"/>
  <c r="H21" i="78"/>
  <c r="H22" i="78"/>
  <c r="H23" i="78"/>
  <c r="H24" i="78"/>
  <c r="H25" i="78"/>
  <c r="H26" i="78"/>
  <c r="H5" i="78"/>
  <c r="F68" i="78"/>
  <c r="F69" i="78"/>
  <c r="F70" i="78"/>
  <c r="F71" i="78"/>
  <c r="F72" i="78"/>
  <c r="F73" i="78"/>
  <c r="F74" i="78"/>
  <c r="F75" i="78"/>
  <c r="F76" i="78"/>
  <c r="F77" i="78"/>
  <c r="F78" i="78"/>
  <c r="F79" i="78"/>
  <c r="F67" i="78"/>
  <c r="F59" i="78"/>
  <c r="F60" i="78"/>
  <c r="F61" i="78"/>
  <c r="F64" i="78"/>
  <c r="F65" i="78"/>
  <c r="F58" i="78"/>
  <c r="F51" i="78"/>
  <c r="F52" i="78"/>
  <c r="F53" i="78"/>
  <c r="F54" i="78"/>
  <c r="F55" i="78"/>
  <c r="F56" i="78"/>
  <c r="F50" i="78"/>
  <c r="F35" i="78"/>
  <c r="F37" i="78"/>
  <c r="F38" i="78"/>
  <c r="F39" i="78"/>
  <c r="F40" i="78"/>
  <c r="F41" i="78"/>
  <c r="F42" i="78"/>
  <c r="F43" i="78"/>
  <c r="F44" i="78"/>
  <c r="F45" i="78"/>
  <c r="F34" i="78"/>
  <c r="F29" i="78"/>
  <c r="F30" i="78"/>
  <c r="F31" i="78"/>
  <c r="F32" i="78"/>
  <c r="F28" i="78"/>
  <c r="F8" i="78"/>
  <c r="F10" i="78"/>
  <c r="F11" i="78"/>
  <c r="F12" i="78"/>
  <c r="F13" i="78"/>
  <c r="F14" i="78"/>
  <c r="F15" i="78"/>
  <c r="F16" i="78"/>
  <c r="F17" i="78"/>
  <c r="F18" i="78"/>
  <c r="F19" i="78"/>
  <c r="F20" i="78"/>
  <c r="F21" i="78"/>
  <c r="F22" i="78"/>
  <c r="F23" i="78"/>
  <c r="F24" i="78"/>
  <c r="F25" i="78"/>
  <c r="F26" i="78"/>
  <c r="F7" i="78"/>
  <c r="F5" i="78"/>
  <c r="M198" i="78"/>
  <c r="H136" i="78"/>
  <c r="J136" i="78"/>
  <c r="H137" i="78"/>
  <c r="J137" i="78"/>
  <c r="H138" i="78"/>
  <c r="J138" i="78"/>
  <c r="H139" i="78"/>
  <c r="J139" i="78"/>
  <c r="H140" i="78"/>
  <c r="J140" i="78"/>
  <c r="H141" i="78"/>
  <c r="H142" i="78"/>
  <c r="J142" i="78"/>
  <c r="J143" i="78"/>
  <c r="H144" i="78"/>
  <c r="J144" i="78"/>
  <c r="H145" i="78"/>
  <c r="J145" i="78"/>
  <c r="H147" i="78"/>
  <c r="J147" i="78"/>
  <c r="H148" i="78"/>
  <c r="J148" i="78"/>
  <c r="H149" i="78"/>
  <c r="J149" i="78"/>
  <c r="M7" i="78"/>
  <c r="H57" i="78" l="1"/>
  <c r="K16" i="74"/>
  <c r="F57" i="78"/>
  <c r="J194" i="78"/>
  <c r="J195" i="78"/>
  <c r="J196" i="78"/>
  <c r="J197" i="78"/>
  <c r="J198" i="78"/>
  <c r="J200" i="78"/>
  <c r="J201" i="78"/>
  <c r="J203" i="78"/>
  <c r="J204" i="78"/>
  <c r="J205" i="78"/>
  <c r="J206" i="78"/>
  <c r="J207" i="78"/>
  <c r="J208" i="78"/>
  <c r="J209" i="78"/>
  <c r="J210" i="78"/>
  <c r="J211" i="78"/>
  <c r="J212" i="78"/>
  <c r="H194" i="78"/>
  <c r="H195" i="78"/>
  <c r="H196" i="78"/>
  <c r="H197" i="78"/>
  <c r="H198" i="78"/>
  <c r="H205" i="78"/>
  <c r="H206" i="78"/>
  <c r="H207" i="78"/>
  <c r="H208" i="78"/>
  <c r="H209" i="78"/>
  <c r="H210" i="78"/>
  <c r="H211" i="78"/>
  <c r="H212" i="78"/>
  <c r="F194" i="78"/>
  <c r="F195" i="78"/>
  <c r="F196" i="78"/>
  <c r="F197" i="78"/>
  <c r="F198" i="78"/>
  <c r="F203" i="78"/>
  <c r="F204" i="78"/>
  <c r="F205" i="78"/>
  <c r="F206" i="78"/>
  <c r="F207" i="78"/>
  <c r="F208" i="78"/>
  <c r="F209" i="78"/>
  <c r="F210" i="78"/>
  <c r="F211" i="78"/>
  <c r="F212" i="78"/>
  <c r="J188" i="78"/>
  <c r="J190" i="78"/>
  <c r="J191" i="78"/>
  <c r="H188" i="78"/>
  <c r="H190" i="78"/>
  <c r="H191" i="78"/>
  <c r="F188" i="78"/>
  <c r="F190" i="78"/>
  <c r="F191" i="78"/>
  <c r="I219" i="16" l="1"/>
  <c r="G219" i="16"/>
  <c r="E219" i="16"/>
  <c r="D219" i="16"/>
  <c r="I197" i="16"/>
  <c r="G197" i="16"/>
  <c r="I151" i="16"/>
  <c r="G151" i="16"/>
  <c r="E151" i="16"/>
  <c r="D151" i="16"/>
  <c r="J142" i="45" l="1"/>
  <c r="H142" i="45"/>
  <c r="F142" i="45"/>
  <c r="F7" i="44" l="1"/>
  <c r="G14" i="43"/>
  <c r="E14" i="43"/>
  <c r="D14" i="43"/>
  <c r="H14" i="43" l="1"/>
  <c r="F14" i="43"/>
  <c r="E16" i="15"/>
  <c r="I10" i="79" l="1"/>
  <c r="K150" i="78"/>
  <c r="J50" i="78" l="1"/>
  <c r="M50" i="78"/>
  <c r="P50" i="78"/>
  <c r="J51" i="78"/>
  <c r="J52" i="78"/>
  <c r="M52" i="78"/>
  <c r="P52" i="78"/>
  <c r="J53" i="78"/>
  <c r="M53" i="78"/>
  <c r="P53" i="78"/>
  <c r="N80" i="78" l="1"/>
  <c r="K80" i="78"/>
  <c r="I80" i="78"/>
  <c r="G80" i="78"/>
  <c r="E80" i="78"/>
  <c r="P79" i="78"/>
  <c r="M79" i="78"/>
  <c r="J79" i="78"/>
  <c r="P78" i="78"/>
  <c r="M78" i="78"/>
  <c r="J78" i="78"/>
  <c r="P77" i="78"/>
  <c r="M77" i="78"/>
  <c r="J77" i="78"/>
  <c r="P76" i="78"/>
  <c r="M76" i="78"/>
  <c r="J76" i="78"/>
  <c r="P75" i="78"/>
  <c r="M75" i="78"/>
  <c r="J75" i="78"/>
  <c r="P74" i="78"/>
  <c r="M74" i="78"/>
  <c r="J74" i="78"/>
  <c r="M73" i="78"/>
  <c r="J73" i="78"/>
  <c r="P72" i="78"/>
  <c r="M72" i="78"/>
  <c r="J72" i="78"/>
  <c r="P71" i="78"/>
  <c r="M71" i="78"/>
  <c r="J71" i="78"/>
  <c r="P70" i="78"/>
  <c r="M70" i="78"/>
  <c r="J70" i="78"/>
  <c r="P69" i="78"/>
  <c r="M69" i="78"/>
  <c r="J69" i="78"/>
  <c r="P68" i="78"/>
  <c r="M68" i="78"/>
  <c r="J68" i="78"/>
  <c r="P67" i="78"/>
  <c r="M67" i="78"/>
  <c r="J67" i="78"/>
  <c r="K66" i="78"/>
  <c r="I66" i="78"/>
  <c r="G66" i="78"/>
  <c r="E66" i="78"/>
  <c r="P65" i="78"/>
  <c r="M65" i="78"/>
  <c r="J64" i="78"/>
  <c r="P62" i="78"/>
  <c r="M62" i="78"/>
  <c r="P61" i="78"/>
  <c r="M61" i="78"/>
  <c r="J61" i="78"/>
  <c r="P60" i="78"/>
  <c r="M60" i="78"/>
  <c r="J60" i="78"/>
  <c r="J59" i="78"/>
  <c r="P58" i="78"/>
  <c r="M58" i="78"/>
  <c r="J58" i="78"/>
  <c r="M57" i="78"/>
  <c r="J56" i="78"/>
  <c r="M55" i="78"/>
  <c r="J55" i="78"/>
  <c r="M54" i="78"/>
  <c r="J54" i="78"/>
  <c r="M44" i="78"/>
  <c r="M43" i="78"/>
  <c r="M42" i="78"/>
  <c r="M40" i="78"/>
  <c r="M38" i="78"/>
  <c r="M35" i="78"/>
  <c r="P34" i="78"/>
  <c r="M34" i="78"/>
  <c r="N33" i="78"/>
  <c r="I33" i="78"/>
  <c r="G33" i="78"/>
  <c r="E33" i="78"/>
  <c r="D33" i="78"/>
  <c r="M32" i="78"/>
  <c r="P31" i="78"/>
  <c r="M31" i="78"/>
  <c r="P30" i="78"/>
  <c r="M30" i="78"/>
  <c r="P29" i="78"/>
  <c r="M29" i="78"/>
  <c r="P28" i="78"/>
  <c r="M28" i="78"/>
  <c r="N27" i="78"/>
  <c r="K27" i="78"/>
  <c r="I27" i="78"/>
  <c r="G27" i="78"/>
  <c r="E27" i="78"/>
  <c r="D27" i="78"/>
  <c r="M26" i="78"/>
  <c r="M25" i="78"/>
  <c r="M23" i="78"/>
  <c r="P22" i="78"/>
  <c r="M22" i="78"/>
  <c r="P20" i="78"/>
  <c r="P19" i="78"/>
  <c r="P14" i="78"/>
  <c r="P13" i="78"/>
  <c r="P12" i="78"/>
  <c r="P11" i="78"/>
  <c r="P10" i="78"/>
  <c r="P8" i="78"/>
  <c r="M8" i="78"/>
  <c r="P7" i="78"/>
  <c r="I6" i="78"/>
  <c r="G6" i="78"/>
  <c r="E6" i="78"/>
  <c r="D6" i="78"/>
  <c r="P5" i="78"/>
  <c r="F88" i="16"/>
  <c r="H88" i="16"/>
  <c r="J88" i="16"/>
  <c r="M88" i="16"/>
  <c r="P88" i="16"/>
  <c r="C89" i="16"/>
  <c r="D89" i="16"/>
  <c r="E89" i="16"/>
  <c r="G89" i="16"/>
  <c r="I89" i="16"/>
  <c r="N89" i="16"/>
  <c r="F90" i="16"/>
  <c r="H90" i="16"/>
  <c r="J90" i="16"/>
  <c r="M90" i="16"/>
  <c r="P90" i="16"/>
  <c r="F91" i="16"/>
  <c r="H91" i="16"/>
  <c r="J91" i="16"/>
  <c r="M91" i="16"/>
  <c r="P91" i="16"/>
  <c r="F92" i="16"/>
  <c r="H92" i="16"/>
  <c r="J92" i="16"/>
  <c r="M92" i="16"/>
  <c r="P92" i="16"/>
  <c r="F93" i="16"/>
  <c r="H93" i="16"/>
  <c r="J93" i="16"/>
  <c r="F94" i="16"/>
  <c r="H94" i="16"/>
  <c r="J94" i="16"/>
  <c r="M94" i="16"/>
  <c r="P94" i="16"/>
  <c r="F95" i="16"/>
  <c r="H95" i="16"/>
  <c r="J95" i="16"/>
  <c r="M95" i="16"/>
  <c r="P95" i="16"/>
  <c r="F96" i="16"/>
  <c r="H96" i="16"/>
  <c r="J96" i="16"/>
  <c r="M96" i="16"/>
  <c r="P96" i="16"/>
  <c r="F97" i="16"/>
  <c r="H97" i="16"/>
  <c r="J97" i="16"/>
  <c r="M97" i="16"/>
  <c r="P97" i="16"/>
  <c r="F98" i="16"/>
  <c r="H98" i="16"/>
  <c r="J98" i="16"/>
  <c r="M98" i="16"/>
  <c r="P98" i="16"/>
  <c r="F99" i="16"/>
  <c r="H99" i="16"/>
  <c r="J99" i="16"/>
  <c r="M99" i="16"/>
  <c r="P99" i="16"/>
  <c r="F100" i="16"/>
  <c r="H100" i="16"/>
  <c r="J100" i="16"/>
  <c r="M100" i="16"/>
  <c r="P100" i="16"/>
  <c r="F101" i="16"/>
  <c r="H101" i="16"/>
  <c r="J101" i="16"/>
  <c r="M101" i="16"/>
  <c r="F102" i="16"/>
  <c r="H102" i="16"/>
  <c r="J102" i="16"/>
  <c r="F103" i="16"/>
  <c r="H103" i="16"/>
  <c r="J103" i="16"/>
  <c r="M103" i="16"/>
  <c r="P103" i="16"/>
  <c r="F104" i="16"/>
  <c r="H104" i="16"/>
  <c r="J104" i="16"/>
  <c r="M104" i="16"/>
  <c r="F105" i="16"/>
  <c r="H105" i="16"/>
  <c r="J105" i="16"/>
  <c r="M105" i="16"/>
  <c r="F106" i="16"/>
  <c r="H106" i="16"/>
  <c r="J106" i="16"/>
  <c r="M106" i="16"/>
  <c r="F107" i="16"/>
  <c r="H107" i="16"/>
  <c r="J107" i="16"/>
  <c r="M107" i="16"/>
  <c r="F108" i="16"/>
  <c r="H108" i="16"/>
  <c r="J108" i="16"/>
  <c r="M108" i="16"/>
  <c r="F109" i="16"/>
  <c r="H109" i="16"/>
  <c r="J109" i="16"/>
  <c r="F111" i="16"/>
  <c r="H111" i="16"/>
  <c r="J111" i="16"/>
  <c r="F112" i="16"/>
  <c r="H112" i="16"/>
  <c r="J112" i="16"/>
  <c r="F113" i="16"/>
  <c r="H113" i="16"/>
  <c r="J113" i="16"/>
  <c r="F114" i="16"/>
  <c r="H114" i="16"/>
  <c r="J114" i="16"/>
  <c r="F115" i="16"/>
  <c r="H115" i="16"/>
  <c r="J115" i="16"/>
  <c r="F116" i="16"/>
  <c r="H116" i="16"/>
  <c r="J116" i="16"/>
  <c r="F117" i="16"/>
  <c r="H117" i="16"/>
  <c r="J117" i="16"/>
  <c r="F118" i="16"/>
  <c r="H118" i="16"/>
  <c r="J118" i="16"/>
  <c r="F119" i="16"/>
  <c r="H119" i="16"/>
  <c r="J119" i="16"/>
  <c r="F120" i="16"/>
  <c r="H120" i="16"/>
  <c r="J120" i="16"/>
  <c r="F121" i="16"/>
  <c r="H121" i="16"/>
  <c r="J121" i="16"/>
  <c r="F122" i="16"/>
  <c r="H122" i="16"/>
  <c r="J122" i="16"/>
  <c r="F123" i="16"/>
  <c r="H123" i="16"/>
  <c r="J123" i="16"/>
  <c r="C124" i="16"/>
  <c r="D124" i="16"/>
  <c r="E124" i="16"/>
  <c r="G124" i="16"/>
  <c r="I124" i="16"/>
  <c r="F125" i="16"/>
  <c r="H125" i="16"/>
  <c r="J125" i="16"/>
  <c r="M125" i="16"/>
  <c r="P125" i="16"/>
  <c r="F126" i="16"/>
  <c r="H126" i="16"/>
  <c r="J126" i="16"/>
  <c r="M126" i="16"/>
  <c r="P126" i="16"/>
  <c r="F127" i="16"/>
  <c r="H127" i="16"/>
  <c r="J127" i="16"/>
  <c r="M127" i="16"/>
  <c r="P127" i="16"/>
  <c r="F128" i="16"/>
  <c r="H128" i="16"/>
  <c r="J128" i="16"/>
  <c r="M128" i="16"/>
  <c r="P128" i="16"/>
  <c r="F129" i="16"/>
  <c r="H129" i="16"/>
  <c r="J129" i="16"/>
  <c r="M129" i="16"/>
  <c r="P129" i="16"/>
  <c r="F130" i="16"/>
  <c r="H130" i="16"/>
  <c r="J130" i="16"/>
  <c r="M130" i="16"/>
  <c r="F131" i="16"/>
  <c r="H131" i="16"/>
  <c r="J131" i="16"/>
  <c r="M131" i="16"/>
  <c r="F132" i="16"/>
  <c r="H132" i="16"/>
  <c r="J132" i="16"/>
  <c r="M132" i="16"/>
  <c r="P132" i="16"/>
  <c r="F133" i="16"/>
  <c r="H133" i="16"/>
  <c r="J133" i="16"/>
  <c r="M133" i="16"/>
  <c r="P133" i="16"/>
  <c r="F138" i="16"/>
  <c r="H138" i="16"/>
  <c r="J138" i="16"/>
  <c r="M138" i="16"/>
  <c r="F139" i="16"/>
  <c r="H139" i="16"/>
  <c r="J139" i="16"/>
  <c r="M139" i="16"/>
  <c r="P139" i="16"/>
  <c r="F140" i="16"/>
  <c r="H140" i="16"/>
  <c r="J140" i="16"/>
  <c r="F141" i="16"/>
  <c r="H141" i="16"/>
  <c r="J141" i="16"/>
  <c r="M141" i="16"/>
  <c r="F142" i="16"/>
  <c r="H142" i="16"/>
  <c r="J142" i="16"/>
  <c r="M142" i="16"/>
  <c r="P142" i="16"/>
  <c r="F143" i="16"/>
  <c r="H143" i="16"/>
  <c r="J143" i="16"/>
  <c r="M143" i="16"/>
  <c r="P143" i="16"/>
  <c r="F144" i="16"/>
  <c r="H144" i="16"/>
  <c r="J144" i="16"/>
  <c r="M144" i="16"/>
  <c r="P144" i="16"/>
  <c r="F145" i="16"/>
  <c r="H145" i="16"/>
  <c r="J145" i="16"/>
  <c r="M145" i="16"/>
  <c r="F146" i="16"/>
  <c r="H146" i="16"/>
  <c r="J146" i="16"/>
  <c r="M146" i="16"/>
  <c r="F147" i="16"/>
  <c r="H147" i="16"/>
  <c r="J147" i="16"/>
  <c r="M147" i="16"/>
  <c r="F148" i="16"/>
  <c r="H148" i="16"/>
  <c r="J148" i="16"/>
  <c r="M148" i="16"/>
  <c r="F149" i="16"/>
  <c r="H149" i="16"/>
  <c r="J149" i="16"/>
  <c r="M149" i="16"/>
  <c r="P149" i="16"/>
  <c r="F150" i="16"/>
  <c r="H150" i="16"/>
  <c r="J150" i="16"/>
  <c r="M150" i="16"/>
  <c r="H152" i="16"/>
  <c r="J152" i="16"/>
  <c r="M152" i="16"/>
  <c r="P152" i="16"/>
  <c r="H153" i="16"/>
  <c r="J153" i="16"/>
  <c r="M153" i="16"/>
  <c r="H155" i="16"/>
  <c r="J155" i="16"/>
  <c r="H156" i="16"/>
  <c r="J156" i="16"/>
  <c r="M156" i="16"/>
  <c r="H157" i="16"/>
  <c r="J157" i="16"/>
  <c r="H158" i="16"/>
  <c r="J158" i="16"/>
  <c r="H159" i="16"/>
  <c r="J159" i="16"/>
  <c r="M159" i="16"/>
  <c r="H160" i="16"/>
  <c r="J160" i="16"/>
  <c r="H161" i="16"/>
  <c r="J161" i="16"/>
  <c r="H162" i="16"/>
  <c r="J162" i="16"/>
  <c r="H163" i="16"/>
  <c r="J163" i="16"/>
  <c r="H164" i="16"/>
  <c r="J164" i="16"/>
  <c r="M164" i="16"/>
  <c r="H165" i="16"/>
  <c r="J165" i="16"/>
  <c r="M165" i="16"/>
  <c r="H166" i="16"/>
  <c r="J166" i="16"/>
  <c r="M166" i="16"/>
  <c r="H167" i="16"/>
  <c r="J167" i="16"/>
  <c r="H168" i="16"/>
  <c r="J168" i="16"/>
  <c r="F169" i="16"/>
  <c r="H169" i="16"/>
  <c r="J169" i="16"/>
  <c r="M169" i="16"/>
  <c r="F170" i="16"/>
  <c r="H170" i="16"/>
  <c r="J170" i="16"/>
  <c r="F171" i="16"/>
  <c r="H171" i="16"/>
  <c r="J171" i="16"/>
  <c r="M171" i="16"/>
  <c r="F172" i="16"/>
  <c r="H172" i="16"/>
  <c r="J172" i="16"/>
  <c r="M172" i="16"/>
  <c r="F173" i="16"/>
  <c r="H173" i="16"/>
  <c r="J173" i="16"/>
  <c r="M173" i="16"/>
  <c r="F174" i="16"/>
  <c r="H174" i="16"/>
  <c r="J174" i="16"/>
  <c r="M174" i="16"/>
  <c r="F175" i="16"/>
  <c r="H175" i="16"/>
  <c r="J175" i="16"/>
  <c r="C176" i="16"/>
  <c r="F176" i="16"/>
  <c r="G176" i="16"/>
  <c r="H176" i="16" s="1"/>
  <c r="I176" i="16"/>
  <c r="J176" i="16" s="1"/>
  <c r="K176" i="16"/>
  <c r="N176" i="16"/>
  <c r="F177" i="16"/>
  <c r="H177" i="16"/>
  <c r="J177" i="16"/>
  <c r="M177" i="16"/>
  <c r="P177" i="16"/>
  <c r="F178" i="16"/>
  <c r="H178" i="16"/>
  <c r="J178" i="16"/>
  <c r="F179" i="16"/>
  <c r="H179" i="16"/>
  <c r="J179" i="16"/>
  <c r="F180" i="16"/>
  <c r="H180" i="16"/>
  <c r="J180" i="16"/>
  <c r="M180" i="16"/>
  <c r="P180" i="16"/>
  <c r="F181" i="16"/>
  <c r="H181" i="16"/>
  <c r="J181" i="16"/>
  <c r="F182" i="16"/>
  <c r="H182" i="16"/>
  <c r="J182" i="16"/>
  <c r="F187" i="16"/>
  <c r="H187" i="16"/>
  <c r="J187" i="16"/>
  <c r="P187" i="16"/>
  <c r="F188" i="16"/>
  <c r="H188" i="16"/>
  <c r="J188" i="16"/>
  <c r="F189" i="16"/>
  <c r="H189" i="16"/>
  <c r="J189" i="16"/>
  <c r="F190" i="16"/>
  <c r="H190" i="16"/>
  <c r="J190" i="16"/>
  <c r="F191" i="16"/>
  <c r="H191" i="16"/>
  <c r="J191" i="16"/>
  <c r="F195" i="16"/>
  <c r="H195" i="16"/>
  <c r="J195" i="16"/>
  <c r="F198" i="16"/>
  <c r="H198" i="16"/>
  <c r="J198" i="16"/>
  <c r="M198" i="16"/>
  <c r="P198" i="16"/>
  <c r="F199" i="16"/>
  <c r="H199" i="16"/>
  <c r="J199" i="16"/>
  <c r="P199" i="16"/>
  <c r="F200" i="16"/>
  <c r="H200" i="16"/>
  <c r="J200" i="16"/>
  <c r="M200" i="16"/>
  <c r="P200" i="16"/>
  <c r="F201" i="16"/>
  <c r="H201" i="16"/>
  <c r="J201" i="16"/>
  <c r="M201" i="16"/>
  <c r="P201" i="16"/>
  <c r="F202" i="16"/>
  <c r="H202" i="16"/>
  <c r="J202" i="16"/>
  <c r="M202" i="16"/>
  <c r="P202" i="16"/>
  <c r="F203" i="16"/>
  <c r="H203" i="16"/>
  <c r="J203" i="16"/>
  <c r="M203" i="16"/>
  <c r="P203" i="16"/>
  <c r="F205" i="16"/>
  <c r="H205" i="16"/>
  <c r="J205" i="16"/>
  <c r="M205" i="16"/>
  <c r="P205" i="16"/>
  <c r="F206" i="16"/>
  <c r="H206" i="16"/>
  <c r="J206" i="16"/>
  <c r="M206" i="16"/>
  <c r="P206" i="16"/>
  <c r="F207" i="16"/>
  <c r="H207" i="16"/>
  <c r="J207" i="16"/>
  <c r="F208" i="16"/>
  <c r="H208" i="16"/>
  <c r="J208" i="16"/>
  <c r="P208" i="16"/>
  <c r="F209" i="16"/>
  <c r="H209" i="16"/>
  <c r="J209" i="16"/>
  <c r="P209" i="16"/>
  <c r="F210" i="16"/>
  <c r="H210" i="16"/>
  <c r="J210" i="16"/>
  <c r="F211" i="16"/>
  <c r="H211" i="16"/>
  <c r="J211" i="16"/>
  <c r="F212" i="16"/>
  <c r="H212" i="16"/>
  <c r="J212" i="16"/>
  <c r="P212" i="16"/>
  <c r="F213" i="16"/>
  <c r="H213" i="16"/>
  <c r="J213" i="16"/>
  <c r="P213" i="16"/>
  <c r="F214" i="16"/>
  <c r="H214" i="16"/>
  <c r="J214" i="16"/>
  <c r="P214" i="16"/>
  <c r="F215" i="16"/>
  <c r="H215" i="16"/>
  <c r="J215" i="16"/>
  <c r="P215" i="16"/>
  <c r="F216" i="16"/>
  <c r="H216" i="16"/>
  <c r="J216" i="16"/>
  <c r="P216" i="16"/>
  <c r="F217" i="16"/>
  <c r="H217" i="16"/>
  <c r="J217" i="16"/>
  <c r="P217" i="16"/>
  <c r="F218" i="16"/>
  <c r="G218" i="16"/>
  <c r="H218" i="16" s="1"/>
  <c r="I218" i="16"/>
  <c r="J218" i="16" s="1"/>
  <c r="H6" i="78" l="1"/>
  <c r="H27" i="78"/>
  <c r="M33" i="78"/>
  <c r="H33" i="78"/>
  <c r="P80" i="78"/>
  <c r="H124" i="16"/>
  <c r="J89" i="16"/>
  <c r="H89" i="16"/>
  <c r="P27" i="78"/>
  <c r="M27" i="78"/>
  <c r="G81" i="78"/>
  <c r="D81" i="78"/>
  <c r="M80" i="78"/>
  <c r="H80" i="78"/>
  <c r="M66" i="78"/>
  <c r="H66" i="78"/>
  <c r="P33" i="78"/>
  <c r="N81" i="78"/>
  <c r="K81" i="78"/>
  <c r="E81" i="78"/>
  <c r="P6" i="78"/>
  <c r="I81" i="78"/>
  <c r="J6" i="78"/>
  <c r="P66" i="78"/>
  <c r="P57" i="78"/>
  <c r="M6" i="78"/>
  <c r="F66" i="78"/>
  <c r="J27" i="78"/>
  <c r="J124" i="16"/>
  <c r="K219" i="16"/>
  <c r="M219" i="16" s="1"/>
  <c r="N219" i="16"/>
  <c r="P219" i="16" s="1"/>
  <c r="F124" i="16"/>
  <c r="H197" i="16"/>
  <c r="H151" i="16"/>
  <c r="J219" i="16"/>
  <c r="F219" i="16"/>
  <c r="J151" i="16"/>
  <c r="F151" i="16"/>
  <c r="H219" i="16"/>
  <c r="F6" i="78"/>
  <c r="F80" i="78"/>
  <c r="F33" i="78"/>
  <c r="J197" i="16"/>
  <c r="F197" i="16"/>
  <c r="P176" i="16"/>
  <c r="M176" i="16"/>
  <c r="F27" i="78"/>
  <c r="F89" i="16"/>
  <c r="J33" i="78"/>
  <c r="J57" i="78"/>
  <c r="J66" i="78"/>
  <c r="J80" i="78"/>
  <c r="P218" i="16"/>
  <c r="M218" i="16"/>
  <c r="P197" i="16"/>
  <c r="M197" i="16"/>
  <c r="P151" i="16"/>
  <c r="M151" i="16"/>
  <c r="P124" i="16"/>
  <c r="M124" i="16"/>
  <c r="P89" i="16"/>
  <c r="M89" i="16"/>
  <c r="N16" i="87"/>
  <c r="K16" i="87"/>
  <c r="I16" i="87"/>
  <c r="G16" i="87"/>
  <c r="E16" i="87"/>
  <c r="D16" i="87"/>
  <c r="C16" i="87"/>
  <c r="I13" i="87"/>
  <c r="P13" i="87" s="1"/>
  <c r="G13" i="87"/>
  <c r="M13" i="87" s="1"/>
  <c r="E13" i="87"/>
  <c r="D13" i="87"/>
  <c r="C13" i="87"/>
  <c r="J11" i="87"/>
  <c r="H11" i="87"/>
  <c r="F11" i="87"/>
  <c r="I10" i="87"/>
  <c r="P10" i="87" s="1"/>
  <c r="G10" i="87"/>
  <c r="M10" i="87" s="1"/>
  <c r="E10" i="87"/>
  <c r="D10" i="87"/>
  <c r="C10" i="87"/>
  <c r="J8" i="87"/>
  <c r="H8" i="87"/>
  <c r="F8" i="87"/>
  <c r="J6" i="87"/>
  <c r="H6" i="87"/>
  <c r="F6" i="87"/>
  <c r="J5" i="87"/>
  <c r="H5" i="87"/>
  <c r="F5" i="87"/>
  <c r="N16" i="88"/>
  <c r="K16" i="88"/>
  <c r="I16" i="88"/>
  <c r="G16" i="88"/>
  <c r="E16" i="88"/>
  <c r="D16" i="88"/>
  <c r="C16" i="88"/>
  <c r="N13" i="88"/>
  <c r="K13" i="88"/>
  <c r="I13" i="88"/>
  <c r="G13" i="88"/>
  <c r="E13" i="88"/>
  <c r="D13" i="88"/>
  <c r="C13" i="88"/>
  <c r="N10" i="88"/>
  <c r="K10" i="88"/>
  <c r="I10" i="88"/>
  <c r="G10" i="88"/>
  <c r="E10" i="88"/>
  <c r="D10" i="88"/>
  <c r="C10" i="88"/>
  <c r="P8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6" i="82"/>
  <c r="K16" i="82"/>
  <c r="I16" i="82"/>
  <c r="G16" i="82"/>
  <c r="E16" i="82"/>
  <c r="D16" i="82"/>
  <c r="C16" i="82"/>
  <c r="N13" i="82"/>
  <c r="K13" i="82"/>
  <c r="I13" i="82"/>
  <c r="G13" i="82"/>
  <c r="E13" i="82"/>
  <c r="D13" i="82"/>
  <c r="C13" i="82"/>
  <c r="J11" i="82"/>
  <c r="H11" i="82"/>
  <c r="F11" i="82"/>
  <c r="N10" i="82"/>
  <c r="K10" i="82"/>
  <c r="I10" i="82"/>
  <c r="G10" i="82"/>
  <c r="E10" i="82"/>
  <c r="D10" i="82"/>
  <c r="C10" i="82"/>
  <c r="P8" i="82"/>
  <c r="M8" i="82"/>
  <c r="J8" i="82"/>
  <c r="H8" i="82"/>
  <c r="F8" i="82"/>
  <c r="M6" i="82"/>
  <c r="J6" i="82"/>
  <c r="H6" i="82"/>
  <c r="F6" i="82"/>
  <c r="P5" i="82"/>
  <c r="M5" i="82"/>
  <c r="J5" i="82"/>
  <c r="H5" i="82"/>
  <c r="F5" i="82"/>
  <c r="N16" i="85"/>
  <c r="K16" i="85"/>
  <c r="I16" i="85"/>
  <c r="G16" i="85"/>
  <c r="E16" i="85"/>
  <c r="D16" i="85"/>
  <c r="C16" i="85"/>
  <c r="N13" i="85"/>
  <c r="K13" i="85"/>
  <c r="G13" i="85"/>
  <c r="E13" i="85"/>
  <c r="D13" i="85"/>
  <c r="C13" i="85"/>
  <c r="J11" i="85"/>
  <c r="H11" i="85"/>
  <c r="F11" i="85"/>
  <c r="N10" i="85"/>
  <c r="K10" i="85"/>
  <c r="I10" i="85"/>
  <c r="G10" i="85"/>
  <c r="E10" i="85"/>
  <c r="D10" i="85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6" i="86"/>
  <c r="K16" i="86"/>
  <c r="I16" i="86"/>
  <c r="G16" i="86"/>
  <c r="E16" i="86"/>
  <c r="D16" i="86"/>
  <c r="C16" i="86"/>
  <c r="N13" i="86"/>
  <c r="K13" i="86"/>
  <c r="I13" i="86"/>
  <c r="G13" i="86"/>
  <c r="E13" i="86"/>
  <c r="D13" i="86"/>
  <c r="C13" i="86"/>
  <c r="N10" i="86"/>
  <c r="K10" i="86"/>
  <c r="I10" i="86"/>
  <c r="G10" i="86"/>
  <c r="E10" i="86"/>
  <c r="D10" i="86"/>
  <c r="C10" i="86"/>
  <c r="P8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6" i="83"/>
  <c r="K16" i="83"/>
  <c r="I16" i="83"/>
  <c r="G16" i="83"/>
  <c r="E16" i="83"/>
  <c r="D16" i="83"/>
  <c r="C16" i="83"/>
  <c r="N13" i="83"/>
  <c r="K13" i="83"/>
  <c r="I13" i="83"/>
  <c r="G13" i="83"/>
  <c r="E13" i="83"/>
  <c r="D13" i="83"/>
  <c r="C13" i="83"/>
  <c r="J11" i="83"/>
  <c r="H11" i="83"/>
  <c r="F11" i="83"/>
  <c r="N10" i="83"/>
  <c r="I10" i="83"/>
  <c r="G10" i="83"/>
  <c r="E10" i="83"/>
  <c r="D10" i="83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6" i="84"/>
  <c r="K16" i="84"/>
  <c r="I16" i="84"/>
  <c r="G16" i="84"/>
  <c r="E16" i="84"/>
  <c r="D16" i="84"/>
  <c r="C16" i="84"/>
  <c r="N13" i="84"/>
  <c r="K13" i="84"/>
  <c r="I13" i="84"/>
  <c r="G13" i="84"/>
  <c r="E13" i="84"/>
  <c r="D13" i="84"/>
  <c r="C13" i="84"/>
  <c r="N10" i="84"/>
  <c r="K10" i="84"/>
  <c r="I10" i="84"/>
  <c r="G10" i="84"/>
  <c r="E10" i="84"/>
  <c r="D10" i="84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H13" i="84" l="1"/>
  <c r="F13" i="86"/>
  <c r="J13" i="84"/>
  <c r="D17" i="82"/>
  <c r="N17" i="86"/>
  <c r="K17" i="86"/>
  <c r="J13" i="86"/>
  <c r="H13" i="86"/>
  <c r="P13" i="83"/>
  <c r="F13" i="84"/>
  <c r="N17" i="88"/>
  <c r="K17" i="88"/>
  <c r="D17" i="88"/>
  <c r="M13" i="82"/>
  <c r="D17" i="85"/>
  <c r="M13" i="83"/>
  <c r="F10" i="88"/>
  <c r="N17" i="82"/>
  <c r="K17" i="82"/>
  <c r="N17" i="85"/>
  <c r="K17" i="85"/>
  <c r="N17" i="83"/>
  <c r="K17" i="83"/>
  <c r="N17" i="84"/>
  <c r="K17" i="84"/>
  <c r="D17" i="84"/>
  <c r="F10" i="86"/>
  <c r="D17" i="83"/>
  <c r="F10" i="84"/>
  <c r="F13" i="88"/>
  <c r="D17" i="86"/>
  <c r="P10" i="88"/>
  <c r="M10" i="88"/>
  <c r="P10" i="82"/>
  <c r="M10" i="82"/>
  <c r="P10" i="85"/>
  <c r="M10" i="85"/>
  <c r="P10" i="86"/>
  <c r="M10" i="86"/>
  <c r="P10" i="83"/>
  <c r="M10" i="83"/>
  <c r="P10" i="84"/>
  <c r="M10" i="84"/>
  <c r="H81" i="78"/>
  <c r="F81" i="78"/>
  <c r="F13" i="82"/>
  <c r="F10" i="82"/>
  <c r="F13" i="85"/>
  <c r="F10" i="85"/>
  <c r="F13" i="83"/>
  <c r="F10" i="83"/>
  <c r="D17" i="87"/>
  <c r="K17" i="87"/>
  <c r="F13" i="87"/>
  <c r="F10" i="87"/>
  <c r="M81" i="78"/>
  <c r="P81" i="78"/>
  <c r="J81" i="78"/>
  <c r="N17" i="87"/>
  <c r="C17" i="87"/>
  <c r="C17" i="88"/>
  <c r="C17" i="82"/>
  <c r="C17" i="85"/>
  <c r="C17" i="86"/>
  <c r="C17" i="83"/>
  <c r="C17" i="84"/>
  <c r="E17" i="87"/>
  <c r="G17" i="87"/>
  <c r="I17" i="87"/>
  <c r="H10" i="87"/>
  <c r="J10" i="87"/>
  <c r="H13" i="87"/>
  <c r="J13" i="87"/>
  <c r="E17" i="88"/>
  <c r="G17" i="88"/>
  <c r="I17" i="88"/>
  <c r="H10" i="88"/>
  <c r="J10" i="88"/>
  <c r="H13" i="88"/>
  <c r="J13" i="88"/>
  <c r="E17" i="82"/>
  <c r="G17" i="82"/>
  <c r="I17" i="82"/>
  <c r="H10" i="82"/>
  <c r="J10" i="82"/>
  <c r="H13" i="82"/>
  <c r="J13" i="82"/>
  <c r="E17" i="85"/>
  <c r="G17" i="85"/>
  <c r="I17" i="85"/>
  <c r="H10" i="85"/>
  <c r="J10" i="85"/>
  <c r="H13" i="85"/>
  <c r="J13" i="85"/>
  <c r="E17" i="86"/>
  <c r="G17" i="86"/>
  <c r="I17" i="86"/>
  <c r="H10" i="86"/>
  <c r="J10" i="86"/>
  <c r="E17" i="83"/>
  <c r="G17" i="83"/>
  <c r="I17" i="83"/>
  <c r="H10" i="83"/>
  <c r="J10" i="83"/>
  <c r="H13" i="83"/>
  <c r="J13" i="83"/>
  <c r="E17" i="84"/>
  <c r="G17" i="84"/>
  <c r="I17" i="84"/>
  <c r="H10" i="84"/>
  <c r="J10" i="84"/>
  <c r="N16" i="81"/>
  <c r="K16" i="81"/>
  <c r="I16" i="81"/>
  <c r="G16" i="81"/>
  <c r="E16" i="81"/>
  <c r="D16" i="81"/>
  <c r="C16" i="81"/>
  <c r="N13" i="81"/>
  <c r="K13" i="81"/>
  <c r="I13" i="81"/>
  <c r="G13" i="81"/>
  <c r="E13" i="81"/>
  <c r="D13" i="81"/>
  <c r="N10" i="81"/>
  <c r="K10" i="81"/>
  <c r="I10" i="81"/>
  <c r="G10" i="81"/>
  <c r="E10" i="81"/>
  <c r="D10" i="81"/>
  <c r="C10" i="81"/>
  <c r="P8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6" i="80"/>
  <c r="K16" i="80"/>
  <c r="I16" i="80"/>
  <c r="G16" i="80"/>
  <c r="E16" i="80"/>
  <c r="D16" i="80"/>
  <c r="C16" i="80"/>
  <c r="N13" i="80"/>
  <c r="K13" i="80"/>
  <c r="I13" i="80"/>
  <c r="G13" i="80"/>
  <c r="E13" i="80"/>
  <c r="D13" i="80"/>
  <c r="N10" i="80"/>
  <c r="K10" i="80"/>
  <c r="I10" i="80"/>
  <c r="G10" i="80"/>
  <c r="E10" i="80"/>
  <c r="D10" i="80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I17" i="81" l="1"/>
  <c r="F17" i="88"/>
  <c r="K17" i="81"/>
  <c r="F17" i="82"/>
  <c r="F17" i="84"/>
  <c r="N17" i="81"/>
  <c r="F17" i="85"/>
  <c r="F13" i="81"/>
  <c r="N17" i="80"/>
  <c r="K17" i="80"/>
  <c r="F17" i="86"/>
  <c r="F17" i="83"/>
  <c r="D17" i="81"/>
  <c r="F10" i="81"/>
  <c r="F10" i="80"/>
  <c r="F17" i="87"/>
  <c r="D17" i="80"/>
  <c r="P10" i="81"/>
  <c r="M10" i="81"/>
  <c r="P10" i="80"/>
  <c r="M10" i="80"/>
  <c r="C17" i="81"/>
  <c r="C17" i="80"/>
  <c r="M17" i="87"/>
  <c r="H17" i="87"/>
  <c r="P17" i="87"/>
  <c r="J17" i="87"/>
  <c r="M17" i="88"/>
  <c r="H17" i="88"/>
  <c r="P17" i="88"/>
  <c r="J17" i="88"/>
  <c r="M17" i="82"/>
  <c r="H17" i="82"/>
  <c r="P17" i="82"/>
  <c r="J17" i="82"/>
  <c r="M17" i="85"/>
  <c r="H17" i="85"/>
  <c r="P17" i="85"/>
  <c r="J17" i="85"/>
  <c r="M17" i="86"/>
  <c r="H17" i="86"/>
  <c r="P17" i="86"/>
  <c r="J17" i="86"/>
  <c r="M17" i="83"/>
  <c r="H17" i="83"/>
  <c r="P17" i="83"/>
  <c r="J17" i="83"/>
  <c r="M17" i="84"/>
  <c r="H17" i="84"/>
  <c r="P17" i="84"/>
  <c r="J17" i="84"/>
  <c r="E17" i="81"/>
  <c r="G17" i="81"/>
  <c r="H10" i="81"/>
  <c r="J10" i="81"/>
  <c r="H13" i="81"/>
  <c r="J13" i="81"/>
  <c r="E17" i="80"/>
  <c r="G17" i="80"/>
  <c r="I17" i="80"/>
  <c r="H10" i="80"/>
  <c r="J10" i="80"/>
  <c r="N16" i="79"/>
  <c r="K16" i="79"/>
  <c r="I16" i="79"/>
  <c r="G16" i="79"/>
  <c r="E16" i="79"/>
  <c r="D16" i="79"/>
  <c r="C16" i="79"/>
  <c r="N13" i="79"/>
  <c r="K13" i="79"/>
  <c r="I13" i="79"/>
  <c r="G13" i="79"/>
  <c r="E13" i="79"/>
  <c r="D13" i="79"/>
  <c r="C13" i="79"/>
  <c r="J11" i="79"/>
  <c r="H11" i="79"/>
  <c r="F11" i="79"/>
  <c r="N10" i="79"/>
  <c r="P10" i="79" s="1"/>
  <c r="K10" i="79"/>
  <c r="G10" i="79"/>
  <c r="E10" i="79"/>
  <c r="D10" i="79"/>
  <c r="C10" i="79"/>
  <c r="P8" i="79"/>
  <c r="J8" i="79"/>
  <c r="P6" i="79"/>
  <c r="M6" i="79"/>
  <c r="J6" i="79"/>
  <c r="H6" i="79"/>
  <c r="P5" i="79"/>
  <c r="M5" i="79"/>
  <c r="J5" i="79"/>
  <c r="H5" i="79"/>
  <c r="M13" i="79" l="1"/>
  <c r="F17" i="81"/>
  <c r="F17" i="80"/>
  <c r="K17" i="79"/>
  <c r="N17" i="79"/>
  <c r="M10" i="79"/>
  <c r="D17" i="79"/>
  <c r="F13" i="79"/>
  <c r="F10" i="79"/>
  <c r="C17" i="79"/>
  <c r="M17" i="81"/>
  <c r="H17" i="81"/>
  <c r="P17" i="81"/>
  <c r="J17" i="81"/>
  <c r="M17" i="80"/>
  <c r="H17" i="80"/>
  <c r="P17" i="80"/>
  <c r="J17" i="80"/>
  <c r="E17" i="79"/>
  <c r="G17" i="79"/>
  <c r="I17" i="79"/>
  <c r="H10" i="79"/>
  <c r="J10" i="79"/>
  <c r="H13" i="79"/>
  <c r="J13" i="79"/>
  <c r="F17" i="79" l="1"/>
  <c r="M17" i="79"/>
  <c r="H17" i="79"/>
  <c r="P17" i="79"/>
  <c r="J17" i="79"/>
  <c r="J178" i="78"/>
  <c r="H178" i="78"/>
  <c r="F178" i="78"/>
  <c r="J167" i="78"/>
  <c r="J161" i="78"/>
  <c r="J162" i="78"/>
  <c r="J159" i="78"/>
  <c r="J156" i="78"/>
  <c r="H167" i="78"/>
  <c r="H161" i="78"/>
  <c r="H162" i="78"/>
  <c r="H159" i="78"/>
  <c r="H156" i="78"/>
  <c r="F167" i="78"/>
  <c r="F161" i="78"/>
  <c r="F162" i="78"/>
  <c r="F159" i="78"/>
  <c r="F156" i="78"/>
  <c r="F141" i="78"/>
  <c r="F142" i="78"/>
  <c r="F143" i="78"/>
  <c r="F145" i="78"/>
  <c r="F147" i="78"/>
  <c r="F148" i="78"/>
  <c r="F125" i="78"/>
  <c r="F126" i="78"/>
  <c r="F127" i="78"/>
  <c r="F128" i="78"/>
  <c r="F129" i="78"/>
  <c r="F130" i="78"/>
  <c r="F131" i="78"/>
  <c r="F136" i="78"/>
  <c r="F137" i="78"/>
  <c r="F138" i="78"/>
  <c r="F139" i="78"/>
  <c r="F120" i="78"/>
  <c r="F112" i="78"/>
  <c r="F113" i="78"/>
  <c r="F105" i="78"/>
  <c r="F106" i="78"/>
  <c r="F103" i="78"/>
  <c r="F97" i="78"/>
  <c r="F98" i="78"/>
  <c r="F99" i="78"/>
  <c r="F100" i="78"/>
  <c r="F101" i="78"/>
  <c r="F90" i="78"/>
  <c r="I82" i="16"/>
  <c r="G82" i="16"/>
  <c r="F58" i="43" l="1"/>
  <c r="H33" i="43"/>
  <c r="M8" i="28" l="1"/>
  <c r="M6" i="28"/>
  <c r="M5" i="28"/>
  <c r="M5" i="22"/>
  <c r="M15" i="23"/>
  <c r="M11" i="23"/>
  <c r="M8" i="23"/>
  <c r="M7" i="23"/>
  <c r="M6" i="23"/>
  <c r="M5" i="23"/>
  <c r="M8" i="76"/>
  <c r="M6" i="76"/>
  <c r="M5" i="76"/>
  <c r="K12" i="76"/>
  <c r="K9" i="76"/>
  <c r="M8" i="74"/>
  <c r="M6" i="74"/>
  <c r="M5" i="74"/>
  <c r="M8" i="47"/>
  <c r="M6" i="47"/>
  <c r="M5" i="47"/>
  <c r="M6" i="46"/>
  <c r="M5" i="46"/>
  <c r="M6" i="25"/>
  <c r="M5" i="25"/>
  <c r="M8" i="27"/>
  <c r="M6" i="27"/>
  <c r="M5" i="27"/>
  <c r="M8" i="26"/>
  <c r="M6" i="26"/>
  <c r="M5" i="26"/>
  <c r="M8" i="24"/>
  <c r="M6" i="24"/>
  <c r="M5" i="24"/>
  <c r="M8" i="20"/>
  <c r="M6" i="20"/>
  <c r="M5" i="20"/>
  <c r="M60" i="13"/>
  <c r="M59" i="13"/>
  <c r="M58" i="13"/>
  <c r="M57" i="13"/>
  <c r="M56" i="13"/>
  <c r="M55" i="13"/>
  <c r="M54" i="13"/>
  <c r="M53" i="13"/>
  <c r="M52" i="13"/>
  <c r="M51" i="13"/>
  <c r="M47" i="13"/>
  <c r="M46" i="13"/>
  <c r="M45" i="13"/>
  <c r="M44" i="13"/>
  <c r="M43" i="13"/>
  <c r="M42" i="13"/>
  <c r="M41" i="13"/>
  <c r="M40" i="13"/>
  <c r="M38" i="13"/>
  <c r="M37" i="13"/>
  <c r="M28" i="13"/>
  <c r="M27" i="13"/>
  <c r="M26" i="13"/>
  <c r="M25" i="13"/>
  <c r="M24" i="13"/>
  <c r="M23" i="13"/>
  <c r="M22" i="13"/>
  <c r="M21" i="13"/>
  <c r="M20" i="13"/>
  <c r="M19" i="13"/>
  <c r="M15" i="13"/>
  <c r="M14" i="13"/>
  <c r="M13" i="13"/>
  <c r="M12" i="13"/>
  <c r="M11" i="13"/>
  <c r="M10" i="13"/>
  <c r="M9" i="13"/>
  <c r="M8" i="13"/>
  <c r="M6" i="13"/>
  <c r="M5" i="13"/>
  <c r="K61" i="13"/>
  <c r="K50" i="13"/>
  <c r="K16" i="76" l="1"/>
  <c r="K62" i="13"/>
  <c r="K213" i="78"/>
  <c r="P207" i="78"/>
  <c r="P204" i="78"/>
  <c r="P200" i="78"/>
  <c r="P197" i="78"/>
  <c r="P196" i="78"/>
  <c r="P194" i="78"/>
  <c r="K192" i="78"/>
  <c r="N175" i="78" l="1"/>
  <c r="K175" i="78"/>
  <c r="N150" i="78"/>
  <c r="P150" i="78" s="1"/>
  <c r="P148" i="78"/>
  <c r="P142" i="78"/>
  <c r="P141" i="78"/>
  <c r="P131" i="78"/>
  <c r="P130" i="78"/>
  <c r="P126" i="78"/>
  <c r="P125" i="78"/>
  <c r="K122" i="78"/>
  <c r="N122" i="78"/>
  <c r="P113" i="78"/>
  <c r="P97" i="78"/>
  <c r="P98" i="78"/>
  <c r="P101" i="78"/>
  <c r="P90" i="78"/>
  <c r="K87" i="78"/>
  <c r="M212" i="78"/>
  <c r="M211" i="78"/>
  <c r="M210" i="78"/>
  <c r="M209" i="78"/>
  <c r="M208" i="78"/>
  <c r="M207" i="78"/>
  <c r="M205" i="78"/>
  <c r="M204" i="78"/>
  <c r="M203" i="78"/>
  <c r="M200" i="78"/>
  <c r="M197" i="78"/>
  <c r="M196" i="78"/>
  <c r="M195" i="78"/>
  <c r="M194" i="78"/>
  <c r="M193" i="78"/>
  <c r="M179" i="78"/>
  <c r="M176" i="78"/>
  <c r="M173" i="78"/>
  <c r="M172" i="78"/>
  <c r="M171" i="78"/>
  <c r="M170" i="78"/>
  <c r="M168" i="78"/>
  <c r="M164" i="78"/>
  <c r="M163" i="78"/>
  <c r="M158" i="78"/>
  <c r="M155" i="78"/>
  <c r="M152" i="78"/>
  <c r="M151" i="78"/>
  <c r="M149" i="78"/>
  <c r="M148" i="78"/>
  <c r="M147" i="78"/>
  <c r="M145" i="78"/>
  <c r="M144" i="78"/>
  <c r="M143" i="78"/>
  <c r="M142" i="78"/>
  <c r="M141" i="78"/>
  <c r="M140" i="78"/>
  <c r="M139" i="78"/>
  <c r="M137" i="78"/>
  <c r="M136" i="78"/>
  <c r="M86" i="78"/>
  <c r="K214" i="78" l="1"/>
  <c r="M81" i="16"/>
  <c r="M80" i="16"/>
  <c r="M79" i="16"/>
  <c r="M78" i="16"/>
  <c r="M77" i="16"/>
  <c r="M76" i="16"/>
  <c r="M75" i="16"/>
  <c r="M74" i="16"/>
  <c r="M73" i="16"/>
  <c r="M72" i="16"/>
  <c r="M71" i="16"/>
  <c r="M70" i="16"/>
  <c r="M69" i="16"/>
  <c r="M66" i="16"/>
  <c r="M62" i="16"/>
  <c r="M61" i="16"/>
  <c r="M60" i="16"/>
  <c r="M58" i="16"/>
  <c r="M55" i="16"/>
  <c r="M54" i="16"/>
  <c r="M53" i="16"/>
  <c r="M48" i="16"/>
  <c r="M32" i="16"/>
  <c r="M31" i="16"/>
  <c r="M30" i="16"/>
  <c r="M29" i="16"/>
  <c r="M28" i="16"/>
  <c r="M26" i="16"/>
  <c r="M25" i="16"/>
  <c r="M23" i="16"/>
  <c r="M22" i="16"/>
  <c r="M20" i="16"/>
  <c r="M19" i="16"/>
  <c r="M17" i="16"/>
  <c r="M16" i="16"/>
  <c r="M15" i="16"/>
  <c r="M14" i="16"/>
  <c r="M13" i="16"/>
  <c r="M12" i="16"/>
  <c r="M11" i="16"/>
  <c r="M10" i="16"/>
  <c r="M8" i="16"/>
  <c r="M7" i="16"/>
  <c r="M5" i="16"/>
  <c r="K82" i="16"/>
  <c r="M82" i="16" s="1"/>
  <c r="N82" i="16"/>
  <c r="M140" i="45"/>
  <c r="M138" i="45"/>
  <c r="M136" i="45"/>
  <c r="M135" i="45"/>
  <c r="M131" i="45"/>
  <c r="M129" i="45"/>
  <c r="M127" i="45"/>
  <c r="M125" i="45"/>
  <c r="M124" i="45"/>
  <c r="M79" i="45"/>
  <c r="M75" i="45"/>
  <c r="M74" i="45"/>
  <c r="M73" i="45"/>
  <c r="M63" i="45"/>
  <c r="M62" i="45"/>
  <c r="M57" i="45"/>
  <c r="M58" i="45"/>
  <c r="M6" i="45"/>
  <c r="M7" i="45"/>
  <c r="M8" i="45"/>
  <c r="M9" i="45"/>
  <c r="M10" i="45"/>
  <c r="M5" i="45"/>
  <c r="K83" i="16" l="1"/>
  <c r="P15" i="1"/>
  <c r="P11" i="1"/>
  <c r="P6" i="1"/>
  <c r="P7" i="1"/>
  <c r="P8" i="1"/>
  <c r="P5" i="1"/>
  <c r="G213" i="78" l="1"/>
  <c r="M213" i="78" s="1"/>
  <c r="I213" i="78"/>
  <c r="E192" i="78"/>
  <c r="I192" i="78"/>
  <c r="G192" i="78"/>
  <c r="I175" i="78"/>
  <c r="P175" i="78" s="1"/>
  <c r="E175" i="78"/>
  <c r="G175" i="78"/>
  <c r="M175" i="78" s="1"/>
  <c r="D175" i="78"/>
  <c r="M150" i="78"/>
  <c r="I122" i="78"/>
  <c r="G122" i="78"/>
  <c r="M122" i="78" s="1"/>
  <c r="E122" i="78"/>
  <c r="D122" i="78"/>
  <c r="C213" i="78"/>
  <c r="P212" i="78"/>
  <c r="P211" i="78"/>
  <c r="P210" i="78"/>
  <c r="P209" i="78"/>
  <c r="P208" i="78"/>
  <c r="P203" i="78"/>
  <c r="P201" i="78"/>
  <c r="P198" i="78"/>
  <c r="P195" i="78"/>
  <c r="P193" i="78"/>
  <c r="J193" i="78"/>
  <c r="H193" i="78"/>
  <c r="F193" i="78"/>
  <c r="P179" i="78"/>
  <c r="J179" i="78"/>
  <c r="H179" i="78"/>
  <c r="F179" i="78"/>
  <c r="J177" i="78"/>
  <c r="H177" i="78"/>
  <c r="F177" i="78"/>
  <c r="P176" i="78"/>
  <c r="J176" i="78"/>
  <c r="C175" i="78"/>
  <c r="J174" i="78"/>
  <c r="H174" i="78"/>
  <c r="F174" i="78"/>
  <c r="J173" i="78"/>
  <c r="H173" i="78"/>
  <c r="F173" i="78"/>
  <c r="J172" i="78"/>
  <c r="H172" i="78"/>
  <c r="F172" i="78"/>
  <c r="J171" i="78"/>
  <c r="H171" i="78"/>
  <c r="F171" i="78"/>
  <c r="J170" i="78"/>
  <c r="H170" i="78"/>
  <c r="F170" i="78"/>
  <c r="J169" i="78"/>
  <c r="H169" i="78"/>
  <c r="F169" i="78"/>
  <c r="J168" i="78"/>
  <c r="H168" i="78"/>
  <c r="F168" i="78"/>
  <c r="J166" i="78"/>
  <c r="H166" i="78"/>
  <c r="F166" i="78"/>
  <c r="J165" i="78"/>
  <c r="H165" i="78"/>
  <c r="F165" i="78"/>
  <c r="J164" i="78"/>
  <c r="H164" i="78"/>
  <c r="F164" i="78"/>
  <c r="J163" i="78"/>
  <c r="H163" i="78"/>
  <c r="F163" i="78"/>
  <c r="J160" i="78"/>
  <c r="H160" i="78"/>
  <c r="F160" i="78"/>
  <c r="J158" i="78"/>
  <c r="H158" i="78"/>
  <c r="F158" i="78"/>
  <c r="J157" i="78"/>
  <c r="H157" i="78"/>
  <c r="F157" i="78"/>
  <c r="J155" i="78"/>
  <c r="H155" i="78"/>
  <c r="F155" i="78"/>
  <c r="J154" i="78"/>
  <c r="H154" i="78"/>
  <c r="F154" i="78"/>
  <c r="J152" i="78"/>
  <c r="H152" i="78"/>
  <c r="F152" i="78"/>
  <c r="P151" i="78"/>
  <c r="J151" i="78"/>
  <c r="H151" i="78"/>
  <c r="F151" i="78"/>
  <c r="F149" i="78"/>
  <c r="P140" i="78"/>
  <c r="F140" i="78"/>
  <c r="P127" i="78"/>
  <c r="P124" i="78"/>
  <c r="P123" i="78"/>
  <c r="F123" i="78"/>
  <c r="C122" i="78"/>
  <c r="F121" i="78"/>
  <c r="F119" i="78"/>
  <c r="F118" i="78"/>
  <c r="F117" i="78"/>
  <c r="P116" i="78"/>
  <c r="F116" i="78"/>
  <c r="F115" i="78"/>
  <c r="P114" i="78"/>
  <c r="F114" i="78"/>
  <c r="F111" i="78"/>
  <c r="F110" i="78"/>
  <c r="F109" i="78"/>
  <c r="P104" i="78"/>
  <c r="F104" i="78"/>
  <c r="F102" i="78"/>
  <c r="P96" i="78"/>
  <c r="F96" i="78"/>
  <c r="F95" i="78"/>
  <c r="F94" i="78"/>
  <c r="F93" i="78"/>
  <c r="F92" i="78"/>
  <c r="F91" i="78"/>
  <c r="P89" i="78"/>
  <c r="P88" i="78"/>
  <c r="F88" i="78"/>
  <c r="P81" i="16"/>
  <c r="J81" i="16"/>
  <c r="H81" i="16"/>
  <c r="P80" i="16"/>
  <c r="J80" i="16"/>
  <c r="H80" i="16"/>
  <c r="P79" i="16"/>
  <c r="J79" i="16"/>
  <c r="H79" i="16"/>
  <c r="P78" i="16"/>
  <c r="J78" i="16"/>
  <c r="H78" i="16"/>
  <c r="P77" i="16"/>
  <c r="J77" i="16"/>
  <c r="P76" i="16"/>
  <c r="J76" i="16"/>
  <c r="H76" i="16"/>
  <c r="J75" i="16"/>
  <c r="H75" i="16"/>
  <c r="P74" i="16"/>
  <c r="J74" i="16"/>
  <c r="H74" i="16"/>
  <c r="P73" i="16"/>
  <c r="J73" i="16"/>
  <c r="H73" i="16"/>
  <c r="P72" i="16"/>
  <c r="J72" i="16"/>
  <c r="H72" i="16"/>
  <c r="P71" i="16"/>
  <c r="J71" i="16"/>
  <c r="H71" i="16"/>
  <c r="P70" i="16"/>
  <c r="J70" i="16"/>
  <c r="H70" i="16"/>
  <c r="P69" i="16"/>
  <c r="J69" i="16"/>
  <c r="H69" i="16"/>
  <c r="H192" i="78" l="1"/>
  <c r="J192" i="78"/>
  <c r="F192" i="78"/>
  <c r="M192" i="78"/>
  <c r="P213" i="78"/>
  <c r="F213" i="78"/>
  <c r="P192" i="78"/>
  <c r="N87" i="78"/>
  <c r="N214" i="78" s="1"/>
  <c r="I87" i="78"/>
  <c r="G87" i="78"/>
  <c r="M87" i="78" s="1"/>
  <c r="E87" i="78"/>
  <c r="D87" i="78"/>
  <c r="D214" i="78" s="1"/>
  <c r="C87" i="78"/>
  <c r="C214" i="78" s="1"/>
  <c r="P86" i="78"/>
  <c r="I214" i="78" l="1"/>
  <c r="J87" i="78"/>
  <c r="E214" i="78"/>
  <c r="F214" i="78" s="1"/>
  <c r="F87" i="78"/>
  <c r="G214" i="78"/>
  <c r="M214" i="78" s="1"/>
  <c r="J150" i="78"/>
  <c r="J122" i="78"/>
  <c r="P122" i="78"/>
  <c r="P87" i="78"/>
  <c r="F175" i="78"/>
  <c r="H87" i="78"/>
  <c r="H175" i="78"/>
  <c r="H213" i="78"/>
  <c r="F122" i="78"/>
  <c r="H122" i="78"/>
  <c r="F150" i="78"/>
  <c r="H150" i="78"/>
  <c r="J175" i="78"/>
  <c r="J213" i="78"/>
  <c r="H214" i="78" l="1"/>
  <c r="P214" i="78"/>
  <c r="J214" i="78"/>
  <c r="M68" i="16"/>
  <c r="N83" i="16"/>
  <c r="M57" i="16"/>
  <c r="E27" i="16"/>
  <c r="E33" i="16"/>
  <c r="D33" i="16"/>
  <c r="I33" i="16"/>
  <c r="G33" i="16"/>
  <c r="M33" i="16" s="1"/>
  <c r="M27" i="16"/>
  <c r="H21" i="45"/>
  <c r="H22" i="45"/>
  <c r="J8" i="20" l="1"/>
  <c r="H8" i="20"/>
  <c r="F8" i="20"/>
  <c r="J113" i="45" l="1"/>
  <c r="H28" i="44" l="1"/>
  <c r="M7" i="1" l="1"/>
  <c r="J6" i="22" l="1"/>
  <c r="H6" i="22"/>
  <c r="F6" i="22"/>
  <c r="J9" i="23"/>
  <c r="H9" i="23"/>
  <c r="F9" i="23"/>
  <c r="J6" i="76"/>
  <c r="J8" i="76"/>
  <c r="J5" i="76"/>
  <c r="H6" i="76"/>
  <c r="H8" i="76"/>
  <c r="H5" i="76"/>
  <c r="F6" i="76"/>
  <c r="F8" i="76"/>
  <c r="F5" i="76"/>
  <c r="J6" i="74" l="1"/>
  <c r="J8" i="74"/>
  <c r="J5" i="74"/>
  <c r="H6" i="74"/>
  <c r="H5" i="74"/>
  <c r="F6" i="74"/>
  <c r="F8" i="74"/>
  <c r="F5" i="74"/>
  <c r="F5" i="26" l="1"/>
  <c r="I13" i="24"/>
  <c r="G13" i="24"/>
  <c r="M13" i="24" s="1"/>
  <c r="E13" i="24"/>
  <c r="D13" i="24"/>
  <c r="F11" i="24"/>
  <c r="F5" i="24"/>
  <c r="F6" i="24"/>
  <c r="F8" i="24"/>
  <c r="H13" i="24" l="1"/>
  <c r="F13" i="24"/>
  <c r="J13" i="24"/>
  <c r="P20" i="13"/>
  <c r="P52" i="13"/>
  <c r="P51" i="13"/>
  <c r="P43" i="13"/>
  <c r="P42" i="13"/>
  <c r="P41" i="13"/>
  <c r="P40" i="13"/>
  <c r="P38" i="13"/>
  <c r="P37" i="13"/>
  <c r="P47" i="13"/>
  <c r="P45" i="13"/>
  <c r="P46" i="13"/>
  <c r="P44" i="13"/>
  <c r="G50" i="13"/>
  <c r="M50" i="13" s="1"/>
  <c r="P53" i="16" l="1"/>
  <c r="P19" i="16"/>
  <c r="P20" i="16"/>
  <c r="P22" i="16"/>
  <c r="P10" i="16"/>
  <c r="P11" i="16"/>
  <c r="L30" i="1" l="1"/>
  <c r="S11" i="1" l="1"/>
  <c r="F13" i="44"/>
  <c r="P15" i="13" l="1"/>
  <c r="J15" i="13"/>
  <c r="H15" i="13"/>
  <c r="F15" i="13"/>
  <c r="I50" i="13" l="1"/>
  <c r="E50" i="13"/>
  <c r="D50" i="13"/>
  <c r="C50" i="13"/>
  <c r="J47" i="13"/>
  <c r="H47" i="13"/>
  <c r="F47" i="13"/>
  <c r="F6" i="44" l="1"/>
  <c r="C9" i="20" l="1"/>
  <c r="C60" i="43" l="1"/>
  <c r="C11" i="43"/>
  <c r="C10" i="15"/>
  <c r="C13" i="28" l="1"/>
  <c r="C16" i="28"/>
  <c r="N15" i="76"/>
  <c r="I15" i="76"/>
  <c r="G15" i="76"/>
  <c r="E15" i="76"/>
  <c r="D15" i="76"/>
  <c r="C15" i="76"/>
  <c r="N12" i="76"/>
  <c r="I12" i="76"/>
  <c r="G12" i="76"/>
  <c r="E12" i="76"/>
  <c r="D12" i="76"/>
  <c r="C12" i="76"/>
  <c r="N9" i="76"/>
  <c r="I9" i="76"/>
  <c r="G9" i="76"/>
  <c r="M9" i="76" s="1"/>
  <c r="E9" i="76"/>
  <c r="D9" i="76"/>
  <c r="C9" i="76"/>
  <c r="I15" i="74"/>
  <c r="G15" i="74"/>
  <c r="E15" i="74"/>
  <c r="D15" i="74"/>
  <c r="C15" i="74"/>
  <c r="I12" i="74"/>
  <c r="P12" i="74" s="1"/>
  <c r="G12" i="74"/>
  <c r="M12" i="74" s="1"/>
  <c r="E12" i="74"/>
  <c r="D12" i="74"/>
  <c r="C12" i="74"/>
  <c r="I9" i="74"/>
  <c r="M9" i="74"/>
  <c r="E9" i="74"/>
  <c r="D9" i="74"/>
  <c r="C9" i="74"/>
  <c r="P8" i="74"/>
  <c r="P6" i="74"/>
  <c r="P5" i="74"/>
  <c r="P9" i="76" l="1"/>
  <c r="E16" i="76"/>
  <c r="D16" i="76"/>
  <c r="I16" i="76"/>
  <c r="D16" i="74"/>
  <c r="C12" i="42" s="1"/>
  <c r="C16" i="74"/>
  <c r="B12" i="42" s="1"/>
  <c r="G16" i="74"/>
  <c r="G16" i="76"/>
  <c r="N16" i="76"/>
  <c r="P9" i="74"/>
  <c r="C17" i="28"/>
  <c r="C16" i="76"/>
  <c r="F9" i="76"/>
  <c r="H9" i="76"/>
  <c r="J9" i="76"/>
  <c r="F9" i="74"/>
  <c r="E16" i="74"/>
  <c r="I16" i="74"/>
  <c r="P16" i="74" s="1"/>
  <c r="H9" i="74"/>
  <c r="J9" i="74"/>
  <c r="F16" i="76" l="1"/>
  <c r="J16" i="76"/>
  <c r="P16" i="76"/>
  <c r="H16" i="76"/>
  <c r="M16" i="76"/>
  <c r="F12" i="42"/>
  <c r="M16" i="74"/>
  <c r="J16" i="74"/>
  <c r="H16" i="74"/>
  <c r="H12" i="42"/>
  <c r="F16" i="74"/>
  <c r="D12" i="42"/>
  <c r="C11" i="45" l="1"/>
  <c r="C16" i="1"/>
  <c r="C13" i="1"/>
  <c r="C10" i="1"/>
  <c r="F51" i="43" l="1"/>
  <c r="F46" i="43"/>
  <c r="F47" i="43"/>
  <c r="F45" i="43"/>
  <c r="F52" i="43"/>
  <c r="H5" i="28" l="1"/>
  <c r="D10" i="23"/>
  <c r="E10" i="23"/>
  <c r="H29" i="44" l="1"/>
  <c r="F11" i="44"/>
  <c r="P13" i="13" l="1"/>
  <c r="P14" i="13"/>
  <c r="P5" i="20"/>
  <c r="F23" i="43" l="1"/>
  <c r="H23" i="43"/>
  <c r="G12" i="25" l="1"/>
  <c r="M12" i="25" s="1"/>
  <c r="I9" i="47" l="1"/>
  <c r="G9" i="47"/>
  <c r="M9" i="47" s="1"/>
  <c r="E9" i="47"/>
  <c r="D9" i="47"/>
  <c r="C9" i="47"/>
  <c r="F8" i="47"/>
  <c r="H8" i="47"/>
  <c r="J8" i="47"/>
  <c r="H10" i="25"/>
  <c r="H8" i="25"/>
  <c r="M27" i="1"/>
  <c r="L27" i="1"/>
  <c r="K27" i="1"/>
  <c r="G8" i="44" l="1"/>
  <c r="H8" i="44" s="1"/>
  <c r="D8" i="44"/>
  <c r="F8" i="44" l="1"/>
  <c r="P11" i="23" l="1"/>
  <c r="H8" i="27" l="1"/>
  <c r="P8" i="27" l="1"/>
  <c r="J55" i="16" l="1"/>
  <c r="J127" i="45" l="1"/>
  <c r="F12" i="44" l="1"/>
  <c r="F43" i="43" l="1"/>
  <c r="F48" i="43"/>
  <c r="F57" i="43"/>
  <c r="F59" i="43"/>
  <c r="I5" i="15" l="1"/>
  <c r="K5" i="15"/>
  <c r="N5" i="15"/>
  <c r="I6" i="15"/>
  <c r="K6" i="15"/>
  <c r="N6" i="15"/>
  <c r="I7" i="15"/>
  <c r="K7" i="15"/>
  <c r="N7" i="15"/>
  <c r="I8" i="15"/>
  <c r="K8" i="15"/>
  <c r="I9" i="15"/>
  <c r="K9" i="15"/>
  <c r="N9" i="15"/>
  <c r="G5" i="14"/>
  <c r="G10" i="15"/>
  <c r="J10" i="15"/>
  <c r="K11" i="15"/>
  <c r="I12" i="15"/>
  <c r="C13" i="15"/>
  <c r="G8" i="14" s="1"/>
  <c r="E13" i="15"/>
  <c r="G13" i="15"/>
  <c r="N13" i="15" s="1"/>
  <c r="J13" i="15"/>
  <c r="I15" i="15"/>
  <c r="K15" i="15"/>
  <c r="N15" i="15"/>
  <c r="C16" i="15"/>
  <c r="G11" i="14" s="1"/>
  <c r="G16" i="15"/>
  <c r="J16" i="15"/>
  <c r="H8" i="14" l="1"/>
  <c r="C18" i="15"/>
  <c r="D5" i="15" s="1"/>
  <c r="E10" i="15" s="1"/>
  <c r="E18" i="15" s="1"/>
  <c r="N16" i="15"/>
  <c r="K13" i="15"/>
  <c r="J18" i="15"/>
  <c r="K16" i="15"/>
  <c r="K10" i="15"/>
  <c r="I16" i="15"/>
  <c r="I13" i="15"/>
  <c r="N10" i="15"/>
  <c r="H14" i="15" l="1"/>
  <c r="H15" i="15"/>
  <c r="H6" i="15"/>
  <c r="H12" i="15"/>
  <c r="N18" i="15"/>
  <c r="K18" i="15"/>
  <c r="H8" i="15"/>
  <c r="H11" i="15"/>
  <c r="H10" i="15"/>
  <c r="H7" i="15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P63" i="45" l="1"/>
  <c r="J8" i="24" l="1"/>
  <c r="H8" i="24"/>
  <c r="F138" i="45" l="1"/>
  <c r="H127" i="45"/>
  <c r="H129" i="45"/>
  <c r="F62" i="45" l="1"/>
  <c r="H62" i="45"/>
  <c r="F39" i="45"/>
  <c r="F40" i="45"/>
  <c r="H63" i="43"/>
  <c r="H31" i="43"/>
  <c r="H32" i="43"/>
  <c r="H25" i="43"/>
  <c r="H24" i="43"/>
  <c r="H19" i="43"/>
  <c r="H20" i="43"/>
  <c r="H22" i="43"/>
  <c r="H8" i="43"/>
  <c r="H10" i="43"/>
  <c r="H6" i="43"/>
  <c r="H7" i="43"/>
  <c r="H5" i="43"/>
  <c r="C9" i="25" l="1"/>
  <c r="I9" i="20"/>
  <c r="P9" i="20" s="1"/>
  <c r="G9" i="46"/>
  <c r="M9" i="46" s="1"/>
  <c r="G10" i="24"/>
  <c r="M10" i="24" s="1"/>
  <c r="E10" i="24"/>
  <c r="D10" i="24"/>
  <c r="C10" i="24"/>
  <c r="P34" i="16" l="1"/>
  <c r="P12" i="16"/>
  <c r="G13" i="1"/>
  <c r="G10" i="1"/>
  <c r="E6" i="16"/>
  <c r="E83" i="16" s="1"/>
  <c r="F48" i="16"/>
  <c r="H55" i="16"/>
  <c r="F40" i="16"/>
  <c r="F41" i="16"/>
  <c r="F42" i="16"/>
  <c r="F34" i="16" l="1"/>
  <c r="H61" i="16" l="1"/>
  <c r="J61" i="16"/>
  <c r="P61" i="16"/>
  <c r="F46" i="16"/>
  <c r="F39" i="16"/>
  <c r="F43" i="16"/>
  <c r="F37" i="16"/>
  <c r="H57" i="16" l="1"/>
  <c r="J57" i="16"/>
  <c r="P57" i="16"/>
  <c r="F127" i="45" l="1"/>
  <c r="J22" i="45" l="1"/>
  <c r="D27" i="1"/>
  <c r="C27" i="1"/>
  <c r="D7" i="14" l="1"/>
  <c r="D10" i="14" l="1"/>
  <c r="D17" i="14"/>
  <c r="G9" i="20"/>
  <c r="M9" i="20" s="1"/>
  <c r="D13" i="14" l="1"/>
  <c r="D18" i="14"/>
  <c r="P5" i="47"/>
  <c r="P12" i="13"/>
  <c r="P129" i="45" l="1"/>
  <c r="J120" i="45"/>
  <c r="J122" i="45"/>
  <c r="J124" i="45"/>
  <c r="J125" i="45"/>
  <c r="E27" i="1" l="1"/>
  <c r="G27" i="1"/>
  <c r="J5" i="20" l="1"/>
  <c r="J6" i="20"/>
  <c r="J10" i="20"/>
  <c r="H10" i="20" l="1"/>
  <c r="J39" i="45"/>
  <c r="J40" i="45"/>
  <c r="H39" i="45"/>
  <c r="H40" i="45"/>
  <c r="P58" i="16" l="1"/>
  <c r="P11" i="13" l="1"/>
  <c r="H8" i="1" l="1"/>
  <c r="P5" i="46" l="1"/>
  <c r="I12" i="14"/>
  <c r="I9" i="14"/>
  <c r="I6" i="14"/>
  <c r="G10" i="23" l="1"/>
  <c r="M10" i="23" s="1"/>
  <c r="I10" i="23"/>
  <c r="C10" i="23"/>
  <c r="I10" i="24"/>
  <c r="C61" i="13"/>
  <c r="E143" i="45"/>
  <c r="I143" i="45"/>
  <c r="G143" i="45"/>
  <c r="M143" i="45" s="1"/>
  <c r="G6" i="14"/>
  <c r="G7" i="14" s="1"/>
  <c r="F143" i="45" l="1"/>
  <c r="C62" i="13"/>
  <c r="I10" i="1" l="1"/>
  <c r="P10" i="1" s="1"/>
  <c r="P66" i="16" l="1"/>
  <c r="F5" i="27" l="1"/>
  <c r="S5" i="1" l="1"/>
  <c r="F77" i="45" l="1"/>
  <c r="F78" i="45"/>
  <c r="F16" i="45"/>
  <c r="G16" i="1"/>
  <c r="G30" i="1"/>
  <c r="G33" i="1"/>
  <c r="G34" i="1" l="1"/>
  <c r="F5" i="44" l="1"/>
  <c r="G16" i="44" l="1"/>
  <c r="D11" i="43"/>
  <c r="G17" i="44" l="1"/>
  <c r="J65" i="16" l="1"/>
  <c r="H65" i="16"/>
  <c r="P13" i="16" l="1"/>
  <c r="P5" i="25" l="1"/>
  <c r="D67" i="43" l="1"/>
  <c r="E67" i="43"/>
  <c r="H29" i="43"/>
  <c r="E11" i="43"/>
  <c r="K11" i="43" l="1"/>
  <c r="F11" i="43"/>
  <c r="H113" i="45"/>
  <c r="F113" i="45"/>
  <c r="J5" i="47" l="1"/>
  <c r="H5" i="47"/>
  <c r="F5" i="47"/>
  <c r="J6" i="46"/>
  <c r="H6" i="46"/>
  <c r="F6" i="46"/>
  <c r="J10" i="47" l="1"/>
  <c r="H10" i="47"/>
  <c r="F10" i="47"/>
  <c r="J6" i="47"/>
  <c r="H6" i="47"/>
  <c r="F6" i="47"/>
  <c r="J44" i="13"/>
  <c r="H44" i="13"/>
  <c r="F44" i="13"/>
  <c r="J12" i="13"/>
  <c r="H12" i="13"/>
  <c r="F12" i="13"/>
  <c r="I15" i="47" l="1"/>
  <c r="G15" i="47"/>
  <c r="E15" i="47"/>
  <c r="D15" i="47"/>
  <c r="C15" i="47"/>
  <c r="I12" i="47"/>
  <c r="P12" i="47" s="1"/>
  <c r="G12" i="47"/>
  <c r="M12" i="47" s="1"/>
  <c r="E12" i="47"/>
  <c r="D12" i="47"/>
  <c r="C12" i="47"/>
  <c r="C16" i="47" l="1"/>
  <c r="P9" i="47"/>
  <c r="F12" i="47"/>
  <c r="J12" i="47"/>
  <c r="H12" i="47"/>
  <c r="G16" i="47"/>
  <c r="M16" i="47" s="1"/>
  <c r="E16" i="47"/>
  <c r="I16" i="47"/>
  <c r="J9" i="47"/>
  <c r="D16" i="47"/>
  <c r="F9" i="47"/>
  <c r="H9" i="47"/>
  <c r="H40" i="13"/>
  <c r="P16" i="47" l="1"/>
  <c r="F16" i="47"/>
  <c r="J16" i="47"/>
  <c r="H16" i="47"/>
  <c r="H38" i="13" l="1"/>
  <c r="H32" i="45" l="1"/>
  <c r="L33" i="1" l="1"/>
  <c r="L34" i="1" l="1"/>
  <c r="G6" i="16" l="1"/>
  <c r="G83" i="16" s="1"/>
  <c r="M83" i="16" l="1"/>
  <c r="M6" i="16"/>
  <c r="H8" i="28" l="1"/>
  <c r="P15" i="23" l="1"/>
  <c r="P6" i="24"/>
  <c r="P10" i="13"/>
  <c r="K24" i="43"/>
  <c r="J11" i="27" l="1"/>
  <c r="H11" i="27"/>
  <c r="F11" i="27"/>
  <c r="S15" i="1" l="1"/>
  <c r="J43" i="13" l="1"/>
  <c r="H43" i="13"/>
  <c r="F43" i="13"/>
  <c r="P9" i="13"/>
  <c r="P8" i="13"/>
  <c r="J11" i="13"/>
  <c r="H11" i="13"/>
  <c r="F11" i="13"/>
  <c r="I15" i="46"/>
  <c r="G15" i="46"/>
  <c r="E15" i="46"/>
  <c r="D15" i="46"/>
  <c r="C15" i="46"/>
  <c r="I12" i="46"/>
  <c r="G12" i="46"/>
  <c r="E12" i="46"/>
  <c r="D12" i="46"/>
  <c r="C12" i="46"/>
  <c r="I9" i="46"/>
  <c r="P9" i="46" s="1"/>
  <c r="E9" i="46"/>
  <c r="D9" i="46"/>
  <c r="C9" i="46"/>
  <c r="J5" i="46"/>
  <c r="H5" i="46"/>
  <c r="F5" i="46"/>
  <c r="C16" i="46" l="1"/>
  <c r="D16" i="46"/>
  <c r="H9" i="46"/>
  <c r="F9" i="46"/>
  <c r="E16" i="46"/>
  <c r="G16" i="46"/>
  <c r="M16" i="46" s="1"/>
  <c r="I16" i="46"/>
  <c r="P16" i="46" s="1"/>
  <c r="J9" i="46"/>
  <c r="H16" i="46" l="1"/>
  <c r="F16" i="46"/>
  <c r="J16" i="46"/>
  <c r="K10" i="43" l="1"/>
  <c r="K8" i="43"/>
  <c r="J58" i="16" l="1"/>
  <c r="H58" i="16"/>
  <c r="J56" i="16"/>
  <c r="H56" i="16"/>
  <c r="F47" i="16"/>
  <c r="F38" i="16"/>
  <c r="H32" i="16"/>
  <c r="F32" i="16"/>
  <c r="F33" i="16" l="1"/>
  <c r="H33" i="16"/>
  <c r="J33" i="16"/>
  <c r="J5" i="16" l="1"/>
  <c r="J53" i="16" l="1"/>
  <c r="H53" i="16"/>
  <c r="I5" i="14"/>
  <c r="I7" i="14" s="1"/>
  <c r="I8" i="14"/>
  <c r="J8" i="14" s="1"/>
  <c r="I11" i="14"/>
  <c r="I10" i="14" l="1"/>
  <c r="I13" i="14" s="1"/>
  <c r="F5" i="45"/>
  <c r="H5" i="45"/>
  <c r="J5" i="45"/>
  <c r="F6" i="45"/>
  <c r="H6" i="45"/>
  <c r="J6" i="45"/>
  <c r="F7" i="45"/>
  <c r="H7" i="45"/>
  <c r="J7" i="45"/>
  <c r="F8" i="45"/>
  <c r="H8" i="45"/>
  <c r="J8" i="45"/>
  <c r="F10" i="45"/>
  <c r="H10" i="45"/>
  <c r="J10" i="45"/>
  <c r="F9" i="45"/>
  <c r="H9" i="45"/>
  <c r="J9" i="45"/>
  <c r="C31" i="44" l="1"/>
  <c r="J10" i="26" l="1"/>
  <c r="H10" i="26"/>
  <c r="F10" i="26"/>
  <c r="F64" i="45" l="1"/>
  <c r="K30" i="43" l="1"/>
  <c r="H26" i="43" l="1"/>
  <c r="C14" i="43"/>
  <c r="M33" i="1" l="1"/>
  <c r="K33" i="1"/>
  <c r="M30" i="1"/>
  <c r="M34" i="1" l="1"/>
  <c r="P8" i="28" l="1"/>
  <c r="P6" i="28"/>
  <c r="P5" i="28"/>
  <c r="I16" i="28" l="1"/>
  <c r="G16" i="28"/>
  <c r="E16" i="28"/>
  <c r="D16" i="28"/>
  <c r="I13" i="28"/>
  <c r="P13" i="28" s="1"/>
  <c r="G13" i="28"/>
  <c r="M13" i="28" s="1"/>
  <c r="E13" i="28"/>
  <c r="D13" i="28"/>
  <c r="J11" i="28"/>
  <c r="H11" i="28"/>
  <c r="F11" i="28"/>
  <c r="M10" i="28"/>
  <c r="J8" i="28"/>
  <c r="F8" i="28"/>
  <c r="J6" i="28"/>
  <c r="H6" i="28"/>
  <c r="F6" i="28"/>
  <c r="J5" i="28"/>
  <c r="F5" i="28"/>
  <c r="I16" i="23"/>
  <c r="G16" i="23"/>
  <c r="M16" i="23" s="1"/>
  <c r="E16" i="23"/>
  <c r="D16" i="23"/>
  <c r="C16" i="23"/>
  <c r="G17" i="28" l="1"/>
  <c r="D17" i="28"/>
  <c r="P16" i="23"/>
  <c r="F10" i="28"/>
  <c r="P10" i="28"/>
  <c r="J13" i="28"/>
  <c r="I17" i="28"/>
  <c r="F13" i="28"/>
  <c r="H13" i="28"/>
  <c r="H10" i="28"/>
  <c r="J10" i="28"/>
  <c r="J16" i="23"/>
  <c r="H16" i="23"/>
  <c r="F16" i="23"/>
  <c r="J15" i="23"/>
  <c r="H15" i="23"/>
  <c r="F15" i="23"/>
  <c r="J14" i="23"/>
  <c r="H14" i="23"/>
  <c r="F14" i="23"/>
  <c r="I13" i="23"/>
  <c r="P13" i="23" s="1"/>
  <c r="G13" i="23"/>
  <c r="M13" i="23" s="1"/>
  <c r="E13" i="23"/>
  <c r="D13" i="23"/>
  <c r="C13" i="23"/>
  <c r="P17" i="28" l="1"/>
  <c r="M17" i="28"/>
  <c r="H17" i="28"/>
  <c r="J17" i="28"/>
  <c r="H13" i="23"/>
  <c r="J13" i="23"/>
  <c r="F13" i="23"/>
  <c r="J12" i="23"/>
  <c r="H12" i="23"/>
  <c r="F12" i="23"/>
  <c r="J11" i="23"/>
  <c r="H11" i="23"/>
  <c r="F11" i="23"/>
  <c r="I17" i="23"/>
  <c r="H14" i="42" s="1"/>
  <c r="G17" i="23"/>
  <c r="E17" i="23"/>
  <c r="D14" i="42" s="1"/>
  <c r="D17" i="23"/>
  <c r="C14" i="42" s="1"/>
  <c r="P8" i="23"/>
  <c r="J8" i="23"/>
  <c r="H8" i="23"/>
  <c r="F8" i="23"/>
  <c r="P7" i="23"/>
  <c r="J7" i="23"/>
  <c r="H7" i="23"/>
  <c r="F7" i="23"/>
  <c r="J6" i="23"/>
  <c r="H6" i="23"/>
  <c r="F6" i="23"/>
  <c r="P5" i="23"/>
  <c r="J5" i="23"/>
  <c r="H5" i="23"/>
  <c r="F5" i="23"/>
  <c r="I15" i="22"/>
  <c r="G15" i="22"/>
  <c r="E15" i="22"/>
  <c r="D15" i="22"/>
  <c r="C15" i="22"/>
  <c r="I12" i="22"/>
  <c r="G12" i="22"/>
  <c r="E12" i="22"/>
  <c r="D12" i="22"/>
  <c r="C12" i="22"/>
  <c r="J11" i="22"/>
  <c r="H11" i="22"/>
  <c r="F11" i="22"/>
  <c r="I9" i="22"/>
  <c r="G9" i="22"/>
  <c r="M9" i="22" s="1"/>
  <c r="E9" i="22"/>
  <c r="D9" i="22"/>
  <c r="C9" i="22"/>
  <c r="P8" i="22"/>
  <c r="J8" i="22"/>
  <c r="H8" i="22"/>
  <c r="F8" i="22"/>
  <c r="P5" i="22"/>
  <c r="J5" i="22"/>
  <c r="H5" i="22"/>
  <c r="F5" i="22"/>
  <c r="I15" i="27"/>
  <c r="G15" i="27"/>
  <c r="E15" i="27"/>
  <c r="D15" i="27"/>
  <c r="C15" i="27"/>
  <c r="I12" i="27"/>
  <c r="G12" i="27"/>
  <c r="M12" i="27" s="1"/>
  <c r="E12" i="27"/>
  <c r="D12" i="27"/>
  <c r="C12" i="27"/>
  <c r="J10" i="27"/>
  <c r="H10" i="27"/>
  <c r="F10" i="27"/>
  <c r="I9" i="27"/>
  <c r="G9" i="27"/>
  <c r="M9" i="27" s="1"/>
  <c r="E9" i="27"/>
  <c r="D9" i="27"/>
  <c r="C9" i="27"/>
  <c r="J8" i="27"/>
  <c r="F8" i="27"/>
  <c r="J6" i="27"/>
  <c r="H6" i="27"/>
  <c r="F6" i="27"/>
  <c r="P5" i="27"/>
  <c r="J5" i="27"/>
  <c r="H5" i="27"/>
  <c r="I15" i="26"/>
  <c r="G15" i="26"/>
  <c r="E15" i="26"/>
  <c r="D15" i="26"/>
  <c r="C15" i="26"/>
  <c r="I12" i="26"/>
  <c r="G12" i="26"/>
  <c r="M12" i="26" s="1"/>
  <c r="E12" i="26"/>
  <c r="D12" i="26"/>
  <c r="C12" i="26"/>
  <c r="I9" i="26"/>
  <c r="G9" i="26"/>
  <c r="M9" i="26" s="1"/>
  <c r="E9" i="26"/>
  <c r="D9" i="26"/>
  <c r="C9" i="26"/>
  <c r="J8" i="26"/>
  <c r="H8" i="26"/>
  <c r="F8" i="26"/>
  <c r="P6" i="26"/>
  <c r="J6" i="26"/>
  <c r="H6" i="26"/>
  <c r="F6" i="26"/>
  <c r="P5" i="26"/>
  <c r="J5" i="26"/>
  <c r="H5" i="26"/>
  <c r="I15" i="25"/>
  <c r="G15" i="25"/>
  <c r="E15" i="25"/>
  <c r="D15" i="25"/>
  <c r="C15" i="25"/>
  <c r="I12" i="25"/>
  <c r="E12" i="25"/>
  <c r="D12" i="25"/>
  <c r="H12" i="25" s="1"/>
  <c r="C12" i="25"/>
  <c r="J10" i="25"/>
  <c r="F10" i="25"/>
  <c r="I9" i="25"/>
  <c r="G9" i="25"/>
  <c r="M9" i="25" s="1"/>
  <c r="E9" i="25"/>
  <c r="D9" i="25"/>
  <c r="J8" i="25"/>
  <c r="F8" i="25"/>
  <c r="J6" i="25"/>
  <c r="H6" i="25"/>
  <c r="F6" i="25"/>
  <c r="J5" i="25"/>
  <c r="H5" i="25"/>
  <c r="F5" i="25"/>
  <c r="I16" i="24"/>
  <c r="G16" i="24"/>
  <c r="E16" i="24"/>
  <c r="E17" i="24" s="1"/>
  <c r="D16" i="24"/>
  <c r="C16" i="24"/>
  <c r="C13" i="24"/>
  <c r="P8" i="24"/>
  <c r="J6" i="24"/>
  <c r="H6" i="24"/>
  <c r="P5" i="24"/>
  <c r="J5" i="24"/>
  <c r="H5" i="24"/>
  <c r="I15" i="20"/>
  <c r="G15" i="20"/>
  <c r="E15" i="20"/>
  <c r="D15" i="20"/>
  <c r="C15" i="20"/>
  <c r="I12" i="20"/>
  <c r="P12" i="20" s="1"/>
  <c r="G12" i="20"/>
  <c r="M12" i="20" s="1"/>
  <c r="E12" i="20"/>
  <c r="D12" i="20"/>
  <c r="C12" i="20"/>
  <c r="F10" i="20"/>
  <c r="E9" i="20"/>
  <c r="D9" i="20"/>
  <c r="P6" i="20"/>
  <c r="H6" i="20"/>
  <c r="F6" i="20"/>
  <c r="H5" i="20"/>
  <c r="F5" i="20"/>
  <c r="I61" i="13"/>
  <c r="G61" i="13"/>
  <c r="M61" i="13" s="1"/>
  <c r="F14" i="42" l="1"/>
  <c r="M17" i="23"/>
  <c r="D16" i="20"/>
  <c r="E16" i="22"/>
  <c r="D13" i="42" s="1"/>
  <c r="E16" i="27"/>
  <c r="D11" i="42" s="1"/>
  <c r="I16" i="20"/>
  <c r="H7" i="42" s="1"/>
  <c r="G16" i="20"/>
  <c r="M16" i="20" s="1"/>
  <c r="E16" i="20"/>
  <c r="P9" i="25"/>
  <c r="J12" i="25"/>
  <c r="F12" i="26"/>
  <c r="H12" i="26"/>
  <c r="J12" i="26"/>
  <c r="E16" i="26"/>
  <c r="D16" i="26"/>
  <c r="F61" i="13"/>
  <c r="P61" i="13"/>
  <c r="F12" i="20"/>
  <c r="I16" i="26"/>
  <c r="F12" i="25"/>
  <c r="J12" i="22"/>
  <c r="H12" i="20"/>
  <c r="J12" i="20"/>
  <c r="P17" i="23"/>
  <c r="P10" i="23"/>
  <c r="F17" i="23"/>
  <c r="C17" i="23"/>
  <c r="B14" i="42" s="1"/>
  <c r="J17" i="23"/>
  <c r="H17" i="23"/>
  <c r="F10" i="23"/>
  <c r="H10" i="23"/>
  <c r="J10" i="23"/>
  <c r="P9" i="22"/>
  <c r="J9" i="22"/>
  <c r="F12" i="22"/>
  <c r="H12" i="22"/>
  <c r="D16" i="22"/>
  <c r="F9" i="22"/>
  <c r="H9" i="22"/>
  <c r="P9" i="27"/>
  <c r="J12" i="27"/>
  <c r="J9" i="27"/>
  <c r="F12" i="27"/>
  <c r="H12" i="27"/>
  <c r="D16" i="27"/>
  <c r="F9" i="27"/>
  <c r="H9" i="27"/>
  <c r="P9" i="26"/>
  <c r="C16" i="26"/>
  <c r="B10" i="42" s="1"/>
  <c r="D10" i="42"/>
  <c r="J9" i="26"/>
  <c r="F9" i="26"/>
  <c r="H9" i="26"/>
  <c r="J9" i="25"/>
  <c r="F9" i="25"/>
  <c r="H9" i="25"/>
  <c r="P10" i="24"/>
  <c r="J10" i="24"/>
  <c r="F10" i="24"/>
  <c r="H10" i="24"/>
  <c r="J9" i="20"/>
  <c r="F9" i="20"/>
  <c r="H9" i="20"/>
  <c r="J61" i="13"/>
  <c r="H61" i="13"/>
  <c r="P60" i="13"/>
  <c r="J60" i="13"/>
  <c r="H60" i="13"/>
  <c r="F60" i="13"/>
  <c r="P59" i="13"/>
  <c r="J59" i="13"/>
  <c r="H59" i="13"/>
  <c r="F59" i="13"/>
  <c r="P58" i="13"/>
  <c r="J58" i="13"/>
  <c r="H58" i="13"/>
  <c r="F58" i="13"/>
  <c r="P57" i="13"/>
  <c r="J57" i="13"/>
  <c r="H57" i="13"/>
  <c r="F57" i="13"/>
  <c r="P56" i="13"/>
  <c r="J56" i="13"/>
  <c r="H56" i="13"/>
  <c r="F56" i="13"/>
  <c r="P55" i="13"/>
  <c r="J55" i="13"/>
  <c r="H55" i="13"/>
  <c r="F55" i="13"/>
  <c r="P54" i="13"/>
  <c r="J54" i="13"/>
  <c r="H54" i="13"/>
  <c r="F54" i="13"/>
  <c r="P53" i="13"/>
  <c r="J53" i="13"/>
  <c r="H53" i="13"/>
  <c r="F53" i="13"/>
  <c r="J52" i="13"/>
  <c r="H52" i="13"/>
  <c r="F52" i="13"/>
  <c r="J51" i="13"/>
  <c r="H51" i="13"/>
  <c r="F51" i="13"/>
  <c r="I62" i="13"/>
  <c r="G62" i="13"/>
  <c r="M62" i="13" s="1"/>
  <c r="D62" i="13"/>
  <c r="J46" i="13"/>
  <c r="H46" i="13"/>
  <c r="F46" i="13"/>
  <c r="J49" i="13"/>
  <c r="H49" i="13"/>
  <c r="F49" i="13"/>
  <c r="J45" i="13"/>
  <c r="H45" i="13"/>
  <c r="F45" i="13"/>
  <c r="J41" i="13"/>
  <c r="H41" i="13"/>
  <c r="F41" i="13"/>
  <c r="J40" i="13"/>
  <c r="F40" i="13"/>
  <c r="J42" i="13"/>
  <c r="H42" i="13"/>
  <c r="F42" i="13"/>
  <c r="J38" i="13"/>
  <c r="F38" i="13"/>
  <c r="J37" i="13"/>
  <c r="H37" i="13"/>
  <c r="F37" i="13"/>
  <c r="I29" i="13"/>
  <c r="G29" i="13"/>
  <c r="E29" i="13"/>
  <c r="E30" i="13" s="1"/>
  <c r="D29" i="13"/>
  <c r="C15" i="42" s="1"/>
  <c r="C29" i="13"/>
  <c r="P28" i="13"/>
  <c r="J28" i="13"/>
  <c r="H28" i="13"/>
  <c r="F28" i="13"/>
  <c r="P27" i="13"/>
  <c r="J27" i="13"/>
  <c r="H27" i="13"/>
  <c r="F27" i="13"/>
  <c r="P26" i="13"/>
  <c r="J26" i="13"/>
  <c r="H26" i="13"/>
  <c r="F26" i="13"/>
  <c r="P25" i="13"/>
  <c r="J25" i="13"/>
  <c r="H25" i="13"/>
  <c r="F25" i="13"/>
  <c r="P24" i="13"/>
  <c r="J24" i="13"/>
  <c r="H24" i="13"/>
  <c r="F24" i="13"/>
  <c r="P23" i="13"/>
  <c r="J23" i="13"/>
  <c r="H23" i="13"/>
  <c r="F23" i="13"/>
  <c r="P22" i="13"/>
  <c r="J22" i="13"/>
  <c r="H22" i="13"/>
  <c r="F22" i="13"/>
  <c r="P21" i="13"/>
  <c r="J21" i="13"/>
  <c r="H21" i="13"/>
  <c r="F21" i="13"/>
  <c r="J20" i="13"/>
  <c r="H20" i="13"/>
  <c r="F20" i="13"/>
  <c r="P19" i="13"/>
  <c r="J19" i="13"/>
  <c r="H19" i="13"/>
  <c r="F19" i="13"/>
  <c r="M18" i="13"/>
  <c r="C18" i="13"/>
  <c r="J14" i="13"/>
  <c r="H14" i="13"/>
  <c r="F14" i="13"/>
  <c r="J17" i="13"/>
  <c r="H17" i="13"/>
  <c r="F17" i="13"/>
  <c r="J13" i="13"/>
  <c r="H13" i="13"/>
  <c r="F13" i="13"/>
  <c r="J9" i="13"/>
  <c r="H9" i="13"/>
  <c r="F9" i="13"/>
  <c r="J8" i="13"/>
  <c r="H8" i="13"/>
  <c r="F8" i="13"/>
  <c r="J10" i="13"/>
  <c r="H10" i="13"/>
  <c r="F10" i="13"/>
  <c r="P6" i="13"/>
  <c r="J6" i="13"/>
  <c r="H6" i="13"/>
  <c r="F6" i="13"/>
  <c r="P5" i="13"/>
  <c r="J5" i="13"/>
  <c r="H5" i="13"/>
  <c r="F5" i="13"/>
  <c r="J16" i="26" l="1"/>
  <c r="F15" i="42"/>
  <c r="M29" i="13"/>
  <c r="F16" i="20"/>
  <c r="J18" i="13"/>
  <c r="C10" i="42"/>
  <c r="H10" i="42"/>
  <c r="D7" i="42"/>
  <c r="F7" i="42"/>
  <c r="P16" i="20"/>
  <c r="F16" i="26"/>
  <c r="F50" i="13"/>
  <c r="P16" i="26"/>
  <c r="I30" i="13"/>
  <c r="B15" i="42"/>
  <c r="C16" i="22"/>
  <c r="B13" i="42" s="1"/>
  <c r="C13" i="42"/>
  <c r="F16" i="22"/>
  <c r="C16" i="27"/>
  <c r="B11" i="42" s="1"/>
  <c r="C11" i="42"/>
  <c r="F16" i="27"/>
  <c r="C16" i="20"/>
  <c r="B7" i="42" s="1"/>
  <c r="J16" i="20"/>
  <c r="H16" i="20"/>
  <c r="C7" i="42"/>
  <c r="P18" i="13"/>
  <c r="G30" i="13"/>
  <c r="M30" i="13" s="1"/>
  <c r="J62" i="13"/>
  <c r="H62" i="13"/>
  <c r="H50" i="13"/>
  <c r="J50" i="13"/>
  <c r="F29" i="13"/>
  <c r="H29" i="13"/>
  <c r="J29" i="13"/>
  <c r="D30" i="13"/>
  <c r="F18" i="13"/>
  <c r="H18" i="13"/>
  <c r="P30" i="13" l="1"/>
  <c r="N50" i="13"/>
  <c r="C30" i="13"/>
  <c r="J30" i="13"/>
  <c r="H30" i="13"/>
  <c r="F30" i="13"/>
  <c r="J66" i="16"/>
  <c r="H66" i="16"/>
  <c r="P62" i="16"/>
  <c r="J62" i="16"/>
  <c r="H62" i="16"/>
  <c r="P60" i="16"/>
  <c r="J60" i="16"/>
  <c r="H60" i="16"/>
  <c r="J59" i="16"/>
  <c r="H59" i="16"/>
  <c r="J54" i="16"/>
  <c r="H54" i="16"/>
  <c r="F45" i="16"/>
  <c r="F44" i="16"/>
  <c r="F35" i="16"/>
  <c r="P31" i="16"/>
  <c r="H31" i="16"/>
  <c r="F31" i="16"/>
  <c r="P30" i="16"/>
  <c r="H30" i="16"/>
  <c r="F30" i="16"/>
  <c r="P29" i="16"/>
  <c r="H29" i="16"/>
  <c r="F29" i="16"/>
  <c r="P28" i="16"/>
  <c r="H28" i="16"/>
  <c r="F28" i="16"/>
  <c r="P16" i="16"/>
  <c r="P14" i="16"/>
  <c r="P8" i="16"/>
  <c r="P7" i="16"/>
  <c r="I6" i="16"/>
  <c r="I83" i="16" s="1"/>
  <c r="D6" i="16"/>
  <c r="D83" i="16" s="1"/>
  <c r="P5" i="16"/>
  <c r="H5" i="16"/>
  <c r="F5" i="16"/>
  <c r="P83" i="16" l="1"/>
  <c r="N62" i="13"/>
  <c r="P62" i="13" s="1"/>
  <c r="J6" i="16"/>
  <c r="F82" i="16"/>
  <c r="P29" i="13"/>
  <c r="P50" i="13"/>
  <c r="F27" i="16"/>
  <c r="F6" i="16"/>
  <c r="P6" i="16"/>
  <c r="P27" i="16"/>
  <c r="J82" i="16"/>
  <c r="J68" i="16"/>
  <c r="P68" i="16"/>
  <c r="P33" i="16"/>
  <c r="J27" i="16"/>
  <c r="H82" i="16"/>
  <c r="F68" i="16"/>
  <c r="H68" i="16"/>
  <c r="H27" i="16"/>
  <c r="H6" i="16"/>
  <c r="J141" i="45"/>
  <c r="H141" i="45"/>
  <c r="F141" i="45"/>
  <c r="P140" i="45"/>
  <c r="J140" i="45"/>
  <c r="H140" i="45"/>
  <c r="F140" i="45"/>
  <c r="P138" i="45"/>
  <c r="J138" i="45"/>
  <c r="H138" i="45"/>
  <c r="J132" i="45"/>
  <c r="H132" i="45"/>
  <c r="F132" i="45"/>
  <c r="J133" i="45"/>
  <c r="H133" i="45"/>
  <c r="F133" i="45"/>
  <c r="J129" i="45"/>
  <c r="F129" i="45"/>
  <c r="P136" i="45"/>
  <c r="H125" i="45"/>
  <c r="F125" i="45"/>
  <c r="P124" i="45"/>
  <c r="H124" i="45"/>
  <c r="F124" i="45"/>
  <c r="H122" i="45"/>
  <c r="F122" i="45"/>
  <c r="H120" i="45"/>
  <c r="F120" i="45"/>
  <c r="F83" i="16" l="1"/>
  <c r="J83" i="16"/>
  <c r="H83" i="16"/>
  <c r="P82" i="16"/>
  <c r="P143" i="45"/>
  <c r="J143" i="45"/>
  <c r="H143" i="45"/>
  <c r="E144" i="45" l="1"/>
  <c r="F144" i="45" s="1"/>
  <c r="C144" i="45"/>
  <c r="G144" i="45" l="1"/>
  <c r="M144" i="45" s="1"/>
  <c r="M108" i="45"/>
  <c r="I144" i="45"/>
  <c r="P108" i="45"/>
  <c r="J82" i="45"/>
  <c r="H82" i="45"/>
  <c r="F82" i="45"/>
  <c r="J79" i="45"/>
  <c r="H79" i="45"/>
  <c r="F79" i="45"/>
  <c r="J78" i="45"/>
  <c r="H78" i="45"/>
  <c r="J77" i="45"/>
  <c r="H77" i="45"/>
  <c r="J76" i="45"/>
  <c r="H76" i="45"/>
  <c r="F76" i="45"/>
  <c r="J74" i="45"/>
  <c r="H74" i="45"/>
  <c r="F74" i="45"/>
  <c r="J73" i="45"/>
  <c r="H73" i="45"/>
  <c r="F73" i="45"/>
  <c r="J71" i="45"/>
  <c r="H71" i="45"/>
  <c r="F71" i="45"/>
  <c r="H144" i="45" l="1"/>
  <c r="P144" i="45"/>
  <c r="J144" i="45"/>
  <c r="I65" i="45"/>
  <c r="P65" i="45" s="1"/>
  <c r="G65" i="45"/>
  <c r="M65" i="45" s="1"/>
  <c r="E65" i="45"/>
  <c r="D65" i="45"/>
  <c r="C65" i="45"/>
  <c r="C145" i="45" s="1"/>
  <c r="J64" i="45"/>
  <c r="H64" i="45"/>
  <c r="F65" i="45" l="1"/>
  <c r="J65" i="45"/>
  <c r="H65" i="45"/>
  <c r="J63" i="45"/>
  <c r="H63" i="45"/>
  <c r="F63" i="45"/>
  <c r="P62" i="45"/>
  <c r="J62" i="45"/>
  <c r="M61" i="45"/>
  <c r="J59" i="45"/>
  <c r="F59" i="45"/>
  <c r="J58" i="45"/>
  <c r="F58" i="45"/>
  <c r="J57" i="45"/>
  <c r="F57" i="45"/>
  <c r="J56" i="45"/>
  <c r="F56" i="45"/>
  <c r="J54" i="45"/>
  <c r="F54" i="45"/>
  <c r="J55" i="45"/>
  <c r="F55" i="45"/>
  <c r="J41" i="45"/>
  <c r="H41" i="45"/>
  <c r="F41" i="45"/>
  <c r="J53" i="45"/>
  <c r="F53" i="45"/>
  <c r="J47" i="45"/>
  <c r="H47" i="45"/>
  <c r="J38" i="45"/>
  <c r="H38" i="45"/>
  <c r="F38" i="45"/>
  <c r="J35" i="45"/>
  <c r="H35" i="45"/>
  <c r="F35" i="45"/>
  <c r="J34" i="45"/>
  <c r="H34" i="45"/>
  <c r="F34" i="45"/>
  <c r="J33" i="45"/>
  <c r="H33" i="45"/>
  <c r="F33" i="45"/>
  <c r="J32" i="45"/>
  <c r="F32" i="45"/>
  <c r="J31" i="45"/>
  <c r="H31" i="45"/>
  <c r="F31" i="45"/>
  <c r="J30" i="45"/>
  <c r="H30" i="45"/>
  <c r="F30" i="45"/>
  <c r="J29" i="45"/>
  <c r="H29" i="45"/>
  <c r="F29" i="45"/>
  <c r="J28" i="45"/>
  <c r="H28" i="45"/>
  <c r="F28" i="45"/>
  <c r="J27" i="45"/>
  <c r="H27" i="45"/>
  <c r="F27" i="45"/>
  <c r="J26" i="45"/>
  <c r="H26" i="45"/>
  <c r="F26" i="45"/>
  <c r="J25" i="45"/>
  <c r="H25" i="45"/>
  <c r="F25" i="45"/>
  <c r="J24" i="45"/>
  <c r="H24" i="45"/>
  <c r="F24" i="45"/>
  <c r="J23" i="45"/>
  <c r="H23" i="45"/>
  <c r="F23" i="45"/>
  <c r="F22" i="45"/>
  <c r="J21" i="45"/>
  <c r="F21" i="45"/>
  <c r="J20" i="45"/>
  <c r="H20" i="45"/>
  <c r="F20" i="45"/>
  <c r="J19" i="45"/>
  <c r="H19" i="45"/>
  <c r="F19" i="45"/>
  <c r="J18" i="45"/>
  <c r="H18" i="45"/>
  <c r="F18" i="45"/>
  <c r="J16" i="45"/>
  <c r="H16" i="45"/>
  <c r="J17" i="45"/>
  <c r="H17" i="45"/>
  <c r="F17" i="45"/>
  <c r="J15" i="45"/>
  <c r="H15" i="45"/>
  <c r="F15" i="45"/>
  <c r="J14" i="45"/>
  <c r="H14" i="45"/>
  <c r="F14" i="45"/>
  <c r="J13" i="45"/>
  <c r="H13" i="45"/>
  <c r="F13" i="45"/>
  <c r="J12" i="45"/>
  <c r="H12" i="45"/>
  <c r="F12" i="45"/>
  <c r="I11" i="45"/>
  <c r="G11" i="45"/>
  <c r="M11" i="45" s="1"/>
  <c r="E11" i="45"/>
  <c r="D145" i="45"/>
  <c r="P9" i="45"/>
  <c r="P10" i="45"/>
  <c r="P8" i="45"/>
  <c r="P7" i="45"/>
  <c r="P6" i="45"/>
  <c r="P5" i="45"/>
  <c r="I33" i="1"/>
  <c r="E33" i="1"/>
  <c r="D33" i="1"/>
  <c r="C33" i="1"/>
  <c r="I30" i="1"/>
  <c r="E30" i="1"/>
  <c r="D30" i="1"/>
  <c r="C30" i="1"/>
  <c r="K16" i="1"/>
  <c r="H12" i="14" s="1"/>
  <c r="J12" i="14" s="1"/>
  <c r="I16" i="1"/>
  <c r="P16" i="1" s="1"/>
  <c r="E16" i="1"/>
  <c r="G12" i="14"/>
  <c r="M15" i="1"/>
  <c r="J15" i="1"/>
  <c r="H15" i="1"/>
  <c r="M14" i="1"/>
  <c r="J14" i="1"/>
  <c r="H14" i="1"/>
  <c r="K13" i="1"/>
  <c r="I13" i="1"/>
  <c r="P13" i="1" s="1"/>
  <c r="E13" i="1"/>
  <c r="M12" i="1"/>
  <c r="J12" i="1"/>
  <c r="H12" i="1"/>
  <c r="M11" i="1"/>
  <c r="J11" i="1"/>
  <c r="H11" i="1"/>
  <c r="K10" i="1"/>
  <c r="G17" i="1"/>
  <c r="S8" i="1"/>
  <c r="M8" i="1"/>
  <c r="J8" i="1"/>
  <c r="S7" i="1"/>
  <c r="J7" i="1"/>
  <c r="H7" i="1"/>
  <c r="S6" i="1"/>
  <c r="M6" i="1"/>
  <c r="J6" i="1"/>
  <c r="H6" i="1"/>
  <c r="M5" i="1"/>
  <c r="J5" i="1"/>
  <c r="F11" i="45" l="1"/>
  <c r="S10" i="1"/>
  <c r="H6" i="14"/>
  <c r="J6" i="14" s="1"/>
  <c r="G9" i="14"/>
  <c r="G10" i="14" s="1"/>
  <c r="G13" i="14" s="1"/>
  <c r="C17" i="1"/>
  <c r="D9" i="1" s="1"/>
  <c r="H9" i="14"/>
  <c r="J9" i="14" s="1"/>
  <c r="M10" i="1"/>
  <c r="O33" i="1"/>
  <c r="E145" i="45"/>
  <c r="S16" i="1"/>
  <c r="E17" i="1"/>
  <c r="H16" i="1"/>
  <c r="H13" i="1"/>
  <c r="G145" i="45"/>
  <c r="M145" i="45" s="1"/>
  <c r="K17" i="1"/>
  <c r="F61" i="45"/>
  <c r="I17" i="1"/>
  <c r="J61" i="45"/>
  <c r="P61" i="45"/>
  <c r="P11" i="45"/>
  <c r="H61" i="45"/>
  <c r="H11" i="45"/>
  <c r="J11" i="45"/>
  <c r="M16" i="1"/>
  <c r="S13" i="1"/>
  <c r="M13" i="1"/>
  <c r="J16" i="1"/>
  <c r="J13" i="1"/>
  <c r="H10" i="1"/>
  <c r="J10" i="1"/>
  <c r="K29" i="44"/>
  <c r="F29" i="44"/>
  <c r="F28" i="44"/>
  <c r="C4" i="42" l="1"/>
  <c r="F11" i="1"/>
  <c r="F12" i="1"/>
  <c r="L13" i="1"/>
  <c r="L9" i="1"/>
  <c r="F8" i="1"/>
  <c r="F9" i="1"/>
  <c r="F5" i="42"/>
  <c r="P17" i="1"/>
  <c r="C6" i="42"/>
  <c r="L16" i="1"/>
  <c r="D5" i="1"/>
  <c r="D7" i="1"/>
  <c r="D6" i="1"/>
  <c r="D8" i="1"/>
  <c r="H145" i="45"/>
  <c r="F145" i="45"/>
  <c r="F10" i="1"/>
  <c r="C5" i="42"/>
  <c r="F16" i="1"/>
  <c r="H17" i="1"/>
  <c r="F13" i="1"/>
  <c r="D6" i="42"/>
  <c r="H6" i="42"/>
  <c r="L14" i="1"/>
  <c r="L12" i="1"/>
  <c r="L7" i="1"/>
  <c r="L5" i="1"/>
  <c r="L15" i="1"/>
  <c r="L11" i="1"/>
  <c r="L8" i="1"/>
  <c r="L6" i="1"/>
  <c r="L10" i="1"/>
  <c r="F14" i="1"/>
  <c r="F7" i="1"/>
  <c r="F5" i="1"/>
  <c r="F15" i="1"/>
  <c r="F6" i="1"/>
  <c r="B5" i="42"/>
  <c r="D14" i="1"/>
  <c r="D12" i="1"/>
  <c r="D15" i="1"/>
  <c r="D11" i="1"/>
  <c r="D13" i="1"/>
  <c r="D16" i="1"/>
  <c r="D10" i="1"/>
  <c r="B6" i="42"/>
  <c r="M17" i="1"/>
  <c r="F6" i="42"/>
  <c r="S17" i="1"/>
  <c r="J17" i="1"/>
  <c r="K31" i="44"/>
  <c r="H31" i="44"/>
  <c r="E16" i="44" l="1"/>
  <c r="D16" i="44"/>
  <c r="C16" i="44"/>
  <c r="C8" i="44"/>
  <c r="H16" i="44" l="1"/>
  <c r="K16" i="44"/>
  <c r="F16" i="44"/>
  <c r="D17" i="44"/>
  <c r="E17" i="44"/>
  <c r="K17" i="44" s="1"/>
  <c r="C17" i="44"/>
  <c r="K67" i="43"/>
  <c r="G67" i="43"/>
  <c r="C67" i="43"/>
  <c r="C68" i="43" s="1"/>
  <c r="K65" i="43"/>
  <c r="H65" i="43"/>
  <c r="F65" i="43"/>
  <c r="K64" i="43"/>
  <c r="H64" i="43"/>
  <c r="K63" i="43"/>
  <c r="F63" i="43"/>
  <c r="K62" i="43"/>
  <c r="H62" i="43"/>
  <c r="F62" i="43"/>
  <c r="K61" i="43"/>
  <c r="F61" i="43"/>
  <c r="G60" i="43"/>
  <c r="E60" i="43"/>
  <c r="E68" i="43" l="1"/>
  <c r="K60" i="43"/>
  <c r="H17" i="44"/>
  <c r="F17" i="44"/>
  <c r="H67" i="43"/>
  <c r="F67" i="43"/>
  <c r="F60" i="43"/>
  <c r="H60" i="43"/>
  <c r="G38" i="43" l="1"/>
  <c r="K37" i="43" l="1"/>
  <c r="H37" i="43"/>
  <c r="F37" i="43"/>
  <c r="K33" i="43"/>
  <c r="F33" i="43"/>
  <c r="K32" i="43"/>
  <c r="F32" i="43"/>
  <c r="K31" i="43"/>
  <c r="F31" i="43"/>
  <c r="F30" i="43"/>
  <c r="K29" i="43"/>
  <c r="F29" i="43"/>
  <c r="F28" i="43"/>
  <c r="K26" i="43"/>
  <c r="F38" i="43" l="1"/>
  <c r="H38" i="43"/>
  <c r="F26" i="43"/>
  <c r="K25" i="43"/>
  <c r="F25" i="43"/>
  <c r="F24" i="43"/>
  <c r="K23" i="43"/>
  <c r="K22" i="43"/>
  <c r="F22" i="43"/>
  <c r="F21" i="43"/>
  <c r="K20" i="43"/>
  <c r="F20" i="43"/>
  <c r="K19" i="43"/>
  <c r="F19" i="43"/>
  <c r="F18" i="43"/>
  <c r="F13" i="43"/>
  <c r="F12" i="43"/>
  <c r="G11" i="43"/>
  <c r="G68" i="43" s="1"/>
  <c r="D68" i="43"/>
  <c r="F10" i="43"/>
  <c r="F8" i="43"/>
  <c r="K7" i="43"/>
  <c r="F7" i="43"/>
  <c r="K6" i="43"/>
  <c r="H11" i="43" l="1"/>
  <c r="K68" i="43"/>
  <c r="F68" i="43"/>
  <c r="H11" i="14"/>
  <c r="J11" i="14" s="1"/>
  <c r="H68" i="43" l="1"/>
  <c r="H5" i="14"/>
  <c r="H7" i="14" s="1"/>
  <c r="H17" i="14" l="1"/>
  <c r="H10" i="14"/>
  <c r="J5" i="14"/>
  <c r="J7" i="14"/>
  <c r="F17" i="14"/>
  <c r="H18" i="14" l="1"/>
  <c r="E17" i="14"/>
  <c r="E18" i="14"/>
  <c r="G18" i="14"/>
  <c r="H13" i="14" l="1"/>
  <c r="J13" i="14" s="1"/>
  <c r="J10" i="14"/>
  <c r="I18" i="14"/>
  <c r="I17" i="14"/>
  <c r="G17" i="14"/>
  <c r="F18" i="14"/>
  <c r="H15" i="42" l="1"/>
  <c r="B4" i="42"/>
  <c r="D34" i="1" l="1"/>
  <c r="E34" i="1"/>
  <c r="C34" i="1"/>
  <c r="I34" i="1"/>
  <c r="I145" i="45" l="1"/>
  <c r="J145" i="45" l="1"/>
  <c r="P145" i="45"/>
  <c r="D5" i="42"/>
  <c r="H5" i="42" l="1"/>
  <c r="E62" i="13" l="1"/>
  <c r="D17" i="24"/>
  <c r="C8" i="42" s="1"/>
  <c r="I17" i="24"/>
  <c r="G17" i="24"/>
  <c r="M17" i="24" s="1"/>
  <c r="C17" i="24"/>
  <c r="B8" i="42" s="1"/>
  <c r="F8" i="42" l="1"/>
  <c r="D8" i="42"/>
  <c r="F62" i="13"/>
  <c r="J17" i="24"/>
  <c r="H8" i="42"/>
  <c r="P17" i="24"/>
  <c r="H17" i="24"/>
  <c r="F17" i="24"/>
  <c r="D16" i="25"/>
  <c r="C9" i="42" s="1"/>
  <c r="E16" i="25"/>
  <c r="D9" i="42" s="1"/>
  <c r="I16" i="25"/>
  <c r="P16" i="25" s="1"/>
  <c r="G16" i="25"/>
  <c r="C16" i="25"/>
  <c r="B9" i="42" s="1"/>
  <c r="F9" i="42" l="1"/>
  <c r="M16" i="25"/>
  <c r="J16" i="25"/>
  <c r="H9" i="42"/>
  <c r="H16" i="25"/>
  <c r="F16" i="25"/>
  <c r="G16" i="26"/>
  <c r="M16" i="26" s="1"/>
  <c r="G16" i="27"/>
  <c r="I16" i="27"/>
  <c r="H16" i="27" l="1"/>
  <c r="M16" i="27"/>
  <c r="J16" i="27"/>
  <c r="H16" i="26"/>
  <c r="H11" i="42"/>
  <c r="F10" i="42"/>
  <c r="F11" i="42"/>
  <c r="P16" i="27"/>
  <c r="G16" i="22"/>
  <c r="I16" i="22"/>
  <c r="J16" i="22" s="1"/>
  <c r="E17" i="28"/>
  <c r="H16" i="22" l="1"/>
  <c r="M16" i="22"/>
  <c r="D15" i="42"/>
  <c r="H13" i="42"/>
  <c r="F13" i="42"/>
  <c r="F17" i="28"/>
  <c r="P16" i="22"/>
  <c r="K30" i="1"/>
  <c r="O34" i="1" l="1"/>
  <c r="K34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7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7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86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4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5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sharedStrings.xml><?xml version="1.0" encoding="utf-8"?>
<sst xmlns="http://schemas.openxmlformats.org/spreadsheetml/2006/main" count="4327" uniqueCount="838">
  <si>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</si>
  <si>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</si>
  <si>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</si>
  <si>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</si>
  <si>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</si>
  <si>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</si>
  <si>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</si>
  <si>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</si>
  <si>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</si>
  <si>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</si>
  <si>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</si>
  <si>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</si>
  <si>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</si>
  <si>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</si>
  <si>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</si>
  <si>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</si>
  <si>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</si>
  <si>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</si>
  <si>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</si>
  <si>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</si>
  <si>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</si>
  <si>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</si>
  <si>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</si>
  <si>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</si>
  <si>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</si>
  <si>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</si>
  <si>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</si>
  <si>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</si>
  <si>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</si>
  <si>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</si>
  <si>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</si>
  <si>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</si>
  <si>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</si>
  <si>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</si>
  <si>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</si>
  <si>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</si>
  <si>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</si>
  <si>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</si>
  <si>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</si>
  <si>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</si>
  <si>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</si>
  <si>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</si>
  <si>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</si>
  <si>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</si>
  <si>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</si>
  <si>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</si>
  <si>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</si>
  <si>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</si>
  <si>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</si>
  <si>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</si>
  <si>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</si>
  <si>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</si>
  <si>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</si>
  <si>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</si>
  <si>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</si>
  <si>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</si>
  <si>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</si>
  <si>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</si>
  <si>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</si>
  <si>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</si>
  <si>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</si>
  <si>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</si>
  <si>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</si>
  <si>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</si>
  <si>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</si>
  <si>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</si>
  <si>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</si>
  <si>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</si>
  <si>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</si>
  <si>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</si>
  <si>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</si>
  <si>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</si>
  <si>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</si>
  <si>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</si>
  <si>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</si>
  <si>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</si>
  <si>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</si>
  <si>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</si>
  <si>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</si>
  <si>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</si>
  <si>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</si>
  <si>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</si>
  <si>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</si>
  <si>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</si>
  <si>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</si>
  <si>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</si>
  <si>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</si>
  <si>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</si>
  <si>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</si>
  <si>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</si>
  <si>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</si>
  <si>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</si>
  <si>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</si>
  <si>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</si>
  <si>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</si>
  <si>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</si>
  <si>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</si>
  <si>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</si>
  <si>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</si>
  <si>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</si>
  <si>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</si>
  <si>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</si>
  <si>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</si>
  <si>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</si>
  <si>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</si>
  <si>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</si>
  <si>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</si>
  <si>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</si>
  <si>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</si>
  <si>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</si>
  <si>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</si>
  <si>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</si>
  <si>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</si>
  <si>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</si>
  <si>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</si>
  <si>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</si>
  <si>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</si>
  <si>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</si>
  <si>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</si>
  <si>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</si>
  <si>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</si>
  <si>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</si>
  <si>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</si>
  <si>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</si>
  <si>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</si>
  <si>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</si>
  <si>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</si>
  <si>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</si>
  <si>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</si>
  <si>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</si>
  <si>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</si>
  <si>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</si>
  <si>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</si>
  <si>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</si>
  <si>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</si>
  <si>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</si>
  <si>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</si>
  <si>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</si>
  <si>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</si>
  <si>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</si>
  <si>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</si>
  <si>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</si>
  <si>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</si>
  <si>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</si>
  <si>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</si>
  <si>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</si>
  <si>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</si>
  <si>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</si>
  <si>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</si>
  <si>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</si>
  <si>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</si>
  <si>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</si>
  <si>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</si>
  <si>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</si>
  <si>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</si>
  <si>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Participació Tributs de l'Estat</t>
  </si>
  <si>
    <t>Grua i parany</t>
  </si>
  <si>
    <t>Cementiris</t>
  </si>
  <si>
    <t>Clavegueram</t>
  </si>
  <si>
    <t>Codi concepte</t>
  </si>
  <si>
    <t>113-114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</si>
  <si>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</si>
  <si>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</si>
  <si>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</si>
  <si>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</si>
  <si>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</si>
  <si>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</si>
  <si>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</si>
  <si>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</si>
  <si>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</si>
  <si>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</si>
  <si>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</si>
  <si>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</si>
  <si>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</si>
  <si>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</si>
  <si>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</si>
  <si>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</si>
  <si>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</si>
  <si>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</si>
  <si>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</si>
  <si>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</si>
  <si>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</si>
  <si>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</si>
  <si>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</si>
  <si>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</si>
  <si>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</si>
  <si>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</si>
  <si>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</si>
  <si>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</si>
  <si>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</si>
  <si>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</si>
  <si>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</si>
  <si>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</si>
  <si>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</si>
  <si>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</si>
  <si>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</si>
  <si>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</si>
  <si>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</si>
  <si>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</si>
  <si>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</si>
  <si>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</si>
  <si>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</si>
  <si>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</si>
  <si>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</si>
  <si>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</si>
  <si>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</si>
  <si>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</si>
  <si>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</si>
  <si>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</si>
  <si>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</si>
  <si>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</si>
  <si>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</si>
  <si>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</si>
  <si>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</si>
  <si>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</si>
  <si>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</si>
  <si>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</si>
  <si>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</si>
  <si>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</si>
  <si>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</si>
  <si>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</si>
  <si>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</si>
  <si>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</si>
  <si>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</si>
  <si>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</si>
  <si>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</si>
  <si>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</si>
  <si>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</si>
  <si>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</si>
  <si>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</si>
  <si>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</si>
  <si>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</si>
  <si>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</si>
  <si>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</si>
  <si>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</si>
  <si>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</si>
  <si>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</si>
  <si>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</si>
  <si>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</si>
  <si>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</si>
  <si>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</si>
  <si>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</si>
  <si>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</si>
  <si>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</si>
  <si>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</si>
  <si>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</si>
  <si>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</si>
  <si>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</si>
  <si>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</si>
  <si>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</si>
  <si>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</si>
  <si>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</si>
  <si>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</si>
  <si>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</si>
  <si>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</si>
  <si>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</si>
  <si>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</si>
  <si>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</si>
  <si>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</si>
  <si>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</si>
  <si>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</si>
  <si>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</si>
  <si>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</si>
  <si>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</si>
  <si>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</si>
  <si>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</si>
  <si>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</si>
  <si>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</si>
  <si>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</si>
  <si>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</si>
  <si>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</si>
  <si>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</si>
  <si>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</si>
  <si>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</si>
  <si>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</si>
  <si>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</si>
  <si>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</si>
  <si>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</si>
  <si>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</si>
  <si>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</si>
  <si>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</si>
  <si>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</si>
  <si>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</si>
  <si>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</si>
  <si>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</si>
  <si>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</si>
  <si>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</si>
  <si>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</si>
  <si>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</si>
  <si>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</si>
  <si>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</si>
  <si>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</si>
  <si>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</si>
  <si>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</si>
  <si>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</si>
  <si>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</si>
  <si>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</si>
  <si>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</si>
  <si>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</si>
  <si>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</si>
  <si>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</si>
  <si>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</si>
  <si>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</si>
  <si>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</si>
  <si>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</si>
  <si>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</si>
  <si>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</si>
  <si>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</si>
  <si>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</si>
  <si>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</si>
  <si>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</si>
  <si>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AMB-EMSHTR (TMTR)</t>
  </si>
  <si>
    <t>AMB-EMT (Targeta Rosa)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</si>
  <si>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</si>
  <si>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</si>
  <si>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</si>
  <si>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</si>
  <si>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</si>
  <si>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</si>
  <si>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</si>
  <si>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</si>
  <si>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</si>
  <si>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</si>
  <si>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</si>
  <si>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</si>
  <si>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</si>
  <si>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</si>
  <si>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</si>
  <si>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</si>
  <si>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</si>
  <si>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</si>
  <si>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</si>
  <si>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</si>
  <si>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</si>
  <si>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</si>
  <si>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</si>
  <si>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</si>
  <si>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</si>
  <si>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</si>
  <si>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</si>
  <si>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</si>
  <si>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</si>
  <si>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</si>
  <si>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</si>
  <si>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</si>
  <si>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IRC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</si>
  <si>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</si>
  <si>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</si>
  <si>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</si>
  <si>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</si>
  <si>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</si>
  <si>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</si>
  <si>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</si>
  <si>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</si>
  <si>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</si>
  <si>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</si>
  <si>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</si>
  <si>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</si>
  <si>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</si>
  <si>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</si>
  <si>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</si>
  <si>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</si>
  <si>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</si>
  <si>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</si>
  <si>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</si>
  <si>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</si>
  <si>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</si>
  <si>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</si>
  <si>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</si>
  <si>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</si>
  <si>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</si>
  <si>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</si>
  <si>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</si>
  <si>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</si>
  <si>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</si>
  <si>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</si>
  <si>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</si>
  <si>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</si>
  <si>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</si>
  <si>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</si>
  <si>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</si>
  <si>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</si>
  <si>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</si>
  <si>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</si>
  <si>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</si>
  <si>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</si>
  <si>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</si>
  <si>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</si>
  <si>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</si>
  <si>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</si>
  <si>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</si>
  <si>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</si>
  <si>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</si>
  <si>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</si>
  <si>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</si>
  <si>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</si>
  <si>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</si>
  <si>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</si>
  <si>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</si>
  <si>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</si>
  <si>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</si>
  <si>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</si>
  <si>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</si>
  <si>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</si>
  <si>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</si>
  <si>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</si>
  <si>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</si>
  <si>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</si>
  <si>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</si>
  <si>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</si>
  <si>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</si>
  <si>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</si>
  <si>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</si>
  <si>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</si>
  <si>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</si>
  <si>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</si>
  <si>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</si>
  <si>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</si>
  <si>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</si>
  <si>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</si>
  <si>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</si>
  <si>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</si>
  <si>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</si>
  <si>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</si>
  <si>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</si>
  <si>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</si>
  <si>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</si>
  <si>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</si>
  <si>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</si>
  <si>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</si>
  <si>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</si>
  <si>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</si>
  <si>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</si>
  <si>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</si>
  <si>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</si>
  <si>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</si>
  <si>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</si>
  <si>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</si>
  <si>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450-451-453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</si>
  <si>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</si>
  <si>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</si>
  <si>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</si>
  <si>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</si>
  <si>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</si>
  <si>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</si>
  <si>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</si>
  <si>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</si>
  <si>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</si>
  <si>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</si>
  <si>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</si>
  <si>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</si>
  <si>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</si>
  <si>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Resum per orgànics i despesa corrent (capítols 1 a 5)</t>
  </si>
  <si>
    <t>Resum per grups de programa. D.corrent</t>
  </si>
  <si>
    <t>*No s'inclouen els romanents de tresoreria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</si>
  <si>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</si>
  <si>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</si>
  <si>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</si>
  <si>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</si>
  <si>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</si>
  <si>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</si>
  <si>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</si>
  <si>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</si>
  <si>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</si>
  <si>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</si>
  <si>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</si>
  <si>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</si>
  <si>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</si>
  <si>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</si>
  <si>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</si>
  <si>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</si>
  <si>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</si>
  <si>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</si>
  <si>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</si>
  <si>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</si>
  <si>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</si>
  <si>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</si>
  <si>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</si>
  <si>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</si>
  <si>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</si>
  <si>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</si>
  <si>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</si>
  <si>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</si>
  <si>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</si>
  <si>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</si>
  <si>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</si>
  <si>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</si>
  <si>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Administració Marçal de la Seguretat i Mobilitat</t>
  </si>
  <si>
    <t>Administració Marçal de Cultura</t>
  </si>
  <si>
    <t>Rom.tresoreria per despeses Marçals</t>
  </si>
  <si>
    <t>Resum per orgànics i despesa corrent</t>
  </si>
  <si>
    <t xml:space="preserve">Contribucions especials </t>
  </si>
  <si>
    <t>2016 L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</si>
  <si>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</si>
  <si>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</si>
  <si>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</si>
  <si>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</si>
  <si>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</si>
  <si>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</si>
  <si>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</si>
  <si>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</si>
  <si>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</si>
  <si>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</si>
  <si>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</si>
  <si>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</si>
  <si>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</si>
  <si>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</si>
  <si>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</si>
  <si>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</si>
  <si>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</si>
  <si>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</si>
  <si>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</si>
  <si>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</si>
  <si>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</si>
  <si>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</si>
  <si>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</si>
  <si>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</si>
  <si>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</si>
  <si>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</si>
  <si>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</si>
  <si>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</si>
  <si>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</si>
  <si>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</si>
  <si>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</si>
  <si>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</si>
  <si>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</si>
  <si>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</si>
  <si>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</si>
  <si>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</si>
  <si>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</si>
  <si>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</si>
  <si>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</si>
  <si>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</si>
  <si>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</si>
  <si>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</si>
  <si>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</si>
  <si>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</si>
  <si>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</si>
  <si>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</si>
  <si>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</si>
  <si>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</si>
  <si>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</si>
  <si>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</si>
  <si>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</si>
  <si>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</si>
  <si>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</si>
  <si>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</si>
  <si>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</si>
  <si>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</si>
  <si>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</si>
  <si>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</si>
  <si>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</si>
  <si>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</si>
  <si>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</si>
  <si>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</si>
  <si>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</si>
  <si>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</si>
  <si>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</si>
  <si>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</si>
  <si>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</si>
  <si>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</si>
  <si>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</si>
  <si>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</si>
  <si>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</si>
  <si>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</si>
  <si>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</si>
  <si>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</si>
  <si>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</si>
  <si>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</si>
  <si>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</si>
  <si>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</si>
  <si>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</si>
  <si>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</si>
  <si>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</si>
  <si>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</si>
  <si>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</si>
  <si>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</si>
  <si>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</si>
  <si>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</si>
  <si>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</si>
  <si>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</si>
  <si>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</si>
  <si>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</si>
  <si>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</si>
  <si>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</si>
  <si>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</si>
  <si>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</si>
  <si>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</si>
  <si>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</si>
  <si>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</si>
  <si>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</si>
  <si>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</si>
  <si>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</si>
  <si>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</si>
  <si>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</si>
  <si>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</si>
  <si>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</si>
  <si>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</si>
  <si>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</si>
  <si>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</si>
  <si>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</si>
  <si>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</si>
  <si>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</si>
  <si>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</si>
  <si>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</si>
  <si>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</si>
  <si>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</si>
  <si>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</si>
  <si>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</si>
  <si>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</si>
  <si>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</si>
  <si>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</si>
  <si>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</si>
  <si>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</si>
  <si>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</si>
  <si>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</si>
  <si>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</si>
  <si>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</si>
  <si>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</si>
  <si>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</si>
  <si>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</si>
  <si>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</si>
  <si>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</si>
  <si>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</si>
  <si>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</si>
  <si>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</si>
  <si>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</si>
  <si>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</si>
  <si>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</si>
  <si>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</si>
  <si>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</si>
  <si>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</si>
  <si>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</si>
  <si>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</si>
  <si>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</si>
  <si>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</si>
  <si>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</si>
  <si>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</si>
  <si>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</si>
  <si>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</si>
  <si>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</si>
  <si>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</si>
  <si>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</si>
  <si>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</si>
  <si>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</si>
  <si>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</si>
  <si>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</si>
  <si>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</si>
  <si>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</si>
  <si>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</si>
  <si>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</si>
  <si>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</si>
  <si>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</si>
  <si>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</si>
  <si>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</si>
  <si>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</si>
  <si>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</si>
  <si>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</si>
  <si>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</si>
  <si>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</si>
  <si>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</si>
  <si>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</si>
  <si>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</si>
  <si>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</si>
  <si>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</si>
  <si>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</si>
  <si>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</si>
  <si>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</si>
  <si>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</si>
  <si>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</si>
  <si>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</si>
  <si>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</si>
  <si>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</si>
  <si>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</si>
  <si>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</si>
  <si>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</si>
  <si>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</si>
  <si>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</si>
  <si>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</si>
  <si>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</si>
  <si>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</si>
  <si>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</si>
  <si>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</si>
  <si>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</si>
  <si>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</si>
  <si>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</si>
  <si>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</si>
  <si>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</si>
  <si>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</si>
  <si>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</si>
  <si>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</si>
  <si>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</si>
  <si>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</si>
  <si>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</si>
  <si>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</si>
  <si>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</si>
  <si>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</si>
  <si>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</si>
  <si>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</si>
  <si>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</si>
  <si>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</si>
  <si>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</si>
  <si>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</si>
  <si>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</si>
  <si>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</si>
  <si>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</si>
  <si>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</si>
  <si>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</si>
  <si>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</si>
  <si>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</si>
  <si>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</si>
  <si>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</si>
  <si>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</si>
  <si>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</si>
  <si>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</si>
  <si>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</si>
  <si>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</si>
  <si>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</si>
  <si>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</si>
  <si>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</si>
  <si>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</si>
  <si>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</si>
  <si>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</si>
  <si>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</si>
  <si>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</si>
  <si>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</si>
  <si>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</si>
  <si>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</si>
  <si>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</si>
  <si>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</si>
  <si>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</si>
  <si>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</si>
  <si>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</si>
  <si>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</si>
  <si>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</si>
  <si>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</si>
  <si>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</si>
  <si>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</si>
  <si>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</si>
  <si>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</si>
  <si>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</si>
  <si>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465-467-469-47-48-resta 464</t>
  </si>
  <si>
    <t>Altres Infraestructures</t>
  </si>
  <si>
    <t>Promoció de la Salut</t>
  </si>
  <si>
    <t>2017 L</t>
  </si>
  <si>
    <t>Altres transf. A org. Autònoms</t>
  </si>
  <si>
    <t>Barcelona Activa - Far</t>
  </si>
  <si>
    <t>Pla de Barris</t>
  </si>
  <si>
    <t>Execució de despeses. Gerència de Empresa Cultura i Innovació</t>
  </si>
  <si>
    <t>Indemnitzacions Assegurances No de Vida</t>
  </si>
  <si>
    <t>ICUB (Memòria Històrica)</t>
  </si>
  <si>
    <t>Execució de despeses. Sectors</t>
  </si>
  <si>
    <t>Gerència de Política Econòmica i Desenvolupament Local</t>
  </si>
  <si>
    <t>44400-01-02-03-04-05-06-07-08-09</t>
  </si>
  <si>
    <t>A l' Administració General de l' Estat</t>
  </si>
  <si>
    <t>Barcelona Activa (Aportacions Gener.)</t>
  </si>
  <si>
    <t>Ajust pròrroga pressupostària àrea de despesa 4</t>
  </si>
  <si>
    <t>4999</t>
  </si>
  <si>
    <t>AMB (CTE I FC)</t>
  </si>
  <si>
    <t>AMB (IBI)</t>
  </si>
  <si>
    <t>Aportació a Barcelona Regional</t>
  </si>
  <si>
    <t>Resta Àrees Metropolitanes</t>
  </si>
  <si>
    <t xml:space="preserve">2018 P </t>
  </si>
  <si>
    <t>2018 P</t>
  </si>
  <si>
    <t>2018 L</t>
  </si>
  <si>
    <t>2017 P (2016P)</t>
  </si>
  <si>
    <t>2016 P</t>
  </si>
  <si>
    <t>Execució de despeses. Gerència Turisme, Comerç i Mercats</t>
  </si>
  <si>
    <t>0704</t>
  </si>
  <si>
    <t>Gerència Turisme, Comerç i Mercats</t>
  </si>
  <si>
    <t>134</t>
  </si>
  <si>
    <t>136</t>
  </si>
  <si>
    <t>152</t>
  </si>
  <si>
    <t>234</t>
  </si>
  <si>
    <t>313</t>
  </si>
  <si>
    <t>323</t>
  </si>
  <si>
    <t>328</t>
  </si>
  <si>
    <t>336</t>
  </si>
  <si>
    <t>338</t>
  </si>
  <si>
    <t>342</t>
  </si>
  <si>
    <t>343</t>
  </si>
  <si>
    <t>430</t>
  </si>
  <si>
    <t>459</t>
  </si>
  <si>
    <t>491</t>
  </si>
  <si>
    <t>499</t>
  </si>
  <si>
    <t>931</t>
  </si>
  <si>
    <t>1341</t>
  </si>
  <si>
    <t>1536</t>
  </si>
  <si>
    <t>1721</t>
  </si>
  <si>
    <t>2341</t>
  </si>
  <si>
    <t>3111</t>
  </si>
  <si>
    <t>3131</t>
  </si>
  <si>
    <t>3232</t>
  </si>
  <si>
    <t>3281</t>
  </si>
  <si>
    <t>3291</t>
  </si>
  <si>
    <t>3361</t>
  </si>
  <si>
    <t>3371</t>
  </si>
  <si>
    <t>3381</t>
  </si>
  <si>
    <t>3421</t>
  </si>
  <si>
    <t>3431</t>
  </si>
  <si>
    <t>4301</t>
  </si>
  <si>
    <t>4591</t>
  </si>
  <si>
    <t>4911</t>
  </si>
  <si>
    <t>9311</t>
  </si>
  <si>
    <t>9431</t>
  </si>
  <si>
    <t>1361</t>
  </si>
  <si>
    <t>1521</t>
  </si>
  <si>
    <t>1601</t>
  </si>
  <si>
    <t>559-550-551(-) 55000</t>
  </si>
  <si>
    <r>
      <rPr>
        <b/>
        <sz val="8"/>
        <rFont val="Arial"/>
        <family val="2"/>
      </rPr>
      <t>resta 45</t>
    </r>
  </si>
  <si>
    <t>42 (-) 42010 (-) 42011</t>
  </si>
  <si>
    <t>75 (-) 75031 (-) 75070</t>
  </si>
  <si>
    <t>6 (-) 60 (-) 61901</t>
  </si>
  <si>
    <t>41030-41031-41032-41034</t>
  </si>
  <si>
    <t>CTE**</t>
  </si>
  <si>
    <t>FCF**</t>
  </si>
  <si>
    <t>Gerència Empresa, Cultura i Innovació</t>
  </si>
  <si>
    <t>*</t>
  </si>
  <si>
    <t>Execució de despeses. Gerència Empresa Cultura i Innovació*</t>
  </si>
  <si>
    <t>Execució de despeses. Gerència Turisme, Comerç i Mercats*</t>
  </si>
  <si>
    <t>Execució de despeses. Gerència de Presidència i Economia*</t>
  </si>
  <si>
    <t>Execució de despeses. Gerència de Política Econòmica i Desenvolupament Local*</t>
  </si>
  <si>
    <t>Execució de despeses. Gerència de Drets de Ciutadania, Cultura, Participació i Transparència*</t>
  </si>
  <si>
    <t>Derivat de la nova estructura municipal per a l'exercici 2018, tota la despesa de la Gerència d'Empresa Cultura i Innovació ha estat distribuida a les següents Gerències: Gerència de Turisme, Comerç i Mercats (nova Gerència), Gerència de Presidència i Economia, Gerència de Política Econòmica i Desenvolupament Local i Gerència de Drets de Ciutadania, Cultura, Participació i Transparència.</t>
  </si>
  <si>
    <t>Var. 18/17</t>
  </si>
  <si>
    <t>Impostos directes</t>
  </si>
  <si>
    <t>Impostos indirectes</t>
  </si>
  <si>
    <t>4631</t>
  </si>
  <si>
    <t>463</t>
  </si>
  <si>
    <t>Investigació científica,tècnica i aplicada</t>
  </si>
  <si>
    <r>
      <t xml:space="preserve">% Capacitat (Necessitat) finançament
</t>
    </r>
    <r>
      <rPr>
        <sz val="8"/>
        <color theme="1"/>
        <rFont val="Arial"/>
        <family val="2"/>
      </rPr>
      <t>(abans d'ajustos SEC)</t>
    </r>
  </si>
  <si>
    <t>IM d'Urbanisme</t>
  </si>
  <si>
    <t>A Agost</t>
  </si>
  <si>
    <t>Agost</t>
  </si>
  <si>
    <t>Agost 2017</t>
  </si>
  <si>
    <t>Agost 2018</t>
  </si>
  <si>
    <t xml:space="preserve">Agost 2017 </t>
  </si>
  <si>
    <t>Anàlisi modificacions de crèdit per capítols Agost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</si>
</sst>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0"/>
    <numFmt numFmtId="165" formatCode="0.0%"/>
    <numFmt numFmtId="166" formatCode="_-* #,##0\ _€_-;\-* #,##0\ _€_-;_-* &quot;-&quot;??\ _€_-;_-@_-"/>
  </numFmts>
  <fonts count="101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4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hair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 style="thin">
        <color theme="3"/>
      </right>
      <top style="hair">
        <color indexed="64"/>
      </top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 style="thin">
        <color theme="3"/>
      </left>
      <right/>
      <top/>
      <bottom style="hair">
        <color theme="3"/>
      </bottom>
      <diagonal/>
    </border>
    <border>
      <left style="thin">
        <color theme="3"/>
      </left>
      <right/>
      <top/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theme="3"/>
      </right>
      <top style="hair">
        <color auto="1"/>
      </top>
      <bottom style="hair">
        <color auto="1"/>
      </bottom>
      <diagonal/>
    </border>
    <border>
      <left/>
      <right style="thin">
        <color theme="3"/>
      </right>
      <top style="hair">
        <color theme="3"/>
      </top>
      <bottom style="medium">
        <color theme="0" tint="-0.14996795556505021"/>
      </bottom>
      <diagonal/>
    </border>
    <border>
      <left/>
      <right style="medium">
        <color theme="3"/>
      </right>
      <top style="hair">
        <color theme="3"/>
      </top>
      <bottom style="hair">
        <color theme="3"/>
      </bottom>
      <diagonal/>
    </border>
    <border>
      <left/>
      <right/>
      <top style="hair">
        <color theme="0"/>
      </top>
      <bottom style="medium">
        <color auto="1"/>
      </bottom>
      <diagonal/>
    </border>
    <border>
      <left style="medium">
        <color auto="1"/>
      </left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medium">
        <color auto="1"/>
      </bottom>
      <diagonal/>
    </border>
  </borders>
  <cellStyleXfs count="559">
    <xf numFmtId="0" fontId="0" fillId="0" borderId="0"/>
    <xf numFmtId="0" fontId="31" fillId="0" borderId="0" applyNumberFormat="0" applyFill="0" applyBorder="0" applyAlignment="0" applyProtection="0"/>
    <xf numFmtId="9" fontId="40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46" fillId="0" borderId="0"/>
    <xf numFmtId="0" fontId="46" fillId="0" borderId="0"/>
    <xf numFmtId="0" fontId="46" fillId="0" borderId="0"/>
    <xf numFmtId="0" fontId="50" fillId="0" borderId="0"/>
    <xf numFmtId="0" fontId="46" fillId="0" borderId="0"/>
    <xf numFmtId="0" fontId="50" fillId="0" borderId="0"/>
    <xf numFmtId="0" fontId="46" fillId="0" borderId="0"/>
    <xf numFmtId="0" fontId="52" fillId="0" borderId="0"/>
    <xf numFmtId="0" fontId="46" fillId="0" borderId="0"/>
    <xf numFmtId="0" fontId="55" fillId="0" borderId="0" applyNumberFormat="0" applyFill="0" applyBorder="0" applyAlignment="0" applyProtection="0"/>
    <xf numFmtId="0" fontId="30" fillId="0" borderId="0"/>
    <xf numFmtId="0" fontId="71" fillId="0" borderId="106" applyNumberFormat="0" applyFill="0" applyAlignment="0" applyProtection="0"/>
    <xf numFmtId="0" fontId="72" fillId="0" borderId="107" applyNumberFormat="0" applyFill="0" applyAlignment="0" applyProtection="0"/>
    <xf numFmtId="0" fontId="31" fillId="0" borderId="108" applyNumberFormat="0" applyFill="0" applyAlignment="0" applyProtection="0"/>
    <xf numFmtId="0" fontId="73" fillId="4" borderId="0" applyNumberFormat="0" applyBorder="0" applyAlignment="0" applyProtection="0"/>
    <xf numFmtId="0" fontId="74" fillId="5" borderId="0" applyNumberFormat="0" applyBorder="0" applyAlignment="0" applyProtection="0"/>
    <xf numFmtId="0" fontId="75" fillId="6" borderId="0" applyNumberFormat="0" applyBorder="0" applyAlignment="0" applyProtection="0"/>
    <xf numFmtId="0" fontId="76" fillId="7" borderId="109" applyNumberFormat="0" applyAlignment="0" applyProtection="0"/>
    <xf numFmtId="0" fontId="77" fillId="8" borderId="110" applyNumberFormat="0" applyAlignment="0" applyProtection="0"/>
    <xf numFmtId="0" fontId="78" fillId="8" borderId="109" applyNumberFormat="0" applyAlignment="0" applyProtection="0"/>
    <xf numFmtId="0" fontId="79" fillId="0" borderId="111" applyNumberFormat="0" applyFill="0" applyAlignment="0" applyProtection="0"/>
    <xf numFmtId="0" fontId="32" fillId="9" borderId="112" applyNumberFormat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1" fillId="0" borderId="114" applyNumberFormat="0" applyFill="0" applyAlignment="0" applyProtection="0"/>
    <xf numFmtId="0" fontId="33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33" fillId="18" borderId="0" applyNumberFormat="0" applyBorder="0" applyAlignment="0" applyProtection="0"/>
    <xf numFmtId="0" fontId="33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33" fillId="22" borderId="0" applyNumberFormat="0" applyBorder="0" applyAlignment="0" applyProtection="0"/>
    <xf numFmtId="0" fontId="33" fillId="23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33" fillId="26" borderId="0" applyNumberFormat="0" applyBorder="0" applyAlignment="0" applyProtection="0"/>
    <xf numFmtId="0" fontId="33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3" fillId="30" borderId="0" applyNumberFormat="0" applyBorder="0" applyAlignment="0" applyProtection="0"/>
    <xf numFmtId="0" fontId="33" fillId="31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3" fillId="34" borderId="0" applyNumberFormat="0" applyBorder="0" applyAlignment="0" applyProtection="0"/>
    <xf numFmtId="0" fontId="46" fillId="0" borderId="0"/>
    <xf numFmtId="0" fontId="40" fillId="10" borderId="113" applyNumberFormat="0" applyFont="0" applyAlignment="0" applyProtection="0"/>
    <xf numFmtId="0" fontId="46" fillId="0" borderId="0"/>
    <xf numFmtId="0" fontId="40" fillId="10" borderId="113" applyNumberFormat="0" applyFont="0" applyAlignment="0" applyProtection="0"/>
    <xf numFmtId="0" fontId="40" fillId="10" borderId="113" applyNumberFormat="0" applyFont="0" applyAlignment="0" applyProtection="0"/>
    <xf numFmtId="0" fontId="40" fillId="10" borderId="113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6" borderId="0" applyNumberFormat="0" applyBorder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6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3" applyNumberFormat="0" applyFont="0" applyAlignment="0" applyProtection="0"/>
    <xf numFmtId="0" fontId="40" fillId="17" borderId="0" applyNumberFormat="0" applyBorder="0" applyAlignment="0" applyProtection="0"/>
    <xf numFmtId="0" fontId="40" fillId="10" borderId="113" applyNumberFormat="0" applyFont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17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2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7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6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3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3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10" borderId="113" applyNumberFormat="0" applyFont="0" applyAlignment="0" applyProtection="0"/>
    <xf numFmtId="0" fontId="46" fillId="0" borderId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20" borderId="0" applyNumberFormat="0" applyBorder="0" applyAlignment="0" applyProtection="0"/>
    <xf numFmtId="0" fontId="40" fillId="10" borderId="113" applyNumberFormat="0" applyFont="0" applyAlignment="0" applyProtection="0"/>
    <xf numFmtId="0" fontId="40" fillId="16" borderId="0" applyNumberFormat="0" applyBorder="0" applyAlignment="0" applyProtection="0"/>
    <xf numFmtId="0" fontId="40" fillId="17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1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16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21" borderId="0" applyNumberFormat="0" applyBorder="0" applyAlignment="0" applyProtection="0"/>
    <xf numFmtId="0" fontId="40" fillId="24" borderId="0" applyNumberFormat="0" applyBorder="0" applyAlignment="0" applyProtection="0"/>
    <xf numFmtId="0" fontId="40" fillId="25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30" fillId="10" borderId="113" applyNumberFormat="0" applyFont="0" applyAlignment="0" applyProtection="0"/>
    <xf numFmtId="0" fontId="56" fillId="0" borderId="106" applyNumberFormat="0" applyFill="0" applyAlignment="0" applyProtection="0"/>
    <xf numFmtId="0" fontId="57" fillId="0" borderId="107" applyNumberFormat="0" applyFill="0" applyAlignment="0" applyProtection="0"/>
    <xf numFmtId="0" fontId="58" fillId="0" borderId="108" applyNumberFormat="0" applyFill="0" applyAlignment="0" applyProtection="0"/>
    <xf numFmtId="0" fontId="58" fillId="0" borderId="0" applyNumberFormat="0" applyFill="0" applyBorder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09" applyNumberFormat="0" applyAlignment="0" applyProtection="0"/>
    <xf numFmtId="0" fontId="63" fillId="8" borderId="110" applyNumberFormat="0" applyAlignment="0" applyProtection="0"/>
    <xf numFmtId="0" fontId="64" fillId="8" borderId="109" applyNumberFormat="0" applyAlignment="0" applyProtection="0"/>
    <xf numFmtId="0" fontId="65" fillId="0" borderId="111" applyNumberFormat="0" applyFill="0" applyAlignment="0" applyProtection="0"/>
    <xf numFmtId="0" fontId="66" fillId="9" borderId="112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4" applyNumberFormat="0" applyFill="0" applyAlignment="0" applyProtection="0"/>
    <xf numFmtId="0" fontId="70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30" fillId="32" borderId="0" applyNumberFormat="0" applyBorder="0" applyAlignment="0" applyProtection="0"/>
    <xf numFmtId="0" fontId="30" fillId="33" borderId="0" applyNumberFormat="0" applyBorder="0" applyAlignment="0" applyProtection="0"/>
    <xf numFmtId="0" fontId="70" fillId="34" borderId="0" applyNumberFormat="0" applyBorder="0" applyAlignment="0" applyProtection="0"/>
    <xf numFmtId="0" fontId="29" fillId="0" borderId="0"/>
    <xf numFmtId="0" fontId="46" fillId="0" borderId="0"/>
    <xf numFmtId="0" fontId="29" fillId="10" borderId="113" applyNumberFormat="0" applyFont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52" fillId="0" borderId="0"/>
    <xf numFmtId="0" fontId="56" fillId="0" borderId="106" applyNumberFormat="0" applyFill="0" applyAlignment="0" applyProtection="0"/>
    <xf numFmtId="0" fontId="57" fillId="0" borderId="107" applyNumberFormat="0" applyFill="0" applyAlignment="0" applyProtection="0"/>
    <xf numFmtId="0" fontId="58" fillId="0" borderId="108" applyNumberFormat="0" applyFill="0" applyAlignment="0" applyProtection="0"/>
    <xf numFmtId="0" fontId="59" fillId="4" borderId="0" applyNumberFormat="0" applyBorder="0" applyAlignment="0" applyProtection="0"/>
    <xf numFmtId="0" fontId="60" fillId="5" borderId="0" applyNumberFormat="0" applyBorder="0" applyAlignment="0" applyProtection="0"/>
    <xf numFmtId="0" fontId="61" fillId="6" borderId="0" applyNumberFormat="0" applyBorder="0" applyAlignment="0" applyProtection="0"/>
    <xf numFmtId="0" fontId="62" fillId="7" borderId="109" applyNumberFormat="0" applyAlignment="0" applyProtection="0"/>
    <xf numFmtId="0" fontId="63" fillId="8" borderId="110" applyNumberFormat="0" applyAlignment="0" applyProtection="0"/>
    <xf numFmtId="0" fontId="64" fillId="8" borderId="109" applyNumberFormat="0" applyAlignment="0" applyProtection="0"/>
    <xf numFmtId="0" fontId="65" fillId="0" borderId="111" applyNumberFormat="0" applyFill="0" applyAlignment="0" applyProtection="0"/>
    <xf numFmtId="0" fontId="66" fillId="9" borderId="112" applyNumberFormat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14" applyNumberFormat="0" applyFill="0" applyAlignment="0" applyProtection="0"/>
    <xf numFmtId="0" fontId="70" fillId="11" borderId="0" applyNumberFormat="0" applyBorder="0" applyAlignment="0" applyProtection="0"/>
    <xf numFmtId="0" fontId="28" fillId="12" borderId="0" applyNumberFormat="0" applyBorder="0" applyAlignment="0" applyProtection="0"/>
    <xf numFmtId="0" fontId="28" fillId="13" borderId="0" applyNumberFormat="0" applyBorder="0" applyAlignment="0" applyProtection="0"/>
    <xf numFmtId="0" fontId="70" fillId="14" borderId="0" applyNumberFormat="0" applyBorder="0" applyAlignment="0" applyProtection="0"/>
    <xf numFmtId="0" fontId="70" fillId="15" borderId="0" applyNumberFormat="0" applyBorder="0" applyAlignment="0" applyProtection="0"/>
    <xf numFmtId="0" fontId="28" fillId="16" borderId="0" applyNumberFormat="0" applyBorder="0" applyAlignment="0" applyProtection="0"/>
    <xf numFmtId="0" fontId="28" fillId="17" borderId="0" applyNumberFormat="0" applyBorder="0" applyAlignment="0" applyProtection="0"/>
    <xf numFmtId="0" fontId="70" fillId="18" borderId="0" applyNumberFormat="0" applyBorder="0" applyAlignment="0" applyProtection="0"/>
    <xf numFmtId="0" fontId="70" fillId="19" borderId="0" applyNumberFormat="0" applyBorder="0" applyAlignment="0" applyProtection="0"/>
    <xf numFmtId="0" fontId="28" fillId="20" borderId="0" applyNumberFormat="0" applyBorder="0" applyAlignment="0" applyProtection="0"/>
    <xf numFmtId="0" fontId="28" fillId="21" borderId="0" applyNumberFormat="0" applyBorder="0" applyAlignment="0" applyProtection="0"/>
    <xf numFmtId="0" fontId="70" fillId="22" borderId="0" applyNumberFormat="0" applyBorder="0" applyAlignment="0" applyProtection="0"/>
    <xf numFmtId="0" fontId="70" fillId="23" borderId="0" applyNumberFormat="0" applyBorder="0" applyAlignment="0" applyProtection="0"/>
    <xf numFmtId="0" fontId="28" fillId="24" borderId="0" applyNumberFormat="0" applyBorder="0" applyAlignment="0" applyProtection="0"/>
    <xf numFmtId="0" fontId="28" fillId="25" borderId="0" applyNumberFormat="0" applyBorder="0" applyAlignment="0" applyProtection="0"/>
    <xf numFmtId="0" fontId="70" fillId="26" borderId="0" applyNumberFormat="0" applyBorder="0" applyAlignment="0" applyProtection="0"/>
    <xf numFmtId="0" fontId="70" fillId="27" borderId="0" applyNumberFormat="0" applyBorder="0" applyAlignment="0" applyProtection="0"/>
    <xf numFmtId="0" fontId="28" fillId="28" borderId="0" applyNumberFormat="0" applyBorder="0" applyAlignment="0" applyProtection="0"/>
    <xf numFmtId="0" fontId="28" fillId="29" borderId="0" applyNumberFormat="0" applyBorder="0" applyAlignment="0" applyProtection="0"/>
    <xf numFmtId="0" fontId="70" fillId="30" borderId="0" applyNumberFormat="0" applyBorder="0" applyAlignment="0" applyProtection="0"/>
    <xf numFmtId="0" fontId="70" fillId="31" borderId="0" applyNumberFormat="0" applyBorder="0" applyAlignment="0" applyProtection="0"/>
    <xf numFmtId="0" fontId="28" fillId="32" borderId="0" applyNumberFormat="0" applyBorder="0" applyAlignment="0" applyProtection="0"/>
    <xf numFmtId="0" fontId="28" fillId="33" borderId="0" applyNumberFormat="0" applyBorder="0" applyAlignment="0" applyProtection="0"/>
    <xf numFmtId="0" fontId="70" fillId="34" borderId="0" applyNumberFormat="0" applyBorder="0" applyAlignment="0" applyProtection="0"/>
    <xf numFmtId="0" fontId="28" fillId="0" borderId="0"/>
    <xf numFmtId="0" fontId="28" fillId="10" borderId="113" applyNumberFormat="0" applyFont="0" applyAlignment="0" applyProtection="0"/>
    <xf numFmtId="0" fontId="84" fillId="0" borderId="0"/>
    <xf numFmtId="0" fontId="46" fillId="0" borderId="0"/>
    <xf numFmtId="43" fontId="40" fillId="0" borderId="0" applyFont="0" applyFill="0" applyBorder="0" applyAlignment="0" applyProtection="0"/>
    <xf numFmtId="0" fontId="86" fillId="0" borderId="0"/>
    <xf numFmtId="0" fontId="27" fillId="10" borderId="113" applyNumberFormat="0" applyFont="0" applyAlignment="0" applyProtection="0"/>
    <xf numFmtId="0" fontId="27" fillId="12" borderId="0" applyNumberFormat="0" applyBorder="0" applyAlignment="0" applyProtection="0"/>
    <xf numFmtId="0" fontId="27" fillId="13" borderId="0" applyNumberFormat="0" applyBorder="0" applyAlignment="0" applyProtection="0"/>
    <xf numFmtId="0" fontId="27" fillId="16" borderId="0" applyNumberFormat="0" applyBorder="0" applyAlignment="0" applyProtection="0"/>
    <xf numFmtId="0" fontId="27" fillId="17" borderId="0" applyNumberFormat="0" applyBorder="0" applyAlignment="0" applyProtection="0"/>
    <xf numFmtId="0" fontId="27" fillId="20" borderId="0" applyNumberFormat="0" applyBorder="0" applyAlignment="0" applyProtection="0"/>
    <xf numFmtId="0" fontId="27" fillId="21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9" borderId="0" applyNumberFormat="0" applyBorder="0" applyAlignment="0" applyProtection="0"/>
    <xf numFmtId="0" fontId="27" fillId="32" borderId="0" applyNumberFormat="0" applyBorder="0" applyAlignment="0" applyProtection="0"/>
    <xf numFmtId="0" fontId="27" fillId="33" borderId="0" applyNumberFormat="0" applyBorder="0" applyAlignment="0" applyProtection="0"/>
    <xf numFmtId="0" fontId="87" fillId="0" borderId="0"/>
    <xf numFmtId="0" fontId="26" fillId="10" borderId="113" applyNumberFormat="0" applyFont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5" fillId="10" borderId="113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90" fillId="0" borderId="0"/>
    <xf numFmtId="9" fontId="24" fillId="0" borderId="0" applyFont="0" applyFill="0" applyBorder="0" applyAlignment="0" applyProtection="0"/>
    <xf numFmtId="0" fontId="24" fillId="10" borderId="113" applyNumberFormat="0" applyFont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91" fillId="0" borderId="0"/>
    <xf numFmtId="0" fontId="23" fillId="10" borderId="113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22" fillId="0" borderId="0"/>
    <xf numFmtId="0" fontId="22" fillId="10" borderId="113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0" borderId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13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46" fillId="0" borderId="0"/>
    <xf numFmtId="0" fontId="22" fillId="0" borderId="0"/>
    <xf numFmtId="0" fontId="46" fillId="0" borderId="0"/>
    <xf numFmtId="0" fontId="46" fillId="0" borderId="0"/>
    <xf numFmtId="0" fontId="22" fillId="0" borderId="0"/>
    <xf numFmtId="0" fontId="40" fillId="0" borderId="0"/>
    <xf numFmtId="0" fontId="21" fillId="10" borderId="113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93" fillId="0" borderId="0"/>
    <xf numFmtId="0" fontId="20" fillId="0" borderId="0"/>
    <xf numFmtId="0" fontId="19" fillId="0" borderId="0"/>
    <xf numFmtId="0" fontId="18" fillId="0" borderId="0"/>
    <xf numFmtId="0" fontId="18" fillId="10" borderId="113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7" fillId="0" borderId="0"/>
    <xf numFmtId="0" fontId="94" fillId="0" borderId="0"/>
    <xf numFmtId="0" fontId="16" fillId="0" borderId="0"/>
    <xf numFmtId="0" fontId="15" fillId="0" borderId="0"/>
    <xf numFmtId="0" fontId="15" fillId="10" borderId="113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0" borderId="0"/>
    <xf numFmtId="0" fontId="14" fillId="0" borderId="0"/>
    <xf numFmtId="0" fontId="14" fillId="10" borderId="113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95" fillId="0" borderId="0"/>
    <xf numFmtId="0" fontId="13" fillId="10" borderId="113" applyNumberFormat="0" applyFont="0" applyAlignment="0" applyProtection="0"/>
    <xf numFmtId="0" fontId="13" fillId="0" borderId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2" fillId="0" borderId="0"/>
    <xf numFmtId="0" fontId="11" fillId="10" borderId="113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10" borderId="113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" fillId="0" borderId="0"/>
    <xf numFmtId="0" fontId="96" fillId="0" borderId="0"/>
    <xf numFmtId="0" fontId="8" fillId="10" borderId="113" applyNumberFormat="0" applyFont="0" applyAlignment="0" applyProtection="0"/>
    <xf numFmtId="0" fontId="8" fillId="0" borderId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96" fillId="0" borderId="0"/>
    <xf numFmtId="0" fontId="7" fillId="0" borderId="0"/>
    <xf numFmtId="0" fontId="7" fillId="10" borderId="113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6" fillId="10" borderId="113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97" fillId="0" borderId="0"/>
    <xf numFmtId="0" fontId="5" fillId="0" borderId="0"/>
    <xf numFmtId="0" fontId="5" fillId="10" borderId="113" applyNumberFormat="0" applyFont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2" borderId="0" applyNumberFormat="0" applyBorder="0" applyAlignment="0" applyProtection="0"/>
    <xf numFmtId="0" fontId="5" fillId="33" borderId="0" applyNumberFormat="0" applyBorder="0" applyAlignment="0" applyProtection="0"/>
    <xf numFmtId="0" fontId="98" fillId="0" borderId="0"/>
    <xf numFmtId="0" fontId="99" fillId="0" borderId="0"/>
    <xf numFmtId="0" fontId="4" fillId="10" borderId="113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10" borderId="113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10" borderId="113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00" fillId="0" borderId="0"/>
    <xf numFmtId="0" fontId="1" fillId="10" borderId="113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746">
    <xf numFmtId="0" fontId="0" fillId="0" borderId="0" xfId="0"/>
    <xf numFmtId="0" fontId="33" fillId="2" borderId="0" xfId="0" applyFont="1" applyFill="1"/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horizontal="center" vertical="center" wrapText="1"/>
    </xf>
    <xf numFmtId="0" fontId="32" fillId="2" borderId="1" xfId="0" applyFont="1" applyFill="1" applyBorder="1" applyAlignment="1">
      <alignment vertical="center"/>
    </xf>
    <xf numFmtId="0" fontId="33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1" fillId="0" borderId="0" xfId="1"/>
    <xf numFmtId="0" fontId="34" fillId="0" borderId="0" xfId="1" applyFont="1"/>
    <xf numFmtId="0" fontId="33" fillId="2" borderId="0" xfId="0" applyFont="1" applyFill="1" applyAlignment="1">
      <alignment vertical="center"/>
    </xf>
    <xf numFmtId="164" fontId="32" fillId="2" borderId="0" xfId="0" applyNumberFormat="1" applyFont="1" applyFill="1" applyAlignment="1">
      <alignment vertical="center"/>
    </xf>
    <xf numFmtId="0" fontId="32" fillId="2" borderId="4" xfId="0" applyFont="1" applyFill="1" applyBorder="1" applyAlignment="1">
      <alignment horizontal="center" vertical="center" wrapText="1"/>
    </xf>
    <xf numFmtId="0" fontId="32" fillId="2" borderId="5" xfId="0" applyFont="1" applyFill="1" applyBorder="1" applyAlignment="1">
      <alignment horizontal="center" vertical="center" wrapText="1"/>
    </xf>
    <xf numFmtId="0" fontId="35" fillId="0" borderId="0" xfId="0" applyFont="1" applyAlignme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quotePrefix="1" applyFont="1" applyAlignment="1">
      <alignment horizontal="center" vertical="center"/>
    </xf>
    <xf numFmtId="0" fontId="36" fillId="0" borderId="5" xfId="0" quotePrefix="1" applyFont="1" applyBorder="1" applyAlignment="1">
      <alignment horizontal="center" vertical="center"/>
    </xf>
    <xf numFmtId="3" fontId="38" fillId="2" borderId="0" xfId="0" applyNumberFormat="1" applyFont="1" applyFill="1" applyAlignment="1">
      <alignment horizontal="right" vertical="center" wrapText="1"/>
    </xf>
    <xf numFmtId="3" fontId="38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36" fillId="0" borderId="8" xfId="0" quotePrefix="1" applyFont="1" applyBorder="1" applyAlignment="1">
      <alignment horizontal="center" vertical="center"/>
    </xf>
    <xf numFmtId="0" fontId="36" fillId="0" borderId="6" xfId="0" quotePrefix="1" applyFont="1" applyBorder="1" applyAlignment="1">
      <alignment horizontal="center" vertical="center"/>
    </xf>
    <xf numFmtId="0" fontId="36" fillId="0" borderId="9" xfId="0" quotePrefix="1" applyFont="1" applyBorder="1" applyAlignment="1">
      <alignment horizontal="center" vertical="center"/>
    </xf>
    <xf numFmtId="164" fontId="36" fillId="0" borderId="6" xfId="0" quotePrefix="1" applyNumberFormat="1" applyFont="1" applyBorder="1" applyAlignment="1">
      <alignment vertical="center"/>
    </xf>
    <xf numFmtId="3" fontId="36" fillId="0" borderId="6" xfId="0" applyNumberFormat="1" applyFont="1" applyBorder="1" applyAlignment="1">
      <alignment vertical="center"/>
    </xf>
    <xf numFmtId="164" fontId="36" fillId="0" borderId="8" xfId="0" quotePrefix="1" applyNumberFormat="1" applyFont="1" applyBorder="1" applyAlignment="1">
      <alignment vertical="center"/>
    </xf>
    <xf numFmtId="3" fontId="36" fillId="0" borderId="8" xfId="0" applyNumberFormat="1" applyFont="1" applyBorder="1" applyAlignment="1">
      <alignment vertical="center"/>
    </xf>
    <xf numFmtId="164" fontId="36" fillId="0" borderId="9" xfId="0" quotePrefix="1" applyNumberFormat="1" applyFont="1" applyBorder="1" applyAlignment="1">
      <alignment vertical="center"/>
    </xf>
    <xf numFmtId="3" fontId="36" fillId="0" borderId="9" xfId="0" applyNumberFormat="1" applyFont="1" applyBorder="1" applyAlignment="1">
      <alignment vertical="center"/>
    </xf>
    <xf numFmtId="164" fontId="36" fillId="0" borderId="8" xfId="0" applyNumberFormat="1" applyFont="1" applyBorder="1" applyAlignment="1">
      <alignment vertical="center"/>
    </xf>
    <xf numFmtId="164" fontId="36" fillId="0" borderId="9" xfId="0" applyNumberFormat="1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35" fillId="0" borderId="8" xfId="0" applyFont="1" applyBorder="1" applyAlignment="1">
      <alignment vertical="center"/>
    </xf>
    <xf numFmtId="0" fontId="35" fillId="0" borderId="9" xfId="0" applyFont="1" applyBorder="1" applyAlignment="1">
      <alignment vertical="center"/>
    </xf>
    <xf numFmtId="165" fontId="38" fillId="2" borderId="5" xfId="2" applyNumberFormat="1" applyFont="1" applyFill="1" applyBorder="1" applyAlignment="1">
      <alignment horizontal="center" vertical="center" wrapText="1"/>
    </xf>
    <xf numFmtId="165" fontId="38" fillId="2" borderId="0" xfId="2" applyNumberFormat="1" applyFont="1" applyFill="1" applyAlignment="1">
      <alignment horizontal="center" vertical="center" wrapText="1"/>
    </xf>
    <xf numFmtId="165" fontId="38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32" fillId="2" borderId="0" xfId="0" applyNumberFormat="1" applyFont="1" applyFill="1" applyAlignment="1">
      <alignment horizontal="center" vertical="center" wrapText="1"/>
    </xf>
    <xf numFmtId="165" fontId="36" fillId="0" borderId="6" xfId="2" applyNumberFormat="1" applyFont="1" applyBorder="1" applyAlignment="1">
      <alignment horizontal="center" vertical="center"/>
    </xf>
    <xf numFmtId="0" fontId="36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vertical="center"/>
    </xf>
    <xf numFmtId="0" fontId="41" fillId="0" borderId="0" xfId="0" applyFont="1"/>
    <xf numFmtId="165" fontId="36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44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36" fillId="0" borderId="0" xfId="0" applyNumberFormat="1" applyFont="1" applyBorder="1" applyAlignment="1">
      <alignment horizontal="right" vertical="center"/>
    </xf>
    <xf numFmtId="165" fontId="36" fillId="0" borderId="5" xfId="2" applyNumberFormat="1" applyFont="1" applyBorder="1" applyAlignment="1">
      <alignment horizontal="center" vertical="center"/>
    </xf>
    <xf numFmtId="0" fontId="38" fillId="2" borderId="0" xfId="0" applyFont="1" applyFill="1" applyBorder="1" applyAlignment="1">
      <alignment horizontal="center" vertical="center" wrapText="1"/>
    </xf>
    <xf numFmtId="0" fontId="36" fillId="0" borderId="0" xfId="0" quotePrefix="1" applyFont="1" applyAlignment="1">
      <alignment horizontal="center"/>
    </xf>
    <xf numFmtId="0" fontId="36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36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36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36" fillId="0" borderId="16" xfId="0" applyNumberFormat="1" applyFont="1" applyBorder="1" applyAlignment="1">
      <alignment horizontal="right" vertical="center"/>
    </xf>
    <xf numFmtId="0" fontId="0" fillId="0" borderId="17" xfId="0" applyBorder="1" applyAlignment="1">
      <alignment vertical="center"/>
    </xf>
    <xf numFmtId="3" fontId="36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36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36" fillId="0" borderId="20" xfId="0" applyNumberFormat="1" applyFont="1" applyBorder="1" applyAlignment="1">
      <alignment horizontal="right" vertical="center"/>
    </xf>
    <xf numFmtId="0" fontId="45" fillId="0" borderId="19" xfId="3" applyBorder="1" applyAlignment="1" applyProtection="1">
      <alignment vertical="center"/>
    </xf>
    <xf numFmtId="0" fontId="46" fillId="3" borderId="14" xfId="0" applyFont="1" applyFill="1" applyBorder="1" applyAlignment="1">
      <alignment vertical="center"/>
    </xf>
    <xf numFmtId="0" fontId="47" fillId="3" borderId="14" xfId="0" applyFont="1" applyFill="1" applyBorder="1" applyAlignment="1">
      <alignment vertical="center"/>
    </xf>
    <xf numFmtId="3" fontId="48" fillId="3" borderId="14" xfId="0" applyNumberFormat="1" applyFont="1" applyFill="1" applyBorder="1" applyAlignment="1">
      <alignment horizontal="right" vertical="center" wrapText="1"/>
    </xf>
    <xf numFmtId="165" fontId="36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36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36" fillId="0" borderId="22" xfId="0" applyNumberFormat="1" applyFont="1" applyBorder="1" applyAlignment="1">
      <alignment horizontal="right" vertical="center"/>
    </xf>
    <xf numFmtId="0" fontId="32" fillId="2" borderId="0" xfId="0" applyFont="1" applyFill="1" applyBorder="1" applyAlignment="1">
      <alignment vertical="center"/>
    </xf>
    <xf numFmtId="3" fontId="38" fillId="2" borderId="0" xfId="0" applyNumberFormat="1" applyFont="1" applyFill="1" applyBorder="1" applyAlignment="1">
      <alignment horizontal="right" vertical="center" wrapText="1"/>
    </xf>
    <xf numFmtId="165" fontId="38" fillId="2" borderId="0" xfId="2" applyNumberFormat="1" applyFont="1" applyFill="1" applyBorder="1" applyAlignment="1">
      <alignment horizontal="right" vertical="center" wrapText="1"/>
    </xf>
    <xf numFmtId="0" fontId="36" fillId="0" borderId="6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0" xfId="0" quotePrefix="1" applyFont="1" applyBorder="1" applyAlignment="1">
      <alignment horizontal="center" vertical="center"/>
    </xf>
    <xf numFmtId="0" fontId="32" fillId="2" borderId="0" xfId="0" applyFont="1" applyFill="1" applyBorder="1" applyAlignment="1">
      <alignment horizontal="center" vertical="center" wrapText="1"/>
    </xf>
    <xf numFmtId="165" fontId="38" fillId="2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/>
    <xf numFmtId="0" fontId="36" fillId="0" borderId="24" xfId="0" quotePrefix="1" applyFont="1" applyBorder="1" applyAlignment="1">
      <alignment horizontal="center" vertical="center"/>
    </xf>
    <xf numFmtId="0" fontId="32" fillId="2" borderId="24" xfId="0" applyFont="1" applyFill="1" applyBorder="1" applyAlignment="1">
      <alignment horizontal="center" vertical="center" wrapText="1"/>
    </xf>
    <xf numFmtId="165" fontId="36" fillId="0" borderId="25" xfId="2" quotePrefix="1" applyNumberFormat="1" applyFont="1" applyBorder="1" applyAlignment="1">
      <alignment horizontal="center" vertical="center"/>
    </xf>
    <xf numFmtId="165" fontId="38" fillId="2" borderId="26" xfId="2" applyNumberFormat="1" applyFont="1" applyFill="1" applyBorder="1" applyAlignment="1">
      <alignment horizontal="center" vertical="center" wrapText="1"/>
    </xf>
    <xf numFmtId="3" fontId="36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36" fillId="0" borderId="27" xfId="2" applyNumberFormat="1" applyFont="1" applyBorder="1" applyAlignment="1">
      <alignment horizontal="center" vertical="center"/>
    </xf>
    <xf numFmtId="3" fontId="38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37" fillId="0" borderId="4" xfId="0" applyFont="1" applyBorder="1" applyAlignment="1"/>
    <xf numFmtId="0" fontId="36" fillId="0" borderId="5" xfId="0" applyFont="1" applyBorder="1" applyAlignment="1">
      <alignment horizontal="center" vertical="center" wrapText="1"/>
    </xf>
    <xf numFmtId="3" fontId="35" fillId="0" borderId="0" xfId="0" applyNumberFormat="1" applyFont="1" applyAlignment="1">
      <alignment vertical="center"/>
    </xf>
    <xf numFmtId="3" fontId="35" fillId="0" borderId="4" xfId="0" applyNumberFormat="1" applyFont="1" applyBorder="1" applyAlignment="1">
      <alignment vertical="center"/>
    </xf>
    <xf numFmtId="3" fontId="35" fillId="0" borderId="0" xfId="0" applyNumberFormat="1" applyFont="1" applyBorder="1" applyAlignment="1">
      <alignment vertical="center"/>
    </xf>
    <xf numFmtId="3" fontId="39" fillId="2" borderId="0" xfId="0" applyNumberFormat="1" applyFont="1" applyFill="1" applyAlignment="1">
      <alignment horizontal="right" vertical="center" wrapText="1"/>
    </xf>
    <xf numFmtId="3" fontId="39" fillId="2" borderId="4" xfId="0" applyNumberFormat="1" applyFont="1" applyFill="1" applyBorder="1" applyAlignment="1">
      <alignment horizontal="right" vertical="center" wrapText="1"/>
    </xf>
    <xf numFmtId="3" fontId="39" fillId="2" borderId="0" xfId="0" applyNumberFormat="1" applyFont="1" applyFill="1" applyBorder="1" applyAlignment="1">
      <alignment horizontal="right" vertical="center" wrapText="1"/>
    </xf>
    <xf numFmtId="3" fontId="39" fillId="2" borderId="1" xfId="0" applyNumberFormat="1" applyFont="1" applyFill="1" applyBorder="1" applyAlignment="1">
      <alignment horizontal="right" vertical="center" wrapText="1"/>
    </xf>
    <xf numFmtId="3" fontId="39" fillId="2" borderId="30" xfId="0" applyNumberFormat="1" applyFont="1" applyFill="1" applyBorder="1" applyAlignment="1">
      <alignment horizontal="right" vertical="center" wrapText="1"/>
    </xf>
    <xf numFmtId="3" fontId="39" fillId="2" borderId="31" xfId="0" applyNumberFormat="1" applyFont="1" applyFill="1" applyBorder="1" applyAlignment="1">
      <alignment horizontal="right" vertical="center" wrapText="1"/>
    </xf>
    <xf numFmtId="0" fontId="32" fillId="2" borderId="35" xfId="0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wrapText="1"/>
    </xf>
    <xf numFmtId="165" fontId="35" fillId="0" borderId="0" xfId="2" applyNumberFormat="1" applyFont="1" applyAlignment="1">
      <alignment horizontal="center"/>
    </xf>
    <xf numFmtId="165" fontId="35" fillId="0" borderId="35" xfId="2" applyNumberFormat="1" applyFont="1" applyBorder="1" applyAlignment="1">
      <alignment horizontal="center"/>
    </xf>
    <xf numFmtId="165" fontId="35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35" fillId="0" borderId="0" xfId="2" applyNumberFormat="1" applyFont="1" applyAlignment="1">
      <alignment horizontal="center" vertical="center"/>
    </xf>
    <xf numFmtId="165" fontId="35" fillId="0" borderId="37" xfId="2" applyNumberFormat="1" applyFont="1" applyBorder="1" applyAlignment="1">
      <alignment horizontal="center" vertical="center"/>
    </xf>
    <xf numFmtId="165" fontId="35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36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8" fillId="2" borderId="0" xfId="2" applyNumberFormat="1" applyFont="1" applyFill="1" applyBorder="1" applyAlignment="1">
      <alignment horizontal="center" vertical="center" wrapText="1"/>
    </xf>
    <xf numFmtId="3" fontId="42" fillId="0" borderId="6" xfId="0" applyNumberFormat="1" applyFont="1" applyFill="1" applyBorder="1" applyAlignment="1">
      <alignment horizontal="right" vertical="center"/>
    </xf>
    <xf numFmtId="0" fontId="46" fillId="3" borderId="0" xfId="0" applyFont="1" applyFill="1" applyBorder="1" applyAlignment="1">
      <alignment vertical="center"/>
    </xf>
    <xf numFmtId="3" fontId="48" fillId="3" borderId="0" xfId="0" applyNumberFormat="1" applyFont="1" applyFill="1" applyBorder="1" applyAlignment="1">
      <alignment horizontal="right" vertical="center" wrapText="1"/>
    </xf>
    <xf numFmtId="0" fontId="42" fillId="0" borderId="0" xfId="0" applyFont="1" applyFill="1" applyAlignment="1">
      <alignment horizontal="center" vertical="center"/>
    </xf>
    <xf numFmtId="0" fontId="37" fillId="0" borderId="0" xfId="0" applyFont="1" applyFill="1" applyBorder="1" applyAlignment="1"/>
    <xf numFmtId="165" fontId="36" fillId="0" borderId="19" xfId="2" applyNumberFormat="1" applyFont="1" applyBorder="1" applyAlignment="1">
      <alignment horizontal="center" vertical="center"/>
    </xf>
    <xf numFmtId="164" fontId="36" fillId="0" borderId="8" xfId="0" quotePrefix="1" applyNumberFormat="1" applyFont="1" applyBorder="1" applyAlignment="1">
      <alignment horizontal="right" vertical="center"/>
    </xf>
    <xf numFmtId="3" fontId="42" fillId="0" borderId="8" xfId="0" applyNumberFormat="1" applyFont="1" applyBorder="1" applyAlignment="1">
      <alignment horizontal="right" vertical="center"/>
    </xf>
    <xf numFmtId="3" fontId="36" fillId="0" borderId="8" xfId="0" applyNumberFormat="1" applyFont="1" applyBorder="1" applyAlignment="1">
      <alignment horizontal="right" vertical="center"/>
    </xf>
    <xf numFmtId="165" fontId="36" fillId="0" borderId="6" xfId="2" applyNumberFormat="1" applyFont="1" applyBorder="1" applyAlignment="1">
      <alignment vertical="center"/>
    </xf>
    <xf numFmtId="165" fontId="36" fillId="0" borderId="9" xfId="2" applyNumberFormat="1" applyFont="1" applyBorder="1" applyAlignment="1">
      <alignment vertical="center"/>
    </xf>
    <xf numFmtId="3" fontId="36" fillId="0" borderId="6" xfId="0" applyNumberFormat="1" applyFont="1" applyBorder="1" applyAlignment="1">
      <alignment horizontal="right" vertical="center"/>
    </xf>
    <xf numFmtId="3" fontId="36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36" fillId="0" borderId="41" xfId="0" quotePrefix="1" applyFont="1" applyBorder="1" applyAlignment="1">
      <alignment horizontal="center" vertical="center"/>
    </xf>
    <xf numFmtId="0" fontId="32" fillId="2" borderId="41" xfId="0" applyFont="1" applyFill="1" applyBorder="1" applyAlignment="1">
      <alignment horizontal="center" vertical="center" wrapText="1"/>
    </xf>
    <xf numFmtId="165" fontId="36" fillId="0" borderId="42" xfId="2" applyNumberFormat="1" applyFont="1" applyBorder="1" applyAlignment="1">
      <alignment horizontal="center" vertical="center"/>
    </xf>
    <xf numFmtId="165" fontId="36" fillId="0" borderId="43" xfId="2" applyNumberFormat="1" applyFont="1" applyBorder="1" applyAlignment="1">
      <alignment horizontal="center" vertical="center"/>
    </xf>
    <xf numFmtId="165" fontId="36" fillId="0" borderId="44" xfId="2" applyNumberFormat="1" applyFont="1" applyBorder="1" applyAlignment="1">
      <alignment horizontal="center" vertical="center"/>
    </xf>
    <xf numFmtId="165" fontId="38" fillId="2" borderId="41" xfId="2" applyNumberFormat="1" applyFont="1" applyFill="1" applyBorder="1" applyAlignment="1">
      <alignment horizontal="center" vertical="center" wrapText="1"/>
    </xf>
    <xf numFmtId="165" fontId="36" fillId="0" borderId="42" xfId="2" quotePrefix="1" applyNumberFormat="1" applyFont="1" applyBorder="1" applyAlignment="1">
      <alignment horizontal="center" vertical="center"/>
    </xf>
    <xf numFmtId="165" fontId="38" fillId="2" borderId="46" xfId="2" applyNumberFormat="1" applyFont="1" applyFill="1" applyBorder="1" applyAlignment="1">
      <alignment horizontal="center" vertical="center" wrapText="1"/>
    </xf>
    <xf numFmtId="3" fontId="38" fillId="2" borderId="48" xfId="0" applyNumberFormat="1" applyFont="1" applyFill="1" applyBorder="1" applyAlignment="1">
      <alignment horizontal="right" vertical="center" wrapText="1"/>
    </xf>
    <xf numFmtId="0" fontId="36" fillId="0" borderId="35" xfId="0" applyFont="1" applyBorder="1" applyAlignment="1">
      <alignment horizontal="center" vertical="center"/>
    </xf>
    <xf numFmtId="0" fontId="36" fillId="0" borderId="36" xfId="0" quotePrefix="1" applyFont="1" applyBorder="1" applyAlignment="1">
      <alignment horizontal="center" vertical="center"/>
    </xf>
    <xf numFmtId="3" fontId="36" fillId="0" borderId="50" xfId="0" applyNumberFormat="1" applyFont="1" applyBorder="1" applyAlignment="1">
      <alignment horizontal="right" vertical="center"/>
    </xf>
    <xf numFmtId="3" fontId="36" fillId="0" borderId="52" xfId="0" applyNumberFormat="1" applyFont="1" applyBorder="1" applyAlignment="1">
      <alignment horizontal="right" vertical="center"/>
    </xf>
    <xf numFmtId="3" fontId="38" fillId="2" borderId="35" xfId="0" applyNumberFormat="1" applyFont="1" applyFill="1" applyBorder="1" applyAlignment="1">
      <alignment horizontal="right" vertical="center" wrapText="1"/>
    </xf>
    <xf numFmtId="165" fontId="36" fillId="0" borderId="51" xfId="2" applyNumberFormat="1" applyFont="1" applyBorder="1" applyAlignment="1">
      <alignment horizontal="center" vertical="center"/>
    </xf>
    <xf numFmtId="3" fontId="38" fillId="2" borderId="56" xfId="0" applyNumberFormat="1" applyFont="1" applyFill="1" applyBorder="1" applyAlignment="1">
      <alignment horizontal="right" vertical="center" wrapText="1"/>
    </xf>
    <xf numFmtId="3" fontId="38" fillId="2" borderId="57" xfId="0" applyNumberFormat="1" applyFont="1" applyFill="1" applyBorder="1" applyAlignment="1">
      <alignment horizontal="right" vertical="center" wrapText="1"/>
    </xf>
    <xf numFmtId="165" fontId="38" fillId="2" borderId="57" xfId="2" applyNumberFormat="1" applyFont="1" applyFill="1" applyBorder="1" applyAlignment="1">
      <alignment horizontal="right" vertical="center" wrapText="1"/>
    </xf>
    <xf numFmtId="0" fontId="36" fillId="0" borderId="60" xfId="0" applyFont="1" applyBorder="1" applyAlignment="1">
      <alignment horizontal="center" vertical="center"/>
    </xf>
    <xf numFmtId="0" fontId="32" fillId="2" borderId="60" xfId="0" applyFont="1" applyFill="1" applyBorder="1" applyAlignment="1">
      <alignment horizontal="center" vertical="center" wrapText="1"/>
    </xf>
    <xf numFmtId="3" fontId="36" fillId="0" borderId="61" xfId="0" applyNumberFormat="1" applyFont="1" applyBorder="1" applyAlignment="1">
      <alignment horizontal="right" vertical="center"/>
    </xf>
    <xf numFmtId="3" fontId="36" fillId="0" borderId="62" xfId="0" applyNumberFormat="1" applyFont="1" applyBorder="1" applyAlignment="1">
      <alignment horizontal="right" vertical="center"/>
    </xf>
    <xf numFmtId="3" fontId="36" fillId="0" borderId="63" xfId="0" applyNumberFormat="1" applyFont="1" applyBorder="1" applyAlignment="1">
      <alignment horizontal="right" vertical="center"/>
    </xf>
    <xf numFmtId="3" fontId="38" fillId="2" borderId="60" xfId="0" applyNumberFormat="1" applyFont="1" applyFill="1" applyBorder="1" applyAlignment="1">
      <alignment horizontal="right" vertical="center" wrapText="1"/>
    </xf>
    <xf numFmtId="3" fontId="38" fillId="2" borderId="64" xfId="0" applyNumberFormat="1" applyFont="1" applyFill="1" applyBorder="1" applyAlignment="1">
      <alignment horizontal="right" vertical="center" wrapText="1"/>
    </xf>
    <xf numFmtId="0" fontId="43" fillId="0" borderId="59" xfId="0" applyFont="1" applyBorder="1" applyAlignment="1">
      <alignment horizontal="center"/>
    </xf>
    <xf numFmtId="165" fontId="36" fillId="0" borderId="41" xfId="2" applyNumberFormat="1" applyFont="1" applyBorder="1" applyAlignment="1">
      <alignment horizontal="center" vertical="center"/>
    </xf>
    <xf numFmtId="3" fontId="38" fillId="2" borderId="70" xfId="0" applyNumberFormat="1" applyFont="1" applyFill="1" applyBorder="1" applyAlignment="1">
      <alignment horizontal="right" vertical="center" wrapText="1"/>
    </xf>
    <xf numFmtId="3" fontId="36" fillId="0" borderId="71" xfId="0" applyNumberFormat="1" applyFont="1" applyBorder="1" applyAlignment="1">
      <alignment horizontal="right" vertical="center"/>
    </xf>
    <xf numFmtId="3" fontId="36" fillId="0" borderId="50" xfId="0" applyNumberFormat="1" applyFont="1" applyFill="1" applyBorder="1" applyAlignment="1">
      <alignment horizontal="right" vertical="center"/>
    </xf>
    <xf numFmtId="3" fontId="38" fillId="2" borderId="37" xfId="0" applyNumberFormat="1" applyFont="1" applyFill="1" applyBorder="1" applyAlignment="1">
      <alignment horizontal="right" vertical="center" wrapText="1"/>
    </xf>
    <xf numFmtId="165" fontId="38" fillId="2" borderId="36" xfId="2" applyNumberFormat="1" applyFont="1" applyFill="1" applyBorder="1" applyAlignment="1">
      <alignment horizontal="center" vertical="center" wrapText="1"/>
    </xf>
    <xf numFmtId="165" fontId="38" fillId="2" borderId="36" xfId="2" quotePrefix="1" applyNumberFormat="1" applyFont="1" applyFill="1" applyBorder="1" applyAlignment="1">
      <alignment horizontal="center" vertical="center" wrapText="1"/>
    </xf>
    <xf numFmtId="165" fontId="36" fillId="0" borderId="36" xfId="2" applyNumberFormat="1" applyFont="1" applyBorder="1" applyAlignment="1">
      <alignment horizontal="center" vertical="center"/>
    </xf>
    <xf numFmtId="165" fontId="38" fillId="2" borderId="58" xfId="2" applyNumberFormat="1" applyFont="1" applyFill="1" applyBorder="1" applyAlignment="1">
      <alignment horizontal="center" vertical="center" wrapText="1"/>
    </xf>
    <xf numFmtId="3" fontId="38" fillId="2" borderId="77" xfId="0" applyNumberFormat="1" applyFont="1" applyFill="1" applyBorder="1" applyAlignment="1">
      <alignment horizontal="right" vertical="center" wrapText="1"/>
    </xf>
    <xf numFmtId="165" fontId="38" fillId="2" borderId="38" xfId="2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horizontal="right" vertical="center"/>
    </xf>
    <xf numFmtId="3" fontId="36" fillId="0" borderId="78" xfId="0" applyNumberFormat="1" applyFont="1" applyBorder="1" applyAlignment="1">
      <alignment horizontal="right" vertical="center"/>
    </xf>
    <xf numFmtId="165" fontId="36" fillId="0" borderId="53" xfId="2" applyNumberFormat="1" applyFont="1" applyBorder="1" applyAlignment="1">
      <alignment horizontal="center" vertical="center"/>
    </xf>
    <xf numFmtId="3" fontId="36" fillId="0" borderId="0" xfId="0" applyNumberFormat="1" applyFont="1" applyBorder="1" applyAlignment="1">
      <alignment vertical="center"/>
    </xf>
    <xf numFmtId="165" fontId="38" fillId="2" borderId="57" xfId="2" applyNumberFormat="1" applyFont="1" applyFill="1" applyBorder="1" applyAlignment="1">
      <alignment horizontal="center" vertical="center" wrapText="1"/>
    </xf>
    <xf numFmtId="165" fontId="38" fillId="2" borderId="83" xfId="2" applyNumberFormat="1" applyFont="1" applyFill="1" applyBorder="1" applyAlignment="1">
      <alignment horizontal="center" vertical="center" wrapText="1"/>
    </xf>
    <xf numFmtId="165" fontId="38" fillId="2" borderId="45" xfId="2" applyNumberFormat="1" applyFont="1" applyFill="1" applyBorder="1" applyAlignment="1">
      <alignment horizontal="center" vertical="center" wrapText="1"/>
    </xf>
    <xf numFmtId="3" fontId="36" fillId="0" borderId="85" xfId="0" applyNumberFormat="1" applyFont="1" applyBorder="1" applyAlignment="1">
      <alignment horizontal="right" vertical="center"/>
    </xf>
    <xf numFmtId="3" fontId="36" fillId="0" borderId="86" xfId="0" applyNumberFormat="1" applyFont="1" applyBorder="1" applyAlignment="1">
      <alignment horizontal="right" vertical="center"/>
    </xf>
    <xf numFmtId="3" fontId="36" fillId="0" borderId="87" xfId="0" applyNumberFormat="1" applyFont="1" applyBorder="1" applyAlignment="1">
      <alignment horizontal="right" vertical="center"/>
    </xf>
    <xf numFmtId="3" fontId="42" fillId="0" borderId="50" xfId="0" applyNumberFormat="1" applyFont="1" applyFill="1" applyBorder="1" applyAlignment="1">
      <alignment horizontal="right" vertical="center"/>
    </xf>
    <xf numFmtId="3" fontId="36" fillId="0" borderId="90" xfId="0" applyNumberFormat="1" applyFont="1" applyBorder="1" applyAlignment="1">
      <alignment horizontal="right" vertical="center"/>
    </xf>
    <xf numFmtId="3" fontId="36" fillId="0" borderId="92" xfId="0" applyNumberFormat="1" applyFont="1" applyBorder="1" applyAlignment="1">
      <alignment horizontal="right" vertical="center"/>
    </xf>
    <xf numFmtId="3" fontId="36" fillId="0" borderId="94" xfId="0" applyNumberFormat="1" applyFont="1" applyBorder="1" applyAlignment="1">
      <alignment horizontal="right" vertical="center"/>
    </xf>
    <xf numFmtId="3" fontId="36" fillId="0" borderId="96" xfId="0" applyNumberFormat="1" applyFont="1" applyBorder="1" applyAlignment="1">
      <alignment horizontal="right" vertical="center"/>
    </xf>
    <xf numFmtId="3" fontId="48" fillId="3" borderId="60" xfId="0" applyNumberFormat="1" applyFont="1" applyFill="1" applyBorder="1" applyAlignment="1">
      <alignment horizontal="right" vertical="center" wrapText="1"/>
    </xf>
    <xf numFmtId="3" fontId="48" fillId="3" borderId="69" xfId="0" applyNumberFormat="1" applyFont="1" applyFill="1" applyBorder="1" applyAlignment="1">
      <alignment horizontal="right" vertical="center" wrapText="1"/>
    </xf>
    <xf numFmtId="165" fontId="36" fillId="0" borderId="91" xfId="2" applyNumberFormat="1" applyFont="1" applyBorder="1" applyAlignment="1">
      <alignment horizontal="center" vertical="center"/>
    </xf>
    <xf numFmtId="165" fontId="36" fillId="0" borderId="97" xfId="2" applyNumberFormat="1" applyFont="1" applyBorder="1" applyAlignment="1">
      <alignment horizontal="center" vertical="center"/>
    </xf>
    <xf numFmtId="3" fontId="48" fillId="3" borderId="72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36" fillId="0" borderId="61" xfId="0" applyNumberFormat="1" applyFont="1" applyBorder="1" applyAlignment="1">
      <alignment vertical="center"/>
    </xf>
    <xf numFmtId="3" fontId="36" fillId="0" borderId="62" xfId="0" applyNumberFormat="1" applyFont="1" applyBorder="1" applyAlignment="1">
      <alignment vertical="center"/>
    </xf>
    <xf numFmtId="3" fontId="36" fillId="0" borderId="63" xfId="0" applyNumberFormat="1" applyFont="1" applyBorder="1" applyAlignment="1">
      <alignment vertical="center"/>
    </xf>
    <xf numFmtId="3" fontId="38" fillId="2" borderId="60" xfId="0" applyNumberFormat="1" applyFont="1" applyFill="1" applyBorder="1" applyAlignment="1">
      <alignment horizontal="center" vertical="center" wrapText="1"/>
    </xf>
    <xf numFmtId="3" fontId="38" fillId="2" borderId="64" xfId="0" applyNumberFormat="1" applyFont="1" applyFill="1" applyBorder="1" applyAlignment="1">
      <alignment horizontal="center" vertical="center" wrapText="1"/>
    </xf>
    <xf numFmtId="3" fontId="38" fillId="2" borderId="0" xfId="0" applyNumberFormat="1" applyFont="1" applyFill="1" applyBorder="1" applyAlignment="1">
      <alignment horizontal="center" vertical="center" wrapText="1"/>
    </xf>
    <xf numFmtId="3" fontId="36" fillId="0" borderId="50" xfId="0" applyNumberFormat="1" applyFont="1" applyBorder="1" applyAlignment="1">
      <alignment vertical="center"/>
    </xf>
    <xf numFmtId="3" fontId="36" fillId="0" borderId="52" xfId="0" applyNumberFormat="1" applyFont="1" applyBorder="1" applyAlignment="1">
      <alignment vertical="center"/>
    </xf>
    <xf numFmtId="3" fontId="36" fillId="0" borderId="54" xfId="0" applyNumberFormat="1" applyFont="1" applyBorder="1" applyAlignment="1">
      <alignment vertical="center"/>
    </xf>
    <xf numFmtId="3" fontId="38" fillId="2" borderId="35" xfId="0" applyNumberFormat="1" applyFont="1" applyFill="1" applyBorder="1" applyAlignment="1">
      <alignment horizontal="center" vertical="center" wrapText="1"/>
    </xf>
    <xf numFmtId="3" fontId="38" fillId="2" borderId="56" xfId="0" applyNumberFormat="1" applyFont="1" applyFill="1" applyBorder="1" applyAlignment="1">
      <alignment horizontal="center" vertical="center" wrapText="1"/>
    </xf>
    <xf numFmtId="3" fontId="38" fillId="2" borderId="57" xfId="0" applyNumberFormat="1" applyFont="1" applyFill="1" applyBorder="1" applyAlignment="1">
      <alignment horizontal="center" vertical="center" wrapText="1"/>
    </xf>
    <xf numFmtId="165" fontId="36" fillId="0" borderId="98" xfId="2" applyNumberFormat="1" applyFont="1" applyBorder="1" applyAlignment="1">
      <alignment horizontal="center" vertical="center"/>
    </xf>
    <xf numFmtId="165" fontId="36" fillId="0" borderId="99" xfId="2" applyNumberFormat="1" applyFont="1" applyBorder="1" applyAlignment="1">
      <alignment horizontal="center" vertical="center"/>
    </xf>
    <xf numFmtId="165" fontId="36" fillId="0" borderId="99" xfId="2" quotePrefix="1" applyNumberFormat="1" applyFont="1" applyBorder="1" applyAlignment="1">
      <alignment horizontal="center" vertical="center"/>
    </xf>
    <xf numFmtId="165" fontId="38" fillId="2" borderId="67" xfId="2" applyNumberFormat="1" applyFont="1" applyFill="1" applyBorder="1" applyAlignment="1">
      <alignment horizontal="center" vertical="center" wrapText="1"/>
    </xf>
    <xf numFmtId="0" fontId="36" fillId="0" borderId="98" xfId="0" quotePrefix="1" applyFont="1" applyBorder="1" applyAlignment="1">
      <alignment horizontal="center" vertical="center"/>
    </xf>
    <xf numFmtId="0" fontId="36" fillId="0" borderId="100" xfId="0" quotePrefix="1" applyFont="1" applyBorder="1" applyAlignment="1">
      <alignment horizontal="center" vertical="center"/>
    </xf>
    <xf numFmtId="3" fontId="36" fillId="0" borderId="0" xfId="0" applyNumberFormat="1" applyFont="1" applyBorder="1" applyAlignment="1">
      <alignment horizontal="center" vertical="center"/>
    </xf>
    <xf numFmtId="3" fontId="32" fillId="2" borderId="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center" vertical="center"/>
    </xf>
    <xf numFmtId="3" fontId="32" fillId="2" borderId="35" xfId="0" applyNumberFormat="1" applyFont="1" applyFill="1" applyBorder="1" applyAlignment="1">
      <alignment horizontal="center" vertical="center" wrapText="1"/>
    </xf>
    <xf numFmtId="165" fontId="36" fillId="0" borderId="98" xfId="2" quotePrefix="1" applyNumberFormat="1" applyFont="1" applyBorder="1" applyAlignment="1">
      <alignment horizontal="center" vertical="center"/>
    </xf>
    <xf numFmtId="165" fontId="38" fillId="2" borderId="67" xfId="2" quotePrefix="1" applyNumberFormat="1" applyFont="1" applyFill="1" applyBorder="1" applyAlignment="1">
      <alignment horizontal="center" vertical="center" wrapText="1"/>
    </xf>
    <xf numFmtId="0" fontId="36" fillId="0" borderId="51" xfId="0" quotePrefix="1" applyFont="1" applyBorder="1" applyAlignment="1">
      <alignment horizontal="center" vertical="center"/>
    </xf>
    <xf numFmtId="0" fontId="36" fillId="0" borderId="55" xfId="0" quotePrefix="1" applyFont="1" applyBorder="1" applyAlignment="1">
      <alignment horizontal="center" vertical="center"/>
    </xf>
    <xf numFmtId="0" fontId="38" fillId="2" borderId="0" xfId="0" quotePrefix="1" applyFont="1" applyFill="1" applyBorder="1" applyAlignment="1">
      <alignment horizontal="center" vertical="center" wrapText="1"/>
    </xf>
    <xf numFmtId="0" fontId="38" fillId="2" borderId="36" xfId="0" quotePrefix="1" applyFont="1" applyFill="1" applyBorder="1" applyAlignment="1">
      <alignment horizontal="center" vertical="center" wrapText="1"/>
    </xf>
    <xf numFmtId="0" fontId="36" fillId="0" borderId="53" xfId="0" quotePrefix="1" applyFont="1" applyBorder="1" applyAlignment="1">
      <alignment horizontal="center" vertical="center"/>
    </xf>
    <xf numFmtId="165" fontId="38" fillId="2" borderId="101" xfId="2" applyNumberFormat="1" applyFont="1" applyFill="1" applyBorder="1" applyAlignment="1">
      <alignment horizontal="center" vertical="center" wrapText="1"/>
    </xf>
    <xf numFmtId="9" fontId="38" fillId="2" borderId="0" xfId="2" applyFont="1" applyFill="1" applyBorder="1" applyAlignment="1">
      <alignment horizontal="center" vertical="center" wrapText="1"/>
    </xf>
    <xf numFmtId="0" fontId="49" fillId="0" borderId="91" xfId="6" applyFont="1" applyBorder="1"/>
    <xf numFmtId="0" fontId="46" fillId="0" borderId="95" xfId="10" applyFont="1" applyBorder="1"/>
    <xf numFmtId="0" fontId="0" fillId="0" borderId="105" xfId="0" applyBorder="1" applyAlignment="1">
      <alignment vertical="center"/>
    </xf>
    <xf numFmtId="3" fontId="36" fillId="0" borderId="104" xfId="0" applyNumberFormat="1" applyFont="1" applyBorder="1" applyAlignment="1">
      <alignment horizontal="right" vertical="center"/>
    </xf>
    <xf numFmtId="3" fontId="36" fillId="0" borderId="105" xfId="0" applyNumberFormat="1" applyFont="1" applyBorder="1" applyAlignment="1">
      <alignment horizontal="right" vertical="center"/>
    </xf>
    <xf numFmtId="165" fontId="36" fillId="0" borderId="17" xfId="2" quotePrefix="1" applyNumberFormat="1" applyFont="1" applyBorder="1" applyAlignment="1">
      <alignment horizontal="center" vertical="center"/>
    </xf>
    <xf numFmtId="165" fontId="36" fillId="0" borderId="89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36" fillId="0" borderId="21" xfId="2" applyNumberFormat="1" applyFont="1" applyBorder="1" applyAlignment="1">
      <alignment horizontal="center" vertical="center"/>
    </xf>
    <xf numFmtId="165" fontId="36" fillId="0" borderId="25" xfId="2" applyNumberFormat="1" applyFont="1" applyBorder="1" applyAlignment="1">
      <alignment horizontal="center" vertical="center"/>
    </xf>
    <xf numFmtId="165" fontId="36" fillId="0" borderId="67" xfId="2" applyNumberFormat="1" applyFont="1" applyBorder="1" applyAlignment="1">
      <alignment horizontal="center" vertical="center"/>
    </xf>
    <xf numFmtId="165" fontId="38" fillId="2" borderId="32" xfId="2" applyNumberFormat="1" applyFont="1" applyFill="1" applyBorder="1" applyAlignment="1">
      <alignment horizontal="center" vertical="center" wrapText="1"/>
    </xf>
    <xf numFmtId="0" fontId="46" fillId="0" borderId="0" xfId="0" applyFont="1" applyFill="1" applyBorder="1" applyAlignment="1">
      <alignment vertical="center"/>
    </xf>
    <xf numFmtId="0" fontId="32" fillId="2" borderId="60" xfId="0" applyFont="1" applyFill="1" applyBorder="1" applyAlignment="1">
      <alignment horizontal="center" vertical="center" shrinkToFit="1"/>
    </xf>
    <xf numFmtId="0" fontId="32" fillId="2" borderId="35" xfId="0" applyFont="1" applyFill="1" applyBorder="1" applyAlignment="1">
      <alignment horizontal="center" vertical="center" shrinkToFit="1"/>
    </xf>
    <xf numFmtId="3" fontId="38" fillId="2" borderId="64" xfId="0" applyNumberFormat="1" applyFont="1" applyFill="1" applyBorder="1" applyAlignment="1">
      <alignment vertical="center" wrapText="1"/>
    </xf>
    <xf numFmtId="165" fontId="36" fillId="0" borderId="5" xfId="2" applyNumberFormat="1" applyFont="1" applyBorder="1" applyAlignment="1">
      <alignment horizontal="center" vertical="center" shrinkToFit="1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43" fillId="0" borderId="33" xfId="0" applyNumberFormat="1" applyFont="1" applyBorder="1" applyAlignment="1">
      <alignment horizontal="center"/>
    </xf>
    <xf numFmtId="165" fontId="36" fillId="0" borderId="35" xfId="0" applyNumberFormat="1" applyFont="1" applyBorder="1" applyAlignment="1">
      <alignment horizontal="center" vertical="center"/>
    </xf>
    <xf numFmtId="165" fontId="32" fillId="2" borderId="35" xfId="0" applyNumberFormat="1" applyFont="1" applyFill="1" applyBorder="1" applyAlignment="1">
      <alignment horizontal="center" vertical="center" wrapText="1"/>
    </xf>
    <xf numFmtId="165" fontId="38" fillId="2" borderId="35" xfId="0" applyNumberFormat="1" applyFont="1" applyFill="1" applyBorder="1" applyAlignment="1">
      <alignment horizontal="center" vertical="center" wrapText="1"/>
    </xf>
    <xf numFmtId="165" fontId="36" fillId="0" borderId="50" xfId="0" applyNumberFormat="1" applyFont="1" applyBorder="1" applyAlignment="1">
      <alignment horizontal="center" vertical="center"/>
    </xf>
    <xf numFmtId="165" fontId="36" fillId="0" borderId="54" xfId="0" applyNumberFormat="1" applyFont="1" applyBorder="1" applyAlignment="1">
      <alignment horizontal="center" vertical="center"/>
    </xf>
    <xf numFmtId="165" fontId="36" fillId="0" borderId="6" xfId="0" applyNumberFormat="1" applyFont="1" applyBorder="1" applyAlignment="1">
      <alignment horizontal="center" vertical="center"/>
    </xf>
    <xf numFmtId="165" fontId="38" fillId="2" borderId="0" xfId="0" applyNumberFormat="1" applyFont="1" applyFill="1" applyBorder="1" applyAlignment="1">
      <alignment horizontal="center" vertical="center" wrapText="1"/>
    </xf>
    <xf numFmtId="165" fontId="36" fillId="0" borderId="9" xfId="0" applyNumberFormat="1" applyFont="1" applyBorder="1" applyAlignment="1">
      <alignment horizontal="center" vertical="center"/>
    </xf>
    <xf numFmtId="165" fontId="38" fillId="2" borderId="57" xfId="0" applyNumberFormat="1" applyFont="1" applyFill="1" applyBorder="1" applyAlignment="1">
      <alignment horizontal="center" vertical="center" wrapText="1"/>
    </xf>
    <xf numFmtId="165" fontId="36" fillId="0" borderId="0" xfId="0" applyNumberFormat="1" applyFont="1" applyBorder="1" applyAlignment="1">
      <alignment horizontal="center" vertical="center"/>
    </xf>
    <xf numFmtId="0" fontId="41" fillId="0" borderId="59" xfId="0" quotePrefix="1" applyFont="1" applyBorder="1" applyAlignment="1">
      <alignment horizontal="center"/>
    </xf>
    <xf numFmtId="165" fontId="36" fillId="0" borderId="0" xfId="2" quotePrefix="1" applyNumberFormat="1" applyFont="1" applyBorder="1" applyAlignment="1">
      <alignment horizontal="center" vertical="center"/>
    </xf>
    <xf numFmtId="0" fontId="47" fillId="0" borderId="0" xfId="0" applyFont="1" applyFill="1" applyBorder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165" fontId="48" fillId="0" borderId="0" xfId="2" applyNumberFormat="1" applyFont="1" applyFill="1" applyBorder="1" applyAlignment="1">
      <alignment horizontal="center" vertical="center" wrapText="1"/>
    </xf>
    <xf numFmtId="0" fontId="46" fillId="0" borderId="0" xfId="0" applyFont="1" applyFill="1" applyAlignment="1">
      <alignment vertical="center"/>
    </xf>
    <xf numFmtId="4" fontId="46" fillId="0" borderId="0" xfId="0" applyNumberFormat="1" applyFont="1" applyFill="1" applyAlignment="1">
      <alignment vertical="center"/>
    </xf>
    <xf numFmtId="3" fontId="46" fillId="0" borderId="0" xfId="0" applyNumberFormat="1" applyFont="1" applyFill="1"/>
    <xf numFmtId="4" fontId="36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38" fillId="2" borderId="36" xfId="2" applyFont="1" applyFill="1" applyBorder="1" applyAlignment="1">
      <alignment horizontal="center" vertical="center" wrapText="1"/>
    </xf>
    <xf numFmtId="165" fontId="36" fillId="0" borderId="95" xfId="2" quotePrefix="1" applyNumberFormat="1" applyFont="1" applyBorder="1" applyAlignment="1">
      <alignment horizontal="center" vertical="center"/>
    </xf>
    <xf numFmtId="4" fontId="36" fillId="0" borderId="0" xfId="0" applyNumberFormat="1" applyFont="1" applyFill="1" applyBorder="1" applyAlignment="1">
      <alignment vertical="center"/>
    </xf>
    <xf numFmtId="165" fontId="36" fillId="0" borderId="8" xfId="2" applyNumberFormat="1" applyFont="1" applyBorder="1" applyAlignment="1">
      <alignment horizontal="center" vertical="center"/>
    </xf>
    <xf numFmtId="0" fontId="46" fillId="0" borderId="6" xfId="0" applyFont="1" applyBorder="1" applyAlignment="1">
      <alignment vertical="center"/>
    </xf>
    <xf numFmtId="3" fontId="42" fillId="0" borderId="61" xfId="0" applyNumberFormat="1" applyFont="1" applyBorder="1" applyAlignment="1">
      <alignment horizontal="right" vertical="center"/>
    </xf>
    <xf numFmtId="3" fontId="42" fillId="0" borderId="50" xfId="0" applyNumberFormat="1" applyFont="1" applyBorder="1" applyAlignment="1">
      <alignment horizontal="right" vertical="center"/>
    </xf>
    <xf numFmtId="3" fontId="42" fillId="0" borderId="6" xfId="0" applyNumberFormat="1" applyFont="1" applyBorder="1" applyAlignment="1">
      <alignment horizontal="right" vertical="center"/>
    </xf>
    <xf numFmtId="165" fontId="42" fillId="0" borderId="42" xfId="2" applyNumberFormat="1" applyFont="1" applyBorder="1" applyAlignment="1">
      <alignment horizontal="center" vertical="center"/>
    </xf>
    <xf numFmtId="0" fontId="42" fillId="0" borderId="0" xfId="0" quotePrefix="1" applyFont="1" applyAlignment="1">
      <alignment horizontal="center"/>
    </xf>
    <xf numFmtId="0" fontId="46" fillId="0" borderId="0" xfId="0" applyFont="1"/>
    <xf numFmtId="0" fontId="46" fillId="0" borderId="8" xfId="0" applyFont="1" applyBorder="1" applyAlignment="1">
      <alignment vertical="center"/>
    </xf>
    <xf numFmtId="0" fontId="42" fillId="0" borderId="0" xfId="0" applyFont="1" applyAlignment="1">
      <alignment horizontal="center"/>
    </xf>
    <xf numFmtId="0" fontId="46" fillId="0" borderId="9" xfId="0" applyFont="1" applyBorder="1" applyAlignment="1">
      <alignment vertical="center"/>
    </xf>
    <xf numFmtId="3" fontId="42" fillId="0" borderId="63" xfId="0" applyNumberFormat="1" applyFont="1" applyBorder="1" applyAlignment="1">
      <alignment horizontal="right" vertical="center"/>
    </xf>
    <xf numFmtId="3" fontId="42" fillId="0" borderId="54" xfId="0" applyNumberFormat="1" applyFont="1" applyBorder="1" applyAlignment="1">
      <alignment horizontal="right" vertical="center"/>
    </xf>
    <xf numFmtId="165" fontId="42" fillId="0" borderId="43" xfId="2" applyNumberFormat="1" applyFont="1" applyBorder="1" applyAlignment="1">
      <alignment horizontal="center" vertical="center"/>
    </xf>
    <xf numFmtId="3" fontId="42" fillId="0" borderId="9" xfId="0" applyNumberFormat="1" applyFont="1" applyBorder="1" applyAlignment="1">
      <alignment horizontal="right" vertical="center"/>
    </xf>
    <xf numFmtId="165" fontId="42" fillId="0" borderId="44" xfId="2" applyNumberFormat="1" applyFont="1" applyBorder="1" applyAlignment="1">
      <alignment horizontal="center" vertical="center"/>
    </xf>
    <xf numFmtId="0" fontId="46" fillId="0" borderId="12" xfId="0" applyFont="1" applyBorder="1" applyAlignment="1">
      <alignment vertical="center"/>
    </xf>
    <xf numFmtId="3" fontId="42" fillId="0" borderId="12" xfId="0" applyNumberFormat="1" applyFont="1" applyBorder="1" applyAlignment="1">
      <alignment horizontal="right" vertical="center"/>
    </xf>
    <xf numFmtId="165" fontId="42" fillId="0" borderId="65" xfId="2" applyNumberFormat="1" applyFont="1" applyBorder="1" applyAlignment="1">
      <alignment horizontal="center" vertical="center"/>
    </xf>
    <xf numFmtId="0" fontId="46" fillId="0" borderId="14" xfId="0" applyFont="1" applyBorder="1" applyAlignment="1">
      <alignment vertical="center"/>
    </xf>
    <xf numFmtId="3" fontId="42" fillId="0" borderId="69" xfId="0" applyNumberFormat="1" applyFont="1" applyBorder="1" applyAlignment="1">
      <alignment horizontal="right" vertical="center"/>
    </xf>
    <xf numFmtId="3" fontId="42" fillId="0" borderId="72" xfId="0" applyNumberFormat="1" applyFont="1" applyBorder="1" applyAlignment="1">
      <alignment horizontal="right" vertical="center"/>
    </xf>
    <xf numFmtId="3" fontId="42" fillId="0" borderId="14" xfId="0" applyNumberFormat="1" applyFont="1" applyBorder="1" applyAlignment="1">
      <alignment horizontal="right" vertical="center"/>
    </xf>
    <xf numFmtId="165" fontId="42" fillId="0" borderId="74" xfId="2" applyNumberFormat="1" applyFont="1" applyBorder="1" applyAlignment="1">
      <alignment horizontal="center" vertical="center"/>
    </xf>
    <xf numFmtId="165" fontId="42" fillId="0" borderId="66" xfId="2" quotePrefix="1" applyNumberFormat="1" applyFont="1" applyBorder="1" applyAlignment="1">
      <alignment horizontal="center" vertical="center"/>
    </xf>
    <xf numFmtId="0" fontId="46" fillId="0" borderId="6" xfId="0" applyFont="1" applyFill="1" applyBorder="1" applyAlignment="1">
      <alignment vertical="center"/>
    </xf>
    <xf numFmtId="3" fontId="42" fillId="0" borderId="61" xfId="0" applyNumberFormat="1" applyFont="1" applyFill="1" applyBorder="1" applyAlignment="1">
      <alignment horizontal="right" vertical="center"/>
    </xf>
    <xf numFmtId="0" fontId="46" fillId="0" borderId="103" xfId="5" applyFont="1" applyFill="1" applyBorder="1"/>
    <xf numFmtId="165" fontId="42" fillId="0" borderId="6" xfId="2" applyNumberFormat="1" applyFont="1" applyFill="1" applyBorder="1" applyAlignment="1">
      <alignment horizontal="center" vertical="center"/>
    </xf>
    <xf numFmtId="0" fontId="46" fillId="0" borderId="0" xfId="0" applyFont="1" applyBorder="1" applyAlignment="1">
      <alignment vertical="center"/>
    </xf>
    <xf numFmtId="3" fontId="42" fillId="0" borderId="105" xfId="0" applyNumberFormat="1" applyFont="1" applyFill="1" applyBorder="1" applyAlignment="1">
      <alignment horizontal="right" vertical="center"/>
    </xf>
    <xf numFmtId="3" fontId="42" fillId="0" borderId="0" xfId="0" applyNumberFormat="1" applyFont="1" applyFill="1" applyBorder="1" applyAlignment="1">
      <alignment horizontal="right" vertical="center"/>
    </xf>
    <xf numFmtId="165" fontId="42" fillId="0" borderId="41" xfId="2" applyNumberFormat="1" applyFont="1" applyBorder="1" applyAlignment="1">
      <alignment horizontal="center" vertical="center"/>
    </xf>
    <xf numFmtId="0" fontId="42" fillId="0" borderId="0" xfId="0" applyFont="1" applyFill="1" applyAlignment="1">
      <alignment horizontal="center"/>
    </xf>
    <xf numFmtId="165" fontId="42" fillId="0" borderId="51" xfId="2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 shrinkToFit="1"/>
    </xf>
    <xf numFmtId="165" fontId="42" fillId="0" borderId="6" xfId="2" quotePrefix="1" applyNumberFormat="1" applyFont="1" applyFill="1" applyBorder="1" applyAlignment="1">
      <alignment horizontal="center" vertical="center"/>
    </xf>
    <xf numFmtId="0" fontId="42" fillId="0" borderId="0" xfId="0" quotePrefix="1" applyFont="1" applyFill="1" applyAlignment="1">
      <alignment horizontal="center"/>
    </xf>
    <xf numFmtId="0" fontId="46" fillId="0" borderId="16" xfId="0" applyFont="1" applyBorder="1" applyAlignment="1">
      <alignment vertical="center"/>
    </xf>
    <xf numFmtId="3" fontId="42" fillId="0" borderId="16" xfId="0" applyNumberFormat="1" applyFont="1" applyFill="1" applyBorder="1" applyAlignment="1">
      <alignment horizontal="right" vertical="center"/>
    </xf>
    <xf numFmtId="0" fontId="46" fillId="0" borderId="17" xfId="0" applyFont="1" applyBorder="1" applyAlignment="1">
      <alignment vertical="center"/>
    </xf>
    <xf numFmtId="3" fontId="42" fillId="0" borderId="84" xfId="0" applyNumberFormat="1" applyFont="1" applyBorder="1" applyAlignment="1">
      <alignment horizontal="right" vertical="center"/>
    </xf>
    <xf numFmtId="3" fontId="42" fillId="0" borderId="88" xfId="0" applyNumberFormat="1" applyFont="1" applyBorder="1" applyAlignment="1">
      <alignment horizontal="right" vertical="center"/>
    </xf>
    <xf numFmtId="3" fontId="42" fillId="0" borderId="17" xfId="0" applyNumberFormat="1" applyFont="1" applyBorder="1" applyAlignment="1">
      <alignment horizontal="right" vertical="center"/>
    </xf>
    <xf numFmtId="3" fontId="42" fillId="0" borderId="75" xfId="0" applyNumberFormat="1" applyFont="1" applyBorder="1" applyAlignment="1">
      <alignment horizontal="right" vertical="center"/>
    </xf>
    <xf numFmtId="3" fontId="42" fillId="0" borderId="16" xfId="0" applyNumberFormat="1" applyFont="1" applyBorder="1" applyAlignment="1">
      <alignment horizontal="right" vertical="center"/>
    </xf>
    <xf numFmtId="3" fontId="42" fillId="0" borderId="0" xfId="0" applyNumberFormat="1" applyFont="1" applyBorder="1" applyAlignment="1">
      <alignment horizontal="right" vertical="center"/>
    </xf>
    <xf numFmtId="165" fontId="42" fillId="0" borderId="8" xfId="2" applyNumberFormat="1" applyFont="1" applyBorder="1" applyAlignment="1">
      <alignment horizontal="center" vertical="center"/>
    </xf>
    <xf numFmtId="165" fontId="42" fillId="0" borderId="7" xfId="2" applyNumberFormat="1" applyFont="1" applyFill="1" applyBorder="1" applyAlignment="1">
      <alignment horizontal="center" vertical="center"/>
    </xf>
    <xf numFmtId="165" fontId="36" fillId="0" borderId="10" xfId="2" applyNumberFormat="1" applyFont="1" applyBorder="1" applyAlignment="1">
      <alignment horizontal="center" vertical="center"/>
    </xf>
    <xf numFmtId="0" fontId="82" fillId="0" borderId="0" xfId="0" applyFont="1" applyAlignment="1">
      <alignment horizontal="center"/>
    </xf>
    <xf numFmtId="0" fontId="82" fillId="0" borderId="0" xfId="0" quotePrefix="1" applyFont="1" applyAlignment="1">
      <alignment horizontal="center"/>
    </xf>
    <xf numFmtId="0" fontId="83" fillId="0" borderId="0" xfId="0" applyFont="1" applyAlignment="1">
      <alignment horizontal="center"/>
    </xf>
    <xf numFmtId="3" fontId="38" fillId="2" borderId="0" xfId="2" applyNumberFormat="1" applyFont="1" applyFill="1" applyBorder="1" applyAlignment="1">
      <alignment horizontal="right" vertical="center" wrapText="1"/>
    </xf>
    <xf numFmtId="165" fontId="42" fillId="0" borderId="7" xfId="2" applyNumberFormat="1" applyFont="1" applyBorder="1" applyAlignment="1">
      <alignment horizontal="center" vertical="center"/>
    </xf>
    <xf numFmtId="165" fontId="42" fillId="0" borderId="18" xfId="2" applyNumberFormat="1" applyFont="1" applyBorder="1" applyAlignment="1">
      <alignment horizontal="center" vertical="center"/>
    </xf>
    <xf numFmtId="3" fontId="36" fillId="0" borderId="0" xfId="0" applyNumberFormat="1" applyFont="1" applyBorder="1"/>
    <xf numFmtId="3" fontId="36" fillId="0" borderId="0" xfId="0" applyNumberFormat="1" applyFont="1"/>
    <xf numFmtId="0" fontId="46" fillId="0" borderId="0" xfId="0" applyFont="1" applyBorder="1"/>
    <xf numFmtId="0" fontId="0" fillId="0" borderId="0" xfId="0" applyBorder="1"/>
    <xf numFmtId="3" fontId="42" fillId="0" borderId="116" xfId="0" applyNumberFormat="1" applyFont="1" applyBorder="1" applyAlignment="1">
      <alignment horizontal="right" vertical="center"/>
    </xf>
    <xf numFmtId="43" fontId="0" fillId="0" borderId="0" xfId="247" applyFont="1"/>
    <xf numFmtId="0" fontId="46" fillId="0" borderId="121" xfId="0" applyFont="1" applyBorder="1" applyAlignment="1">
      <alignment vertical="center"/>
    </xf>
    <xf numFmtId="0" fontId="46" fillId="0" borderId="122" xfId="0" applyFont="1" applyBorder="1" applyAlignment="1">
      <alignment vertical="center"/>
    </xf>
    <xf numFmtId="0" fontId="48" fillId="0" borderId="0" xfId="0" applyFont="1" applyFill="1" applyAlignment="1">
      <alignment horizontal="center"/>
    </xf>
    <xf numFmtId="165" fontId="85" fillId="2" borderId="50" xfId="0" applyNumberFormat="1" applyFont="1" applyFill="1" applyBorder="1" applyAlignment="1">
      <alignment horizontal="center" vertical="center"/>
    </xf>
    <xf numFmtId="165" fontId="42" fillId="0" borderId="12" xfId="2" quotePrefix="1" applyNumberFormat="1" applyFont="1" applyBorder="1" applyAlignment="1">
      <alignment horizontal="center" vertical="center"/>
    </xf>
    <xf numFmtId="165" fontId="36" fillId="0" borderId="51" xfId="2" quotePrefix="1" applyNumberFormat="1" applyFont="1" applyBorder="1" applyAlignment="1">
      <alignment horizontal="center" vertical="center"/>
    </xf>
    <xf numFmtId="43" fontId="36" fillId="0" borderId="0" xfId="247" applyFont="1"/>
    <xf numFmtId="166" fontId="36" fillId="0" borderId="0" xfId="247" applyNumberFormat="1" applyFont="1"/>
    <xf numFmtId="166" fontId="36" fillId="0" borderId="0" xfId="0" applyNumberFormat="1" applyFont="1"/>
    <xf numFmtId="43" fontId="0" fillId="0" borderId="0" xfId="0" applyNumberFormat="1"/>
    <xf numFmtId="166" fontId="38" fillId="2" borderId="57" xfId="247" applyNumberFormat="1" applyFont="1" applyFill="1" applyBorder="1" applyAlignment="1">
      <alignment horizontal="right" vertical="center" wrapText="1"/>
    </xf>
    <xf numFmtId="165" fontId="42" fillId="0" borderId="51" xfId="2" quotePrefix="1" applyNumberFormat="1" applyFont="1" applyBorder="1" applyAlignment="1">
      <alignment horizontal="center" vertical="center"/>
    </xf>
    <xf numFmtId="165" fontId="42" fillId="0" borderId="36" xfId="2" quotePrefix="1" applyNumberFormat="1" applyFont="1" applyBorder="1" applyAlignment="1">
      <alignment horizontal="center" vertical="center"/>
    </xf>
    <xf numFmtId="4" fontId="36" fillId="0" borderId="0" xfId="0" applyNumberFormat="1" applyFont="1"/>
    <xf numFmtId="0" fontId="36" fillId="0" borderId="0" xfId="0" applyFont="1"/>
    <xf numFmtId="0" fontId="36" fillId="0" borderId="0" xfId="0" applyFont="1" applyAlignment="1">
      <alignment vertical="center"/>
    </xf>
    <xf numFmtId="165" fontId="36" fillId="0" borderId="52" xfId="0" applyNumberFormat="1" applyFont="1" applyBorder="1" applyAlignment="1">
      <alignment horizontal="center" vertical="center"/>
    </xf>
    <xf numFmtId="165" fontId="42" fillId="0" borderId="14" xfId="2" quotePrefix="1" applyNumberFormat="1" applyFont="1" applyBorder="1" applyAlignment="1">
      <alignment horizontal="center" vertical="center"/>
    </xf>
    <xf numFmtId="165" fontId="36" fillId="0" borderId="22" xfId="2" quotePrefix="1" applyNumberFormat="1" applyFont="1" applyBorder="1" applyAlignment="1">
      <alignment horizontal="center" vertical="center"/>
    </xf>
    <xf numFmtId="0" fontId="43" fillId="0" borderId="59" xfId="0" applyFont="1" applyFill="1" applyBorder="1" applyAlignment="1">
      <alignment horizontal="center"/>
    </xf>
    <xf numFmtId="165" fontId="42" fillId="0" borderId="51" xfId="2" applyNumberFormat="1" applyFont="1" applyBorder="1" applyAlignment="1">
      <alignment horizontal="center" vertical="center"/>
    </xf>
    <xf numFmtId="165" fontId="42" fillId="0" borderId="55" xfId="2" quotePrefix="1" applyNumberFormat="1" applyFont="1" applyBorder="1" applyAlignment="1">
      <alignment horizontal="center" vertical="center"/>
    </xf>
    <xf numFmtId="165" fontId="42" fillId="0" borderId="73" xfId="2" applyNumberFormat="1" applyFont="1" applyBorder="1" applyAlignment="1">
      <alignment horizontal="center" vertical="center"/>
    </xf>
    <xf numFmtId="165" fontId="42" fillId="0" borderId="36" xfId="2" quotePrefix="1" applyNumberFormat="1" applyFont="1" applyFill="1" applyBorder="1" applyAlignment="1">
      <alignment horizontal="center" vertical="center"/>
    </xf>
    <xf numFmtId="3" fontId="42" fillId="0" borderId="35" xfId="0" applyNumberFormat="1" applyFont="1" applyBorder="1" applyAlignment="1">
      <alignment horizontal="right" vertical="center"/>
    </xf>
    <xf numFmtId="3" fontId="42" fillId="0" borderId="12" xfId="0" applyNumberFormat="1" applyFont="1" applyFill="1" applyBorder="1" applyAlignment="1">
      <alignment horizontal="right" vertical="center"/>
    </xf>
    <xf numFmtId="3" fontId="42" fillId="0" borderId="123" xfId="0" applyNumberFormat="1" applyFont="1" applyFill="1" applyBorder="1" applyAlignment="1">
      <alignment horizontal="right" vertical="center"/>
    </xf>
    <xf numFmtId="165" fontId="42" fillId="0" borderId="76" xfId="2" applyNumberFormat="1" applyFont="1" applyFill="1" applyBorder="1" applyAlignment="1">
      <alignment horizontal="center" vertical="center"/>
    </xf>
    <xf numFmtId="165" fontId="42" fillId="0" borderId="6" xfId="2" applyNumberFormat="1" applyFont="1" applyBorder="1" applyAlignment="1">
      <alignment horizontal="center" vertical="center"/>
    </xf>
    <xf numFmtId="165" fontId="42" fillId="0" borderId="9" xfId="2" applyNumberFormat="1" applyFont="1" applyBorder="1" applyAlignment="1">
      <alignment horizontal="center" vertical="center"/>
    </xf>
    <xf numFmtId="165" fontId="42" fillId="0" borderId="6" xfId="2" quotePrefix="1" applyNumberFormat="1" applyFont="1" applyBorder="1" applyAlignment="1">
      <alignment horizontal="center" vertical="center"/>
    </xf>
    <xf numFmtId="165" fontId="42" fillId="0" borderId="116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Fill="1" applyBorder="1" applyAlignment="1">
      <alignment horizontal="center" vertical="center"/>
    </xf>
    <xf numFmtId="165" fontId="38" fillId="2" borderId="77" xfId="2" applyNumberFormat="1" applyFont="1" applyFill="1" applyBorder="1" applyAlignment="1">
      <alignment horizontal="center" vertical="center" wrapText="1"/>
    </xf>
    <xf numFmtId="165" fontId="42" fillId="0" borderId="16" xfId="2" applyNumberFormat="1" applyFont="1" applyFill="1" applyBorder="1" applyAlignment="1">
      <alignment horizontal="center" vertical="center"/>
    </xf>
    <xf numFmtId="165" fontId="42" fillId="0" borderId="17" xfId="2" quotePrefix="1" applyNumberFormat="1" applyFont="1" applyBorder="1" applyAlignment="1">
      <alignment horizontal="center" vertical="center"/>
    </xf>
    <xf numFmtId="165" fontId="42" fillId="0" borderId="16" xfId="2" quotePrefix="1" applyNumberFormat="1" applyFont="1" applyBorder="1" applyAlignment="1">
      <alignment horizontal="center" vertical="center"/>
    </xf>
    <xf numFmtId="165" fontId="42" fillId="0" borderId="0" xfId="2" quotePrefix="1" applyNumberFormat="1" applyFont="1" applyBorder="1" applyAlignment="1">
      <alignment horizontal="center" vertical="center"/>
    </xf>
    <xf numFmtId="165" fontId="36" fillId="0" borderId="16" xfId="2" applyNumberFormat="1" applyFont="1" applyBorder="1" applyAlignment="1">
      <alignment horizontal="center" vertical="center"/>
    </xf>
    <xf numFmtId="165" fontId="42" fillId="0" borderId="117" xfId="2" applyNumberFormat="1" applyFont="1" applyBorder="1" applyAlignment="1">
      <alignment horizontal="center" vertical="center"/>
    </xf>
    <xf numFmtId="165" fontId="42" fillId="0" borderId="118" xfId="2" applyNumberFormat="1" applyFont="1" applyBorder="1" applyAlignment="1">
      <alignment horizontal="center" vertical="center"/>
    </xf>
    <xf numFmtId="165" fontId="42" fillId="0" borderId="119" xfId="2" applyNumberFormat="1" applyFont="1" applyBorder="1" applyAlignment="1">
      <alignment horizontal="center" vertical="center"/>
    </xf>
    <xf numFmtId="165" fontId="42" fillId="0" borderId="79" xfId="2" applyNumberFormat="1" applyFont="1" applyBorder="1" applyAlignment="1">
      <alignment horizontal="center" vertical="center"/>
    </xf>
    <xf numFmtId="9" fontId="42" fillId="0" borderId="80" xfId="2" applyNumberFormat="1" applyFont="1" applyBorder="1" applyAlignment="1">
      <alignment horizontal="center" vertical="center"/>
    </xf>
    <xf numFmtId="3" fontId="36" fillId="0" borderId="75" xfId="0" applyNumberFormat="1" applyFont="1" applyFill="1" applyBorder="1" applyAlignment="1">
      <alignment horizontal="right" vertical="center"/>
    </xf>
    <xf numFmtId="165" fontId="36" fillId="0" borderId="9" xfId="2" applyNumberFormat="1" applyFont="1" applyBorder="1" applyAlignment="1">
      <alignment horizontal="center" vertical="center"/>
    </xf>
    <xf numFmtId="43" fontId="36" fillId="0" borderId="0" xfId="247" applyFont="1" applyAlignment="1">
      <alignment horizontal="center"/>
    </xf>
    <xf numFmtId="165" fontId="36" fillId="0" borderId="55" xfId="2" applyNumberFormat="1" applyFont="1" applyBorder="1" applyAlignment="1">
      <alignment horizontal="center" vertical="center"/>
    </xf>
    <xf numFmtId="3" fontId="42" fillId="0" borderId="124" xfId="0" applyNumberFormat="1" applyFont="1" applyBorder="1" applyAlignment="1">
      <alignment horizontal="right" vertical="center"/>
    </xf>
    <xf numFmtId="3" fontId="36" fillId="0" borderId="125" xfId="0" applyNumberFormat="1" applyFont="1" applyBorder="1" applyAlignment="1">
      <alignment horizontal="right" vertical="center"/>
    </xf>
    <xf numFmtId="3" fontId="36" fillId="0" borderId="126" xfId="0" applyNumberFormat="1" applyFont="1" applyBorder="1" applyAlignment="1">
      <alignment horizontal="right" vertical="center"/>
    </xf>
    <xf numFmtId="3" fontId="36" fillId="0" borderId="105" xfId="0" applyNumberFormat="1" applyFont="1" applyBorder="1" applyAlignment="1">
      <alignment vertical="center"/>
    </xf>
    <xf numFmtId="0" fontId="46" fillId="0" borderId="16" xfId="0" applyFont="1" applyFill="1" applyBorder="1" applyAlignment="1">
      <alignment vertical="center"/>
    </xf>
    <xf numFmtId="165" fontId="42" fillId="0" borderId="102" xfId="2" applyNumberFormat="1" applyFont="1" applyBorder="1" applyAlignment="1">
      <alignment horizontal="center" vertical="center"/>
    </xf>
    <xf numFmtId="165" fontId="42" fillId="0" borderId="11" xfId="2" applyNumberFormat="1" applyFont="1" applyBorder="1" applyAlignment="1">
      <alignment horizontal="center" vertical="center"/>
    </xf>
    <xf numFmtId="165" fontId="42" fillId="0" borderId="13" xfId="2" applyNumberFormat="1" applyFont="1" applyBorder="1" applyAlignment="1">
      <alignment horizontal="center" vertical="center"/>
    </xf>
    <xf numFmtId="165" fontId="42" fillId="0" borderId="5" xfId="2" applyNumberFormat="1" applyFont="1" applyBorder="1" applyAlignment="1">
      <alignment horizontal="center" vertical="center"/>
    </xf>
    <xf numFmtId="165" fontId="42" fillId="0" borderId="15" xfId="2" applyNumberFormat="1" applyFont="1" applyBorder="1" applyAlignment="1">
      <alignment horizontal="center" vertical="center"/>
    </xf>
    <xf numFmtId="165" fontId="36" fillId="0" borderId="76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38" fillId="2" borderId="56" xfId="0" applyNumberFormat="1" applyFont="1" applyFill="1" applyBorder="1" applyAlignment="1">
      <alignment horizontal="center" vertical="center" wrapText="1"/>
    </xf>
    <xf numFmtId="3" fontId="36" fillId="0" borderId="9" xfId="0" applyNumberFormat="1" applyFont="1" applyBorder="1" applyAlignment="1">
      <alignment horizontal="center" vertical="center"/>
    </xf>
    <xf numFmtId="165" fontId="36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36" fillId="0" borderId="105" xfId="2" applyNumberFormat="1" applyFont="1" applyBorder="1" applyAlignment="1">
      <alignment horizontal="center" vertical="center"/>
    </xf>
    <xf numFmtId="165" fontId="36" fillId="0" borderId="20" xfId="2" applyNumberFormat="1" applyFont="1" applyBorder="1" applyAlignment="1">
      <alignment horizontal="center" vertical="center"/>
    </xf>
    <xf numFmtId="165" fontId="36" fillId="0" borderId="22" xfId="2" applyNumberFormat="1" applyFont="1" applyBorder="1" applyAlignment="1">
      <alignment horizontal="center" vertical="center"/>
    </xf>
    <xf numFmtId="165" fontId="36" fillId="0" borderId="17" xfId="2" applyNumberFormat="1" applyFont="1" applyBorder="1" applyAlignment="1">
      <alignment horizontal="center" vertical="center"/>
    </xf>
    <xf numFmtId="165" fontId="36" fillId="0" borderId="12" xfId="2" applyNumberFormat="1" applyFont="1" applyBorder="1" applyAlignment="1">
      <alignment horizontal="center" vertical="center"/>
    </xf>
    <xf numFmtId="165" fontId="36" fillId="0" borderId="6" xfId="2" quotePrefix="1" applyNumberFormat="1" applyFont="1" applyBorder="1" applyAlignment="1">
      <alignment horizontal="center" vertical="center"/>
    </xf>
    <xf numFmtId="165" fontId="36" fillId="0" borderId="8" xfId="2" quotePrefix="1" applyNumberFormat="1" applyFont="1" applyBorder="1" applyAlignment="1">
      <alignment horizontal="center" vertical="center"/>
    </xf>
    <xf numFmtId="165" fontId="36" fillId="0" borderId="16" xfId="2" quotePrefix="1" applyNumberFormat="1" applyFont="1" applyBorder="1" applyAlignment="1">
      <alignment horizontal="center" vertical="center"/>
    </xf>
    <xf numFmtId="165" fontId="36" fillId="0" borderId="19" xfId="2" quotePrefix="1" applyNumberFormat="1" applyFont="1" applyBorder="1" applyAlignment="1">
      <alignment horizontal="center" vertical="center"/>
    </xf>
    <xf numFmtId="165" fontId="36" fillId="0" borderId="20" xfId="2" quotePrefix="1" applyNumberFormat="1" applyFont="1" applyBorder="1" applyAlignment="1">
      <alignment horizontal="center" vertical="center"/>
    </xf>
    <xf numFmtId="165" fontId="36" fillId="0" borderId="12" xfId="2" quotePrefix="1" applyNumberFormat="1" applyFont="1" applyBorder="1" applyAlignment="1">
      <alignment horizontal="center" vertical="center"/>
    </xf>
    <xf numFmtId="165" fontId="36" fillId="0" borderId="14" xfId="2" quotePrefix="1" applyNumberFormat="1" applyFont="1" applyBorder="1" applyAlignment="1">
      <alignment horizontal="center" vertical="center"/>
    </xf>
    <xf numFmtId="165" fontId="48" fillId="3" borderId="14" xfId="2" applyNumberFormat="1" applyFont="1" applyFill="1" applyBorder="1" applyAlignment="1">
      <alignment horizontal="center" vertical="center" wrapText="1"/>
    </xf>
    <xf numFmtId="166" fontId="36" fillId="0" borderId="0" xfId="247" applyNumberFormat="1" applyFont="1" applyAlignment="1">
      <alignment horizontal="center"/>
    </xf>
    <xf numFmtId="165" fontId="48" fillId="3" borderId="0" xfId="2" applyNumberFormat="1" applyFont="1" applyFill="1" applyBorder="1" applyAlignment="1">
      <alignment horizontal="center" vertical="center" wrapText="1"/>
    </xf>
    <xf numFmtId="165" fontId="36" fillId="0" borderId="103" xfId="2" applyNumberFormat="1" applyFont="1" applyBorder="1" applyAlignment="1">
      <alignment horizontal="center" vertical="center"/>
    </xf>
    <xf numFmtId="165" fontId="36" fillId="0" borderId="73" xfId="2" applyNumberFormat="1" applyFont="1" applyBorder="1" applyAlignment="1">
      <alignment horizontal="center" vertical="center"/>
    </xf>
    <xf numFmtId="165" fontId="36" fillId="0" borderId="89" xfId="2" applyNumberFormat="1" applyFont="1" applyBorder="1" applyAlignment="1">
      <alignment horizontal="center" vertical="center"/>
    </xf>
    <xf numFmtId="165" fontId="36" fillId="0" borderId="93" xfId="2" applyNumberFormat="1" applyFont="1" applyBorder="1" applyAlignment="1">
      <alignment horizontal="center" vertical="center"/>
    </xf>
    <xf numFmtId="165" fontId="36" fillId="0" borderId="95" xfId="2" applyNumberFormat="1" applyFont="1" applyBorder="1" applyAlignment="1">
      <alignment horizontal="center" vertical="center"/>
    </xf>
    <xf numFmtId="165" fontId="36" fillId="0" borderId="53" xfId="2" quotePrefix="1" applyNumberFormat="1" applyFont="1" applyBorder="1" applyAlignment="1">
      <alignment horizontal="center" vertical="center"/>
    </xf>
    <xf numFmtId="165" fontId="36" fillId="0" borderId="76" xfId="2" quotePrefix="1" applyNumberFormat="1" applyFont="1" applyBorder="1" applyAlignment="1">
      <alignment horizontal="center" vertical="center"/>
    </xf>
    <xf numFmtId="165" fontId="36" fillId="0" borderId="91" xfId="2" quotePrefix="1" applyNumberFormat="1" applyFont="1" applyBorder="1" applyAlignment="1">
      <alignment horizontal="center" vertical="center"/>
    </xf>
    <xf numFmtId="165" fontId="36" fillId="0" borderId="93" xfId="2" quotePrefix="1" applyNumberFormat="1" applyFont="1" applyBorder="1" applyAlignment="1">
      <alignment horizontal="center" vertical="center"/>
    </xf>
    <xf numFmtId="165" fontId="48" fillId="3" borderId="36" xfId="2" applyNumberFormat="1" applyFont="1" applyFill="1" applyBorder="1" applyAlignment="1">
      <alignment horizontal="center" vertical="center" wrapText="1"/>
    </xf>
    <xf numFmtId="165" fontId="36" fillId="0" borderId="74" xfId="2" quotePrefix="1" applyNumberFormat="1" applyFont="1" applyBorder="1" applyAlignment="1">
      <alignment horizontal="center" vertical="center"/>
    </xf>
    <xf numFmtId="165" fontId="36" fillId="0" borderId="73" xfId="2" quotePrefix="1" applyNumberFormat="1" applyFont="1" applyBorder="1" applyAlignment="1">
      <alignment horizontal="center" vertical="center"/>
    </xf>
    <xf numFmtId="165" fontId="48" fillId="3" borderId="74" xfId="2" applyNumberFormat="1" applyFont="1" applyFill="1" applyBorder="1" applyAlignment="1">
      <alignment horizontal="center" vertical="center" wrapText="1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36" fillId="0" borderId="127" xfId="2" applyNumberFormat="1" applyFont="1" applyBorder="1" applyAlignment="1">
      <alignment horizontal="center" vertical="center"/>
    </xf>
    <xf numFmtId="3" fontId="46" fillId="0" borderId="0" xfId="0" applyNumberFormat="1" applyFont="1" applyBorder="1"/>
    <xf numFmtId="165" fontId="42" fillId="0" borderId="76" xfId="2" quotePrefix="1" applyNumberFormat="1" applyFont="1" applyBorder="1" applyAlignment="1">
      <alignment horizontal="center" vertical="center"/>
    </xf>
    <xf numFmtId="3" fontId="36" fillId="0" borderId="8" xfId="0" applyNumberFormat="1" applyFont="1" applyBorder="1"/>
    <xf numFmtId="0" fontId="33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32" fillId="0" borderId="0" xfId="0" applyFont="1" applyFill="1" applyAlignment="1">
      <alignment vertical="center"/>
    </xf>
    <xf numFmtId="0" fontId="32" fillId="0" borderId="0" xfId="0" applyFont="1" applyFill="1" applyBorder="1" applyAlignment="1">
      <alignment vertical="center"/>
    </xf>
    <xf numFmtId="165" fontId="38" fillId="0" borderId="0" xfId="2" applyNumberFormat="1" applyFont="1" applyFill="1" applyBorder="1" applyAlignment="1">
      <alignment horizontal="center" vertical="center" wrapText="1"/>
    </xf>
    <xf numFmtId="165" fontId="85" fillId="0" borderId="0" xfId="2" applyNumberFormat="1" applyFont="1" applyBorder="1" applyAlignment="1">
      <alignment vertical="center"/>
    </xf>
    <xf numFmtId="165" fontId="85" fillId="0" borderId="0" xfId="2" applyNumberFormat="1" applyFont="1" applyBorder="1" applyAlignment="1">
      <alignment horizontal="center" vertical="center"/>
    </xf>
    <xf numFmtId="0" fontId="46" fillId="0" borderId="120" xfId="0" applyFont="1" applyFill="1" applyBorder="1" applyAlignment="1">
      <alignment vertical="center"/>
    </xf>
    <xf numFmtId="0" fontId="88" fillId="0" borderId="0" xfId="1" applyFont="1"/>
    <xf numFmtId="0" fontId="31" fillId="0" borderId="0" xfId="1" applyFont="1"/>
    <xf numFmtId="0" fontId="89" fillId="0" borderId="0" xfId="0" applyFont="1"/>
    <xf numFmtId="165" fontId="42" fillId="0" borderId="73" xfId="2" applyNumberFormat="1" applyFont="1" applyFill="1" applyBorder="1" applyAlignment="1">
      <alignment horizontal="center" vertical="center"/>
    </xf>
    <xf numFmtId="3" fontId="36" fillId="0" borderId="94" xfId="0" applyNumberFormat="1" applyFont="1" applyFill="1" applyBorder="1" applyAlignment="1">
      <alignment horizontal="right" vertical="center"/>
    </xf>
    <xf numFmtId="3" fontId="36" fillId="0" borderId="8" xfId="0" applyNumberFormat="1" applyFont="1" applyBorder="1" applyAlignment="1"/>
    <xf numFmtId="3" fontId="36" fillId="0" borderId="0" xfId="0" applyNumberFormat="1" applyFont="1" applyAlignment="1"/>
    <xf numFmtId="3" fontId="38" fillId="2" borderId="0" xfId="2" applyNumberFormat="1" applyFont="1" applyFill="1" applyBorder="1" applyAlignment="1">
      <alignment vertical="center" wrapText="1"/>
    </xf>
    <xf numFmtId="3" fontId="38" fillId="2" borderId="0" xfId="0" applyNumberFormat="1" applyFont="1" applyFill="1" applyAlignment="1">
      <alignment vertical="center" wrapText="1"/>
    </xf>
    <xf numFmtId="165" fontId="38" fillId="2" borderId="0" xfId="2" applyNumberFormat="1" applyFont="1" applyFill="1" applyAlignment="1">
      <alignment vertical="center" wrapText="1"/>
    </xf>
    <xf numFmtId="3" fontId="38" fillId="2" borderId="0" xfId="0" applyNumberFormat="1" applyFont="1" applyFill="1" applyBorder="1" applyAlignment="1">
      <alignment vertical="center" wrapText="1"/>
    </xf>
    <xf numFmtId="3" fontId="38" fillId="2" borderId="1" xfId="2" applyNumberFormat="1" applyFont="1" applyFill="1" applyBorder="1" applyAlignment="1">
      <alignment horizontal="right" vertical="center" wrapText="1"/>
    </xf>
    <xf numFmtId="3" fontId="36" fillId="0" borderId="22" xfId="0" applyNumberFormat="1" applyFont="1" applyBorder="1" applyAlignment="1">
      <alignment vertical="center"/>
    </xf>
    <xf numFmtId="3" fontId="36" fillId="0" borderId="19" xfId="0" applyNumberFormat="1" applyFont="1" applyBorder="1" applyAlignment="1">
      <alignment vertical="center"/>
    </xf>
    <xf numFmtId="3" fontId="36" fillId="0" borderId="20" xfId="0" applyNumberFormat="1" applyFont="1" applyBorder="1" applyAlignment="1">
      <alignment vertical="center"/>
    </xf>
    <xf numFmtId="3" fontId="42" fillId="0" borderId="68" xfId="0" applyNumberFormat="1" applyFont="1" applyBorder="1" applyAlignment="1">
      <alignment horizontal="right" vertical="center"/>
    </xf>
    <xf numFmtId="2" fontId="0" fillId="0" borderId="0" xfId="0" applyNumberFormat="1"/>
    <xf numFmtId="0" fontId="80" fillId="0" borderId="0" xfId="0" applyFont="1"/>
    <xf numFmtId="166" fontId="92" fillId="0" borderId="0" xfId="247" applyNumberFormat="1" applyFont="1"/>
    <xf numFmtId="3" fontId="80" fillId="0" borderId="0" xfId="0" applyNumberFormat="1" applyFont="1"/>
    <xf numFmtId="4" fontId="80" fillId="0" borderId="0" xfId="0" applyNumberFormat="1" applyFont="1"/>
    <xf numFmtId="3" fontId="36" fillId="0" borderId="60" xfId="189" applyNumberFormat="1" applyFont="1" applyBorder="1"/>
    <xf numFmtId="2" fontId="46" fillId="0" borderId="0" xfId="337" applyNumberFormat="1" applyFont="1" applyAlignment="1">
      <alignment horizontal="right"/>
    </xf>
    <xf numFmtId="2" fontId="91" fillId="0" borderId="0" xfId="304" applyNumberFormat="1" applyFont="1" applyAlignment="1">
      <alignment horizontal="right"/>
    </xf>
    <xf numFmtId="2" fontId="41" fillId="0" borderId="0" xfId="0" applyNumberFormat="1" applyFont="1"/>
    <xf numFmtId="2" fontId="46" fillId="0" borderId="0" xfId="10" applyNumberFormat="1" applyFont="1" applyAlignment="1">
      <alignment horizontal="right"/>
    </xf>
    <xf numFmtId="3" fontId="42" fillId="0" borderId="123" xfId="0" applyNumberFormat="1" applyFont="1" applyBorder="1" applyAlignment="1">
      <alignment horizontal="right" vertical="center"/>
    </xf>
    <xf numFmtId="3" fontId="42" fillId="0" borderId="129" xfId="0" applyNumberFormat="1" applyFont="1" applyBorder="1" applyAlignment="1">
      <alignment horizontal="right" vertical="center"/>
    </xf>
    <xf numFmtId="3" fontId="36" fillId="0" borderId="84" xfId="0" applyNumberFormat="1" applyFont="1" applyBorder="1" applyAlignment="1">
      <alignment horizontal="right" vertical="center"/>
    </xf>
    <xf numFmtId="3" fontId="36" fillId="0" borderId="69" xfId="0" applyNumberFormat="1" applyFont="1" applyBorder="1" applyAlignment="1">
      <alignment horizontal="right" vertical="center"/>
    </xf>
    <xf numFmtId="3" fontId="42" fillId="0" borderId="78" xfId="0" applyNumberFormat="1" applyFont="1" applyBorder="1" applyAlignment="1">
      <alignment horizontal="right" vertical="center"/>
    </xf>
    <xf numFmtId="165" fontId="36" fillId="0" borderId="100" xfId="2" quotePrefix="1" applyNumberFormat="1" applyFont="1" applyBorder="1" applyAlignment="1">
      <alignment horizontal="center" vertical="center"/>
    </xf>
    <xf numFmtId="3" fontId="42" fillId="0" borderId="60" xfId="0" applyNumberFormat="1" applyFont="1" applyBorder="1" applyAlignment="1">
      <alignment horizontal="right" vertical="center"/>
    </xf>
    <xf numFmtId="9" fontId="42" fillId="0" borderId="80" xfId="2" quotePrefix="1" applyNumberFormat="1" applyFont="1" applyBorder="1" applyAlignment="1">
      <alignment horizontal="center" vertical="center"/>
    </xf>
    <xf numFmtId="165" fontId="42" fillId="0" borderId="76" xfId="2" quotePrefix="1" applyNumberFormat="1" applyFont="1" applyFill="1" applyBorder="1" applyAlignment="1">
      <alignment horizontal="center" vertical="center"/>
    </xf>
    <xf numFmtId="9" fontId="42" fillId="0" borderId="81" xfId="2" applyNumberFormat="1" applyFont="1" applyBorder="1" applyAlignment="1">
      <alignment horizontal="center" vertical="center"/>
    </xf>
    <xf numFmtId="0" fontId="46" fillId="0" borderId="91" xfId="10" applyFont="1" applyBorder="1"/>
    <xf numFmtId="165" fontId="36" fillId="0" borderId="55" xfId="2" quotePrefix="1" applyNumberFormat="1" applyFont="1" applyBorder="1" applyAlignment="1">
      <alignment horizontal="center" vertical="center"/>
    </xf>
    <xf numFmtId="0" fontId="0" fillId="0" borderId="130" xfId="0" applyBorder="1" applyAlignment="1">
      <alignment vertical="center"/>
    </xf>
    <xf numFmtId="165" fontId="36" fillId="0" borderId="21" xfId="2" quotePrefix="1" applyNumberFormat="1" applyFont="1" applyBorder="1" applyAlignment="1">
      <alignment horizontal="center" vertical="center"/>
    </xf>
    <xf numFmtId="165" fontId="38" fillId="2" borderId="0" xfId="2" quotePrefix="1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vertical="center"/>
    </xf>
    <xf numFmtId="165" fontId="36" fillId="0" borderId="36" xfId="2" quotePrefix="1" applyNumberFormat="1" applyFont="1" applyBorder="1" applyAlignment="1">
      <alignment horizontal="center" vertical="center"/>
    </xf>
    <xf numFmtId="0" fontId="32" fillId="2" borderId="36" xfId="0" applyFont="1" applyFill="1" applyBorder="1" applyAlignment="1">
      <alignment vertical="center"/>
    </xf>
    <xf numFmtId="3" fontId="38" fillId="2" borderId="131" xfId="0" applyNumberFormat="1" applyFont="1" applyFill="1" applyBorder="1" applyAlignment="1">
      <alignment horizontal="right" vertical="center" wrapText="1"/>
    </xf>
    <xf numFmtId="165" fontId="36" fillId="0" borderId="100" xfId="2" applyNumberFormat="1" applyFont="1" applyBorder="1" applyAlignment="1">
      <alignment horizontal="center" vertical="center"/>
    </xf>
    <xf numFmtId="165" fontId="36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55" xfId="0" applyBorder="1" applyAlignment="1">
      <alignment vertical="center"/>
    </xf>
    <xf numFmtId="3" fontId="38" fillId="2" borderId="61" xfId="0" applyNumberFormat="1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vertical="center"/>
    </xf>
    <xf numFmtId="3" fontId="38" fillId="2" borderId="131" xfId="0" applyNumberFormat="1" applyFont="1" applyFill="1" applyBorder="1" applyAlignment="1">
      <alignment horizontal="center" vertical="center" wrapText="1"/>
    </xf>
    <xf numFmtId="3" fontId="38" fillId="2" borderId="28" xfId="0" applyNumberFormat="1" applyFont="1" applyFill="1" applyBorder="1" applyAlignment="1">
      <alignment horizontal="center" vertical="center" wrapText="1"/>
    </xf>
    <xf numFmtId="3" fontId="36" fillId="0" borderId="60" xfId="0" applyNumberFormat="1" applyFont="1" applyBorder="1" applyAlignment="1">
      <alignment vertical="center"/>
    </xf>
    <xf numFmtId="0" fontId="35" fillId="0" borderId="55" xfId="0" applyFont="1" applyBorder="1" applyAlignment="1">
      <alignment vertical="center"/>
    </xf>
    <xf numFmtId="0" fontId="35" fillId="0" borderId="51" xfId="0" applyFont="1" applyBorder="1" applyAlignment="1">
      <alignment vertical="center"/>
    </xf>
    <xf numFmtId="165" fontId="38" fillId="2" borderId="28" xfId="2" applyNumberFormat="1" applyFont="1" applyFill="1" applyBorder="1" applyAlignment="1">
      <alignment horizontal="center" vertical="center" wrapText="1"/>
    </xf>
    <xf numFmtId="165" fontId="38" fillId="2" borderId="132" xfId="2" applyNumberFormat="1" applyFont="1" applyFill="1" applyBorder="1" applyAlignment="1">
      <alignment horizontal="center" vertical="center" wrapText="1"/>
    </xf>
    <xf numFmtId="165" fontId="36" fillId="0" borderId="63" xfId="0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 wrapText="1"/>
    </xf>
    <xf numFmtId="3" fontId="36" fillId="0" borderId="35" xfId="0" applyNumberFormat="1" applyFont="1" applyBorder="1" applyAlignment="1">
      <alignment horizontal="right" vertical="center"/>
    </xf>
    <xf numFmtId="3" fontId="36" fillId="0" borderId="54" xfId="0" applyNumberFormat="1" applyFont="1" applyBorder="1" applyAlignment="1">
      <alignment horizontal="right" vertical="center"/>
    </xf>
    <xf numFmtId="0" fontId="32" fillId="2" borderId="132" xfId="0" applyFont="1" applyFill="1" applyBorder="1" applyAlignment="1">
      <alignment vertical="center"/>
    </xf>
    <xf numFmtId="0" fontId="33" fillId="2" borderId="28" xfId="0" applyFont="1" applyFill="1" applyBorder="1" applyAlignment="1">
      <alignment vertical="center"/>
    </xf>
    <xf numFmtId="165" fontId="42" fillId="0" borderId="55" xfId="2" applyNumberFormat="1" applyFont="1" applyBorder="1" applyAlignment="1">
      <alignment horizontal="center" vertical="center"/>
    </xf>
    <xf numFmtId="3" fontId="42" fillId="0" borderId="35" xfId="0" applyNumberFormat="1" applyFont="1" applyFill="1" applyBorder="1" applyAlignment="1">
      <alignment horizontal="right" vertical="center"/>
    </xf>
    <xf numFmtId="165" fontId="42" fillId="0" borderId="10" xfId="2" applyNumberFormat="1" applyFont="1" applyBorder="1" applyAlignment="1">
      <alignment horizontal="center" vertical="center"/>
    </xf>
    <xf numFmtId="165" fontId="38" fillId="2" borderId="60" xfId="0" applyNumberFormat="1" applyFont="1" applyFill="1" applyBorder="1" applyAlignment="1">
      <alignment horizontal="center" vertical="center"/>
    </xf>
    <xf numFmtId="165" fontId="36" fillId="0" borderId="61" xfId="0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46" fillId="0" borderId="133" xfId="4" applyBorder="1"/>
    <xf numFmtId="0" fontId="47" fillId="3" borderId="36" xfId="0" applyFont="1" applyFill="1" applyBorder="1" applyAlignment="1">
      <alignment vertical="center"/>
    </xf>
    <xf numFmtId="3" fontId="36" fillId="0" borderId="129" xfId="0" applyNumberFormat="1" applyFont="1" applyBorder="1" applyAlignment="1">
      <alignment horizontal="right" vertical="center"/>
    </xf>
    <xf numFmtId="3" fontId="48" fillId="3" borderId="35" xfId="0" applyNumberFormat="1" applyFont="1" applyFill="1" applyBorder="1" applyAlignment="1">
      <alignment horizontal="right" vertical="center" wrapText="1"/>
    </xf>
    <xf numFmtId="165" fontId="36" fillId="0" borderId="134" xfId="2" quotePrefix="1" applyNumberFormat="1" applyFont="1" applyBorder="1" applyAlignment="1">
      <alignment horizontal="center" vertical="center"/>
    </xf>
    <xf numFmtId="3" fontId="38" fillId="2" borderId="135" xfId="0" applyNumberFormat="1" applyFont="1" applyFill="1" applyBorder="1" applyAlignment="1">
      <alignment horizontal="center" vertical="center" wrapText="1"/>
    </xf>
    <xf numFmtId="165" fontId="36" fillId="0" borderId="67" xfId="2" quotePrefix="1" applyNumberFormat="1" applyFont="1" applyBorder="1" applyAlignment="1">
      <alignment horizontal="center" vertical="center"/>
    </xf>
    <xf numFmtId="0" fontId="0" fillId="0" borderId="103" xfId="0" applyBorder="1" applyAlignment="1">
      <alignment vertical="center"/>
    </xf>
    <xf numFmtId="165" fontId="38" fillId="2" borderId="115" xfId="2" applyNumberFormat="1" applyFont="1" applyFill="1" applyBorder="1" applyAlignment="1">
      <alignment horizontal="center" vertical="center" wrapText="1"/>
    </xf>
    <xf numFmtId="3" fontId="36" fillId="0" borderId="124" xfId="0" applyNumberFormat="1" applyFont="1" applyBorder="1" applyAlignment="1">
      <alignment horizontal="right" vertical="center"/>
    </xf>
    <xf numFmtId="0" fontId="32" fillId="2" borderId="136" xfId="0" applyFont="1" applyFill="1" applyBorder="1" applyAlignment="1">
      <alignment horizontal="center" vertical="center" wrapText="1"/>
    </xf>
    <xf numFmtId="3" fontId="36" fillId="0" borderId="137" xfId="0" applyNumberFormat="1" applyFont="1" applyBorder="1" applyAlignment="1">
      <alignment horizontal="right" vertical="center"/>
    </xf>
    <xf numFmtId="3" fontId="36" fillId="0" borderId="138" xfId="0" applyNumberFormat="1" applyFont="1" applyBorder="1" applyAlignment="1">
      <alignment horizontal="right" vertical="center"/>
    </xf>
    <xf numFmtId="3" fontId="36" fillId="0" borderId="136" xfId="0" applyNumberFormat="1" applyFont="1" applyBorder="1" applyAlignment="1">
      <alignment horizontal="right" vertical="center"/>
    </xf>
    <xf numFmtId="3" fontId="38" fillId="2" borderId="136" xfId="0" applyNumberFormat="1" applyFont="1" applyFill="1" applyBorder="1" applyAlignment="1">
      <alignment horizontal="right" vertical="center" wrapText="1"/>
    </xf>
    <xf numFmtId="3" fontId="36" fillId="0" borderId="139" xfId="0" applyNumberFormat="1" applyFont="1" applyBorder="1" applyAlignment="1">
      <alignment horizontal="right" vertical="center"/>
    </xf>
    <xf numFmtId="0" fontId="36" fillId="0" borderId="140" xfId="0" quotePrefix="1" applyFont="1" applyBorder="1" applyAlignment="1">
      <alignment horizontal="center" vertical="center"/>
    </xf>
    <xf numFmtId="0" fontId="32" fillId="2" borderId="140" xfId="0" applyFont="1" applyFill="1" applyBorder="1" applyAlignment="1">
      <alignment horizontal="center" vertical="center" wrapText="1"/>
    </xf>
    <xf numFmtId="165" fontId="36" fillId="0" borderId="141" xfId="2" applyNumberFormat="1" applyFont="1" applyBorder="1" applyAlignment="1">
      <alignment horizontal="center" vertical="center"/>
    </xf>
    <xf numFmtId="165" fontId="36" fillId="0" borderId="142" xfId="2" applyNumberFormat="1" applyFont="1" applyBorder="1" applyAlignment="1">
      <alignment horizontal="center" vertical="center"/>
    </xf>
    <xf numFmtId="165" fontId="38" fillId="2" borderId="140" xfId="2" applyNumberFormat="1" applyFont="1" applyFill="1" applyBorder="1" applyAlignment="1">
      <alignment horizontal="center" vertical="center" wrapText="1"/>
    </xf>
    <xf numFmtId="165" fontId="36" fillId="0" borderId="143" xfId="2" applyNumberFormat="1" applyFont="1" applyBorder="1" applyAlignment="1">
      <alignment horizontal="center" vertical="center"/>
    </xf>
    <xf numFmtId="3" fontId="38" fillId="2" borderId="144" xfId="0" applyNumberFormat="1" applyFont="1" applyFill="1" applyBorder="1" applyAlignment="1">
      <alignment horizontal="right" vertical="center" wrapText="1"/>
    </xf>
    <xf numFmtId="165" fontId="38" fillId="2" borderId="145" xfId="2" applyNumberFormat="1" applyFont="1" applyFill="1" applyBorder="1" applyAlignment="1">
      <alignment horizontal="center" vertical="center" wrapText="1"/>
    </xf>
    <xf numFmtId="3" fontId="36" fillId="0" borderId="137" xfId="0" applyNumberFormat="1" applyFont="1" applyBorder="1" applyAlignment="1">
      <alignment vertical="center"/>
    </xf>
    <xf numFmtId="0" fontId="32" fillId="2" borderId="67" xfId="0" applyFont="1" applyFill="1" applyBorder="1" applyAlignment="1">
      <alignment horizontal="center" vertical="center" wrapText="1"/>
    </xf>
    <xf numFmtId="165" fontId="36" fillId="0" borderId="146" xfId="2" applyNumberFormat="1" applyFont="1" applyBorder="1" applyAlignment="1">
      <alignment horizontal="center" vertical="center"/>
    </xf>
    <xf numFmtId="165" fontId="36" fillId="0" borderId="147" xfId="2" applyNumberFormat="1" applyFont="1" applyBorder="1" applyAlignment="1">
      <alignment horizontal="center" vertical="center"/>
    </xf>
    <xf numFmtId="165" fontId="36" fillId="0" borderId="147" xfId="2" quotePrefix="1" applyNumberFormat="1" applyFont="1" applyBorder="1" applyAlignment="1">
      <alignment horizontal="center" vertical="center"/>
    </xf>
    <xf numFmtId="165" fontId="48" fillId="3" borderId="67" xfId="2" applyNumberFormat="1" applyFont="1" applyFill="1" applyBorder="1" applyAlignment="1">
      <alignment horizontal="center" vertical="center" wrapText="1"/>
    </xf>
    <xf numFmtId="165" fontId="48" fillId="3" borderId="148" xfId="2" applyNumberFormat="1" applyFont="1" applyFill="1" applyBorder="1" applyAlignment="1">
      <alignment horizontal="center" vertical="center" wrapText="1"/>
    </xf>
    <xf numFmtId="165" fontId="38" fillId="2" borderId="151" xfId="2" applyNumberFormat="1" applyFont="1" applyFill="1" applyBorder="1" applyAlignment="1">
      <alignment horizontal="center" vertical="center" wrapText="1"/>
    </xf>
    <xf numFmtId="3" fontId="38" fillId="2" borderId="150" xfId="0" applyNumberFormat="1" applyFont="1" applyFill="1" applyBorder="1" applyAlignment="1">
      <alignment horizontal="right" vertical="center" wrapText="1"/>
    </xf>
    <xf numFmtId="165" fontId="38" fillId="2" borderId="152" xfId="2" applyNumberFormat="1" applyFont="1" applyFill="1" applyBorder="1" applyAlignment="1">
      <alignment horizontal="center" vertical="center" wrapText="1"/>
    </xf>
    <xf numFmtId="0" fontId="36" fillId="0" borderId="67" xfId="0" quotePrefix="1" applyFont="1" applyBorder="1" applyAlignment="1">
      <alignment horizontal="center" vertical="center"/>
    </xf>
    <xf numFmtId="0" fontId="32" fillId="2" borderId="67" xfId="0" applyFont="1" applyFill="1" applyBorder="1" applyAlignment="1">
      <alignment horizontal="center" vertical="center" shrinkToFit="1"/>
    </xf>
    <xf numFmtId="0" fontId="32" fillId="2" borderId="0" xfId="0" applyFont="1" applyFill="1" applyBorder="1" applyAlignment="1">
      <alignment horizontal="center" vertical="center" shrinkToFit="1"/>
    </xf>
    <xf numFmtId="3" fontId="38" fillId="2" borderId="136" xfId="0" applyNumberFormat="1" applyFont="1" applyFill="1" applyBorder="1" applyAlignment="1">
      <alignment horizontal="center" vertical="center" wrapText="1"/>
    </xf>
    <xf numFmtId="3" fontId="38" fillId="2" borderId="144" xfId="0" applyNumberFormat="1" applyFont="1" applyFill="1" applyBorder="1" applyAlignment="1">
      <alignment horizontal="center" vertical="center" wrapText="1"/>
    </xf>
    <xf numFmtId="165" fontId="38" fillId="2" borderId="154" xfId="2" applyNumberFormat="1" applyFont="1" applyFill="1" applyBorder="1" applyAlignment="1">
      <alignment horizontal="center" vertical="center" wrapText="1"/>
    </xf>
    <xf numFmtId="0" fontId="36" fillId="0" borderId="156" xfId="0" quotePrefix="1" applyFont="1" applyBorder="1" applyAlignment="1">
      <alignment horizontal="center" vertical="center"/>
    </xf>
    <xf numFmtId="0" fontId="32" fillId="2" borderId="156" xfId="0" applyFont="1" applyFill="1" applyBorder="1" applyAlignment="1">
      <alignment horizontal="center" vertical="center" wrapText="1"/>
    </xf>
    <xf numFmtId="165" fontId="36" fillId="0" borderId="121" xfId="2" applyNumberFormat="1" applyFont="1" applyBorder="1" applyAlignment="1">
      <alignment horizontal="center" vertical="center"/>
    </xf>
    <xf numFmtId="165" fontId="36" fillId="0" borderId="157" xfId="2" applyNumberFormat="1" applyFont="1" applyBorder="1" applyAlignment="1">
      <alignment horizontal="center" vertical="center"/>
    </xf>
    <xf numFmtId="165" fontId="36" fillId="0" borderId="158" xfId="2" applyNumberFormat="1" applyFont="1" applyBorder="1" applyAlignment="1">
      <alignment horizontal="center" vertical="center"/>
    </xf>
    <xf numFmtId="165" fontId="36" fillId="0" borderId="159" xfId="2" applyNumberFormat="1" applyFont="1" applyBorder="1" applyAlignment="1">
      <alignment horizontal="center" vertical="center"/>
    </xf>
    <xf numFmtId="165" fontId="38" fillId="2" borderId="156" xfId="2" applyNumberFormat="1" applyFont="1" applyFill="1" applyBorder="1" applyAlignment="1">
      <alignment horizontal="center" vertical="center" wrapText="1"/>
    </xf>
    <xf numFmtId="165" fontId="38" fillId="2" borderId="160" xfId="2" applyNumberFormat="1" applyFont="1" applyFill="1" applyBorder="1" applyAlignment="1">
      <alignment horizontal="center" vertical="center" wrapText="1"/>
    </xf>
    <xf numFmtId="3" fontId="32" fillId="2" borderId="136" xfId="0" applyNumberFormat="1" applyFont="1" applyFill="1" applyBorder="1" applyAlignment="1">
      <alignment horizontal="center" vertical="center" wrapText="1"/>
    </xf>
    <xf numFmtId="165" fontId="36" fillId="0" borderId="149" xfId="2" applyNumberFormat="1" applyFont="1" applyBorder="1" applyAlignment="1">
      <alignment horizontal="center" vertical="center"/>
    </xf>
    <xf numFmtId="165" fontId="38" fillId="2" borderId="161" xfId="2" applyNumberFormat="1" applyFont="1" applyFill="1" applyBorder="1" applyAlignment="1">
      <alignment horizontal="center" vertical="center" wrapText="1"/>
    </xf>
    <xf numFmtId="0" fontId="38" fillId="2" borderId="161" xfId="0" quotePrefix="1" applyFont="1" applyFill="1" applyBorder="1" applyAlignment="1">
      <alignment horizontal="center" vertical="center" wrapText="1"/>
    </xf>
    <xf numFmtId="0" fontId="32" fillId="2" borderId="36" xfId="0" applyFont="1" applyFill="1" applyBorder="1" applyAlignment="1">
      <alignment horizontal="center" vertical="center" shrinkToFit="1"/>
    </xf>
    <xf numFmtId="165" fontId="42" fillId="0" borderId="0" xfId="2" applyNumberFormat="1" applyFont="1" applyBorder="1" applyAlignment="1">
      <alignment horizontal="center" vertical="center"/>
    </xf>
    <xf numFmtId="165" fontId="42" fillId="0" borderId="22" xfId="2" applyNumberFormat="1" applyFont="1" applyBorder="1" applyAlignment="1">
      <alignment horizontal="center" vertical="center"/>
    </xf>
    <xf numFmtId="3" fontId="42" fillId="0" borderId="21" xfId="0" applyNumberFormat="1" applyFont="1" applyBorder="1" applyAlignment="1">
      <alignment horizontal="right" vertical="center"/>
    </xf>
    <xf numFmtId="3" fontId="42" fillId="0" borderId="19" xfId="0" applyNumberFormat="1" applyFont="1" applyBorder="1" applyAlignment="1">
      <alignment horizontal="right" vertical="center"/>
    </xf>
    <xf numFmtId="165" fontId="42" fillId="0" borderId="95" xfId="2" quotePrefix="1" applyNumberFormat="1" applyFont="1" applyBorder="1" applyAlignment="1">
      <alignment horizontal="center" vertical="center"/>
    </xf>
    <xf numFmtId="165" fontId="42" fillId="0" borderId="67" xfId="2" applyNumberFormat="1" applyFont="1" applyFill="1" applyBorder="1" applyAlignment="1">
      <alignment horizontal="center" vertical="center" wrapText="1"/>
    </xf>
    <xf numFmtId="0" fontId="35" fillId="0" borderId="105" xfId="0" applyFont="1" applyBorder="1" applyAlignment="1">
      <alignment vertical="center"/>
    </xf>
    <xf numFmtId="0" fontId="35" fillId="0" borderId="103" xfId="0" applyFont="1" applyBorder="1" applyAlignment="1">
      <alignment vertical="center"/>
    </xf>
    <xf numFmtId="165" fontId="36" fillId="0" borderId="162" xfId="2" applyNumberFormat="1" applyFont="1" applyBorder="1" applyAlignment="1">
      <alignment horizontal="center" vertical="center"/>
    </xf>
    <xf numFmtId="0" fontId="35" fillId="0" borderId="163" xfId="0" applyFont="1" applyBorder="1" applyAlignment="1">
      <alignment vertical="center"/>
    </xf>
    <xf numFmtId="165" fontId="36" fillId="0" borderId="164" xfId="2" applyNumberFormat="1" applyFont="1" applyBorder="1" applyAlignment="1">
      <alignment horizontal="center" vertical="center"/>
    </xf>
    <xf numFmtId="0" fontId="33" fillId="2" borderId="0" xfId="0" applyFont="1" applyFill="1" applyBorder="1"/>
    <xf numFmtId="3" fontId="36" fillId="0" borderId="19" xfId="0" applyNumberFormat="1" applyFont="1" applyFill="1" applyBorder="1" applyAlignment="1">
      <alignment horizontal="right" vertical="center"/>
    </xf>
    <xf numFmtId="165" fontId="36" fillId="0" borderId="142" xfId="2" quotePrefix="1" applyNumberFormat="1" applyFont="1" applyBorder="1" applyAlignment="1">
      <alignment horizontal="center" vertical="center"/>
    </xf>
    <xf numFmtId="165" fontId="36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36" fillId="0" borderId="0" xfId="0" applyNumberFormat="1" applyFont="1" applyAlignment="1">
      <alignment horizontal="center"/>
    </xf>
    <xf numFmtId="10" fontId="0" fillId="0" borderId="0" xfId="0" applyNumberFormat="1"/>
    <xf numFmtId="3" fontId="0" fillId="0" borderId="0" xfId="0" applyNumberFormat="1" applyBorder="1"/>
    <xf numFmtId="165" fontId="36" fillId="0" borderId="168" xfId="2" applyNumberFormat="1" applyFont="1" applyBorder="1" applyAlignment="1">
      <alignment horizontal="center" vertical="center"/>
    </xf>
    <xf numFmtId="0" fontId="36" fillId="0" borderId="167" xfId="0" applyFont="1" applyBorder="1" applyAlignment="1">
      <alignment horizontal="center" vertical="center"/>
    </xf>
    <xf numFmtId="0" fontId="0" fillId="0" borderId="95" xfId="0" applyBorder="1" applyAlignment="1">
      <alignment vertical="center"/>
    </xf>
    <xf numFmtId="3" fontId="36" fillId="0" borderId="0" xfId="0" applyNumberFormat="1" applyFont="1" applyAlignment="1">
      <alignment horizontal="center"/>
    </xf>
    <xf numFmtId="9" fontId="42" fillId="0" borderId="82" xfId="2" quotePrefix="1" applyNumberFormat="1" applyFont="1" applyBorder="1" applyAlignment="1">
      <alignment horizontal="center" vertical="center"/>
    </xf>
    <xf numFmtId="165" fontId="42" fillId="0" borderId="51" xfId="2" quotePrefix="1" applyNumberFormat="1" applyFont="1" applyFill="1" applyBorder="1" applyAlignment="1">
      <alignment horizontal="center" vertical="center"/>
    </xf>
    <xf numFmtId="165" fontId="42" fillId="0" borderId="89" xfId="2" quotePrefix="1" applyNumberFormat="1" applyFont="1" applyBorder="1" applyAlignment="1">
      <alignment horizontal="center" vertical="center"/>
    </xf>
    <xf numFmtId="165" fontId="42" fillId="0" borderId="91" xfId="2" quotePrefix="1" applyNumberFormat="1" applyFont="1" applyBorder="1" applyAlignment="1">
      <alignment horizontal="center" vertical="center"/>
    </xf>
    <xf numFmtId="3" fontId="38" fillId="2" borderId="96" xfId="0" applyNumberFormat="1" applyFont="1" applyFill="1" applyBorder="1" applyAlignment="1">
      <alignment horizontal="center" vertical="center" wrapText="1"/>
    </xf>
    <xf numFmtId="3" fontId="38" fillId="2" borderId="21" xfId="0" applyNumberFormat="1" applyFont="1" applyFill="1" applyBorder="1" applyAlignment="1">
      <alignment horizontal="center" vertical="center" wrapText="1"/>
    </xf>
    <xf numFmtId="164" fontId="36" fillId="0" borderId="9" xfId="0" quotePrefix="1" applyNumberFormat="1" applyFont="1" applyBorder="1" applyAlignment="1">
      <alignment horizontal="right" vertical="center"/>
    </xf>
    <xf numFmtId="0" fontId="0" fillId="0" borderId="0" xfId="0" applyAlignment="1">
      <alignment vertical="top"/>
    </xf>
    <xf numFmtId="0" fontId="36" fillId="0" borderId="136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165" fontId="38" fillId="2" borderId="48" xfId="0" applyNumberFormat="1" applyFont="1" applyFill="1" applyBorder="1" applyAlignment="1">
      <alignment horizontal="center" vertical="center" wrapText="1"/>
    </xf>
    <xf numFmtId="3" fontId="42" fillId="0" borderId="71" xfId="0" applyNumberFormat="1" applyFont="1" applyFill="1" applyBorder="1" applyAlignment="1">
      <alignment horizontal="right" vertical="center"/>
    </xf>
    <xf numFmtId="165" fontId="42" fillId="0" borderId="12" xfId="2" quotePrefix="1" applyNumberFormat="1" applyFont="1" applyFill="1" applyBorder="1" applyAlignment="1">
      <alignment horizontal="center" vertical="center"/>
    </xf>
    <xf numFmtId="165" fontId="42" fillId="0" borderId="73" xfId="2" quotePrefix="1" applyNumberFormat="1" applyFont="1" applyFill="1" applyBorder="1" applyAlignment="1">
      <alignment horizontal="center" vertical="center"/>
    </xf>
    <xf numFmtId="165" fontId="42" fillId="0" borderId="73" xfId="2" quotePrefix="1" applyNumberFormat="1" applyFont="1" applyBorder="1" applyAlignment="1">
      <alignment horizontal="center" vertical="center"/>
    </xf>
    <xf numFmtId="3" fontId="42" fillId="0" borderId="72" xfId="0" applyNumberFormat="1" applyFont="1" applyFill="1" applyBorder="1" applyAlignment="1">
      <alignment horizontal="right" vertical="center"/>
    </xf>
    <xf numFmtId="3" fontId="42" fillId="0" borderId="14" xfId="0" applyNumberFormat="1" applyFont="1" applyFill="1" applyBorder="1" applyAlignment="1">
      <alignment horizontal="right" vertical="center"/>
    </xf>
    <xf numFmtId="165" fontId="42" fillId="0" borderId="74" xfId="2" quotePrefix="1" applyNumberFormat="1" applyFont="1" applyBorder="1" applyAlignment="1">
      <alignment horizontal="center" vertical="center"/>
    </xf>
    <xf numFmtId="165" fontId="42" fillId="0" borderId="14" xfId="2" quotePrefix="1" applyNumberFormat="1" applyFont="1" applyFill="1" applyBorder="1" applyAlignment="1">
      <alignment horizontal="center" vertical="center"/>
    </xf>
    <xf numFmtId="165" fontId="42" fillId="0" borderId="74" xfId="2" quotePrefix="1" applyNumberFormat="1" applyFont="1" applyFill="1" applyBorder="1" applyAlignment="1">
      <alignment horizontal="center" vertical="center"/>
    </xf>
    <xf numFmtId="3" fontId="38" fillId="2" borderId="6" xfId="0" applyNumberFormat="1" applyFont="1" applyFill="1" applyBorder="1" applyAlignment="1">
      <alignment horizontal="right" vertical="center"/>
    </xf>
    <xf numFmtId="3" fontId="36" fillId="0" borderId="0" xfId="0" applyNumberFormat="1" applyFont="1" applyFill="1" applyBorder="1" applyAlignment="1">
      <alignment horizontal="right" vertical="center"/>
    </xf>
    <xf numFmtId="0" fontId="35" fillId="0" borderId="0" xfId="0" applyFont="1" applyBorder="1" applyAlignment="1">
      <alignment vertical="center"/>
    </xf>
    <xf numFmtId="165" fontId="42" fillId="0" borderId="81" xfId="2" applyNumberFormat="1" applyFont="1" applyBorder="1" applyAlignment="1">
      <alignment horizontal="center" vertical="center"/>
    </xf>
    <xf numFmtId="3" fontId="42" fillId="0" borderId="20" xfId="0" applyNumberFormat="1" applyFont="1" applyFill="1" applyBorder="1" applyAlignment="1">
      <alignment horizontal="right" vertical="center"/>
    </xf>
    <xf numFmtId="3" fontId="42" fillId="0" borderId="116" xfId="0" applyNumberFormat="1" applyFont="1" applyFill="1" applyBorder="1" applyAlignment="1">
      <alignment horizontal="right" vertical="center"/>
    </xf>
    <xf numFmtId="3" fontId="42" fillId="0" borderId="19" xfId="0" applyNumberFormat="1" applyFont="1" applyFill="1" applyBorder="1" applyAlignment="1">
      <alignment horizontal="right" vertical="center"/>
    </xf>
    <xf numFmtId="165" fontId="36" fillId="0" borderId="97" xfId="2" quotePrefix="1" applyNumberFormat="1" applyFont="1" applyBorder="1" applyAlignment="1">
      <alignment horizontal="center" vertical="center"/>
    </xf>
    <xf numFmtId="3" fontId="42" fillId="0" borderId="63" xfId="0" applyNumberFormat="1" applyFont="1" applyFill="1" applyBorder="1" applyAlignment="1">
      <alignment horizontal="right" vertical="center"/>
    </xf>
    <xf numFmtId="165" fontId="42" fillId="0" borderId="5" xfId="2" applyNumberFormat="1" applyFont="1" applyFill="1" applyBorder="1" applyAlignment="1">
      <alignment horizontal="center" vertical="center"/>
    </xf>
    <xf numFmtId="2" fontId="42" fillId="0" borderId="0" xfId="337" applyNumberFormat="1" applyFont="1" applyAlignment="1">
      <alignment horizontal="right" vertical="center"/>
    </xf>
    <xf numFmtId="2" fontId="46" fillId="0" borderId="0" xfId="337" applyNumberFormat="1" applyFont="1" applyAlignment="1">
      <alignment horizontal="left" vertical="center"/>
    </xf>
    <xf numFmtId="3" fontId="42" fillId="0" borderId="94" xfId="337" applyNumberFormat="1" applyFont="1" applyBorder="1" applyAlignment="1">
      <alignment vertical="center"/>
    </xf>
    <xf numFmtId="3" fontId="42" fillId="0" borderId="22" xfId="337" applyNumberFormat="1" applyFont="1" applyBorder="1" applyAlignment="1">
      <alignment vertical="center"/>
    </xf>
    <xf numFmtId="0" fontId="49" fillId="0" borderId="0" xfId="53" applyFont="1" applyFill="1"/>
    <xf numFmtId="165" fontId="36" fillId="0" borderId="0" xfId="0" quotePrefix="1" applyNumberFormat="1" applyFont="1" applyBorder="1" applyAlignment="1">
      <alignment horizontal="center" vertical="center"/>
    </xf>
    <xf numFmtId="165" fontId="32" fillId="2" borderId="0" xfId="0" applyNumberFormat="1" applyFont="1" applyFill="1" applyBorder="1" applyAlignment="1">
      <alignment horizontal="center" vertical="center" wrapText="1"/>
    </xf>
    <xf numFmtId="3" fontId="36" fillId="0" borderId="172" xfId="0" applyNumberFormat="1" applyFont="1" applyBorder="1" applyAlignment="1">
      <alignment vertical="center"/>
    </xf>
    <xf numFmtId="3" fontId="38" fillId="2" borderId="36" xfId="0" applyNumberFormat="1" applyFont="1" applyFill="1" applyBorder="1" applyAlignment="1">
      <alignment horizontal="right" vertical="center" wrapText="1"/>
    </xf>
    <xf numFmtId="3" fontId="38" fillId="2" borderId="173" xfId="0" applyNumberFormat="1" applyFont="1" applyFill="1" applyBorder="1" applyAlignment="1">
      <alignment horizontal="right" vertical="center" wrapText="1"/>
    </xf>
    <xf numFmtId="165" fontId="36" fillId="0" borderId="6" xfId="0" quotePrefix="1" applyNumberFormat="1" applyFont="1" applyBorder="1" applyAlignment="1">
      <alignment horizontal="center" vertical="center"/>
    </xf>
    <xf numFmtId="165" fontId="36" fillId="0" borderId="9" xfId="0" quotePrefix="1" applyNumberFormat="1" applyFont="1" applyBorder="1" applyAlignment="1">
      <alignment horizontal="center" vertical="center"/>
    </xf>
    <xf numFmtId="165" fontId="38" fillId="2" borderId="0" xfId="0" quotePrefix="1" applyNumberFormat="1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/>
    </xf>
    <xf numFmtId="0" fontId="36" fillId="0" borderId="55" xfId="0" applyFont="1" applyBorder="1" applyAlignment="1">
      <alignment horizontal="center" vertical="center"/>
    </xf>
    <xf numFmtId="0" fontId="38" fillId="2" borderId="36" xfId="0" applyFont="1" applyFill="1" applyBorder="1" applyAlignment="1">
      <alignment horizontal="center" vertical="center" wrapText="1"/>
    </xf>
    <xf numFmtId="49" fontId="42" fillId="0" borderId="0" xfId="337" applyNumberFormat="1" applyFont="1" applyAlignment="1">
      <alignment horizontal="right" vertical="center"/>
    </xf>
    <xf numFmtId="49" fontId="31" fillId="0" borderId="0" xfId="1" applyNumberFormat="1"/>
    <xf numFmtId="49" fontId="34" fillId="0" borderId="0" xfId="1" applyNumberFormat="1" applyFont="1"/>
    <xf numFmtId="49" fontId="33" fillId="2" borderId="0" xfId="0" applyNumberFormat="1" applyFont="1" applyFill="1"/>
    <xf numFmtId="49" fontId="36" fillId="0" borderId="0" xfId="0" quotePrefix="1" applyNumberFormat="1" applyFont="1" applyAlignment="1">
      <alignment horizontal="center" vertical="center"/>
    </xf>
    <xf numFmtId="49" fontId="39" fillId="2" borderId="0" xfId="0" applyNumberFormat="1" applyFont="1" applyFill="1" applyAlignment="1">
      <alignment horizontal="center" vertical="center"/>
    </xf>
    <xf numFmtId="49" fontId="36" fillId="0" borderId="6" xfId="0" quotePrefix="1" applyNumberFormat="1" applyFont="1" applyBorder="1" applyAlignment="1">
      <alignment horizontal="center" vertical="center"/>
    </xf>
    <xf numFmtId="49" fontId="36" fillId="0" borderId="8" xfId="0" quotePrefix="1" applyNumberFormat="1" applyFont="1" applyBorder="1" applyAlignment="1">
      <alignment horizontal="center" vertical="center"/>
    </xf>
    <xf numFmtId="49" fontId="36" fillId="0" borderId="9" xfId="0" quotePrefix="1" applyNumberFormat="1" applyFont="1" applyBorder="1" applyAlignment="1">
      <alignment horizontal="center" vertical="center"/>
    </xf>
    <xf numFmtId="49" fontId="36" fillId="0" borderId="8" xfId="0" quotePrefix="1" applyNumberFormat="1" applyFont="1" applyFill="1" applyBorder="1" applyAlignment="1">
      <alignment horizontal="center" vertical="center"/>
    </xf>
    <xf numFmtId="49" fontId="39" fillId="2" borderId="0" xfId="0" applyNumberFormat="1" applyFont="1" applyFill="1" applyBorder="1" applyAlignment="1">
      <alignment horizontal="center" vertical="center"/>
    </xf>
    <xf numFmtId="49" fontId="33" fillId="2" borderId="0" xfId="0" applyNumberFormat="1" applyFont="1" applyFill="1" applyBorder="1"/>
    <xf numFmtId="49" fontId="36" fillId="0" borderId="6" xfId="0" quotePrefix="1" applyNumberFormat="1" applyFont="1" applyFill="1" applyBorder="1" applyAlignment="1">
      <alignment horizontal="center" vertical="center"/>
    </xf>
    <xf numFmtId="49" fontId="36" fillId="0" borderId="9" xfId="0" quotePrefix="1" applyNumberFormat="1" applyFont="1" applyFill="1" applyBorder="1" applyAlignment="1">
      <alignment horizontal="center" vertical="center"/>
    </xf>
    <xf numFmtId="49" fontId="36" fillId="0" borderId="0" xfId="0" quotePrefix="1" applyNumberFormat="1" applyFont="1" applyBorder="1" applyAlignment="1">
      <alignment horizontal="center" vertical="center"/>
    </xf>
    <xf numFmtId="49" fontId="33" fillId="2" borderId="1" xfId="0" applyNumberFormat="1" applyFont="1" applyFill="1" applyBorder="1" applyAlignment="1">
      <alignment vertical="center"/>
    </xf>
    <xf numFmtId="49" fontId="36" fillId="0" borderId="105" xfId="0" quotePrefix="1" applyNumberFormat="1" applyFont="1" applyFill="1" applyBorder="1" applyAlignment="1">
      <alignment horizontal="center" vertical="center"/>
    </xf>
    <xf numFmtId="49" fontId="36" fillId="0" borderId="105" xfId="0" quotePrefix="1" applyNumberFormat="1" applyFont="1" applyBorder="1" applyAlignment="1">
      <alignment horizontal="center" vertical="center"/>
    </xf>
    <xf numFmtId="49" fontId="46" fillId="0" borderId="0" xfId="0" applyNumberFormat="1" applyFont="1" applyFill="1" applyBorder="1" applyAlignment="1">
      <alignment vertical="center"/>
    </xf>
    <xf numFmtId="49" fontId="0" fillId="0" borderId="0" xfId="0" applyNumberFormat="1"/>
    <xf numFmtId="165" fontId="42" fillId="0" borderId="6" xfId="2" applyNumberFormat="1" applyFont="1" applyBorder="1" applyAlignment="1">
      <alignment horizontal="right" vertical="center"/>
    </xf>
    <xf numFmtId="3" fontId="38" fillId="2" borderId="174" xfId="0" applyNumberFormat="1" applyFont="1" applyFill="1" applyBorder="1" applyAlignment="1">
      <alignment horizontal="right" vertical="center" wrapText="1"/>
    </xf>
    <xf numFmtId="165" fontId="48" fillId="3" borderId="149" xfId="2" applyNumberFormat="1" applyFont="1" applyFill="1" applyBorder="1" applyAlignment="1">
      <alignment horizontal="center" vertical="center" wrapText="1"/>
    </xf>
    <xf numFmtId="165" fontId="42" fillId="0" borderId="98" xfId="2" applyNumberFormat="1" applyFont="1" applyFill="1" applyBorder="1" applyAlignment="1">
      <alignment horizontal="center" vertical="center" wrapText="1"/>
    </xf>
    <xf numFmtId="165" fontId="36" fillId="0" borderId="146" xfId="2" applyNumberFormat="1" applyFont="1" applyFill="1" applyBorder="1" applyAlignment="1">
      <alignment horizontal="center" vertical="center"/>
    </xf>
    <xf numFmtId="165" fontId="38" fillId="2" borderId="175" xfId="2" applyNumberFormat="1" applyFont="1" applyFill="1" applyBorder="1" applyAlignment="1">
      <alignment horizontal="center" vertical="center" wrapText="1"/>
    </xf>
    <xf numFmtId="165" fontId="38" fillId="2" borderId="97" xfId="2" applyNumberFormat="1" applyFont="1" applyFill="1" applyBorder="1" applyAlignment="1">
      <alignment horizontal="center" vertical="center" wrapText="1"/>
    </xf>
    <xf numFmtId="3" fontId="38" fillId="2" borderId="90" xfId="0" applyNumberFormat="1" applyFont="1" applyFill="1" applyBorder="1" applyAlignment="1">
      <alignment horizontal="right" vertical="center" wrapText="1"/>
    </xf>
    <xf numFmtId="165" fontId="38" fillId="2" borderId="147" xfId="2" applyNumberFormat="1" applyFont="1" applyFill="1" applyBorder="1" applyAlignment="1">
      <alignment horizontal="center" vertical="center" wrapText="1"/>
    </xf>
    <xf numFmtId="3" fontId="38" fillId="2" borderId="125" xfId="0" applyNumberFormat="1" applyFont="1" applyFill="1" applyBorder="1" applyAlignment="1">
      <alignment horizontal="right" vertical="center" wrapText="1"/>
    </xf>
    <xf numFmtId="165" fontId="38" fillId="2" borderId="19" xfId="2" applyNumberFormat="1" applyFont="1" applyFill="1" applyBorder="1" applyAlignment="1">
      <alignment horizontal="center" vertical="center" wrapText="1"/>
    </xf>
    <xf numFmtId="165" fontId="38" fillId="2" borderId="91" xfId="2" applyNumberFormat="1" applyFont="1" applyFill="1" applyBorder="1" applyAlignment="1">
      <alignment horizontal="center" vertical="center" wrapText="1"/>
    </xf>
    <xf numFmtId="0" fontId="32" fillId="2" borderId="90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 wrapText="1"/>
    </xf>
    <xf numFmtId="0" fontId="32" fillId="2" borderId="19" xfId="0" applyFont="1" applyFill="1" applyBorder="1" applyAlignment="1">
      <alignment horizontal="center" vertical="center" shrinkToFit="1"/>
    </xf>
    <xf numFmtId="0" fontId="32" fillId="2" borderId="125" xfId="0" applyFont="1" applyFill="1" applyBorder="1" applyAlignment="1">
      <alignment horizontal="center" vertical="center" wrapText="1"/>
    </xf>
    <xf numFmtId="0" fontId="32" fillId="2" borderId="91" xfId="0" applyFont="1" applyFill="1" applyBorder="1" applyAlignment="1">
      <alignment horizontal="center" vertical="center" shrinkToFit="1"/>
    </xf>
    <xf numFmtId="0" fontId="32" fillId="2" borderId="147" xfId="0" applyFont="1" applyFill="1" applyBorder="1" applyAlignment="1">
      <alignment horizontal="center" vertical="center" shrinkToFit="1"/>
    </xf>
    <xf numFmtId="165" fontId="38" fillId="2" borderId="162" xfId="2" applyNumberFormat="1" applyFont="1" applyFill="1" applyBorder="1" applyAlignment="1">
      <alignment horizontal="center" vertical="center" wrapText="1"/>
    </xf>
    <xf numFmtId="165" fontId="36" fillId="0" borderId="177" xfId="2" applyNumberFormat="1" applyFont="1" applyBorder="1" applyAlignment="1">
      <alignment horizontal="center" vertical="center"/>
    </xf>
    <xf numFmtId="165" fontId="36" fillId="0" borderId="178" xfId="2" applyNumberFormat="1" applyFont="1" applyBorder="1" applyAlignment="1">
      <alignment horizontal="center" vertical="center"/>
    </xf>
    <xf numFmtId="3" fontId="38" fillId="2" borderId="176" xfId="0" applyNumberFormat="1" applyFont="1" applyFill="1" applyBorder="1" applyAlignment="1">
      <alignment horizontal="right" vertical="center" wrapText="1"/>
    </xf>
    <xf numFmtId="165" fontId="38" fillId="2" borderId="177" xfId="2" applyNumberFormat="1" applyFont="1" applyFill="1" applyBorder="1" applyAlignment="1">
      <alignment horizontal="center" vertical="center" wrapText="1"/>
    </xf>
    <xf numFmtId="3" fontId="38" fillId="2" borderId="177" xfId="0" applyNumberFormat="1" applyFont="1" applyFill="1" applyBorder="1" applyAlignment="1">
      <alignment horizontal="right" vertical="center" wrapText="1"/>
    </xf>
    <xf numFmtId="165" fontId="38" fillId="2" borderId="178" xfId="2" applyNumberFormat="1" applyFont="1" applyFill="1" applyBorder="1" applyAlignment="1">
      <alignment horizontal="center" vertical="center" wrapText="1"/>
    </xf>
    <xf numFmtId="165" fontId="36" fillId="0" borderId="177" xfId="2" quotePrefix="1" applyNumberFormat="1" applyFont="1" applyBorder="1" applyAlignment="1">
      <alignment horizontal="center" vertical="center"/>
    </xf>
    <xf numFmtId="3" fontId="36" fillId="0" borderId="77" xfId="0" applyNumberFormat="1" applyFont="1" applyBorder="1" applyAlignment="1">
      <alignment vertical="center"/>
    </xf>
    <xf numFmtId="0" fontId="0" fillId="0" borderId="77" xfId="0" applyBorder="1" applyAlignment="1">
      <alignment horizontal="center"/>
    </xf>
    <xf numFmtId="3" fontId="38" fillId="2" borderId="96" xfId="0" applyNumberFormat="1" applyFont="1" applyFill="1" applyBorder="1" applyAlignment="1">
      <alignment horizontal="right" vertical="center" wrapText="1"/>
    </xf>
    <xf numFmtId="165" fontId="38" fillId="2" borderId="21" xfId="2" applyNumberFormat="1" applyFont="1" applyFill="1" applyBorder="1" applyAlignment="1">
      <alignment horizontal="center" vertical="center" wrapText="1"/>
    </xf>
    <xf numFmtId="49" fontId="31" fillId="0" borderId="0" xfId="1" applyNumberFormat="1" applyBorder="1"/>
    <xf numFmtId="10" fontId="0" fillId="0" borderId="77" xfId="0" applyNumberFormat="1" applyBorder="1" applyAlignment="1">
      <alignment horizontal="center"/>
    </xf>
    <xf numFmtId="165" fontId="36" fillId="0" borderId="77" xfId="2" applyNumberFormat="1" applyFont="1" applyBorder="1" applyAlignment="1">
      <alignment vertical="center"/>
    </xf>
    <xf numFmtId="165" fontId="36" fillId="0" borderId="179" xfId="2" applyNumberFormat="1" applyFont="1" applyBorder="1" applyAlignment="1">
      <alignment horizontal="center" vertical="center"/>
    </xf>
    <xf numFmtId="3" fontId="36" fillId="0" borderId="77" xfId="0" applyNumberFormat="1" applyFont="1" applyBorder="1" applyAlignment="1">
      <alignment horizontal="right" vertical="center"/>
    </xf>
    <xf numFmtId="165" fontId="42" fillId="0" borderId="180" xfId="2" applyNumberFormat="1" applyFont="1" applyBorder="1" applyAlignment="1">
      <alignment horizontal="center" vertical="center"/>
    </xf>
    <xf numFmtId="0" fontId="46" fillId="0" borderId="180" xfId="0" applyFont="1" applyBorder="1" applyAlignment="1">
      <alignment horizontal="center"/>
    </xf>
    <xf numFmtId="0" fontId="0" fillId="0" borderId="181" xfId="0" applyBorder="1" applyAlignment="1">
      <alignment horizontal="center"/>
    </xf>
    <xf numFmtId="3" fontId="36" fillId="0" borderId="181" xfId="0" applyNumberFormat="1" applyFont="1" applyFill="1" applyBorder="1" applyAlignment="1">
      <alignment vertical="center"/>
    </xf>
    <xf numFmtId="10" fontId="0" fillId="0" borderId="181" xfId="0" applyNumberFormat="1" applyBorder="1" applyAlignment="1">
      <alignment horizontal="center"/>
    </xf>
    <xf numFmtId="0" fontId="36" fillId="0" borderId="94" xfId="0" applyFont="1" applyBorder="1" applyAlignment="1">
      <alignment horizontal="center" vertical="center"/>
    </xf>
    <xf numFmtId="0" fontId="36" fillId="0" borderId="22" xfId="0" quotePrefix="1" applyFont="1" applyBorder="1" applyAlignment="1">
      <alignment horizontal="center" vertical="center"/>
    </xf>
    <xf numFmtId="0" fontId="36" fillId="0" borderId="22" xfId="0" applyFont="1" applyBorder="1" applyAlignment="1">
      <alignment horizontal="center" vertical="center"/>
    </xf>
    <xf numFmtId="0" fontId="36" fillId="0" borderId="95" xfId="0" quotePrefix="1" applyFont="1" applyBorder="1" applyAlignment="1">
      <alignment horizontal="center" vertical="center"/>
    </xf>
    <xf numFmtId="0" fontId="36" fillId="0" borderId="146" xfId="0" quotePrefix="1" applyFont="1" applyBorder="1" applyAlignment="1">
      <alignment horizontal="center" vertical="center"/>
    </xf>
    <xf numFmtId="3" fontId="42" fillId="0" borderId="182" xfId="0" applyNumberFormat="1" applyFont="1" applyBorder="1" applyAlignment="1">
      <alignment horizontal="right" vertical="center"/>
    </xf>
    <xf numFmtId="3" fontId="36" fillId="0" borderId="125" xfId="0" applyNumberFormat="1" applyFont="1" applyFill="1" applyBorder="1" applyAlignment="1">
      <alignment vertical="center"/>
    </xf>
    <xf numFmtId="165" fontId="38" fillId="2" borderId="183" xfId="2" applyNumberFormat="1" applyFont="1" applyFill="1" applyBorder="1" applyAlignment="1">
      <alignment horizontal="center" vertical="center" wrapText="1"/>
    </xf>
    <xf numFmtId="3" fontId="36" fillId="0" borderId="22" xfId="0" applyNumberFormat="1" applyFont="1" applyFill="1" applyBorder="1" applyAlignment="1">
      <alignment horizontal="right" vertical="center"/>
    </xf>
    <xf numFmtId="0" fontId="37" fillId="0" borderId="2" xfId="0" applyFont="1" applyBorder="1" applyAlignment="1">
      <alignment horizontal="center"/>
    </xf>
    <xf numFmtId="0" fontId="37" fillId="0" borderId="29" xfId="0" applyFont="1" applyBorder="1" applyAlignment="1">
      <alignment horizontal="center"/>
    </xf>
    <xf numFmtId="0" fontId="37" fillId="0" borderId="3" xfId="0" applyFont="1" applyBorder="1" applyAlignment="1">
      <alignment horizontal="center"/>
    </xf>
    <xf numFmtId="0" fontId="37" fillId="0" borderId="33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128" xfId="0" quotePrefix="1" applyFont="1" applyFill="1" applyBorder="1" applyAlignment="1">
      <alignment horizontal="center"/>
    </xf>
    <xf numFmtId="0" fontId="37" fillId="0" borderId="39" xfId="0" applyFont="1" applyFill="1" applyBorder="1" applyAlignment="1">
      <alignment horizontal="center"/>
    </xf>
    <xf numFmtId="17" fontId="41" fillId="0" borderId="33" xfId="0" quotePrefix="1" applyNumberFormat="1" applyFont="1" applyFill="1" applyBorder="1" applyAlignment="1">
      <alignment horizontal="center"/>
    </xf>
    <xf numFmtId="17" fontId="41" fillId="0" borderId="49" xfId="0" quotePrefix="1" applyNumberFormat="1" applyFont="1" applyFill="1" applyBorder="1" applyAlignment="1">
      <alignment horizontal="center"/>
    </xf>
    <xf numFmtId="0" fontId="41" fillId="0" borderId="49" xfId="0" applyFont="1" applyFill="1" applyBorder="1" applyAlignment="1">
      <alignment horizontal="center"/>
    </xf>
    <xf numFmtId="0" fontId="41" fillId="0" borderId="34" xfId="0" applyFont="1" applyFill="1" applyBorder="1" applyAlignment="1">
      <alignment horizontal="center"/>
    </xf>
    <xf numFmtId="0" fontId="37" fillId="0" borderId="47" xfId="0" quotePrefix="1" applyFont="1" applyBorder="1" applyAlignment="1">
      <alignment horizontal="center"/>
    </xf>
    <xf numFmtId="0" fontId="37" fillId="0" borderId="39" xfId="0" applyFont="1" applyBorder="1" applyAlignment="1">
      <alignment horizontal="center"/>
    </xf>
    <xf numFmtId="17" fontId="37" fillId="0" borderId="47" xfId="0" quotePrefix="1" applyNumberFormat="1" applyFont="1" applyBorder="1" applyAlignment="1">
      <alignment horizontal="center"/>
    </xf>
    <xf numFmtId="17" fontId="41" fillId="0" borderId="33" xfId="0" quotePrefix="1" applyNumberFormat="1" applyFont="1" applyBorder="1" applyAlignment="1">
      <alignment horizontal="center"/>
    </xf>
    <xf numFmtId="0" fontId="41" fillId="0" borderId="49" xfId="0" applyFont="1" applyBorder="1" applyAlignment="1">
      <alignment horizontal="center"/>
    </xf>
    <xf numFmtId="0" fontId="41" fillId="0" borderId="34" xfId="0" applyFont="1" applyBorder="1" applyAlignment="1">
      <alignment horizontal="center"/>
    </xf>
    <xf numFmtId="0" fontId="41" fillId="0" borderId="33" xfId="0" quotePrefix="1" applyFont="1" applyBorder="1" applyAlignment="1">
      <alignment horizontal="center"/>
    </xf>
    <xf numFmtId="0" fontId="37" fillId="0" borderId="29" xfId="0" quotePrefix="1" applyFont="1" applyBorder="1" applyAlignment="1">
      <alignment horizontal="center"/>
    </xf>
    <xf numFmtId="0" fontId="37" fillId="0" borderId="0" xfId="0" applyFont="1" applyBorder="1" applyAlignment="1">
      <alignment horizontal="center"/>
    </xf>
    <xf numFmtId="0" fontId="41" fillId="0" borderId="33" xfId="0" quotePrefix="1" applyNumberFormat="1" applyFont="1" applyBorder="1" applyAlignment="1">
      <alignment horizontal="center"/>
    </xf>
    <xf numFmtId="0" fontId="41" fillId="0" borderId="49" xfId="0" applyNumberFormat="1" applyFont="1" applyBorder="1" applyAlignment="1">
      <alignment horizontal="center"/>
    </xf>
    <xf numFmtId="0" fontId="41" fillId="0" borderId="34" xfId="0" applyNumberFormat="1" applyFont="1" applyBorder="1" applyAlignment="1">
      <alignment horizontal="center"/>
    </xf>
    <xf numFmtId="17" fontId="37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37" fillId="0" borderId="33" xfId="0" quotePrefix="1" applyFont="1" applyBorder="1" applyAlignment="1">
      <alignment horizontal="center"/>
    </xf>
    <xf numFmtId="0" fontId="0" fillId="0" borderId="153" xfId="0" applyBorder="1" applyAlignment="1">
      <alignment horizontal="center"/>
    </xf>
    <xf numFmtId="0" fontId="51" fillId="0" borderId="0" xfId="1" applyFont="1" applyAlignment="1">
      <alignment wrapText="1"/>
    </xf>
    <xf numFmtId="0" fontId="36" fillId="0" borderId="36" xfId="0" applyFont="1" applyBorder="1"/>
    <xf numFmtId="0" fontId="0" fillId="0" borderId="165" xfId="0" applyBorder="1" applyAlignment="1">
      <alignment horizontal="center"/>
    </xf>
    <xf numFmtId="0" fontId="0" fillId="0" borderId="166" xfId="0" applyBorder="1" applyAlignment="1">
      <alignment horizontal="center"/>
    </xf>
    <xf numFmtId="17" fontId="41" fillId="0" borderId="169" xfId="0" quotePrefix="1" applyNumberFormat="1" applyFont="1" applyBorder="1" applyAlignment="1">
      <alignment horizontal="center"/>
    </xf>
    <xf numFmtId="17" fontId="41" fillId="0" borderId="170" xfId="0" quotePrefix="1" applyNumberFormat="1" applyFont="1" applyBorder="1" applyAlignment="1">
      <alignment horizontal="center"/>
    </xf>
    <xf numFmtId="17" fontId="41" fillId="0" borderId="49" xfId="0" quotePrefix="1" applyNumberFormat="1" applyFont="1" applyBorder="1" applyAlignment="1">
      <alignment horizontal="center"/>
    </xf>
    <xf numFmtId="17" fontId="41" fillId="0" borderId="171" xfId="0" quotePrefix="1" applyNumberFormat="1" applyFont="1" applyBorder="1" applyAlignment="1">
      <alignment horizontal="center"/>
    </xf>
    <xf numFmtId="0" fontId="31" fillId="0" borderId="0" xfId="1" applyFont="1" applyAlignment="1">
      <alignment wrapText="1"/>
    </xf>
    <xf numFmtId="0" fontId="89" fillId="0" borderId="0" xfId="0" applyFont="1" applyBorder="1"/>
    <xf numFmtId="0" fontId="0" fillId="0" borderId="0" xfId="0" applyFill="1" applyBorder="1" applyAlignment="1">
      <alignment vertical="center" wrapText="1"/>
    </xf>
    <xf numFmtId="0" fontId="0" fillId="0" borderId="0" xfId="0" applyAlignment="1">
      <alignment wrapText="1"/>
    </xf>
    <xf numFmtId="0" fontId="34" fillId="0" borderId="0" xfId="1" applyFont="1" applyAlignment="1">
      <alignment wrapText="1"/>
    </xf>
    <xf numFmtId="0" fontId="0" fillId="0" borderId="155" xfId="0" applyBorder="1" applyAlignment="1">
      <alignment horizontal="center"/>
    </xf>
    <xf numFmtId="0" fontId="34" fillId="0" borderId="0" xfId="1" applyFont="1" applyAlignment="1"/>
    <xf numFmtId="0" fontId="0" fillId="0" borderId="0" xfId="0" applyAlignment="1"/>
    <xf numFmtId="0" fontId="46" fillId="0" borderId="0" xfId="0" applyFont="1" applyFill="1" applyBorder="1" applyAlignment="1">
      <alignment vertical="center" wrapText="1"/>
    </xf>
    <xf numFmtId="0" fontId="46" fillId="0" borderId="0" xfId="0" applyFont="1" applyAlignment="1">
      <alignment wrapText="1"/>
    </xf>
    <xf numFmtId="0" fontId="37" fillId="0" borderId="49" xfId="0" quotePrefix="1" applyFont="1" applyBorder="1" applyAlignment="1">
      <alignment horizontal="center"/>
    </xf>
    <xf numFmtId="0" fontId="37" fillId="0" borderId="153" xfId="0" quotePrefix="1" applyFont="1" applyBorder="1" applyAlignment="1">
      <alignment horizontal="center"/>
    </xf>
  </cellXfs>
  <cellStyles count="559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16" xfId="432"/>
    <cellStyle name="20% - Èmfasi1 17" xfId="448"/>
    <cellStyle name="20% - Èmfasi1 18" xfId="463"/>
    <cellStyle name="20% - Èmfasi1 19" xfId="477"/>
    <cellStyle name="20% - Èmfasi1 2" xfId="166"/>
    <cellStyle name="20% - Èmfasi1 2 2" xfId="192"/>
    <cellStyle name="20% - Èmfasi1 20" xfId="492"/>
    <cellStyle name="20% - Èmfasi1 21" xfId="507"/>
    <cellStyle name="20% - Èmfasi1 22" xfId="520"/>
    <cellStyle name="20% - Èmfasi1 23" xfId="533"/>
    <cellStyle name="20% - Èmfasi1 24" xfId="547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16" xfId="434"/>
    <cellStyle name="20% - Èmfasi2 17" xfId="450"/>
    <cellStyle name="20% - Èmfasi2 18" xfId="465"/>
    <cellStyle name="20% - Èmfasi2 19" xfId="479"/>
    <cellStyle name="20% - Èmfasi2 2" xfId="170"/>
    <cellStyle name="20% - Èmfasi2 2 2" xfId="194"/>
    <cellStyle name="20% - Èmfasi2 20" xfId="494"/>
    <cellStyle name="20% - Èmfasi2 21" xfId="509"/>
    <cellStyle name="20% - Èmfasi2 22" xfId="522"/>
    <cellStyle name="20% - Èmfasi2 23" xfId="535"/>
    <cellStyle name="20% - Èmfasi2 24" xfId="549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16" xfId="436"/>
    <cellStyle name="20% - Èmfasi3 17" xfId="452"/>
    <cellStyle name="20% - Èmfasi3 18" xfId="467"/>
    <cellStyle name="20% - Èmfasi3 19" xfId="481"/>
    <cellStyle name="20% - Èmfasi3 2" xfId="174"/>
    <cellStyle name="20% - Èmfasi3 2 2" xfId="196"/>
    <cellStyle name="20% - Èmfasi3 20" xfId="496"/>
    <cellStyle name="20% - Èmfasi3 21" xfId="511"/>
    <cellStyle name="20% - Èmfasi3 22" xfId="524"/>
    <cellStyle name="20% - Èmfasi3 23" xfId="537"/>
    <cellStyle name="20% - Èmfasi3 24" xfId="551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16" xfId="438"/>
    <cellStyle name="20% - Èmfasi4 17" xfId="454"/>
    <cellStyle name="20% - Èmfasi4 18" xfId="469"/>
    <cellStyle name="20% - Èmfasi4 19" xfId="483"/>
    <cellStyle name="20% - Èmfasi4 2" xfId="178"/>
    <cellStyle name="20% - Èmfasi4 2 2" xfId="198"/>
    <cellStyle name="20% - Èmfasi4 20" xfId="498"/>
    <cellStyle name="20% - Èmfasi4 21" xfId="513"/>
    <cellStyle name="20% - Èmfasi4 22" xfId="526"/>
    <cellStyle name="20% - Èmfasi4 23" xfId="539"/>
    <cellStyle name="20% - Èmfasi4 24" xfId="553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16" xfId="440"/>
    <cellStyle name="20% - Èmfasi5 17" xfId="456"/>
    <cellStyle name="20% - Èmfasi5 18" xfId="471"/>
    <cellStyle name="20% - Èmfasi5 19" xfId="485"/>
    <cellStyle name="20% - Èmfasi5 2" xfId="182"/>
    <cellStyle name="20% - Èmfasi5 2 2" xfId="200"/>
    <cellStyle name="20% - Èmfasi5 20" xfId="500"/>
    <cellStyle name="20% - Èmfasi5 21" xfId="515"/>
    <cellStyle name="20% - Èmfasi5 22" xfId="528"/>
    <cellStyle name="20% - Èmfasi5 23" xfId="541"/>
    <cellStyle name="20% - Èmfasi5 24" xfId="555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16" xfId="442"/>
    <cellStyle name="20% - Èmfasi6 17" xfId="458"/>
    <cellStyle name="20% - Èmfasi6 18" xfId="473"/>
    <cellStyle name="20% - Èmfasi6 19" xfId="487"/>
    <cellStyle name="20% - Èmfasi6 2" xfId="186"/>
    <cellStyle name="20% - Èmfasi6 2 2" xfId="202"/>
    <cellStyle name="20% - Èmfasi6 20" xfId="502"/>
    <cellStyle name="20% - Èmfasi6 21" xfId="517"/>
    <cellStyle name="20% - Èmfasi6 22" xfId="530"/>
    <cellStyle name="20% - Èmfasi6 23" xfId="543"/>
    <cellStyle name="20% - Èmfasi6 24" xfId="557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16" xfId="433"/>
    <cellStyle name="40% - Èmfasi1 17" xfId="449"/>
    <cellStyle name="40% - Èmfasi1 18" xfId="464"/>
    <cellStyle name="40% - Èmfasi1 19" xfId="478"/>
    <cellStyle name="40% - Èmfasi1 2" xfId="167"/>
    <cellStyle name="40% - Èmfasi1 2 2" xfId="193"/>
    <cellStyle name="40% - Èmfasi1 2 3" xfId="329"/>
    <cellStyle name="40% - Èmfasi1 20" xfId="493"/>
    <cellStyle name="40% - Èmfasi1 21" xfId="508"/>
    <cellStyle name="40% - Èmfasi1 22" xfId="521"/>
    <cellStyle name="40% - Èmfasi1 23" xfId="534"/>
    <cellStyle name="40% - Èmfasi1 24" xfId="548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16" xfId="435"/>
    <cellStyle name="40% - Èmfasi2 17" xfId="451"/>
    <cellStyle name="40% - Èmfasi2 18" xfId="466"/>
    <cellStyle name="40% - Èmfasi2 19" xfId="480"/>
    <cellStyle name="40% - Èmfasi2 2" xfId="171"/>
    <cellStyle name="40% - Èmfasi2 2 2" xfId="195"/>
    <cellStyle name="40% - Èmfasi2 20" xfId="495"/>
    <cellStyle name="40% - Èmfasi2 21" xfId="510"/>
    <cellStyle name="40% - Èmfasi2 22" xfId="523"/>
    <cellStyle name="40% - Èmfasi2 23" xfId="536"/>
    <cellStyle name="40% - Èmfasi2 24" xfId="550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16" xfId="437"/>
    <cellStyle name="40% - Èmfasi3 17" xfId="453"/>
    <cellStyle name="40% - Èmfasi3 18" xfId="468"/>
    <cellStyle name="40% - Èmfasi3 19" xfId="482"/>
    <cellStyle name="40% - Èmfasi3 2" xfId="175"/>
    <cellStyle name="40% - Èmfasi3 2 2" xfId="197"/>
    <cellStyle name="40% - Èmfasi3 20" xfId="497"/>
    <cellStyle name="40% - Èmfasi3 21" xfId="512"/>
    <cellStyle name="40% - Èmfasi3 22" xfId="525"/>
    <cellStyle name="40% - Èmfasi3 23" xfId="538"/>
    <cellStyle name="40% - Èmfasi3 24" xfId="552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16" xfId="439"/>
    <cellStyle name="40% - Èmfasi4 17" xfId="455"/>
    <cellStyle name="40% - Èmfasi4 18" xfId="470"/>
    <cellStyle name="40% - Èmfasi4 19" xfId="484"/>
    <cellStyle name="40% - Èmfasi4 2" xfId="179"/>
    <cellStyle name="40% - Èmfasi4 2 2" xfId="199"/>
    <cellStyle name="40% - Èmfasi4 20" xfId="499"/>
    <cellStyle name="40% - Èmfasi4 21" xfId="514"/>
    <cellStyle name="40% - Èmfasi4 22" xfId="527"/>
    <cellStyle name="40% - Èmfasi4 23" xfId="540"/>
    <cellStyle name="40% - Èmfasi4 24" xfId="554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16" xfId="441"/>
    <cellStyle name="40% - Èmfasi5 17" xfId="457"/>
    <cellStyle name="40% - Èmfasi5 18" xfId="472"/>
    <cellStyle name="40% - Èmfasi5 19" xfId="486"/>
    <cellStyle name="40% - Èmfasi5 2" xfId="183"/>
    <cellStyle name="40% - Èmfasi5 2 2" xfId="201"/>
    <cellStyle name="40% - Èmfasi5 20" xfId="501"/>
    <cellStyle name="40% - Èmfasi5 21" xfId="516"/>
    <cellStyle name="40% - Èmfasi5 22" xfId="529"/>
    <cellStyle name="40% - Èmfasi5 23" xfId="542"/>
    <cellStyle name="40% - Èmfasi5 24" xfId="556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16" xfId="443"/>
    <cellStyle name="40% - Èmfasi6 17" xfId="459"/>
    <cellStyle name="40% - Èmfasi6 18" xfId="474"/>
    <cellStyle name="40% - Èmfasi6 19" xfId="488"/>
    <cellStyle name="40% - Èmfasi6 2" xfId="187"/>
    <cellStyle name="40% - Èmfasi6 2 2" xfId="203"/>
    <cellStyle name="40% - Èmfasi6 20" xfId="503"/>
    <cellStyle name="40% - Èmfasi6 21" xfId="518"/>
    <cellStyle name="40% - Èmfasi6 22" xfId="531"/>
    <cellStyle name="40% - Èmfasi6 23" xfId="544"/>
    <cellStyle name="40% - Èmfasi6 24" xfId="558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 5" xfId="489"/>
    <cellStyle name="Normal 2 6" xfId="504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 4" xfId="460"/>
    <cellStyle name="Normal 30" xfId="402"/>
    <cellStyle name="Normal 31" xfId="417"/>
    <cellStyle name="Normal 32" xfId="444"/>
    <cellStyle name="Normal 33" xfId="445"/>
    <cellStyle name="Normal 34" xfId="447"/>
    <cellStyle name="Normal 35" xfId="461"/>
    <cellStyle name="Normal 36" xfId="475"/>
    <cellStyle name="Normal 37" xfId="490"/>
    <cellStyle name="Normal 38" xfId="505"/>
    <cellStyle name="Normal 39" xfId="545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17" xfId="431"/>
    <cellStyle name="Nota 18" xfId="446"/>
    <cellStyle name="Nota 19" xfId="462"/>
    <cellStyle name="Nota 2" xfId="149"/>
    <cellStyle name="Nota 20" xfId="476"/>
    <cellStyle name="Nota 21" xfId="491"/>
    <cellStyle name="Nota 22" xfId="506"/>
    <cellStyle name="Nota 23" xfId="519"/>
    <cellStyle name="Nota 24" xfId="532"/>
    <cellStyle name="Nota 25" xfId="546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AGOST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4888791975577843E-2"/>
          <c:y val="0.19277044358029999"/>
          <c:w val="0.93603721471144063"/>
          <c:h val="0.47343359807879964"/>
        </c:manualLayout>
      </c:layout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0.53740961695096146</c:v>
                </c:pt>
                <c:pt idx="1">
                  <c:v>0.55099942076147312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0.33297981594981124</c:v>
                </c:pt>
                <c:pt idx="1">
                  <c:v>0.30106693076458857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0.35505903315389226</c:v>
                </c:pt>
                <c:pt idx="1">
                  <c:v>0.58718141359936449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0.49525589775092588</c:v>
                </c:pt>
                <c:pt idx="1">
                  <c:v>0.51316703163878108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177257088"/>
        <c:axId val="179642752"/>
      </c:barChart>
      <c:catAx>
        <c:axId val="17725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179642752"/>
        <c:crosses val="autoZero"/>
        <c:auto val="1"/>
        <c:lblAlgn val="ctr"/>
        <c:lblOffset val="100"/>
        <c:noMultiLvlLbl val="0"/>
      </c:catAx>
      <c:valAx>
        <c:axId val="179642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7257088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0.55099942076147312</c:v>
                </c:pt>
                <c:pt idx="1">
                  <c:v>0.30106693076458857</c:v>
                </c:pt>
                <c:pt idx="2">
                  <c:v>0.58718141359936449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459072"/>
        <c:axId val="185461760"/>
      </c:barChart>
      <c:catAx>
        <c:axId val="1854590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5461760"/>
        <c:crosses val="autoZero"/>
        <c:auto val="1"/>
        <c:lblAlgn val="ctr"/>
        <c:lblOffset val="100"/>
        <c:noMultiLvlLbl val="0"/>
      </c:catAx>
      <c:valAx>
        <c:axId val="185461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459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0.43459702740889711</c:v>
                </c:pt>
                <c:pt idx="1">
                  <c:v>0.82732701975772049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454528"/>
        <c:axId val="204456320"/>
      </c:barChart>
      <c:catAx>
        <c:axId val="204454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4456320"/>
        <c:crosses val="autoZero"/>
        <c:auto val="1"/>
        <c:lblAlgn val="ctr"/>
        <c:lblOffset val="100"/>
        <c:noMultiLvlLbl val="0"/>
      </c:catAx>
      <c:valAx>
        <c:axId val="204456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454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6151322430849985E-3"/>
                  <c:y val="4.69251470148509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0.14467742809721806</c:v>
                </c:pt>
                <c:pt idx="1">
                  <c:v>-0.14616804757845836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471296"/>
        <c:axId val="217470848"/>
      </c:barChart>
      <c:catAx>
        <c:axId val="204471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7470848"/>
        <c:crosses val="autoZero"/>
        <c:auto val="1"/>
        <c:lblAlgn val="ctr"/>
        <c:lblOffset val="100"/>
        <c:noMultiLvlLbl val="0"/>
      </c:catAx>
      <c:valAx>
        <c:axId val="2174708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471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1.9034123709852958E-2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474624"/>
        <c:axId val="204488704"/>
      </c:barChart>
      <c:catAx>
        <c:axId val="204474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4488704"/>
        <c:crosses val="autoZero"/>
        <c:auto val="1"/>
        <c:lblAlgn val="ctr"/>
        <c:lblOffset val="100"/>
        <c:noMultiLvlLbl val="0"/>
      </c:catAx>
      <c:valAx>
        <c:axId val="204488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47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8216053998836738E-2"/>
                  <c:y val="0.22304620235429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-0.71183740253099836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503680"/>
        <c:axId val="204527104"/>
      </c:barChart>
      <c:catAx>
        <c:axId val="204503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4527104"/>
        <c:crosses val="autoZero"/>
        <c:auto val="1"/>
        <c:lblAlgn val="ctr"/>
        <c:lblOffset val="100"/>
        <c:noMultiLvlLbl val="0"/>
      </c:catAx>
      <c:valAx>
        <c:axId val="204527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503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0.45442185019358022</c:v>
                </c:pt>
                <c:pt idx="1">
                  <c:v>0.74429394389457093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8839296"/>
        <c:axId val="218845184"/>
      </c:barChart>
      <c:catAx>
        <c:axId val="218839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8845184"/>
        <c:crosses val="autoZero"/>
        <c:auto val="1"/>
        <c:lblAlgn val="ctr"/>
        <c:lblOffset val="100"/>
        <c:noMultiLvlLbl val="0"/>
      </c:catAx>
      <c:valAx>
        <c:axId val="218845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8839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7527285346314951E-2"/>
                  <c:y val="-2.77554096669906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3.3162656097031951E-2</c:v>
                </c:pt>
                <c:pt idx="1">
                  <c:v>-0.1079123317738967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8851968"/>
        <c:axId val="218867200"/>
      </c:barChart>
      <c:catAx>
        <c:axId val="218851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8867200"/>
        <c:crosses val="autoZero"/>
        <c:auto val="1"/>
        <c:lblAlgn val="ctr"/>
        <c:lblOffset val="100"/>
        <c:noMultiLvlLbl val="0"/>
      </c:catAx>
      <c:valAx>
        <c:axId val="218867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8851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0.18497321207276576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8781568"/>
        <c:axId val="218783104"/>
      </c:barChart>
      <c:catAx>
        <c:axId val="218781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8783104"/>
        <c:crosses val="autoZero"/>
        <c:auto val="1"/>
        <c:lblAlgn val="ctr"/>
        <c:lblOffset val="100"/>
        <c:noMultiLvlLbl val="0"/>
      </c:catAx>
      <c:valAx>
        <c:axId val="218783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8781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1224358974358976"/>
          <c:y val="2.8129395218002812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914040772836356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1.9696065121562052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8798336"/>
        <c:axId val="218809472"/>
      </c:barChart>
      <c:catAx>
        <c:axId val="218798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8809472"/>
        <c:crosses val="autoZero"/>
        <c:auto val="1"/>
        <c:lblAlgn val="ctr"/>
        <c:lblOffset val="100"/>
        <c:noMultiLvlLbl val="0"/>
      </c:catAx>
      <c:valAx>
        <c:axId val="218809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8798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0.46017850978614555</c:v>
                </c:pt>
                <c:pt idx="1">
                  <c:v>0.6474803365962063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9621248"/>
        <c:axId val="219622784"/>
      </c:barChart>
      <c:catAx>
        <c:axId val="219621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9622784"/>
        <c:crosses val="autoZero"/>
        <c:auto val="1"/>
        <c:lblAlgn val="ctr"/>
        <c:lblOffset val="100"/>
        <c:noMultiLvlLbl val="0"/>
      </c:catAx>
      <c:valAx>
        <c:axId val="2196227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9621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9.99270557175315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8287609300234121E-3"/>
                  <c:y val="1.69129362608011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2.731870491538424E-2</c:v>
                </c:pt>
                <c:pt idx="1">
                  <c:v>2.879057890027048E-2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9662592"/>
        <c:axId val="219669632"/>
      </c:barChart>
      <c:catAx>
        <c:axId val="219662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9669632"/>
        <c:crosses val="autoZero"/>
        <c:auto val="1"/>
        <c:lblAlgn val="ctr"/>
        <c:lblOffset val="100"/>
        <c:noMultiLvlLbl val="0"/>
      </c:catAx>
      <c:valAx>
        <c:axId val="2196696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9662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18/17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8.0775444264943458E-3"/>
                  <c:y val="-1.39218513178810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6155088852988692E-2"/>
                  <c:y val="0.527841766258090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777777777777779E-3"/>
                  <c:y val="1.8519612131816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5.6481589980509117E-2</c:v>
                </c:pt>
                <c:pt idx="1">
                  <c:v>-8.8776782312303126E-2</c:v>
                </c:pt>
                <c:pt idx="2">
                  <c:v>2.5880629119323872E-2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6070912"/>
        <c:axId val="186077952"/>
      </c:barChart>
      <c:catAx>
        <c:axId val="186070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6077952"/>
        <c:crosses val="autoZero"/>
        <c:auto val="1"/>
        <c:lblAlgn val="ctr"/>
        <c:lblOffset val="100"/>
        <c:noMultiLvlLbl val="0"/>
      </c:catAx>
      <c:valAx>
        <c:axId val="186077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6070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3.7691527508978702E-2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9956736"/>
        <c:axId val="219958272"/>
      </c:barChart>
      <c:catAx>
        <c:axId val="219956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9958272"/>
        <c:crosses val="autoZero"/>
        <c:auto val="1"/>
        <c:lblAlgn val="ctr"/>
        <c:lblOffset val="100"/>
        <c:noMultiLvlLbl val="0"/>
      </c:catAx>
      <c:valAx>
        <c:axId val="219958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9956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20427089642640825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3530688471633353E-2"/>
                  <c:y val="8.585002824014086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9977600"/>
        <c:axId val="219980544"/>
      </c:barChart>
      <c:catAx>
        <c:axId val="2199776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9980544"/>
        <c:crosses val="autoZero"/>
        <c:auto val="1"/>
        <c:lblAlgn val="ctr"/>
        <c:lblOffset val="100"/>
        <c:noMultiLvlLbl val="0"/>
      </c:catAx>
      <c:valAx>
        <c:axId val="219980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9977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0.44460567169226645</c:v>
                </c:pt>
                <c:pt idx="1">
                  <c:v>0.69837968318336852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0722688"/>
        <c:axId val="220724224"/>
      </c:barChart>
      <c:catAx>
        <c:axId val="220722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20724224"/>
        <c:crosses val="autoZero"/>
        <c:auto val="1"/>
        <c:lblAlgn val="ctr"/>
        <c:lblOffset val="100"/>
        <c:noMultiLvlLbl val="0"/>
      </c:catAx>
      <c:valAx>
        <c:axId val="2207242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0722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1036623215394164E-2"/>
                  <c:y val="-5.000319544439765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4124772864930348E-3"/>
                  <c:y val="-1.284649545389104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0.1046089911659398</c:v>
                </c:pt>
                <c:pt idx="1">
                  <c:v>2.0882989647310168E-2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926016"/>
        <c:axId val="219296512"/>
      </c:barChart>
      <c:catAx>
        <c:axId val="209926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9296512"/>
        <c:crosses val="autoZero"/>
        <c:auto val="1"/>
        <c:lblAlgn val="ctr"/>
        <c:lblOffset val="100"/>
        <c:noMultiLvlLbl val="0"/>
      </c:catAx>
      <c:valAx>
        <c:axId val="2192965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926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0.3715795000454723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7658496"/>
        <c:axId val="217660032"/>
      </c:barChart>
      <c:catAx>
        <c:axId val="217658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7660032"/>
        <c:crosses val="autoZero"/>
        <c:auto val="1"/>
        <c:lblAlgn val="ctr"/>
        <c:lblOffset val="100"/>
        <c:noMultiLvlLbl val="0"/>
      </c:catAx>
      <c:valAx>
        <c:axId val="217660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7658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4081633650542287E-3"/>
                  <c:y val="-2.1452575151822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0.94858301285628821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7667072"/>
        <c:axId val="217686400"/>
      </c:barChart>
      <c:catAx>
        <c:axId val="2176670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7686400"/>
        <c:crosses val="autoZero"/>
        <c:auto val="1"/>
        <c:lblAlgn val="ctr"/>
        <c:lblOffset val="100"/>
        <c:noMultiLvlLbl val="0"/>
      </c:catAx>
      <c:valAx>
        <c:axId val="2176864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7667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0.4329232792000699</c:v>
                </c:pt>
                <c:pt idx="1">
                  <c:v>0.66851050595666661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1774976"/>
        <c:axId val="221776512"/>
      </c:barChart>
      <c:catAx>
        <c:axId val="2217749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21776512"/>
        <c:crosses val="autoZero"/>
        <c:auto val="1"/>
        <c:lblAlgn val="ctr"/>
        <c:lblOffset val="100"/>
        <c:noMultiLvlLbl val="0"/>
      </c:catAx>
      <c:valAx>
        <c:axId val="2217765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1774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022208762366244E-3"/>
                  <c:y val="-8.1872044475453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1036623215394167E-3"/>
                  <c:y val="0.4645955779457038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8.4779159669748028E-2</c:v>
                </c:pt>
                <c:pt idx="1">
                  <c:v>-0.28039678979176796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1812224"/>
        <c:axId val="221819264"/>
      </c:barChart>
      <c:catAx>
        <c:axId val="221812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21819264"/>
        <c:crosses val="autoZero"/>
        <c:auto val="1"/>
        <c:lblAlgn val="ctr"/>
        <c:lblOffset val="100"/>
        <c:noMultiLvlLbl val="0"/>
      </c:catAx>
      <c:valAx>
        <c:axId val="221819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1812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0.31365264984563984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2237440"/>
        <c:axId val="222238976"/>
      </c:barChart>
      <c:catAx>
        <c:axId val="222237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22238976"/>
        <c:crosses val="autoZero"/>
        <c:auto val="1"/>
        <c:lblAlgn val="ctr"/>
        <c:lblOffset val="100"/>
        <c:noMultiLvlLbl val="0"/>
      </c:catAx>
      <c:valAx>
        <c:axId val="2222389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2237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7847280263151464E-3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0.65240558448979202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2266496"/>
        <c:axId val="222285824"/>
      </c:barChart>
      <c:catAx>
        <c:axId val="222266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22285824"/>
        <c:crosses val="autoZero"/>
        <c:auto val="1"/>
        <c:lblAlgn val="ctr"/>
        <c:lblOffset val="100"/>
        <c:noMultiLvlLbl val="0"/>
      </c:catAx>
      <c:valAx>
        <c:axId val="2222858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2266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0.65587865074171359</c:v>
                </c:pt>
                <c:pt idx="1">
                  <c:v>0.44213191266153873</c:v>
                </c:pt>
                <c:pt idx="2">
                  <c:v>0.3445870532013553</c:v>
                </c:pt>
                <c:pt idx="3">
                  <c:v>0.58239884287872035</c:v>
                </c:pt>
                <c:pt idx="4">
                  <c:v>0</c:v>
                </c:pt>
                <c:pt idx="5">
                  <c:v>0.28491355768505899</c:v>
                </c:pt>
                <c:pt idx="6">
                  <c:v>0.53400515976107865</c:v>
                </c:pt>
                <c:pt idx="7">
                  <c:v>0.3466442878829582</c:v>
                </c:pt>
                <c:pt idx="8">
                  <c:v>0.78611181023402887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6107008"/>
        <c:axId val="186108544"/>
      </c:barChart>
      <c:catAx>
        <c:axId val="186107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6108544"/>
        <c:crosses val="autoZero"/>
        <c:auto val="1"/>
        <c:lblAlgn val="ctr"/>
        <c:lblOffset val="100"/>
        <c:noMultiLvlLbl val="0"/>
      </c:catAx>
      <c:valAx>
        <c:axId val="186108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6107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0.466310059965448</c:v>
                </c:pt>
                <c:pt idx="1">
                  <c:v>0.46048759222833979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2757632"/>
        <c:axId val="222759168"/>
      </c:barChart>
      <c:catAx>
        <c:axId val="222757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22759168"/>
        <c:crosses val="autoZero"/>
        <c:auto val="1"/>
        <c:lblAlgn val="ctr"/>
        <c:lblOffset val="100"/>
        <c:noMultiLvlLbl val="0"/>
      </c:catAx>
      <c:valAx>
        <c:axId val="222759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2757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7933205276714713E-2"/>
                  <c:y val="5.04483539053839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6.4855553217761264E-2</c:v>
                </c:pt>
                <c:pt idx="1">
                  <c:v>-0.41944985055196915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2778496"/>
        <c:axId val="222789632"/>
      </c:barChart>
      <c:catAx>
        <c:axId val="222778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22789632"/>
        <c:crosses val="autoZero"/>
        <c:auto val="1"/>
        <c:lblAlgn val="ctr"/>
        <c:lblOffset val="100"/>
        <c:noMultiLvlLbl val="0"/>
      </c:catAx>
      <c:valAx>
        <c:axId val="2227896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2778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7.1649798403820686E-2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2806400"/>
        <c:axId val="222807936"/>
      </c:barChart>
      <c:catAx>
        <c:axId val="222806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22807936"/>
        <c:crosses val="autoZero"/>
        <c:auto val="1"/>
        <c:lblAlgn val="ctr"/>
        <c:lblOffset val="100"/>
        <c:noMultiLvlLbl val="0"/>
      </c:catAx>
      <c:valAx>
        <c:axId val="222807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2806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6979867739996186E-3"/>
                  <c:y val="0.282822410034931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-0.62779992620333103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23351552"/>
        <c:axId val="223354240"/>
      </c:barChart>
      <c:catAx>
        <c:axId val="223351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23354240"/>
        <c:crosses val="autoZero"/>
        <c:auto val="1"/>
        <c:lblAlgn val="ctr"/>
        <c:lblOffset val="100"/>
        <c:noMultiLvlLbl val="0"/>
      </c:catAx>
      <c:valAx>
        <c:axId val="223354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23351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18/17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3113204347033358"/>
          <c:y val="4.610419548178884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5218475315787465E-3"/>
                  <c:y val="-2.61022351459179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5227634106318291E-5"/>
                  <c:y val="9.87468371432824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3852416267029628E-3"/>
                  <c:y val="0.2358752355125733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6239680459974815E-2"/>
                  <c:y val="-2.99829741199362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0770122484689414E-2"/>
                  <c:y val="7.58748906386697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363302931236988E-2"/>
                  <c:y val="0.12865539110515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2998019835565789E-3"/>
                  <c:y val="1.5007097141902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949257756350731E-3"/>
                  <c:y val="-1.13321934343269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5.4704724409448818E-3"/>
                  <c:y val="-6.1166156313794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2.747928018546042E-2</c:v>
                </c:pt>
                <c:pt idx="1">
                  <c:v>-2.259667353130157E-2</c:v>
                </c:pt>
                <c:pt idx="2">
                  <c:v>-0.47425967749625331</c:v>
                </c:pt>
                <c:pt idx="3">
                  <c:v>0.11201939733428712</c:v>
                </c:pt>
                <c:pt idx="4">
                  <c:v>0</c:v>
                </c:pt>
                <c:pt idx="5">
                  <c:v>-0.1669290097175663</c:v>
                </c:pt>
                <c:pt idx="6">
                  <c:v>2.2751838646168308</c:v>
                </c:pt>
                <c:pt idx="7">
                  <c:v>9.9374806493750967E-2</c:v>
                </c:pt>
                <c:pt idx="8">
                  <c:v>1.4653420172257015E-3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6537472"/>
        <c:axId val="186544512"/>
      </c:barChart>
      <c:catAx>
        <c:axId val="186537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86544512"/>
        <c:crosses val="autoZero"/>
        <c:auto val="1"/>
        <c:lblAlgn val="ctr"/>
        <c:lblOffset val="100"/>
        <c:noMultiLvlLbl val="0"/>
      </c:catAx>
      <c:valAx>
        <c:axId val="1865445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65374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(DDetallCorrent!$B$11,DDetallCorrent!$B$61,DDetallCorrent!$B$65,DDetallCorrent!$B$144)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(DDetallCorrent!$J$11,DDetallCorrent!$J$61,DDetallCorrent!$J$65,DDetallCorrent!$J$144)</c:f>
              <c:numCache>
                <c:formatCode>0.0%</c:formatCode>
                <c:ptCount val="4"/>
                <c:pt idx="0">
                  <c:v>0.65587865074171348</c:v>
                </c:pt>
                <c:pt idx="1">
                  <c:v>0.44213191266153867</c:v>
                </c:pt>
                <c:pt idx="2">
                  <c:v>0.3445870532013553</c:v>
                </c:pt>
                <c:pt idx="3">
                  <c:v>0.57618899589439032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656832"/>
        <c:axId val="185658368"/>
      </c:barChart>
      <c:catAx>
        <c:axId val="185656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185658368"/>
        <c:crosses val="autoZero"/>
        <c:auto val="1"/>
        <c:lblAlgn val="ctr"/>
        <c:lblOffset val="100"/>
        <c:noMultiLvlLbl val="0"/>
      </c:catAx>
      <c:valAx>
        <c:axId val="185658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656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18/17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7158408702046228E-5"/>
                  <c:y val="-1.76579467482935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7735838054100491E-3"/>
                  <c:y val="0.112501789389572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82994855631995E-2"/>
                  <c:y val="0.5986832201788836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9.7264041052540252E-3"/>
                  <c:y val="-2.35131721481081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(DDetallCorrent!$B$11,DDetallCorrent!$B$61,DDetallCorrent!$B$65,DDetallCorrent!$B$144)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(DDetallCorrent!$P$11,DDetallCorrent!$P$61,DDetallCorrent!$P$65,DDetallCorrent!$P$144)</c:f>
              <c:numCache>
                <c:formatCode>0.0%</c:formatCode>
                <c:ptCount val="4"/>
                <c:pt idx="0">
                  <c:v>2.7479280353256419E-2</c:v>
                </c:pt>
                <c:pt idx="1">
                  <c:v>-2.2596673705594483E-2</c:v>
                </c:pt>
                <c:pt idx="2">
                  <c:v>-0.47425967749625331</c:v>
                </c:pt>
                <c:pt idx="3">
                  <c:v>0.11201939726368804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808768"/>
        <c:axId val="185828096"/>
      </c:barChart>
      <c:catAx>
        <c:axId val="185808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5828096"/>
        <c:crosses val="autoZero"/>
        <c:auto val="1"/>
        <c:lblAlgn val="ctr"/>
        <c:lblOffset val="100"/>
        <c:noMultiLvlLbl val="0"/>
      </c:catAx>
      <c:valAx>
        <c:axId val="185828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80876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(DTProg!$B$6,DTProg!$B$27,DTProg!$B$33,DTProg!$B$57,DTProg!$B$68,DTProg!$B$82)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(DTProg!$J$6,DTProg!$J$27,DTProg!$J$33,DTProg!$J$57,DTProg!$J$68,DTProg!$J$82)</c:f>
              <c:numCache>
                <c:formatCode>0.0%</c:formatCode>
                <c:ptCount val="6"/>
                <c:pt idx="0">
                  <c:v>0.68751629326669117</c:v>
                </c:pt>
                <c:pt idx="1">
                  <c:v>0.42723702583989354</c:v>
                </c:pt>
                <c:pt idx="2">
                  <c:v>0.65742433537923783</c:v>
                </c:pt>
                <c:pt idx="3">
                  <c:v>0.64422763339380473</c:v>
                </c:pt>
                <c:pt idx="4">
                  <c:v>0.48791968467650143</c:v>
                </c:pt>
                <c:pt idx="5">
                  <c:v>0.53019762774297374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173888"/>
        <c:axId val="185175424"/>
      </c:barChart>
      <c:catAx>
        <c:axId val="185173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5175424"/>
        <c:crosses val="autoZero"/>
        <c:auto val="1"/>
        <c:lblAlgn val="ctr"/>
        <c:lblOffset val="100"/>
        <c:noMultiLvlLbl val="0"/>
      </c:catAx>
      <c:valAx>
        <c:axId val="185175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173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18/17 </a:t>
            </a:r>
          </a:p>
        </c:rich>
      </c:tx>
      <c:layout>
        <c:manualLayout>
          <c:xMode val="edge"/>
          <c:yMode val="edge"/>
          <c:x val="0.1718307877694098"/>
          <c:y val="2.093504366962193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6424094595608054E-3"/>
                  <c:y val="-9.64315669491160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9164802543500308E-3"/>
                  <c:y val="0.256758694774206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1.8695217922722472E-3"/>
                  <c:y val="-1.45630427794705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9.5014385610292153E-3"/>
                  <c:y val="-1.45444427717321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433533631051428E-3"/>
                  <c:y val="-1.30809389651167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5754443355731414E-3"/>
                  <c:y val="0.100277431287367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(DTProg!$B$6,DTProg!$B$27,DTProg!$B$33,DTProg!$B$57,DTProg!$B$68,DTProg!$B$82)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(DTProg!$P$6,DTProg!$P$27,DTProg!$P$33,DTProg!$P$57,DTProg!$P$68,DTProg!$P$82)</c:f>
              <c:numCache>
                <c:formatCode>0.0%</c:formatCode>
                <c:ptCount val="6"/>
                <c:pt idx="0">
                  <c:v>-0.10224674042481008</c:v>
                </c:pt>
                <c:pt idx="1">
                  <c:v>-9.9986715601085852E-3</c:v>
                </c:pt>
                <c:pt idx="2">
                  <c:v>0.24981356444453851</c:v>
                </c:pt>
                <c:pt idx="3">
                  <c:v>3.5030392395248633E-2</c:v>
                </c:pt>
                <c:pt idx="4">
                  <c:v>9.5612498797956746E-2</c:v>
                </c:pt>
                <c:pt idx="5">
                  <c:v>-5.7945516061810309E-3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190656"/>
        <c:axId val="188359808"/>
      </c:barChart>
      <c:catAx>
        <c:axId val="185190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8359808"/>
        <c:crosses val="autoZero"/>
        <c:auto val="1"/>
        <c:lblAlgn val="ctr"/>
        <c:lblOffset val="100"/>
        <c:noMultiLvlLbl val="0"/>
      </c:catAx>
      <c:valAx>
        <c:axId val="188359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190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(DCProg!$B$6,DCProg!$B$27,DCProg!$B$33,DCProg!$B$57,DCProg!$B$66,DCProg!$B$80)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(DCProg!$J$6,DCProg!$J$27,DCProg!$J$33,DCProg!$J$57,DCProg!$J$66,DCProg!$J$80)</c:f>
              <c:numCache>
                <c:formatCode>0.0%</c:formatCode>
                <c:ptCount val="6"/>
                <c:pt idx="0">
                  <c:v>0.35121672665965492</c:v>
                </c:pt>
                <c:pt idx="1">
                  <c:v>0.47469575989059049</c:v>
                </c:pt>
                <c:pt idx="2">
                  <c:v>0.66244423434820732</c:v>
                </c:pt>
                <c:pt idx="3">
                  <c:v>0.65523997571072923</c:v>
                </c:pt>
                <c:pt idx="4">
                  <c:v>0.53413139979599156</c:v>
                </c:pt>
                <c:pt idx="5">
                  <c:v>0.55543122692465519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8401152"/>
        <c:axId val="188402688"/>
      </c:barChart>
      <c:catAx>
        <c:axId val="1884011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8402688"/>
        <c:crosses val="autoZero"/>
        <c:auto val="1"/>
        <c:lblAlgn val="ctr"/>
        <c:lblOffset val="100"/>
        <c:noMultiLvlLbl val="0"/>
      </c:catAx>
      <c:valAx>
        <c:axId val="188402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8401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18/17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1791500737675901E-3"/>
                  <c:y val="0.511651326753246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9.4559514604419213E-3"/>
                  <c:y val="0.124693057003199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7282351262229079E-3"/>
                  <c:y val="8.672319561080526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7.2302661924792426E-3"/>
                  <c:y val="0.162147036614900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4.7279757302209607E-3"/>
                  <c:y val="0.442035760787039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4.6162912641527485E-5"/>
                  <c:y val="-3.7239090352249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(DCProg!$B$6,DCProg!$B$27,DCProg!$B$33,DCProg!$B$57,DCProg!$B$66,DCProg!$B$80)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(DCProg!$P$6,DCProg!$P$27,DCProg!$P$33,DCProg!$P$57,DCProg!$P$66,DCProg!$P$80)</c:f>
              <c:numCache>
                <c:formatCode>0.0%</c:formatCode>
                <c:ptCount val="6"/>
                <c:pt idx="0">
                  <c:v>-0.45132900254582764</c:v>
                </c:pt>
                <c:pt idx="1">
                  <c:v>-2.0329639817656675E-3</c:v>
                </c:pt>
                <c:pt idx="2">
                  <c:v>0.25033066192236952</c:v>
                </c:pt>
                <c:pt idx="3">
                  <c:v>5.5115546512899183E-2</c:v>
                </c:pt>
                <c:pt idx="4">
                  <c:v>6.833639335384234E-2</c:v>
                </c:pt>
                <c:pt idx="5">
                  <c:v>2.6594201337762247E-2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8884864"/>
        <c:axId val="188900096"/>
      </c:barChart>
      <c:catAx>
        <c:axId val="188884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8900096"/>
        <c:crosses val="autoZero"/>
        <c:auto val="1"/>
        <c:lblAlgn val="ctr"/>
        <c:lblOffset val="100"/>
        <c:noMultiLvlLbl val="0"/>
      </c:catAx>
      <c:valAx>
        <c:axId val="188900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8884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AGOST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0.63763618107016784</c:v>
                </c:pt>
                <c:pt idx="1">
                  <c:v>0.61094445729262203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0.23828956779048011</c:v>
                </c:pt>
                <c:pt idx="1">
                  <c:v>0.16666880817682719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1.0608718779615703E-2</c:v>
                </c:pt>
                <c:pt idx="1">
                  <c:v>2.3045164192411222E-2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0.58349653063426654</c:v>
                </c:pt>
                <c:pt idx="1">
                  <c:v>0.57201169408828356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9712384"/>
        <c:axId val="179713920"/>
      </c:barChart>
      <c:catAx>
        <c:axId val="17971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179713920"/>
        <c:crosses val="autoZero"/>
        <c:auto val="1"/>
        <c:lblAlgn val="ctr"/>
        <c:lblOffset val="100"/>
        <c:noMultiLvlLbl val="0"/>
      </c:catAx>
      <c:valAx>
        <c:axId val="1797139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9712384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(DOrg!$B$18,DOrg!$B$29)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(DOrg!$J$18,DOrg!$J$29)</c:f>
              <c:numCache>
                <c:formatCode>0.0%</c:formatCode>
                <c:ptCount val="2"/>
                <c:pt idx="0">
                  <c:v>0.51046548206098363</c:v>
                </c:pt>
                <c:pt idx="1">
                  <c:v>0.53149680846753977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615104"/>
        <c:axId val="187616640"/>
      </c:barChart>
      <c:catAx>
        <c:axId val="1876151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7616640"/>
        <c:crosses val="autoZero"/>
        <c:auto val="1"/>
        <c:lblAlgn val="ctr"/>
        <c:lblOffset val="100"/>
        <c:noMultiLvlLbl val="0"/>
      </c:catAx>
      <c:valAx>
        <c:axId val="187616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6151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0915382032369053E-3"/>
                  <c:y val="-1.157526746864838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4463599E-6"/>
                  <c:y val="2.92078914069441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(DOrg!$B$18,DOrg!$B$29)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(DOrg!$P$18,DOrg!$P$29)</c:f>
              <c:numCache>
                <c:formatCode>0.0%</c:formatCode>
                <c:ptCount val="2"/>
                <c:pt idx="0">
                  <c:v>5.0952204501772291E-2</c:v>
                </c:pt>
                <c:pt idx="1">
                  <c:v>-2.595871421598317E-2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401344"/>
        <c:axId val="189412480"/>
      </c:barChart>
      <c:catAx>
        <c:axId val="189401344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9412480"/>
        <c:crosses val="autoZero"/>
        <c:auto val="1"/>
        <c:lblAlgn val="ctr"/>
        <c:lblOffset val="100"/>
        <c:noMultiLvlLbl val="0"/>
      </c:catAx>
      <c:valAx>
        <c:axId val="1894124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401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(DOrg!$B$50,DOrg!$B$61)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(DOrg!$J$50,DOrg!$J$61)</c:f>
              <c:numCache>
                <c:formatCode>0.0%</c:formatCode>
                <c:ptCount val="2"/>
                <c:pt idx="0">
                  <c:v>0.5515394763981285</c:v>
                </c:pt>
                <c:pt idx="1">
                  <c:v>0.54798337991185619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457920"/>
        <c:axId val="189459456"/>
      </c:barChart>
      <c:catAx>
        <c:axId val="1894579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9459456"/>
        <c:crosses val="autoZero"/>
        <c:auto val="1"/>
        <c:lblAlgn val="ctr"/>
        <c:lblOffset val="100"/>
        <c:noMultiLvlLbl val="0"/>
      </c:catAx>
      <c:valAx>
        <c:axId val="1894594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457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9434001230066758E-3"/>
                  <c:y val="-1.2002103197316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8731722310004617E-2"/>
                  <c:y val="0.236800643813102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(DOrg!$B$50,DOrg!$B$61)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(DOrg!$P$50,DOrg!$P$61)</c:f>
              <c:numCache>
                <c:formatCode>0.0%</c:formatCode>
                <c:ptCount val="2"/>
                <c:pt idx="0">
                  <c:v>7.3210053549856102E-2</c:v>
                </c:pt>
                <c:pt idx="1">
                  <c:v>-2.8625538133622119E-2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863808"/>
        <c:axId val="189874944"/>
      </c:barChart>
      <c:catAx>
        <c:axId val="189863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9874944"/>
        <c:crosses val="autoZero"/>
        <c:auto val="1"/>
        <c:lblAlgn val="ctr"/>
        <c:lblOffset val="100"/>
        <c:noMultiLvlLbl val="0"/>
      </c:catAx>
      <c:valAx>
        <c:axId val="189874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863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(Dsectors!$J$6,Dsectors!$J$8)</c:f>
              <c:numCache>
                <c:formatCode>0.0%</c:formatCode>
                <c:ptCount val="2"/>
                <c:pt idx="0">
                  <c:v>0.43716105867353688</c:v>
                </c:pt>
                <c:pt idx="1">
                  <c:v>0.57569789438579266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577856"/>
        <c:axId val="187579392"/>
      </c:barChart>
      <c:catAx>
        <c:axId val="1875778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7579392"/>
        <c:crosses val="autoZero"/>
        <c:auto val="1"/>
        <c:lblAlgn val="ctr"/>
        <c:lblOffset val="100"/>
        <c:noMultiLvlLbl val="0"/>
      </c:catAx>
      <c:valAx>
        <c:axId val="1875793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5778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4117168322495944E-3"/>
                  <c:y val="0.5169745772069752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(Dsectors!$P$6,Dsectors!$P$8)</c:f>
              <c:numCache>
                <c:formatCode>0.0%</c:formatCode>
                <c:ptCount val="2"/>
                <c:pt idx="0">
                  <c:v>-4.6153398598522855E-2</c:v>
                </c:pt>
                <c:pt idx="1">
                  <c:v>0.14825550207600946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912960"/>
        <c:axId val="192967424"/>
      </c:barChart>
      <c:catAx>
        <c:axId val="1899129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2967424"/>
        <c:crosses val="autoZero"/>
        <c:auto val="1"/>
        <c:lblAlgn val="ctr"/>
        <c:lblOffset val="100"/>
        <c:noMultiLvlLbl val="0"/>
      </c:catAx>
      <c:valAx>
        <c:axId val="192967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912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(Dsectors!$J$11,Dsectors!$J$12)</c:f>
              <c:numCache>
                <c:formatCode>0.0%</c:formatCode>
                <c:ptCount val="2"/>
                <c:pt idx="0">
                  <c:v>0.28911070568627678</c:v>
                </c:pt>
                <c:pt idx="1">
                  <c:v>0.54178175385185701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000576"/>
        <c:axId val="193002112"/>
      </c:barChart>
      <c:catAx>
        <c:axId val="193000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3002112"/>
        <c:crosses val="autoZero"/>
        <c:auto val="1"/>
        <c:lblAlgn val="ctr"/>
        <c:lblOffset val="100"/>
        <c:noMultiLvlLbl val="0"/>
      </c:catAx>
      <c:valAx>
        <c:axId val="193002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000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5199878400972791E-2"/>
                  <c:y val="0.168969032172865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9.2171105150843837E-3"/>
                  <c:y val="7.164198814770795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(Dsectors!$P$11,Dsectors!$P$12)</c:f>
              <c:numCache>
                <c:formatCode>0.0%</c:formatCode>
                <c:ptCount val="2"/>
                <c:pt idx="0">
                  <c:v>-0.17301077894605232</c:v>
                </c:pt>
                <c:pt idx="1">
                  <c:v>2.2751838646168308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414656"/>
        <c:axId val="193421696"/>
      </c:barChart>
      <c:catAx>
        <c:axId val="193414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3421696"/>
        <c:crosses val="autoZero"/>
        <c:auto val="1"/>
        <c:lblAlgn val="ctr"/>
        <c:lblOffset val="100"/>
        <c:noMultiLvlLbl val="0"/>
      </c:catAx>
      <c:valAx>
        <c:axId val="1934216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414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0.38169230797209852</c:v>
                </c:pt>
                <c:pt idx="1">
                  <c:v>0.34226696431362791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183488"/>
        <c:axId val="189185024"/>
      </c:barChart>
      <c:catAx>
        <c:axId val="1891834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9185024"/>
        <c:crosses val="autoZero"/>
        <c:auto val="1"/>
        <c:lblAlgn val="ctr"/>
        <c:lblOffset val="100"/>
        <c:noMultiLvlLbl val="0"/>
      </c:catAx>
      <c:valAx>
        <c:axId val="189185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183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18/17 (%)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9677593416970186E-2"/>
          <c:y val="0.29002533978346001"/>
          <c:w val="0.94064481316605963"/>
          <c:h val="0.5164708592490209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7.6150537839993794E-3"/>
                  <c:y val="3.48843747675973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6.3535967352522857E-3"/>
                  <c:y val="1.38220628433885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0.71335790106893304</c:v>
                </c:pt>
                <c:pt idx="1">
                  <c:v>0.16385452088090124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482944"/>
        <c:axId val="196494080"/>
      </c:barChart>
      <c:catAx>
        <c:axId val="1964829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6494080"/>
        <c:crosses val="autoZero"/>
        <c:auto val="1"/>
        <c:lblAlgn val="ctr"/>
        <c:lblOffset val="100"/>
        <c:noMultiLvlLbl val="0"/>
      </c:catAx>
      <c:valAx>
        <c:axId val="196494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4829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7"/>
              <c:layout>
                <c:manualLayout>
                  <c:x val="5.7224606580829757E-3"/>
                  <c:y val="1.07744084892158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8.5836909871243594E-3"/>
                  <c:y val="1.61616127338237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0.58110343370208473</c:v>
                </c:pt>
                <c:pt idx="1">
                  <c:v>0.68532579767447621</c:v>
                </c:pt>
                <c:pt idx="2">
                  <c:v>0.55894879974142686</c:v>
                </c:pt>
                <c:pt idx="3">
                  <c:v>0.6648624510760468</c:v>
                </c:pt>
                <c:pt idx="4">
                  <c:v>0.2669283252368756</c:v>
                </c:pt>
                <c:pt idx="5">
                  <c:v>3.8093108869771579</c:v>
                </c:pt>
                <c:pt idx="6">
                  <c:v>0.15745011728782146</c:v>
                </c:pt>
                <c:pt idx="7">
                  <c:v>0</c:v>
                </c:pt>
                <c:pt idx="8">
                  <c:v>2.3119754494495114E-2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680000"/>
        <c:axId val="181682944"/>
      </c:barChart>
      <c:catAx>
        <c:axId val="181680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1682944"/>
        <c:crosses val="autoZero"/>
        <c:auto val="1"/>
        <c:lblAlgn val="ctr"/>
        <c:lblOffset val="100"/>
        <c:noMultiLvlLbl val="0"/>
      </c:catAx>
      <c:valAx>
        <c:axId val="181682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6800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0.12592285677412768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531328"/>
        <c:axId val="196532864"/>
      </c:barChart>
      <c:catAx>
        <c:axId val="1965313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6532864"/>
        <c:crosses val="autoZero"/>
        <c:auto val="1"/>
        <c:lblAlgn val="ctr"/>
        <c:lblOffset val="100"/>
        <c:noMultiLvlLbl val="0"/>
      </c:catAx>
      <c:valAx>
        <c:axId val="1965328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5313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18/17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2566750685909304E-3"/>
                  <c:y val="0.2435797637971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-0.23258015889223949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417024"/>
        <c:axId val="196436352"/>
      </c:barChart>
      <c:catAx>
        <c:axId val="1964170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6436352"/>
        <c:crosses val="autoZero"/>
        <c:auto val="1"/>
        <c:lblAlgn val="ctr"/>
        <c:lblOffset val="100"/>
        <c:noMultiLvlLbl val="0"/>
      </c:catAx>
      <c:valAx>
        <c:axId val="1964363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4170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0.61440242541664425</c:v>
                </c:pt>
                <c:pt idx="1">
                  <c:v>0.72490121107519057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982848"/>
        <c:axId val="195984384"/>
      </c:barChart>
      <c:catAx>
        <c:axId val="195982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5984384"/>
        <c:crosses val="autoZero"/>
        <c:auto val="1"/>
        <c:lblAlgn val="ctr"/>
        <c:lblOffset val="100"/>
        <c:noMultiLvlLbl val="0"/>
      </c:catAx>
      <c:valAx>
        <c:axId val="195984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982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Var.Obligat 18/17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2390804282623942E-2"/>
                  <c:y val="0.375275938189845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-0.41786145659138985</c:v>
                </c:pt>
                <c:pt idx="1">
                  <c:v>0.46251707433088396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011904"/>
        <c:axId val="197219072"/>
      </c:barChart>
      <c:catAx>
        <c:axId val="196011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7219072"/>
        <c:crosses val="autoZero"/>
        <c:auto val="1"/>
        <c:lblAlgn val="ctr"/>
        <c:lblOffset val="100"/>
        <c:noMultiLvlLbl val="0"/>
      </c:catAx>
      <c:valAx>
        <c:axId val="197219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011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0.12709155202684333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244032"/>
        <c:axId val="197245568"/>
      </c:barChart>
      <c:catAx>
        <c:axId val="1972440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197245568"/>
        <c:crosses val="autoZero"/>
        <c:auto val="1"/>
        <c:lblAlgn val="ctr"/>
        <c:lblOffset val="100"/>
        <c:noMultiLvlLbl val="0"/>
      </c:catAx>
      <c:valAx>
        <c:axId val="197245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244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18/17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1031842496198043E-2"/>
                  <c:y val="5.77038981238456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2.3165944404748124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744128"/>
        <c:axId val="197751168"/>
      </c:barChart>
      <c:catAx>
        <c:axId val="197744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7751168"/>
        <c:crosses val="autoZero"/>
        <c:auto val="1"/>
        <c:lblAlgn val="ctr"/>
        <c:lblOffset val="100"/>
        <c:noMultiLvlLbl val="0"/>
      </c:catAx>
      <c:valAx>
        <c:axId val="197751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7441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03'!$J$6,'DCap 03'!$J$8)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7536512"/>
        <c:axId val="187538048"/>
      </c:barChart>
      <c:catAx>
        <c:axId val="1875365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7538048"/>
        <c:crosses val="autoZero"/>
        <c:auto val="1"/>
        <c:lblAlgn val="ctr"/>
        <c:lblOffset val="100"/>
        <c:noMultiLvlLbl val="0"/>
      </c:catAx>
      <c:valAx>
        <c:axId val="187538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7536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</a:t>
            </a:r>
            <a:r>
              <a:rPr lang="ca-ES" sz="2000" b="1" i="0" cap="small" baseline="0">
                <a:effectLst/>
              </a:rPr>
              <a:t> (Cap. 2 i 4) Var.Obligat 18/17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03'!$P$6,'DCap 03'!$P$8)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678912"/>
        <c:axId val="192680704"/>
      </c:barChart>
      <c:catAx>
        <c:axId val="192678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2680704"/>
        <c:crosses val="autoZero"/>
        <c:auto val="1"/>
        <c:lblAlgn val="ctr"/>
        <c:lblOffset val="100"/>
        <c:noMultiLvlLbl val="0"/>
      </c:catAx>
      <c:valAx>
        <c:axId val="192680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678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03'!$J$11,'DCap 03'!$J$12)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726144"/>
        <c:axId val="192727680"/>
      </c:barChart>
      <c:catAx>
        <c:axId val="192726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192727680"/>
        <c:crosses val="autoZero"/>
        <c:auto val="1"/>
        <c:lblAlgn val="ctr"/>
        <c:lblOffset val="100"/>
        <c:noMultiLvlLbl val="0"/>
      </c:catAx>
      <c:valAx>
        <c:axId val="192727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726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ECiI</a:t>
            </a:r>
            <a:r>
              <a:rPr lang="ca-ES"/>
              <a:t> (Cap. 6 i 7) Var. Obligat 18/17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03'!$P$11,'DCap 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736256"/>
        <c:axId val="197071616"/>
      </c:barChart>
      <c:catAx>
        <c:axId val="192736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7071616"/>
        <c:crosses val="autoZero"/>
        <c:auto val="1"/>
        <c:lblAlgn val="ctr"/>
        <c:lblOffset val="100"/>
        <c:noMultiLvlLbl val="0"/>
      </c:catAx>
      <c:valAx>
        <c:axId val="1970716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73625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1087009233427158E-2"/>
                  <c:y val="0.153386658270612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052662408615232E-4"/>
                  <c:y val="2.099737532808399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8734559757342907E-3"/>
                  <c:y val="-1.9118930769205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7776450101147133E-3"/>
                  <c:y val="0.135426766086605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8.3807313890473014E-5"/>
                  <c:y val="0.277736963627095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6329863841487193E-3"/>
                  <c:y val="0.386288860902042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3.2169786633999277E-4"/>
                  <c:y val="6.85844319836343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6109289986820318E-3"/>
                  <c:y val="1.2598425197339278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3357881892360418E-2"/>
                  <c:y val="-3.71117241563131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-5.2053758680195239E-2</c:v>
                </c:pt>
                <c:pt idx="1">
                  <c:v>9.3347002080715669E-2</c:v>
                </c:pt>
                <c:pt idx="2">
                  <c:v>3.1616442542278911E-2</c:v>
                </c:pt>
                <c:pt idx="3">
                  <c:v>-3.6998339054605811E-4</c:v>
                </c:pt>
                <c:pt idx="4">
                  <c:v>-0.18030001923383543</c:v>
                </c:pt>
                <c:pt idx="5">
                  <c:v>-0.69323336553421666</c:v>
                </c:pt>
                <c:pt idx="6">
                  <c:v>0.78485849165139365</c:v>
                </c:pt>
                <c:pt idx="7">
                  <c:v>0</c:v>
                </c:pt>
                <c:pt idx="8">
                  <c:v>0.49604893175280074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707904"/>
        <c:axId val="182013952"/>
      </c:barChart>
      <c:catAx>
        <c:axId val="18170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2013952"/>
        <c:crosses val="autoZero"/>
        <c:auto val="1"/>
        <c:lblAlgn val="ctr"/>
        <c:lblOffset val="100"/>
        <c:noMultiLvlLbl val="0"/>
      </c:catAx>
      <c:valAx>
        <c:axId val="182013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707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0.34184179379488694</c:v>
                </c:pt>
                <c:pt idx="1">
                  <c:v>0.62989678179709929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055232"/>
        <c:axId val="199056768"/>
      </c:barChart>
      <c:catAx>
        <c:axId val="199055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056768"/>
        <c:crosses val="autoZero"/>
        <c:auto val="1"/>
        <c:lblAlgn val="ctr"/>
        <c:lblOffset val="100"/>
        <c:noMultiLvlLbl val="0"/>
      </c:catAx>
      <c:valAx>
        <c:axId val="199056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055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1878481782204841E-2"/>
                  <c:y val="0.2171637256560112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4.6689720189267314E-2</c:v>
                </c:pt>
                <c:pt idx="1">
                  <c:v>-0.95703485932446009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067904"/>
        <c:axId val="199492736"/>
      </c:barChart>
      <c:catAx>
        <c:axId val="199067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9492736"/>
        <c:crosses val="autoZero"/>
        <c:auto val="1"/>
        <c:lblAlgn val="ctr"/>
        <c:lblOffset val="100"/>
        <c:noMultiLvlLbl val="0"/>
      </c:catAx>
      <c:valAx>
        <c:axId val="1994927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067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0.35804295218918963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525888"/>
        <c:axId val="199527424"/>
      </c:barChart>
      <c:catAx>
        <c:axId val="199525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527424"/>
        <c:crosses val="autoZero"/>
        <c:auto val="1"/>
        <c:lblAlgn val="ctr"/>
        <c:lblOffset val="100"/>
        <c:noMultiLvlLbl val="0"/>
      </c:catAx>
      <c:valAx>
        <c:axId val="199527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525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      (Cap. 6 i 7)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7675023380698101E-2"/>
                  <c:y val="-4.8078400846282045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0.0%</c:formatCode>
                <c:ptCount val="2"/>
                <c:pt idx="0">
                  <c:v>2.2854556026311714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025984"/>
        <c:axId val="200028928"/>
      </c:barChart>
      <c:catAx>
        <c:axId val="2000259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028928"/>
        <c:crosses val="autoZero"/>
        <c:auto val="1"/>
        <c:lblAlgn val="ctr"/>
        <c:lblOffset val="100"/>
        <c:noMultiLvlLbl val="0"/>
      </c:catAx>
      <c:valAx>
        <c:axId val="2000289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0259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0.42143866020026116</c:v>
                </c:pt>
                <c:pt idx="1">
                  <c:v>0.50464311517455607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014848"/>
        <c:axId val="198016384"/>
      </c:barChart>
      <c:catAx>
        <c:axId val="198014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8016384"/>
        <c:crosses val="autoZero"/>
        <c:auto val="1"/>
        <c:lblAlgn val="ctr"/>
        <c:lblOffset val="100"/>
        <c:noMultiLvlLbl val="0"/>
      </c:catAx>
      <c:valAx>
        <c:axId val="198016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014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493614816586105E-3"/>
                  <c:y val="-1.962300167024576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8481030780243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6.6018453529340437E-2</c:v>
                </c:pt>
                <c:pt idx="1">
                  <c:v>-0.26289934577224539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031616"/>
        <c:axId val="200344704"/>
      </c:barChart>
      <c:catAx>
        <c:axId val="1980316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344704"/>
        <c:crosses val="autoZero"/>
        <c:auto val="1"/>
        <c:lblAlgn val="ctr"/>
        <c:lblOffset val="100"/>
        <c:noMultiLvlLbl val="0"/>
      </c:catAx>
      <c:valAx>
        <c:axId val="200344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031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0.13077649553571427</c:v>
                </c:pt>
                <c:pt idx="1">
                  <c:v>0.98799121667938217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390144"/>
        <c:axId val="200391680"/>
      </c:barChart>
      <c:catAx>
        <c:axId val="200390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391680"/>
        <c:crosses val="autoZero"/>
        <c:auto val="1"/>
        <c:lblAlgn val="ctr"/>
        <c:lblOffset val="100"/>
        <c:noMultiLvlLbl val="0"/>
      </c:catAx>
      <c:valAx>
        <c:axId val="200391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390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6988905798539861E-2"/>
                  <c:y val="1.3400766928027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732101274759311E-2"/>
                  <c:y val="5.09892627057981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5.4040257525741637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406912"/>
        <c:axId val="200803072"/>
      </c:barChart>
      <c:catAx>
        <c:axId val="200406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803072"/>
        <c:crosses val="autoZero"/>
        <c:auto val="1"/>
        <c:lblAlgn val="ctr"/>
        <c:lblOffset val="100"/>
        <c:noMultiLvlLbl val="0"/>
      </c:catAx>
      <c:valAx>
        <c:axId val="2008030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406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0.44948345617564078</c:v>
                </c:pt>
                <c:pt idx="1">
                  <c:v>0.49272201439114943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841472"/>
        <c:axId val="200843264"/>
      </c:barChart>
      <c:catAx>
        <c:axId val="200841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843264"/>
        <c:crosses val="autoZero"/>
        <c:auto val="1"/>
        <c:lblAlgn val="ctr"/>
        <c:lblOffset val="100"/>
        <c:noMultiLvlLbl val="0"/>
      </c:catAx>
      <c:valAx>
        <c:axId val="200843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841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72057706909363E-3"/>
                  <c:y val="-4.89117143555881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8.9262760150425387E-3"/>
                  <c:y val="0.6452456465685736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2.603742169407175E-3</c:v>
                </c:pt>
                <c:pt idx="1">
                  <c:v>-0.11086642447973427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005696"/>
        <c:axId val="197007232"/>
      </c:barChart>
      <c:catAx>
        <c:axId val="1970056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7007232"/>
        <c:crosses val="autoZero"/>
        <c:auto val="1"/>
        <c:lblAlgn val="ctr"/>
        <c:lblOffset val="100"/>
        <c:noMultiLvlLbl val="0"/>
      </c:catAx>
      <c:valAx>
        <c:axId val="197007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0056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0.61094445729262203</c:v>
                </c:pt>
                <c:pt idx="1">
                  <c:v>0.16666880817682719</c:v>
                </c:pt>
                <c:pt idx="2">
                  <c:v>2.3045164192411222E-2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034816"/>
        <c:axId val="182036352"/>
      </c:barChart>
      <c:catAx>
        <c:axId val="182034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2036352"/>
        <c:crosses val="autoZero"/>
        <c:auto val="1"/>
        <c:lblAlgn val="ctr"/>
        <c:lblOffset val="100"/>
        <c:noMultiLvlLbl val="0"/>
      </c:catAx>
      <c:valAx>
        <c:axId val="1820363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034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9.8755845553061744E-2</c:v>
                </c:pt>
                <c:pt idx="1">
                  <c:v>0.59747584950959953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040000"/>
        <c:axId val="197041536"/>
      </c:barChart>
      <c:catAx>
        <c:axId val="197040000"/>
        <c:scaling>
          <c:orientation val="minMax"/>
        </c:scaling>
        <c:delete val="0"/>
        <c:axPos val="b"/>
        <c:majorTickMark val="none"/>
        <c:minorTickMark val="none"/>
        <c:tickLblPos val="nextTo"/>
        <c:crossAx val="197041536"/>
        <c:crosses val="autoZero"/>
        <c:auto val="1"/>
        <c:lblAlgn val="ctr"/>
        <c:lblOffset val="100"/>
        <c:noMultiLvlLbl val="0"/>
      </c:catAx>
      <c:valAx>
        <c:axId val="197041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0400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0372057706909645E-3"/>
                  <c:y val="-2.39397506371210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0.13462590466863822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922816"/>
        <c:axId val="201925760"/>
      </c:barChart>
      <c:catAx>
        <c:axId val="201922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01925760"/>
        <c:crosses val="autoZero"/>
        <c:auto val="1"/>
        <c:lblAlgn val="ctr"/>
        <c:lblOffset val="100"/>
        <c:noMultiLvlLbl val="0"/>
      </c:catAx>
      <c:valAx>
        <c:axId val="201925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92281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0.48675365845335428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107904"/>
        <c:axId val="200109440"/>
      </c:barChart>
      <c:catAx>
        <c:axId val="200107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109440"/>
        <c:crosses val="autoZero"/>
        <c:auto val="1"/>
        <c:lblAlgn val="ctr"/>
        <c:lblOffset val="100"/>
        <c:noMultiLvlLbl val="0"/>
      </c:catAx>
      <c:valAx>
        <c:axId val="2001094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107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3842889284334287E-3"/>
                  <c:y val="5.09877808531922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8931560807483999E-2"/>
                  <c:y val="-4.92775503607645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0.23956315688334295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116480"/>
        <c:axId val="201974912"/>
      </c:barChart>
      <c:catAx>
        <c:axId val="2001164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1974912"/>
        <c:crosses val="autoZero"/>
        <c:auto val="1"/>
        <c:lblAlgn val="ctr"/>
        <c:lblOffset val="100"/>
        <c:noMultiLvlLbl val="0"/>
      </c:catAx>
      <c:valAx>
        <c:axId val="2019749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116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806784"/>
        <c:axId val="202808320"/>
      </c:barChart>
      <c:catAx>
        <c:axId val="2028067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2808320"/>
        <c:crosses val="autoZero"/>
        <c:auto val="1"/>
        <c:lblAlgn val="ctr"/>
        <c:lblOffset val="100"/>
        <c:noMultiLvlLbl val="0"/>
      </c:catAx>
      <c:valAx>
        <c:axId val="202808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806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820992"/>
        <c:axId val="202830976"/>
      </c:barChart>
      <c:catAx>
        <c:axId val="202820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2830976"/>
        <c:crosses val="autoZero"/>
        <c:auto val="1"/>
        <c:lblAlgn val="ctr"/>
        <c:lblOffset val="100"/>
        <c:noMultiLvlLbl val="0"/>
      </c:catAx>
      <c:valAx>
        <c:axId val="2028309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820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0.3447714839028434</c:v>
                </c:pt>
                <c:pt idx="1">
                  <c:v>0.55751265742050193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583872"/>
        <c:axId val="203586560"/>
      </c:barChart>
      <c:catAx>
        <c:axId val="2035838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3586560"/>
        <c:crosses val="autoZero"/>
        <c:auto val="1"/>
        <c:lblAlgn val="ctr"/>
        <c:lblOffset val="100"/>
        <c:noMultiLvlLbl val="0"/>
      </c:catAx>
      <c:valAx>
        <c:axId val="2035865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583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6354403826322861E-2"/>
                  <c:y val="2.22496075964145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2.9151918051575354E-3</c:v>
                </c:pt>
                <c:pt idx="1">
                  <c:v>27.731210470979743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601792"/>
        <c:axId val="203821824"/>
      </c:barChart>
      <c:catAx>
        <c:axId val="2036017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3821824"/>
        <c:crosses val="autoZero"/>
        <c:auto val="1"/>
        <c:lblAlgn val="ctr"/>
        <c:lblOffset val="100"/>
        <c:noMultiLvlLbl val="0"/>
      </c:catAx>
      <c:valAx>
        <c:axId val="2038218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601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8.8569735746883722E-3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834496"/>
        <c:axId val="203836032"/>
      </c:barChart>
      <c:catAx>
        <c:axId val="2038344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3836032"/>
        <c:crosses val="autoZero"/>
        <c:auto val="1"/>
        <c:lblAlgn val="ctr"/>
        <c:lblOffset val="100"/>
        <c:noMultiLvlLbl val="0"/>
      </c:catAx>
      <c:valAx>
        <c:axId val="203836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8344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18/17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4.1746949261400129E-2"/>
                  <c:y val="0.240919885014373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-0.97615923126137083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875840"/>
        <c:axId val="204276096"/>
      </c:barChart>
      <c:catAx>
        <c:axId val="203875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4276096"/>
        <c:crosses val="autoZero"/>
        <c:auto val="1"/>
        <c:lblAlgn val="ctr"/>
        <c:lblOffset val="100"/>
        <c:noMultiLvlLbl val="0"/>
      </c:catAx>
      <c:valAx>
        <c:axId val="204276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875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18/17 (%)</a:t>
            </a:r>
          </a:p>
        </c:rich>
      </c:tx>
      <c:layout>
        <c:manualLayout>
          <c:xMode val="edge"/>
          <c:yMode val="edge"/>
          <c:x val="9.4881720430107536E-2"/>
          <c:y val="3.48258706467661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0.150033772666655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8556031890375629E-3"/>
                  <c:y val="-1.17363384271366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5.7347670250896057E-3"/>
                  <c:y val="-2.44552826419085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-1.7889992747289751E-2</c:v>
                </c:pt>
                <c:pt idx="1">
                  <c:v>0.39660594097887847</c:v>
                </c:pt>
                <c:pt idx="2">
                  <c:v>0.43949387784317562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3509376"/>
        <c:axId val="183512064"/>
      </c:barChart>
      <c:catAx>
        <c:axId val="183509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3512064"/>
        <c:crosses val="autoZero"/>
        <c:auto val="1"/>
        <c:lblAlgn val="ctr"/>
        <c:lblOffset val="100"/>
        <c:noMultiLvlLbl val="0"/>
      </c:catAx>
      <c:valAx>
        <c:axId val="183512064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83509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0.50834373054571358</c:v>
                </c:pt>
                <c:pt idx="1">
                  <c:v>0.47160368948964682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362880"/>
        <c:axId val="204364416"/>
      </c:barChart>
      <c:catAx>
        <c:axId val="204362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4364416"/>
        <c:crosses val="autoZero"/>
        <c:auto val="1"/>
        <c:lblAlgn val="ctr"/>
        <c:lblOffset val="100"/>
        <c:noMultiLvlLbl val="0"/>
      </c:catAx>
      <c:valAx>
        <c:axId val="204364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362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8097312999273515E-3"/>
                  <c:y val="-0.117939174946838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1.96587228372482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4.8641619437482575E-2</c:v>
                </c:pt>
                <c:pt idx="1">
                  <c:v>0.14229027542988337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401664"/>
        <c:axId val="196948736"/>
      </c:barChart>
      <c:catAx>
        <c:axId val="204401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6948736"/>
        <c:crosses val="autoZero"/>
        <c:auto val="1"/>
        <c:lblAlgn val="ctr"/>
        <c:lblOffset val="100"/>
        <c:noMultiLvlLbl val="0"/>
      </c:catAx>
      <c:valAx>
        <c:axId val="1969487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401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0.1290894627417489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969216"/>
        <c:axId val="196970752"/>
      </c:barChart>
      <c:catAx>
        <c:axId val="1969692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6970752"/>
        <c:crosses val="autoZero"/>
        <c:auto val="1"/>
        <c:lblAlgn val="ctr"/>
        <c:lblOffset val="100"/>
        <c:noMultiLvlLbl val="0"/>
      </c:catAx>
      <c:valAx>
        <c:axId val="196970752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969692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18/17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3739785794749512E-3"/>
                  <c:y val="-1.15345374113102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-0.99892951650328154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445952"/>
        <c:axId val="202448896"/>
      </c:barChart>
      <c:catAx>
        <c:axId val="202445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202448896"/>
        <c:crosses val="autoZero"/>
        <c:auto val="1"/>
        <c:lblAlgn val="ctr"/>
        <c:lblOffset val="100"/>
        <c:noMultiLvlLbl val="0"/>
      </c:catAx>
      <c:valAx>
        <c:axId val="202448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44595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0.15088121797205248</c:v>
                </c:pt>
                <c:pt idx="1">
                  <c:v>0.50046149775093862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535296"/>
        <c:axId val="202536832"/>
      </c:barChart>
      <c:catAx>
        <c:axId val="2025352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2536832"/>
        <c:crosses val="autoZero"/>
        <c:auto val="1"/>
        <c:lblAlgn val="ctr"/>
        <c:lblOffset val="100"/>
        <c:noMultiLvlLbl val="0"/>
      </c:catAx>
      <c:valAx>
        <c:axId val="202536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5352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328320802005011E-3"/>
                  <c:y val="0.3012263442619794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2127414994178365E-2"/>
                  <c:y val="-5.792674448700749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0.16446250960155262</c:v>
                </c:pt>
                <c:pt idx="1">
                  <c:v>0.24404960725061264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552064"/>
        <c:axId val="202554752"/>
      </c:barChart>
      <c:catAx>
        <c:axId val="202552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2554752"/>
        <c:crosses val="autoZero"/>
        <c:auto val="1"/>
        <c:lblAlgn val="ctr"/>
        <c:lblOffset val="100"/>
        <c:noMultiLvlLbl val="0"/>
      </c:catAx>
      <c:valAx>
        <c:axId val="2025547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552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5881344"/>
        <c:axId val="205882880"/>
      </c:barChart>
      <c:catAx>
        <c:axId val="205881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5882880"/>
        <c:crosses val="autoZero"/>
        <c:auto val="1"/>
        <c:lblAlgn val="ctr"/>
        <c:lblOffset val="100"/>
        <c:noMultiLvlLbl val="0"/>
      </c:catAx>
      <c:valAx>
        <c:axId val="205882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5881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436919069327E-2"/>
                  <c:y val="2.806495153874940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389632"/>
        <c:axId val="206392320"/>
      </c:barChart>
      <c:catAx>
        <c:axId val="206389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6392320"/>
        <c:crosses val="autoZero"/>
        <c:auto val="1"/>
        <c:lblAlgn val="ctr"/>
        <c:lblOffset val="100"/>
        <c:noMultiLvlLbl val="0"/>
      </c:catAx>
      <c:valAx>
        <c:axId val="206392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389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0.31347801229803191</c:v>
                </c:pt>
                <c:pt idx="1">
                  <c:v>0.59492266444260533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459264"/>
        <c:axId val="206460800"/>
      </c:barChart>
      <c:catAx>
        <c:axId val="206459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6460800"/>
        <c:crosses val="autoZero"/>
        <c:auto val="1"/>
        <c:lblAlgn val="ctr"/>
        <c:lblOffset val="100"/>
        <c:noMultiLvlLbl val="0"/>
      </c:catAx>
      <c:valAx>
        <c:axId val="206460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459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8461463266812317E-2"/>
          <c:y val="0.32666697519233268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7933205276714713E-2"/>
                  <c:y val="-0.11754783800639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7168382798304056E-3"/>
                  <c:y val="3.33211513117822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-0.18454384880600583</c:v>
                </c:pt>
                <c:pt idx="1">
                  <c:v>-0.55392430527120329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500608"/>
        <c:axId val="206503296"/>
      </c:barChart>
      <c:catAx>
        <c:axId val="206500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6503296"/>
        <c:crosses val="autoZero"/>
        <c:auto val="1"/>
        <c:lblAlgn val="ctr"/>
        <c:lblOffset val="100"/>
        <c:noMultiLvlLbl val="0"/>
      </c:catAx>
      <c:valAx>
        <c:axId val="206503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500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(IDetallCorrent!$F$11,IDetallCorrent!$F$14,IDetallCorrent!$F$38,IDetallCorrent!$F$60,IDetallCorrent!$F$67,IDetallCorrent!$F$68)</c:f>
              <c:numCache>
                <c:formatCode>0.0%</c:formatCode>
                <c:ptCount val="6"/>
                <c:pt idx="0">
                  <c:v>0.56594568929904387</c:v>
                </c:pt>
                <c:pt idx="1">
                  <c:v>0.67771345966787033</c:v>
                </c:pt>
                <c:pt idx="2">
                  <c:v>0.55894879974142697</c:v>
                </c:pt>
                <c:pt idx="3">
                  <c:v>0.69206320856241621</c:v>
                </c:pt>
                <c:pt idx="4">
                  <c:v>0.26692832523687554</c:v>
                </c:pt>
                <c:pt idx="5">
                  <c:v>0.61094445729262215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816768"/>
        <c:axId val="184836480"/>
      </c:barChart>
      <c:catAx>
        <c:axId val="184816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4836480"/>
        <c:crosses val="autoZero"/>
        <c:auto val="1"/>
        <c:lblAlgn val="ctr"/>
        <c:lblOffset val="100"/>
        <c:noMultiLvlLbl val="0"/>
      </c:catAx>
      <c:valAx>
        <c:axId val="1848364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816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0.30171628743864115</c:v>
                </c:pt>
                <c:pt idx="1">
                  <c:v>0.14872435952996318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733312"/>
        <c:axId val="206734848"/>
      </c:barChart>
      <c:catAx>
        <c:axId val="2067333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6734848"/>
        <c:crosses val="autoZero"/>
        <c:auto val="1"/>
        <c:lblAlgn val="ctr"/>
        <c:lblOffset val="100"/>
        <c:noMultiLvlLbl val="0"/>
      </c:catAx>
      <c:valAx>
        <c:axId val="2067348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733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2806884716333533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2076014536644455E-3"/>
                  <c:y val="0.140688616454588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-4.7293752228601882E-2</c:v>
                </c:pt>
                <c:pt idx="1">
                  <c:v>1.6524493362284423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6762368"/>
        <c:axId val="206765056"/>
      </c:barChart>
      <c:catAx>
        <c:axId val="2067623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6765056"/>
        <c:crosses val="autoZero"/>
        <c:auto val="1"/>
        <c:lblAlgn val="ctr"/>
        <c:lblOffset val="100"/>
        <c:noMultiLvlLbl val="0"/>
      </c:catAx>
      <c:valAx>
        <c:axId val="2067650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6762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0704'!$J$6,'DCap 0704'!$J$8)</c:f>
              <c:numCache>
                <c:formatCode>0.0%</c:formatCode>
                <c:ptCount val="2"/>
                <c:pt idx="0">
                  <c:v>9.6516348768596993E-2</c:v>
                </c:pt>
                <c:pt idx="1">
                  <c:v>0.61546001012420892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577088"/>
        <c:axId val="207578624"/>
      </c:barChart>
      <c:catAx>
        <c:axId val="207577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7578624"/>
        <c:crosses val="autoZero"/>
        <c:auto val="1"/>
        <c:lblAlgn val="ctr"/>
        <c:lblOffset val="100"/>
        <c:noMultiLvlLbl val="0"/>
      </c:catAx>
      <c:valAx>
        <c:axId val="2075786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577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Turisme, Comerç i Mercats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0704'!$J$11,'DCap 0704'!$J$12)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7599488"/>
        <c:axId val="207601024"/>
      </c:barChart>
      <c:catAx>
        <c:axId val="2075994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7601024"/>
        <c:crosses val="autoZero"/>
        <c:auto val="1"/>
        <c:lblAlgn val="ctr"/>
        <c:lblOffset val="100"/>
        <c:noMultiLvlLbl val="0"/>
      </c:catAx>
      <c:valAx>
        <c:axId val="207601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7599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5438197710571349E-2"/>
          <c:y val="0.12252676280633458"/>
          <c:w val="0.92948717948717952"/>
          <c:h val="0.60585091420534454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9.7168382798304056E-3"/>
                  <c:y val="3.332115131178222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0704'!$B$6,'DCap 0704'!$B$8)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0704'!$P$6,'DCap 0704'!$P$8)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013568"/>
        <c:axId val="208028800"/>
      </c:barChart>
      <c:catAx>
        <c:axId val="208013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8028800"/>
        <c:crosses val="autoZero"/>
        <c:auto val="1"/>
        <c:lblAlgn val="ctr"/>
        <c:lblOffset val="100"/>
        <c:noMultiLvlLbl val="0"/>
      </c:catAx>
      <c:valAx>
        <c:axId val="208028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013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Turisme, Comerç i Mercats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1936864056376514E-4"/>
                  <c:y val="-2.76359678452588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0704'!$B$11,'DCap 0704'!$B$12)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0704'!$P$11,'DCap 0704'!$P$12)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056320"/>
        <c:axId val="208059008"/>
      </c:barChart>
      <c:catAx>
        <c:axId val="208056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8059008"/>
        <c:crosses val="autoZero"/>
        <c:auto val="1"/>
        <c:lblAlgn val="ctr"/>
        <c:lblOffset val="100"/>
        <c:noMultiLvlLbl val="0"/>
      </c:catAx>
      <c:valAx>
        <c:axId val="208059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056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5040650406504065E-3"/>
                  <c:y val="1.1494252873563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0.41177799390420711</c:v>
                </c:pt>
                <c:pt idx="1">
                  <c:v>0.60018859314535877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522624"/>
        <c:axId val="208849152"/>
      </c:barChart>
      <c:catAx>
        <c:axId val="208522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8849152"/>
        <c:crosses val="autoZero"/>
        <c:auto val="1"/>
        <c:lblAlgn val="ctr"/>
        <c:lblOffset val="100"/>
        <c:noMultiLvlLbl val="0"/>
      </c:catAx>
      <c:valAx>
        <c:axId val="208849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522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809953735851693E-17"/>
                  <c:y val="1.7241379310344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0041076425730476E-3"/>
                  <c:y val="2.0033494955497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0.23884014551993382</c:v>
                </c:pt>
                <c:pt idx="1">
                  <c:v>5.7054752757997917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093760"/>
        <c:axId val="209100800"/>
      </c:barChart>
      <c:catAx>
        <c:axId val="2090937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9100800"/>
        <c:crosses val="autoZero"/>
        <c:auto val="1"/>
        <c:lblAlgn val="ctr"/>
        <c:lblOffset val="100"/>
        <c:noMultiLvlLbl val="0"/>
      </c:catAx>
      <c:valAx>
        <c:axId val="209100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093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1.3441777777777778E-2</c:v>
                </c:pt>
                <c:pt idx="1">
                  <c:v>4.4332184734826745E-2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592704"/>
        <c:axId val="209594240"/>
      </c:barChart>
      <c:catAx>
        <c:axId val="2095927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9594240"/>
        <c:crosses val="autoZero"/>
        <c:auto val="1"/>
        <c:lblAlgn val="ctr"/>
        <c:lblOffset val="100"/>
        <c:noMultiLvlLbl val="0"/>
      </c:catAx>
      <c:valAx>
        <c:axId val="209594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592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525846503229651E-3"/>
                  <c:y val="-2.75137417664326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-0.96762605546449132</c:v>
                </c:pt>
                <c:pt idx="1">
                  <c:v>0.41647050693931087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9613568"/>
        <c:axId val="209616256"/>
      </c:barChart>
      <c:catAx>
        <c:axId val="209613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9616256"/>
        <c:crosses val="autoZero"/>
        <c:auto val="1"/>
        <c:lblAlgn val="ctr"/>
        <c:lblOffset val="100"/>
        <c:noMultiLvlLbl val="0"/>
      </c:catAx>
      <c:valAx>
        <c:axId val="2096162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9613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18/17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0"/>
              <c:layout>
                <c:manualLayout>
                  <c:x val="-1.8075011296882059E-2"/>
                  <c:y val="0.1780994343216123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7599386956060227E-4"/>
                  <c:y val="-1.60209215725290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6.161159362535625E-3"/>
                  <c:y val="-1.7797739181519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3.0125018828136767E-3"/>
                  <c:y val="1.44408122269914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5386294065252689E-2"/>
                  <c:y val="0.2592027440613244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5893141576914274E-3"/>
                  <c:y val="0.1444069852279295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(IDetallCorrent!$K$11,IDetallCorrent!$K$14,IDetallCorrent!$K$38,IDetallCorrent!$K$60,IDetallCorrent!$K$67,IDetallCorrent!$K$68)</c:f>
              <c:numCache>
                <c:formatCode>0.0%</c:formatCode>
                <c:ptCount val="6"/>
                <c:pt idx="0">
                  <c:v>-5.7308873063778742E-2</c:v>
                </c:pt>
                <c:pt idx="1">
                  <c:v>5.7232498088532813E-2</c:v>
                </c:pt>
                <c:pt idx="2">
                  <c:v>3.1616442542279133E-2</c:v>
                </c:pt>
                <c:pt idx="3">
                  <c:v>0.44519923339648315</c:v>
                </c:pt>
                <c:pt idx="4">
                  <c:v>-0.18030001923383543</c:v>
                </c:pt>
                <c:pt idx="5">
                  <c:v>-1.7889992777972874E-2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851072"/>
        <c:axId val="184874880"/>
      </c:barChart>
      <c:catAx>
        <c:axId val="1848510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4874880"/>
        <c:crosses val="autoZero"/>
        <c:auto val="1"/>
        <c:lblAlgn val="ctr"/>
        <c:lblOffset val="100"/>
        <c:noMultiLvlLbl val="0"/>
      </c:catAx>
      <c:valAx>
        <c:axId val="184874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8510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0.45384572269883783</c:v>
                </c:pt>
                <c:pt idx="1">
                  <c:v>0.65227548291041804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593664"/>
        <c:axId val="208595200"/>
      </c:barChart>
      <c:catAx>
        <c:axId val="208593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8595200"/>
        <c:crosses val="autoZero"/>
        <c:auto val="1"/>
        <c:lblAlgn val="ctr"/>
        <c:lblOffset val="100"/>
        <c:noMultiLvlLbl val="0"/>
      </c:catAx>
      <c:valAx>
        <c:axId val="2085952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593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6907827698008335E-3"/>
                  <c:y val="1.5234193286814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3.5448380864085527E-2</c:v>
                </c:pt>
                <c:pt idx="1">
                  <c:v>-0.13826600369827091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384000"/>
        <c:axId val="210407424"/>
      </c:barChart>
      <c:catAx>
        <c:axId val="2103840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0407424"/>
        <c:crosses val="autoZero"/>
        <c:auto val="1"/>
        <c:lblAlgn val="ctr"/>
        <c:lblOffset val="100"/>
        <c:noMultiLvlLbl val="0"/>
      </c:catAx>
      <c:valAx>
        <c:axId val="210407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3840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06'!$J$11,'DCap 06'!$J$12)</c:f>
              <c:numCache>
                <c:formatCode>0.0%</c:formatCode>
                <c:ptCount val="2"/>
                <c:pt idx="0">
                  <c:v>0.1774956490760983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424192"/>
        <c:axId val="210425728"/>
      </c:barChart>
      <c:catAx>
        <c:axId val="2104241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0425728"/>
        <c:crosses val="autoZero"/>
        <c:auto val="1"/>
        <c:lblAlgn val="ctr"/>
        <c:lblOffset val="100"/>
        <c:noMultiLvlLbl val="0"/>
      </c:catAx>
      <c:valAx>
        <c:axId val="210425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424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18/17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2.1680216802168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1182646286861201E-2"/>
                  <c:y val="2.7072087687142704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06'!$P$11,'DCap 06'!$P$12)</c:f>
              <c:numCache>
                <c:formatCode>0.0%</c:formatCode>
                <c:ptCount val="2"/>
                <c:pt idx="0">
                  <c:v>0.20137634771648938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862848"/>
        <c:axId val="210865536"/>
      </c:barChart>
      <c:catAx>
        <c:axId val="2108628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0865536"/>
        <c:crosses val="autoZero"/>
        <c:auto val="1"/>
        <c:lblAlgn val="ctr"/>
        <c:lblOffset val="100"/>
        <c:noMultiLvlLbl val="0"/>
      </c:catAx>
      <c:valAx>
        <c:axId val="210865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8628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0.48141818431354844</c:v>
                </c:pt>
                <c:pt idx="1">
                  <c:v>0.71794761654873052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091840"/>
        <c:axId val="211093376"/>
      </c:barChart>
      <c:catAx>
        <c:axId val="211091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1093376"/>
        <c:crosses val="autoZero"/>
        <c:auto val="1"/>
        <c:lblAlgn val="ctr"/>
        <c:lblOffset val="100"/>
        <c:noMultiLvlLbl val="0"/>
      </c:catAx>
      <c:valAx>
        <c:axId val="2110933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091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1.0166326974491317E-4"/>
                  <c:y val="3.33428094787904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3.6235933464305203E-2</c:v>
                </c:pt>
                <c:pt idx="1">
                  <c:v>-0.10769728145084367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507648"/>
        <c:axId val="208510336"/>
      </c:barChart>
      <c:catAx>
        <c:axId val="208507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8510336"/>
        <c:crosses val="autoZero"/>
        <c:auto val="1"/>
        <c:lblAlgn val="ctr"/>
        <c:lblOffset val="100"/>
        <c:noMultiLvlLbl val="0"/>
      </c:catAx>
      <c:valAx>
        <c:axId val="208510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507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0.12213499019893395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136512"/>
        <c:axId val="211138048"/>
      </c:barChart>
      <c:catAx>
        <c:axId val="2111365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1138048"/>
        <c:crosses val="autoZero"/>
        <c:auto val="1"/>
        <c:lblAlgn val="ctr"/>
        <c:lblOffset val="100"/>
        <c:noMultiLvlLbl val="0"/>
      </c:catAx>
      <c:valAx>
        <c:axId val="211138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136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4545477488390874E-2"/>
                  <c:y val="-3.1934172785363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0.2498496172382707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161472"/>
        <c:axId val="211164160"/>
      </c:barChart>
      <c:catAx>
        <c:axId val="211161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1164160"/>
        <c:crosses val="autoZero"/>
        <c:auto val="1"/>
        <c:lblAlgn val="ctr"/>
        <c:lblOffset val="100"/>
        <c:noMultiLvlLbl val="0"/>
      </c:catAx>
      <c:valAx>
        <c:axId val="211164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161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0.43143731692803328</c:v>
                </c:pt>
                <c:pt idx="1">
                  <c:v>0.51553386366882925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362880"/>
        <c:axId val="202364416"/>
      </c:barChart>
      <c:catAx>
        <c:axId val="202362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2364416"/>
        <c:crosses val="autoZero"/>
        <c:auto val="1"/>
        <c:lblAlgn val="ctr"/>
        <c:lblOffset val="100"/>
        <c:noMultiLvlLbl val="0"/>
      </c:catAx>
      <c:valAx>
        <c:axId val="202364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362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8419136155466601E-2"/>
                  <c:y val="4.917899116514717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-7.9976476737550262E-2</c:v>
                </c:pt>
                <c:pt idx="1">
                  <c:v>-0.28695117955076788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396032"/>
        <c:axId val="202398720"/>
      </c:barChart>
      <c:catAx>
        <c:axId val="2023960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2398720"/>
        <c:crosses val="autoZero"/>
        <c:auto val="1"/>
        <c:lblAlgn val="ctr"/>
        <c:lblOffset val="100"/>
        <c:noMultiLvlLbl val="0"/>
      </c:catAx>
      <c:valAx>
        <c:axId val="202398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396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3.8093108869771579</c:v>
                </c:pt>
                <c:pt idx="1">
                  <c:v>0.15745011728782146</c:v>
                </c:pt>
                <c:pt idx="2">
                  <c:v>0.16666880817682719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663232"/>
        <c:axId val="185565952"/>
      </c:barChart>
      <c:catAx>
        <c:axId val="181663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5565952"/>
        <c:crosses val="autoZero"/>
        <c:auto val="1"/>
        <c:lblAlgn val="ctr"/>
        <c:lblOffset val="100"/>
        <c:noMultiLvlLbl val="0"/>
      </c:catAx>
      <c:valAx>
        <c:axId val="185565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663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6.6257362513588913E-3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431872"/>
        <c:axId val="208553088"/>
      </c:barChart>
      <c:catAx>
        <c:axId val="2024318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8553088"/>
        <c:crosses val="autoZero"/>
        <c:auto val="1"/>
        <c:lblAlgn val="ctr"/>
        <c:lblOffset val="100"/>
        <c:noMultiLvlLbl val="0"/>
      </c:catAx>
      <c:valAx>
        <c:axId val="208553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431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0450104351481202E-4"/>
                  <c:y val="-1.60192689850200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-0.96092319665875148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298624"/>
        <c:axId val="214301312"/>
      </c:barChart>
      <c:catAx>
        <c:axId val="214298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4301312"/>
        <c:crosses val="autoZero"/>
        <c:auto val="1"/>
        <c:lblAlgn val="ctr"/>
        <c:lblOffset val="100"/>
        <c:noMultiLvlLbl val="0"/>
      </c:catAx>
      <c:valAx>
        <c:axId val="2143013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298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0.45633394198269123</c:v>
                </c:pt>
                <c:pt idx="1">
                  <c:v>0.75143415378820422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173312"/>
        <c:axId val="215430272"/>
      </c:barChart>
      <c:catAx>
        <c:axId val="2101733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5430272"/>
        <c:crosses val="autoZero"/>
        <c:auto val="1"/>
        <c:lblAlgn val="ctr"/>
        <c:lblOffset val="100"/>
        <c:noMultiLvlLbl val="0"/>
      </c:catAx>
      <c:valAx>
        <c:axId val="215430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173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026173404302116"/>
          <c:y val="3.375535236936692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effectLst>
              <a:outerShdw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8.1946460603039145E-3"/>
                  <c:y val="0.205835542597477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4080355340197861E-3"/>
                  <c:y val="2.79211933951294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5.3734118530044395E-3</c:v>
                </c:pt>
                <c:pt idx="1">
                  <c:v>0.12211759489116525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15478272"/>
        <c:axId val="215480960"/>
      </c:barChart>
      <c:catAx>
        <c:axId val="215478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5480960"/>
        <c:crosses val="autoZero"/>
        <c:auto val="1"/>
        <c:lblAlgn val="ctr"/>
        <c:lblOffset val="100"/>
        <c:noMultiLvlLbl val="0"/>
      </c:catAx>
      <c:valAx>
        <c:axId val="215480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5478272"/>
        <c:crosses val="autoZero"/>
        <c:crossBetween val="between"/>
      </c:valAx>
      <c:spPr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0.23150796535164148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5895040"/>
        <c:axId val="215909120"/>
      </c:barChart>
      <c:catAx>
        <c:axId val="215895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5909120"/>
        <c:crosses val="autoZero"/>
        <c:auto val="1"/>
        <c:lblAlgn val="ctr"/>
        <c:lblOffset val="100"/>
        <c:noMultiLvlLbl val="0"/>
      </c:catAx>
      <c:valAx>
        <c:axId val="215909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5895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0862987078538258"/>
          <c:y val="3.3755274261603373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889846869699947E-3"/>
                  <c:y val="-2.1452575151822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1.8842038620297084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5915904"/>
        <c:axId val="215927040"/>
      </c:barChart>
      <c:catAx>
        <c:axId val="215915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5927040"/>
        <c:crosses val="autoZero"/>
        <c:auto val="1"/>
        <c:lblAlgn val="ctr"/>
        <c:lblOffset val="100"/>
        <c:noMultiLvlLbl val="0"/>
      </c:catAx>
      <c:valAx>
        <c:axId val="215927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5915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0.44900928549049973</c:v>
                </c:pt>
                <c:pt idx="1">
                  <c:v>0.7749454490968084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468480"/>
        <c:axId val="216478464"/>
      </c:barChart>
      <c:catAx>
        <c:axId val="2164684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6478464"/>
        <c:crosses val="autoZero"/>
        <c:auto val="1"/>
        <c:lblAlgn val="ctr"/>
        <c:lblOffset val="100"/>
        <c:noMultiLvlLbl val="0"/>
      </c:catAx>
      <c:valAx>
        <c:axId val="216478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468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9005148394912173E-3"/>
                  <c:y val="-1.62468299057554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0290732889158085E-4"/>
                  <c:y val="1.55743823161345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3.3287155209012376E-2</c:v>
                </c:pt>
                <c:pt idx="1">
                  <c:v>0.21605196714073793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489344"/>
        <c:axId val="216512768"/>
      </c:barChart>
      <c:catAx>
        <c:axId val="216489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6512768"/>
        <c:crosses val="autoZero"/>
        <c:auto val="1"/>
        <c:lblAlgn val="ctr"/>
        <c:lblOffset val="100"/>
        <c:noMultiLvlLbl val="0"/>
      </c:catAx>
      <c:valAx>
        <c:axId val="2165127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489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0.28298793512556297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935040"/>
        <c:axId val="216945024"/>
      </c:barChart>
      <c:catAx>
        <c:axId val="216935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6945024"/>
        <c:crosses val="autoZero"/>
        <c:auto val="1"/>
        <c:lblAlgn val="ctr"/>
        <c:lblOffset val="100"/>
        <c:noMultiLvlLbl val="0"/>
      </c:catAx>
      <c:valAx>
        <c:axId val="2169450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935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18/17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1.12517580872010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114635111951789E-2"/>
                  <c:y val="-1.05859628182175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8.1723660681995032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951808"/>
        <c:axId val="216967040"/>
      </c:barChart>
      <c:catAx>
        <c:axId val="216951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6967040"/>
        <c:crosses val="autoZero"/>
        <c:auto val="1"/>
        <c:lblAlgn val="ctr"/>
        <c:lblOffset val="100"/>
        <c:noMultiLvlLbl val="0"/>
      </c:catAx>
      <c:valAx>
        <c:axId val="216967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951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4.xml"/><Relationship Id="rId2" Type="http://schemas.openxmlformats.org/officeDocument/2006/relationships/chart" Target="../charts/chart113.xml"/><Relationship Id="rId1" Type="http://schemas.openxmlformats.org/officeDocument/2006/relationships/chart" Target="../charts/chart112.xml"/><Relationship Id="rId4" Type="http://schemas.openxmlformats.org/officeDocument/2006/relationships/chart" Target="../charts/chart115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8.xml"/><Relationship Id="rId2" Type="http://schemas.openxmlformats.org/officeDocument/2006/relationships/chart" Target="../charts/chart117.xml"/><Relationship Id="rId1" Type="http://schemas.openxmlformats.org/officeDocument/2006/relationships/chart" Target="../charts/chart116.xml"/><Relationship Id="rId4" Type="http://schemas.openxmlformats.org/officeDocument/2006/relationships/chart" Target="../charts/chart119.xml"/></Relationships>
</file>

<file path=xl/drawings/_rels/drawing3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2.xml"/><Relationship Id="rId2" Type="http://schemas.openxmlformats.org/officeDocument/2006/relationships/chart" Target="../charts/chart121.xml"/><Relationship Id="rId1" Type="http://schemas.openxmlformats.org/officeDocument/2006/relationships/chart" Target="../charts/chart120.xml"/><Relationship Id="rId4" Type="http://schemas.openxmlformats.org/officeDocument/2006/relationships/chart" Target="../charts/chart12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211455</xdr:colOff>
      <xdr:row>3</xdr:row>
      <xdr:rowOff>22860</xdr:rowOff>
    </xdr:from>
    <xdr:to>
      <xdr:col>12</xdr:col>
      <xdr:colOff>135255</xdr:colOff>
      <xdr:row>15</xdr:row>
      <xdr:rowOff>51435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161924</xdr:rowOff>
    </xdr:from>
    <xdr:to>
      <xdr:col>6</xdr:col>
      <xdr:colOff>561974</xdr:colOff>
      <xdr:row>18</xdr:row>
      <xdr:rowOff>57149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20</xdr:row>
      <xdr:rowOff>0</xdr:rowOff>
    </xdr:from>
    <xdr:to>
      <xdr:col>6</xdr:col>
      <xdr:colOff>485774</xdr:colOff>
      <xdr:row>34</xdr:row>
      <xdr:rowOff>142875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600076</xdr:colOff>
      <xdr:row>3</xdr:row>
      <xdr:rowOff>28575</xdr:rowOff>
    </xdr:from>
    <xdr:to>
      <xdr:col>14</xdr:col>
      <xdr:colOff>533400</xdr:colOff>
      <xdr:row>18</xdr:row>
      <xdr:rowOff>57150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20</xdr:row>
      <xdr:rowOff>0</xdr:rowOff>
    </xdr:from>
    <xdr:to>
      <xdr:col>14</xdr:col>
      <xdr:colOff>514350</xdr:colOff>
      <xdr:row>34</xdr:row>
      <xdr:rowOff>142875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5715</xdr:rowOff>
    </xdr:from>
    <xdr:to>
      <xdr:col>5</xdr:col>
      <xdr:colOff>228600</xdr:colOff>
      <xdr:row>32</xdr:row>
      <xdr:rowOff>167640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314325</xdr:colOff>
      <xdr:row>17</xdr:row>
      <xdr:rowOff>19050</xdr:rowOff>
    </xdr:from>
    <xdr:to>
      <xdr:col>12</xdr:col>
      <xdr:colOff>238125</xdr:colOff>
      <xdr:row>31</xdr:row>
      <xdr:rowOff>9525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136"/>
  <sheetViews>
    <sheetView tabSelected="1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7109375" bestFit="1" customWidth="1"/>
    <col min="4" max="4" width="14" bestFit="1" customWidth="1"/>
    <col min="5" max="5" width="15.140625" bestFit="1" customWidth="1"/>
    <col min="6" max="8" width="14" bestFit="1" customWidth="1"/>
    <col min="9" max="9" width="13.42578125" bestFit="1" customWidth="1"/>
    <col min="10" max="10" width="9.28515625" bestFit="1" customWidth="1"/>
    <col min="12" max="12" width="6.28515625" customWidth="1"/>
  </cols>
  <sheetData>
    <row r="1" spans="1:13" ht="15.75" thickBot="1" x14ac:dyDescent="0.3">
      <c r="A1" s="7" t="s">
        <v>387</v>
      </c>
    </row>
    <row r="2" spans="1:13" x14ac:dyDescent="0.2">
      <c r="A2" s="8" t="s">
        <v>388</v>
      </c>
      <c r="H2" s="698" t="s">
        <v>832</v>
      </c>
      <c r="I2" s="699"/>
      <c r="J2" s="700"/>
    </row>
    <row r="3" spans="1:13" x14ac:dyDescent="0.2">
      <c r="C3" s="14"/>
      <c r="D3" s="14"/>
      <c r="E3" s="14"/>
      <c r="F3" s="120"/>
      <c r="G3" s="14"/>
      <c r="H3" s="93"/>
      <c r="I3" s="121"/>
      <c r="J3" s="94" t="s">
        <v>824</v>
      </c>
    </row>
    <row r="4" spans="1:13" x14ac:dyDescent="0.2">
      <c r="A4" s="1"/>
      <c r="B4" s="2" t="s">
        <v>389</v>
      </c>
      <c r="C4" s="3" t="s">
        <v>766</v>
      </c>
      <c r="D4" s="3" t="s">
        <v>492</v>
      </c>
      <c r="E4" s="3" t="s">
        <v>765</v>
      </c>
      <c r="F4" s="3" t="s">
        <v>744</v>
      </c>
      <c r="G4" s="3" t="s">
        <v>762</v>
      </c>
      <c r="H4" s="11" t="s">
        <v>764</v>
      </c>
      <c r="I4" s="81" t="s">
        <v>744</v>
      </c>
      <c r="J4" s="12" t="s">
        <v>18</v>
      </c>
    </row>
    <row r="5" spans="1:13" x14ac:dyDescent="0.2">
      <c r="A5" s="6"/>
      <c r="B5" s="6" t="s">
        <v>199</v>
      </c>
      <c r="C5" s="95">
        <v>2353158797.0500002</v>
      </c>
      <c r="D5" s="95">
        <v>2537813345.9000001</v>
      </c>
      <c r="E5" s="95">
        <v>2506271621.5099998</v>
      </c>
      <c r="F5" s="95">
        <v>2564985155.0099998</v>
      </c>
      <c r="G5" s="95">
        <f>'ICap '!C10</f>
        <v>2560868219.5</v>
      </c>
      <c r="H5" s="96">
        <f>'ICap '!G10</f>
        <v>1571756365.8</v>
      </c>
      <c r="I5" s="97">
        <f>'ICap '!L10</f>
        <v>1600387282.6799998</v>
      </c>
      <c r="J5" s="50">
        <f t="shared" ref="J5:J13" si="0">+H5/I5-1</f>
        <v>-1.7889992747289751E-2</v>
      </c>
    </row>
    <row r="6" spans="1:13" x14ac:dyDescent="0.2">
      <c r="A6" s="6"/>
      <c r="B6" s="6" t="s">
        <v>284</v>
      </c>
      <c r="C6" s="95">
        <v>1994032054.7300003</v>
      </c>
      <c r="D6" s="95">
        <v>2093449192.74</v>
      </c>
      <c r="E6" s="95">
        <v>2151399911.2599998</v>
      </c>
      <c r="F6" s="95">
        <v>2102300873.27</v>
      </c>
      <c r="G6" s="95">
        <f>DCap!C10</f>
        <v>2210529832.2799997</v>
      </c>
      <c r="H6" s="96">
        <f>DCap!K10</f>
        <v>1232008140.27</v>
      </c>
      <c r="I6" s="97">
        <f>DCap!Q10</f>
        <v>1166142554.6400001</v>
      </c>
      <c r="J6" s="50">
        <f t="shared" si="0"/>
        <v>5.6481589980509117E-2</v>
      </c>
    </row>
    <row r="7" spans="1:13" x14ac:dyDescent="0.2">
      <c r="A7" s="9"/>
      <c r="B7" s="2" t="s">
        <v>390</v>
      </c>
      <c r="C7" s="98">
        <v>359126742.31999993</v>
      </c>
      <c r="D7" s="98">
        <f>+D5-D6</f>
        <v>444364153.16000009</v>
      </c>
      <c r="E7" s="98">
        <v>354871710.25</v>
      </c>
      <c r="F7" s="98">
        <f>+F5-F6</f>
        <v>462684281.73999977</v>
      </c>
      <c r="G7" s="98">
        <f>+G5-G6</f>
        <v>350338387.22000027</v>
      </c>
      <c r="H7" s="99">
        <f>+H5-H6</f>
        <v>339748225.52999997</v>
      </c>
      <c r="I7" s="100">
        <f>+I5-I6</f>
        <v>434244728.03999972</v>
      </c>
      <c r="J7" s="36">
        <f t="shared" si="0"/>
        <v>-0.21761116809988157</v>
      </c>
      <c r="M7" s="323"/>
    </row>
    <row r="8" spans="1:13" x14ac:dyDescent="0.2">
      <c r="A8" s="6"/>
      <c r="B8" s="6" t="s">
        <v>391</v>
      </c>
      <c r="C8" s="95">
        <v>10100090</v>
      </c>
      <c r="D8" s="95">
        <v>40518031.189999998</v>
      </c>
      <c r="E8" s="95">
        <v>19078836.990000002</v>
      </c>
      <c r="F8" s="95">
        <v>13080850.08</v>
      </c>
      <c r="G8" s="95">
        <f>'ICap '!C13</f>
        <v>39565014.25</v>
      </c>
      <c r="H8" s="96">
        <f>'ICap '!G13</f>
        <v>6676968.0100000007</v>
      </c>
      <c r="I8" s="97">
        <f>'ICap '!L13</f>
        <v>4780853.22</v>
      </c>
      <c r="J8" s="50">
        <f t="shared" si="0"/>
        <v>0.39660594097887847</v>
      </c>
      <c r="M8" s="323"/>
    </row>
    <row r="9" spans="1:13" x14ac:dyDescent="0.2">
      <c r="A9" s="6"/>
      <c r="B9" s="6" t="s">
        <v>392</v>
      </c>
      <c r="C9" s="95">
        <v>282771896.29000002</v>
      </c>
      <c r="D9" s="95">
        <v>435165495.06</v>
      </c>
      <c r="E9" s="95">
        <v>429103665.46999997</v>
      </c>
      <c r="F9" s="95">
        <v>422608131.72999996</v>
      </c>
      <c r="G9" s="95">
        <f>DCap!C13</f>
        <v>432854565.24000001</v>
      </c>
      <c r="H9" s="96">
        <f>DCap!K13</f>
        <v>130219872.14</v>
      </c>
      <c r="I9" s="97">
        <f>DCap!Q13</f>
        <v>142906666.13</v>
      </c>
      <c r="J9" s="50">
        <f t="shared" si="0"/>
        <v>-8.8776782312303126E-2</v>
      </c>
      <c r="M9" s="323"/>
    </row>
    <row r="10" spans="1:13" x14ac:dyDescent="0.2">
      <c r="A10" s="9"/>
      <c r="B10" s="2" t="s">
        <v>393</v>
      </c>
      <c r="C10" s="98">
        <v>86454936.029999912</v>
      </c>
      <c r="D10" s="98">
        <f>+D7+D8-D9</f>
        <v>49716689.290000081</v>
      </c>
      <c r="E10" s="98">
        <v>-55153118.229999959</v>
      </c>
      <c r="F10" s="98">
        <f>F7+F8-F9</f>
        <v>53157000.089999795</v>
      </c>
      <c r="G10" s="98">
        <f>+G7+G8-G9</f>
        <v>-42951163.769999743</v>
      </c>
      <c r="H10" s="99">
        <f>+H7+H8-H9</f>
        <v>216205321.39999998</v>
      </c>
      <c r="I10" s="100">
        <f>+I7+I8-I9</f>
        <v>296118915.12999976</v>
      </c>
      <c r="J10" s="36">
        <f t="shared" si="0"/>
        <v>-0.26986993956436978</v>
      </c>
      <c r="M10" s="323"/>
    </row>
    <row r="11" spans="1:13" x14ac:dyDescent="0.2">
      <c r="A11" s="6"/>
      <c r="B11" s="6" t="s">
        <v>200</v>
      </c>
      <c r="C11" s="95">
        <v>162708736.81999999</v>
      </c>
      <c r="D11" s="95">
        <v>160740906.98000002</v>
      </c>
      <c r="E11" s="95">
        <v>210833195.34</v>
      </c>
      <c r="F11" s="95">
        <v>129558298.31</v>
      </c>
      <c r="G11" s="95">
        <f>'ICap '!C16</f>
        <v>139524699.83000001</v>
      </c>
      <c r="H11" s="96">
        <f>'ICap '!G16</f>
        <v>3225775.65</v>
      </c>
      <c r="I11" s="97">
        <f>+'ICap '!L16</f>
        <v>2240909.6</v>
      </c>
      <c r="J11" s="50">
        <f t="shared" si="0"/>
        <v>0.43949387784317562</v>
      </c>
    </row>
    <row r="12" spans="1:13" ht="13.5" thickBot="1" x14ac:dyDescent="0.25">
      <c r="A12" s="6"/>
      <c r="B12" s="6" t="s">
        <v>2</v>
      </c>
      <c r="C12" s="95">
        <v>179130280.95999998</v>
      </c>
      <c r="D12" s="95">
        <v>173755297.42999998</v>
      </c>
      <c r="E12" s="95">
        <v>155680077.11000001</v>
      </c>
      <c r="F12" s="95">
        <v>147183061.19999999</v>
      </c>
      <c r="G12" s="95">
        <f>DCap!C16</f>
        <v>96573536.060000002</v>
      </c>
      <c r="H12" s="96">
        <f>+DCap!K16</f>
        <v>56706185.420000002</v>
      </c>
      <c r="I12" s="97">
        <f>DCap!Q16</f>
        <v>55275617.659999996</v>
      </c>
      <c r="J12" s="237">
        <f t="shared" si="0"/>
        <v>2.5880629119323872E-2</v>
      </c>
    </row>
    <row r="13" spans="1:13" ht="13.5" thickBot="1" x14ac:dyDescent="0.25">
      <c r="A13" s="5"/>
      <c r="B13" s="4" t="s">
        <v>394</v>
      </c>
      <c r="C13" s="101">
        <v>70033391.889999926</v>
      </c>
      <c r="D13" s="101">
        <f>+D10+D11-D12</f>
        <v>36702298.840000123</v>
      </c>
      <c r="E13" s="101">
        <v>0</v>
      </c>
      <c r="F13" s="101">
        <f>+F10+F11-F12</f>
        <v>35532237.199999809</v>
      </c>
      <c r="G13" s="101">
        <f>+G10+G11-G12</f>
        <v>2.6822090148925781E-7</v>
      </c>
      <c r="H13" s="102">
        <f>+H10+H11-H12</f>
        <v>162724911.63</v>
      </c>
      <c r="I13" s="103">
        <f>+I10+I11-I12</f>
        <v>243084207.06999978</v>
      </c>
      <c r="J13" s="232">
        <f t="shared" si="0"/>
        <v>-0.33058213204636167</v>
      </c>
    </row>
    <row r="14" spans="1:13" ht="13.5" thickBot="1" x14ac:dyDescent="0.25"/>
    <row r="15" spans="1:13" x14ac:dyDescent="0.2">
      <c r="H15" s="701" t="s">
        <v>833</v>
      </c>
      <c r="I15" s="702"/>
    </row>
    <row r="16" spans="1:13" x14ac:dyDescent="0.2">
      <c r="A16" s="1"/>
      <c r="B16" s="2" t="s">
        <v>395</v>
      </c>
      <c r="C16" s="3" t="s">
        <v>766</v>
      </c>
      <c r="D16" s="3" t="s">
        <v>492</v>
      </c>
      <c r="E16" s="3" t="s">
        <v>765</v>
      </c>
      <c r="F16" s="3" t="s">
        <v>744</v>
      </c>
      <c r="G16" s="3" t="s">
        <v>763</v>
      </c>
      <c r="H16" s="104" t="s">
        <v>764</v>
      </c>
      <c r="I16" s="105" t="s">
        <v>744</v>
      </c>
    </row>
    <row r="17" spans="1:11" x14ac:dyDescent="0.2">
      <c r="B17" t="s">
        <v>396</v>
      </c>
      <c r="C17" s="106">
        <f>+C7/C5</f>
        <v>0.15261475033908184</v>
      </c>
      <c r="D17" s="106">
        <f t="shared" ref="D17" si="1">+D7/D5</f>
        <v>0.17509725602077822</v>
      </c>
      <c r="E17" s="106">
        <f>+C7/C5</f>
        <v>0.15261475033908184</v>
      </c>
      <c r="F17" s="106">
        <f>+D7/D5</f>
        <v>0.17509725602077822</v>
      </c>
      <c r="G17" s="106">
        <f t="shared" ref="G17:I17" si="2">+G7/G5</f>
        <v>0.13680453549007787</v>
      </c>
      <c r="H17" s="107">
        <f>+H7/H5</f>
        <v>0.21615832639371771</v>
      </c>
      <c r="I17" s="108">
        <f t="shared" si="2"/>
        <v>0.2713372773825195</v>
      </c>
      <c r="K17" s="92" t="s">
        <v>146</v>
      </c>
    </row>
    <row r="18" spans="1:11" ht="37.5" thickBot="1" x14ac:dyDescent="0.25">
      <c r="A18" s="6"/>
      <c r="B18" s="109" t="s">
        <v>830</v>
      </c>
      <c r="C18" s="110">
        <f t="shared" ref="C18:D18" si="3">+C10/(C5+C8)</f>
        <v>3.6582930674141902E-2</v>
      </c>
      <c r="D18" s="110">
        <f t="shared" si="3"/>
        <v>1.9282505628160244E-2</v>
      </c>
      <c r="E18" s="110">
        <f>+C10/(C5+C8)</f>
        <v>3.6582930674141902E-2</v>
      </c>
      <c r="F18" s="110">
        <f>+D10/(D5+D8)</f>
        <v>1.9282505628160244E-2</v>
      </c>
      <c r="G18" s="110">
        <f t="shared" ref="G18:H18" si="4">+G10/(G5+G8)</f>
        <v>-1.6516926184665496E-2</v>
      </c>
      <c r="H18" s="111">
        <f t="shared" si="4"/>
        <v>0.13697462969698357</v>
      </c>
      <c r="I18" s="112">
        <f>+I10/(I5+I8)</f>
        <v>0.18447844092293122</v>
      </c>
      <c r="J18" s="6"/>
    </row>
    <row r="19" spans="1:11" x14ac:dyDescent="0.2">
      <c r="A19" s="113"/>
      <c r="B19" s="113"/>
      <c r="C19" s="113"/>
      <c r="D19" s="113"/>
      <c r="E19" s="113"/>
      <c r="F19" s="113"/>
      <c r="G19" s="113"/>
      <c r="H19" s="113"/>
      <c r="I19" s="113"/>
    </row>
    <row r="135" spans="12:15" x14ac:dyDescent="0.2">
      <c r="L135" s="577"/>
      <c r="O135" s="577">
        <v>0.58699999999999997</v>
      </c>
    </row>
    <row r="136" spans="12:15" x14ac:dyDescent="0.2">
      <c r="L136" s="577"/>
      <c r="N136">
        <f>+N11+N60+N64+N135</f>
        <v>0</v>
      </c>
      <c r="O136" s="577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7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S232"/>
  <sheetViews>
    <sheetView topLeftCell="B99" zoomScaleNormal="100" workbookViewId="0">
      <selection activeCell="B121" sqref="B121"/>
    </sheetView>
  </sheetViews>
  <sheetFormatPr defaultColWidth="11.42578125" defaultRowHeight="12.75" x14ac:dyDescent="0.2"/>
  <cols>
    <col min="1" max="1" width="2.28515625" customWidth="1"/>
    <col min="2" max="2" width="32.85546875" customWidth="1"/>
    <col min="3" max="3" width="13.5703125" customWidth="1"/>
    <col min="4" max="4" width="13.7109375" customWidth="1"/>
    <col min="5" max="5" width="12.85546875" customWidth="1"/>
    <col min="6" max="6" width="7.42578125" style="89" bestFit="1" customWidth="1"/>
    <col min="7" max="7" width="14.7109375" customWidth="1"/>
    <col min="8" max="8" width="8.85546875" style="89" bestFit="1" customWidth="1"/>
    <col min="9" max="9" width="12.5703125" customWidth="1"/>
    <col min="10" max="10" width="8.85546875" style="89" bestFit="1" customWidth="1"/>
    <col min="11" max="11" width="13.140625" style="89" customWidth="1"/>
    <col min="12" max="12" width="6.28515625" style="89" customWidth="1"/>
    <col min="13" max="13" width="8.85546875" style="89" customWidth="1"/>
    <col min="14" max="14" width="10.85546875" customWidth="1"/>
    <col min="15" max="16" width="8.85546875" style="89" customWidth="1"/>
    <col min="17" max="17" width="20.85546875" style="53" customWidth="1"/>
    <col min="18" max="18" width="12.140625" customWidth="1"/>
    <col min="19" max="19" width="11.7109375" bestFit="1" customWidth="1"/>
  </cols>
  <sheetData>
    <row r="1" spans="1:19" ht="15.75" thickBot="1" x14ac:dyDescent="0.3">
      <c r="A1" s="7" t="s">
        <v>225</v>
      </c>
    </row>
    <row r="2" spans="1:19" x14ac:dyDescent="0.2">
      <c r="A2" s="8" t="s">
        <v>283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1" t="s">
        <v>834</v>
      </c>
      <c r="L2" s="722"/>
      <c r="M2" s="722"/>
      <c r="N2" s="722"/>
      <c r="O2" s="722"/>
      <c r="P2" s="723"/>
    </row>
    <row r="3" spans="1:19" x14ac:dyDescent="0.2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79" t="s">
        <v>525</v>
      </c>
      <c r="L3" s="80" t="s">
        <v>526</v>
      </c>
      <c r="M3" s="80" t="s">
        <v>527</v>
      </c>
      <c r="N3" s="591" t="s">
        <v>39</v>
      </c>
      <c r="O3" s="80" t="s">
        <v>40</v>
      </c>
      <c r="P3" s="141" t="s">
        <v>352</v>
      </c>
    </row>
    <row r="4" spans="1:19" ht="25.5" x14ac:dyDescent="0.2">
      <c r="A4" s="1"/>
      <c r="B4" s="2" t="s">
        <v>148</v>
      </c>
      <c r="C4" s="150" t="s">
        <v>13</v>
      </c>
      <c r="D4" s="104" t="s">
        <v>340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81" t="s">
        <v>16</v>
      </c>
      <c r="L4" s="81" t="s">
        <v>18</v>
      </c>
      <c r="M4" s="532" t="s">
        <v>824</v>
      </c>
      <c r="N4" s="517" t="s">
        <v>17</v>
      </c>
      <c r="O4" s="81" t="s">
        <v>18</v>
      </c>
      <c r="P4" s="532" t="s">
        <v>824</v>
      </c>
      <c r="Q4" s="51" t="s">
        <v>159</v>
      </c>
    </row>
    <row r="5" spans="1:19" ht="15" customHeight="1" x14ac:dyDescent="0.2">
      <c r="A5" s="19"/>
      <c r="B5" s="19" t="s">
        <v>226</v>
      </c>
      <c r="C5" s="177">
        <v>18223011.5</v>
      </c>
      <c r="D5" s="181">
        <v>18451799.649999999</v>
      </c>
      <c r="E5" s="74">
        <v>11903139.27</v>
      </c>
      <c r="F5" s="292">
        <f t="shared" ref="F5:F12" si="0">+E5/D5</f>
        <v>0.64509367626913294</v>
      </c>
      <c r="G5" s="74">
        <v>11903139.27</v>
      </c>
      <c r="H5" s="41">
        <f>+G5/D5</f>
        <v>0.64509367626913294</v>
      </c>
      <c r="I5" s="74">
        <v>11903139.27</v>
      </c>
      <c r="J5" s="145">
        <f>I5/D5</f>
        <v>0.64509367626913294</v>
      </c>
      <c r="K5" s="74">
        <v>11706106.91</v>
      </c>
      <c r="L5" s="392">
        <v>0.65860022084780279</v>
      </c>
      <c r="M5" s="201">
        <f>+G5/K5-1</f>
        <v>1.6831587265932368E-2</v>
      </c>
      <c r="N5" s="74">
        <v>11706106.91</v>
      </c>
      <c r="O5" s="201">
        <v>0.65860022084780279</v>
      </c>
      <c r="P5" s="201">
        <f>+I5/N5-1</f>
        <v>1.6831587265932368E-2</v>
      </c>
      <c r="Q5" s="52">
        <v>10</v>
      </c>
    </row>
    <row r="6" spans="1:19" ht="15" customHeight="1" x14ac:dyDescent="0.2">
      <c r="A6" s="20"/>
      <c r="B6" s="20" t="s">
        <v>227</v>
      </c>
      <c r="C6" s="175">
        <v>5948060.9000000004</v>
      </c>
      <c r="D6" s="179">
        <v>6053013.9900000002</v>
      </c>
      <c r="E6" s="224">
        <v>3938999.43</v>
      </c>
      <c r="F6" s="264">
        <f t="shared" si="0"/>
        <v>0.65075009516044424</v>
      </c>
      <c r="G6" s="224">
        <v>3938999.43</v>
      </c>
      <c r="H6" s="264">
        <f t="shared" ref="H6:H65" si="1">+G6/D6</f>
        <v>0.65075009516044424</v>
      </c>
      <c r="I6" s="224">
        <v>3938999.43</v>
      </c>
      <c r="J6" s="170">
        <f t="shared" ref="J6:J65" si="2">I6/D6</f>
        <v>0.65075009516044424</v>
      </c>
      <c r="K6" s="74">
        <v>3796240.81</v>
      </c>
      <c r="L6" s="392">
        <v>0.62018130781608805</v>
      </c>
      <c r="M6" s="201">
        <f t="shared" ref="M6:M65" si="3">+G6/K6-1</f>
        <v>3.7605259293337578E-2</v>
      </c>
      <c r="N6" s="74">
        <v>3796240.81</v>
      </c>
      <c r="O6" s="202">
        <v>0.62018130781608805</v>
      </c>
      <c r="P6" s="202">
        <f>+I6/N6-1</f>
        <v>3.7605259293337578E-2</v>
      </c>
      <c r="Q6" s="53">
        <v>11</v>
      </c>
    </row>
    <row r="7" spans="1:19" ht="15" customHeight="1" x14ac:dyDescent="0.2">
      <c r="A7" s="20"/>
      <c r="B7" s="20" t="s">
        <v>228</v>
      </c>
      <c r="C7" s="175">
        <v>236727207.78999999</v>
      </c>
      <c r="D7" s="179">
        <v>233816594.12</v>
      </c>
      <c r="E7" s="224">
        <v>149349523.33000001</v>
      </c>
      <c r="F7" s="264">
        <f t="shared" si="0"/>
        <v>0.63874646661455703</v>
      </c>
      <c r="G7" s="224">
        <v>149349523.33000001</v>
      </c>
      <c r="H7" s="264">
        <f t="shared" si="1"/>
        <v>0.63874646661455703</v>
      </c>
      <c r="I7" s="224">
        <v>149349523.33000001</v>
      </c>
      <c r="J7" s="170">
        <f t="shared" si="2"/>
        <v>0.63874646661455703</v>
      </c>
      <c r="K7" s="74">
        <v>144776845</v>
      </c>
      <c r="L7" s="392">
        <v>0.65279717164623885</v>
      </c>
      <c r="M7" s="201">
        <f t="shared" si="3"/>
        <v>3.1584320890540196E-2</v>
      </c>
      <c r="N7" s="74">
        <v>144776845</v>
      </c>
      <c r="O7" s="202">
        <v>0.65279717164623885</v>
      </c>
      <c r="P7" s="202">
        <f>+I7/N7-1</f>
        <v>3.1584320890540196E-2</v>
      </c>
      <c r="Q7" s="53">
        <v>12</v>
      </c>
    </row>
    <row r="8" spans="1:19" ht="15" customHeight="1" x14ac:dyDescent="0.2">
      <c r="A8" s="20"/>
      <c r="B8" s="20" t="s">
        <v>229</v>
      </c>
      <c r="C8" s="175">
        <v>9233252.0800000001</v>
      </c>
      <c r="D8" s="179">
        <v>9118299.5199999996</v>
      </c>
      <c r="E8" s="224">
        <v>5624873.8499999996</v>
      </c>
      <c r="F8" s="264">
        <f>+E8/D8</f>
        <v>0.61687750415112486</v>
      </c>
      <c r="G8" s="224">
        <v>5624873.8499999996</v>
      </c>
      <c r="H8" s="264">
        <f>+G8/D8</f>
        <v>0.61687750415112486</v>
      </c>
      <c r="I8" s="224">
        <v>5624873.8499999996</v>
      </c>
      <c r="J8" s="170">
        <f>I8/D8</f>
        <v>0.61687750415112486</v>
      </c>
      <c r="K8" s="74">
        <v>5566719.0800000001</v>
      </c>
      <c r="L8" s="392">
        <v>0.62644561547634126</v>
      </c>
      <c r="M8" s="201">
        <f t="shared" si="3"/>
        <v>1.0446866307469493E-2</v>
      </c>
      <c r="N8" s="74">
        <v>5566719.0800000001</v>
      </c>
      <c r="O8" s="421">
        <v>0.62644561547634126</v>
      </c>
      <c r="P8" s="421">
        <f>+I8/N8-1</f>
        <v>1.0446866307469493E-2</v>
      </c>
      <c r="Q8" s="53">
        <v>13</v>
      </c>
    </row>
    <row r="9" spans="1:19" ht="15" customHeight="1" x14ac:dyDescent="0.2">
      <c r="A9" s="21"/>
      <c r="B9" s="21" t="s">
        <v>231</v>
      </c>
      <c r="C9" s="175">
        <v>37674194.890000001</v>
      </c>
      <c r="D9" s="179">
        <v>36079845.590000004</v>
      </c>
      <c r="E9" s="224">
        <v>26919642.390000001</v>
      </c>
      <c r="F9" s="264">
        <f>+E9/D9</f>
        <v>0.74611301544652753</v>
      </c>
      <c r="G9" s="224">
        <v>26919642.390000001</v>
      </c>
      <c r="H9" s="264">
        <f>+G9/D9</f>
        <v>0.74611301544652753</v>
      </c>
      <c r="I9" s="224">
        <v>26919642.390000001</v>
      </c>
      <c r="J9" s="170">
        <f>I9/D9</f>
        <v>0.74611301544652753</v>
      </c>
      <c r="K9" s="74">
        <v>25752174.77</v>
      </c>
      <c r="L9" s="392">
        <v>0.58635694551848816</v>
      </c>
      <c r="M9" s="202">
        <f t="shared" si="3"/>
        <v>4.5334719511147537E-2</v>
      </c>
      <c r="N9" s="74">
        <v>25752174.77</v>
      </c>
      <c r="O9" s="231">
        <v>0.58635694551848816</v>
      </c>
      <c r="P9" s="231">
        <f t="shared" ref="P9:P59" si="4">+I9/N9-1</f>
        <v>4.5334719511147537E-2</v>
      </c>
      <c r="Q9" s="53">
        <v>15</v>
      </c>
      <c r="R9" s="339"/>
      <c r="S9" s="339"/>
    </row>
    <row r="10" spans="1:19" ht="15" customHeight="1" x14ac:dyDescent="0.2">
      <c r="A10" s="21"/>
      <c r="B10" s="21" t="s">
        <v>230</v>
      </c>
      <c r="C10" s="376">
        <v>79738604.840000004</v>
      </c>
      <c r="D10" s="182">
        <v>80188139.269999996</v>
      </c>
      <c r="E10" s="129">
        <v>54954858.060000002</v>
      </c>
      <c r="F10" s="371">
        <f>+E10/D10</f>
        <v>0.68532402123663849</v>
      </c>
      <c r="G10" s="129">
        <v>54654677.210000001</v>
      </c>
      <c r="H10" s="371">
        <f>+G10/D10</f>
        <v>0.68158056425244207</v>
      </c>
      <c r="I10" s="129">
        <v>53929505.130000003</v>
      </c>
      <c r="J10" s="373">
        <f>I10/D10</f>
        <v>0.67253718094661064</v>
      </c>
      <c r="K10" s="74">
        <v>53854038.25</v>
      </c>
      <c r="L10" s="392">
        <v>0.7030671714517398</v>
      </c>
      <c r="M10" s="552">
        <f t="shared" si="3"/>
        <v>1.4866832386520201E-2</v>
      </c>
      <c r="N10" s="74">
        <v>53336958.07</v>
      </c>
      <c r="O10" s="482">
        <v>0.69631666375761425</v>
      </c>
      <c r="P10" s="482">
        <f t="shared" si="4"/>
        <v>1.1109502330866716E-2</v>
      </c>
      <c r="Q10" s="53">
        <v>16</v>
      </c>
    </row>
    <row r="11" spans="1:19" ht="15" customHeight="1" x14ac:dyDescent="0.2">
      <c r="A11" s="9"/>
      <c r="B11" s="2" t="s">
        <v>0</v>
      </c>
      <c r="C11" s="154">
        <f>SUM(C5:C10)</f>
        <v>387544332</v>
      </c>
      <c r="D11" s="144">
        <f>SUM(D5:D10)</f>
        <v>383707692.13999999</v>
      </c>
      <c r="E11" s="76">
        <f>SUM(E5:E10)</f>
        <v>252691036.32999998</v>
      </c>
      <c r="F11" s="82">
        <f>+E11/D11</f>
        <v>0.658550874809679</v>
      </c>
      <c r="G11" s="76">
        <f>SUM(G5:G10)</f>
        <v>252390855.47999999</v>
      </c>
      <c r="H11" s="82">
        <f t="shared" si="1"/>
        <v>0.65776855833245162</v>
      </c>
      <c r="I11" s="76">
        <f>SUM(I5:I10)</f>
        <v>251665683.39999998</v>
      </c>
      <c r="J11" s="162">
        <f t="shared" si="2"/>
        <v>0.65587865074171348</v>
      </c>
      <c r="K11" s="521">
        <f>SUM(K5:K10)</f>
        <v>245452124.82000002</v>
      </c>
      <c r="L11" s="204">
        <v>0.65440207567552</v>
      </c>
      <c r="M11" s="204">
        <f t="shared" si="3"/>
        <v>2.8269181475159E-2</v>
      </c>
      <c r="N11" s="521">
        <f>SUM(N5:N10)</f>
        <v>244935044.64000002</v>
      </c>
      <c r="O11" s="204">
        <v>0.65302348364527862</v>
      </c>
      <c r="P11" s="204">
        <f t="shared" si="4"/>
        <v>2.7479280353256419E-2</v>
      </c>
      <c r="Q11" s="53">
        <v>1</v>
      </c>
    </row>
    <row r="12" spans="1:19" ht="15" customHeight="1" x14ac:dyDescent="0.2">
      <c r="A12" s="19"/>
      <c r="B12" s="19" t="s">
        <v>235</v>
      </c>
      <c r="C12" s="177">
        <v>19435084.98</v>
      </c>
      <c r="D12" s="181">
        <v>19013867.960000001</v>
      </c>
      <c r="E12" s="74">
        <v>18453531.25</v>
      </c>
      <c r="F12" s="41">
        <f t="shared" si="0"/>
        <v>0.97053010407041862</v>
      </c>
      <c r="G12" s="74">
        <v>18264823.399999999</v>
      </c>
      <c r="H12" s="41">
        <f t="shared" si="1"/>
        <v>0.96060535596566732</v>
      </c>
      <c r="I12" s="74">
        <v>10888015.49</v>
      </c>
      <c r="J12" s="145">
        <f t="shared" si="2"/>
        <v>0.57263548442144541</v>
      </c>
      <c r="K12" s="74">
        <v>17101396.440000001</v>
      </c>
      <c r="L12" s="392">
        <v>0.86532378073377569</v>
      </c>
      <c r="M12" s="201">
        <f t="shared" si="3"/>
        <v>6.8031108692314213E-2</v>
      </c>
      <c r="N12" s="74">
        <v>10915144.970000001</v>
      </c>
      <c r="O12" s="201">
        <v>0.55230194480525441</v>
      </c>
      <c r="P12" s="201">
        <f t="shared" si="4"/>
        <v>-2.485489663633933E-3</v>
      </c>
      <c r="Q12" s="52">
        <v>20</v>
      </c>
    </row>
    <row r="13" spans="1:19" ht="15" customHeight="1" x14ac:dyDescent="0.2">
      <c r="A13" s="222"/>
      <c r="B13" s="222" t="s">
        <v>236</v>
      </c>
      <c r="C13" s="223">
        <v>21404582.350000001</v>
      </c>
      <c r="D13" s="179">
        <v>22534979.879999999</v>
      </c>
      <c r="E13" s="224">
        <v>19869885.18</v>
      </c>
      <c r="F13" s="390">
        <f t="shared" ref="F13:F59" si="5">+E13/D13</f>
        <v>0.88173520836531583</v>
      </c>
      <c r="G13" s="224">
        <v>18912830.850000001</v>
      </c>
      <c r="H13" s="390">
        <f t="shared" si="1"/>
        <v>0.83926548639989296</v>
      </c>
      <c r="I13" s="63">
        <v>8044048.4100000001</v>
      </c>
      <c r="J13" s="405">
        <f t="shared" si="2"/>
        <v>0.35695831337924411</v>
      </c>
      <c r="K13" s="74">
        <v>19323430.82</v>
      </c>
      <c r="L13" s="392">
        <v>0.82452330973290855</v>
      </c>
      <c r="M13" s="201">
        <f t="shared" si="3"/>
        <v>-2.1248813102848318E-2</v>
      </c>
      <c r="N13" s="74">
        <v>7876431.7300000004</v>
      </c>
      <c r="O13" s="421">
        <v>0.33608429162502618</v>
      </c>
      <c r="P13" s="421">
        <f t="shared" si="4"/>
        <v>2.1280788781749438E-2</v>
      </c>
      <c r="Q13" s="52">
        <v>21</v>
      </c>
    </row>
    <row r="14" spans="1:19" ht="15" customHeight="1" x14ac:dyDescent="0.2">
      <c r="A14" s="54"/>
      <c r="B14" s="54" t="s">
        <v>237</v>
      </c>
      <c r="C14" s="176">
        <v>2135220.77</v>
      </c>
      <c r="D14" s="180">
        <v>1942568.86</v>
      </c>
      <c r="E14" s="65">
        <v>1312805.77</v>
      </c>
      <c r="F14" s="391">
        <f t="shared" si="5"/>
        <v>0.67580912936079907</v>
      </c>
      <c r="G14" s="65">
        <v>904939.05</v>
      </c>
      <c r="H14" s="391">
        <f t="shared" si="1"/>
        <v>0.46584657493171183</v>
      </c>
      <c r="I14" s="65">
        <v>649822.30000000005</v>
      </c>
      <c r="J14" s="406">
        <f t="shared" si="2"/>
        <v>0.33451699622117903</v>
      </c>
      <c r="K14" s="74">
        <v>1003637.33</v>
      </c>
      <c r="L14" s="392">
        <v>0.49985877124312666</v>
      </c>
      <c r="M14" s="552">
        <f t="shared" si="3"/>
        <v>-9.8340582847790126E-2</v>
      </c>
      <c r="N14" s="74">
        <v>767949.26</v>
      </c>
      <c r="O14" s="556">
        <v>0.38247498574078387</v>
      </c>
      <c r="P14" s="556">
        <f t="shared" si="4"/>
        <v>-0.15382130845467568</v>
      </c>
      <c r="Q14" s="52">
        <v>220</v>
      </c>
    </row>
    <row r="15" spans="1:19" ht="15" customHeight="1" x14ac:dyDescent="0.2">
      <c r="A15" s="60"/>
      <c r="B15" s="60" t="s">
        <v>239</v>
      </c>
      <c r="C15" s="177">
        <v>10719363.800000001</v>
      </c>
      <c r="D15" s="181">
        <v>10782795.07</v>
      </c>
      <c r="E15" s="74">
        <v>10112045.060000001</v>
      </c>
      <c r="F15" s="392">
        <f t="shared" si="5"/>
        <v>0.93779442105264832</v>
      </c>
      <c r="G15" s="74">
        <v>10043827.15</v>
      </c>
      <c r="H15" s="392">
        <f t="shared" si="1"/>
        <v>0.93146786939724335</v>
      </c>
      <c r="I15" s="74">
        <v>3519231.26</v>
      </c>
      <c r="J15" s="407">
        <f t="shared" si="2"/>
        <v>0.32637467717356883</v>
      </c>
      <c r="K15" s="74">
        <v>8528748.0299999993</v>
      </c>
      <c r="L15" s="392">
        <v>0.63927270803244807</v>
      </c>
      <c r="M15" s="201">
        <f t="shared" si="3"/>
        <v>0.17764378953050164</v>
      </c>
      <c r="N15" s="74">
        <v>4552192.96</v>
      </c>
      <c r="O15" s="533">
        <v>0.34120983651869546</v>
      </c>
      <c r="P15" s="556">
        <f t="shared" si="4"/>
        <v>-0.22691518331419769</v>
      </c>
      <c r="Q15" s="52">
        <v>22100</v>
      </c>
    </row>
    <row r="16" spans="1:19" ht="15" customHeight="1" x14ac:dyDescent="0.2">
      <c r="A16" s="62"/>
      <c r="B16" s="62" t="s">
        <v>241</v>
      </c>
      <c r="C16" s="223">
        <v>1129590</v>
      </c>
      <c r="D16" s="179">
        <v>1129590</v>
      </c>
      <c r="E16" s="224">
        <v>1119485.8400000001</v>
      </c>
      <c r="F16" s="122">
        <f>+E16/D16</f>
        <v>0.9910550199629955</v>
      </c>
      <c r="G16" s="224">
        <v>1083565.05</v>
      </c>
      <c r="H16" s="122">
        <f>+G16/D16</f>
        <v>0.95925517223063239</v>
      </c>
      <c r="I16" s="63">
        <v>627662.77</v>
      </c>
      <c r="J16" s="185">
        <f>I16/D16</f>
        <v>0.55565538823821037</v>
      </c>
      <c r="K16" s="74">
        <v>1072893.3</v>
      </c>
      <c r="L16" s="392">
        <v>0.94980771784452767</v>
      </c>
      <c r="M16" s="201">
        <f t="shared" si="3"/>
        <v>9.9467020625443325E-3</v>
      </c>
      <c r="N16" s="74">
        <v>580240.47</v>
      </c>
      <c r="O16" s="421">
        <v>0.51367351871032851</v>
      </c>
      <c r="P16" s="556">
        <f t="shared" si="4"/>
        <v>8.1728701205553644E-2</v>
      </c>
      <c r="Q16" s="52">
        <v>22101</v>
      </c>
    </row>
    <row r="17" spans="1:17" ht="15" customHeight="1" x14ac:dyDescent="0.2">
      <c r="A17" s="62"/>
      <c r="B17" s="62" t="s">
        <v>240</v>
      </c>
      <c r="C17" s="223">
        <v>17307593.73</v>
      </c>
      <c r="D17" s="181">
        <v>19394097.91</v>
      </c>
      <c r="E17" s="224">
        <v>16194097.91</v>
      </c>
      <c r="F17" s="122">
        <f>+E17/D17</f>
        <v>0.83500134861389896</v>
      </c>
      <c r="G17" s="224">
        <v>16194097.91</v>
      </c>
      <c r="H17" s="122">
        <f>+G17/D17</f>
        <v>0.83500134861389896</v>
      </c>
      <c r="I17" s="63">
        <v>6049617.2599999998</v>
      </c>
      <c r="J17" s="185">
        <f>I17/D17</f>
        <v>0.31193084040689983</v>
      </c>
      <c r="K17" s="74">
        <v>14024324.970000001</v>
      </c>
      <c r="L17" s="392">
        <v>0.81029894673868108</v>
      </c>
      <c r="M17" s="201">
        <f t="shared" si="3"/>
        <v>0.15471496450926869</v>
      </c>
      <c r="N17" s="74">
        <v>6690364.8200000003</v>
      </c>
      <c r="O17" s="421">
        <v>0.38655661349407006</v>
      </c>
      <c r="P17" s="556">
        <f t="shared" si="4"/>
        <v>-9.5771692163118871E-2</v>
      </c>
      <c r="Q17" s="52">
        <v>22120</v>
      </c>
    </row>
    <row r="18" spans="1:17" ht="15" customHeight="1" x14ac:dyDescent="0.2">
      <c r="A18" s="62"/>
      <c r="B18" s="62" t="s">
        <v>242</v>
      </c>
      <c r="C18" s="223">
        <v>591672.72</v>
      </c>
      <c r="D18" s="181">
        <v>596672.72</v>
      </c>
      <c r="E18" s="224">
        <v>596672.72</v>
      </c>
      <c r="F18" s="122">
        <f>+E18/D18</f>
        <v>1</v>
      </c>
      <c r="G18" s="224">
        <v>596672.72</v>
      </c>
      <c r="H18" s="122">
        <f>+G18/D18</f>
        <v>1</v>
      </c>
      <c r="I18" s="63">
        <v>244347.06</v>
      </c>
      <c r="J18" s="185">
        <f>I18/D18</f>
        <v>0.40951605764714699</v>
      </c>
      <c r="K18" s="74">
        <v>592672.72</v>
      </c>
      <c r="L18" s="392">
        <v>1</v>
      </c>
      <c r="M18" s="201">
        <f t="shared" si="3"/>
        <v>6.7490874221443065E-3</v>
      </c>
      <c r="N18" s="74">
        <v>355118.72</v>
      </c>
      <c r="O18" s="421">
        <v>0.59918182162998823</v>
      </c>
      <c r="P18" s="556">
        <f t="shared" si="4"/>
        <v>-0.31192852914090241</v>
      </c>
      <c r="Q18" s="52">
        <v>22121</v>
      </c>
    </row>
    <row r="19" spans="1:17" ht="15" customHeight="1" x14ac:dyDescent="0.2">
      <c r="A19" s="62"/>
      <c r="B19" s="62" t="s">
        <v>238</v>
      </c>
      <c r="C19" s="223">
        <v>1113062.3</v>
      </c>
      <c r="D19" s="181">
        <v>1113062.3</v>
      </c>
      <c r="E19" s="224">
        <v>720262.92</v>
      </c>
      <c r="F19" s="122">
        <f t="shared" si="5"/>
        <v>0.64710027462074671</v>
      </c>
      <c r="G19" s="224">
        <v>720262.92</v>
      </c>
      <c r="H19" s="122">
        <f t="shared" si="1"/>
        <v>0.64710027462074671</v>
      </c>
      <c r="I19" s="63">
        <v>509985.35</v>
      </c>
      <c r="J19" s="185">
        <f t="shared" si="2"/>
        <v>0.45818221495777905</v>
      </c>
      <c r="K19" s="74">
        <v>1108452.3</v>
      </c>
      <c r="L19" s="392">
        <v>0.99585827316224795</v>
      </c>
      <c r="M19" s="201">
        <f t="shared" si="3"/>
        <v>-0.35020846634537184</v>
      </c>
      <c r="N19" s="74">
        <v>410426.02</v>
      </c>
      <c r="O19" s="421">
        <v>0.36873589196220191</v>
      </c>
      <c r="P19" s="556">
        <f t="shared" si="4"/>
        <v>0.24257558036890536</v>
      </c>
      <c r="Q19" s="53" t="s">
        <v>243</v>
      </c>
    </row>
    <row r="20" spans="1:17" ht="15" customHeight="1" x14ac:dyDescent="0.2">
      <c r="A20" s="64"/>
      <c r="B20" s="64" t="s">
        <v>244</v>
      </c>
      <c r="C20" s="176">
        <v>5485836.1000000015</v>
      </c>
      <c r="D20" s="180">
        <v>6095670.0000000037</v>
      </c>
      <c r="E20" s="224">
        <v>5350735.4399999995</v>
      </c>
      <c r="F20" s="391">
        <f t="shared" si="5"/>
        <v>0.87779283327345414</v>
      </c>
      <c r="G20" s="224">
        <v>4756834.7199999969</v>
      </c>
      <c r="H20" s="391">
        <f t="shared" si="1"/>
        <v>0.78036290022261601</v>
      </c>
      <c r="I20" s="65">
        <v>1499734.1500000004</v>
      </c>
      <c r="J20" s="408">
        <f t="shared" si="2"/>
        <v>0.24603270026100485</v>
      </c>
      <c r="K20" s="74">
        <v>2489791.34</v>
      </c>
      <c r="L20" s="392">
        <v>0.54750662793624705</v>
      </c>
      <c r="M20" s="550">
        <f t="shared" si="3"/>
        <v>0.9105354908978025</v>
      </c>
      <c r="N20" s="74">
        <v>1563641.18</v>
      </c>
      <c r="O20" s="421">
        <v>0.34384564521943201</v>
      </c>
      <c r="P20" s="421">
        <f t="shared" si="4"/>
        <v>-4.0870649108895707E-2</v>
      </c>
      <c r="Q20" s="53" t="s">
        <v>245</v>
      </c>
    </row>
    <row r="21" spans="1:17" ht="15" customHeight="1" x14ac:dyDescent="0.2">
      <c r="A21" s="60"/>
      <c r="B21" s="60" t="s">
        <v>246</v>
      </c>
      <c r="C21" s="177">
        <v>4157314.27</v>
      </c>
      <c r="D21" s="179">
        <v>4169412.29</v>
      </c>
      <c r="E21" s="61">
        <v>3652482.83</v>
      </c>
      <c r="F21" s="393">
        <f t="shared" si="5"/>
        <v>0.87601862707609568</v>
      </c>
      <c r="G21" s="61">
        <v>3591836.67</v>
      </c>
      <c r="H21" s="393">
        <f t="shared" si="1"/>
        <v>0.86147313342331988</v>
      </c>
      <c r="I21" s="61">
        <v>1902876.99</v>
      </c>
      <c r="J21" s="409">
        <f t="shared" si="2"/>
        <v>0.45638973976353869</v>
      </c>
      <c r="K21" s="74">
        <v>3962943.95</v>
      </c>
      <c r="L21" s="392">
        <v>0.97573551752138499</v>
      </c>
      <c r="M21" s="201">
        <f t="shared" si="3"/>
        <v>-9.3644342358160326E-2</v>
      </c>
      <c r="N21" s="74">
        <v>1468234.18</v>
      </c>
      <c r="O21" s="421">
        <v>0.36150100923453288</v>
      </c>
      <c r="P21" s="421">
        <f t="shared" si="4"/>
        <v>0.29603098464851163</v>
      </c>
      <c r="Q21" s="52">
        <v>22200</v>
      </c>
    </row>
    <row r="22" spans="1:17" ht="15" customHeight="1" x14ac:dyDescent="0.2">
      <c r="A22" s="64"/>
      <c r="B22" s="64" t="s">
        <v>247</v>
      </c>
      <c r="C22" s="176">
        <v>1023548.8400000003</v>
      </c>
      <c r="D22" s="180">
        <v>1228058.33</v>
      </c>
      <c r="E22" s="65">
        <v>914099.54</v>
      </c>
      <c r="F22" s="394">
        <f t="shared" si="5"/>
        <v>0.7443453764936393</v>
      </c>
      <c r="G22" s="224">
        <v>819724.34999999963</v>
      </c>
      <c r="H22" s="392">
        <f t="shared" si="1"/>
        <v>0.66749626624005687</v>
      </c>
      <c r="I22" s="55">
        <v>385591.3899999999</v>
      </c>
      <c r="J22" s="408">
        <f t="shared" si="2"/>
        <v>0.31398458898935189</v>
      </c>
      <c r="K22" s="74">
        <v>763611.87</v>
      </c>
      <c r="L22" s="392">
        <v>0.62205145797520378</v>
      </c>
      <c r="M22" s="550">
        <f t="shared" si="3"/>
        <v>7.3482985538189327E-2</v>
      </c>
      <c r="N22" s="74">
        <v>410314.28</v>
      </c>
      <c r="O22" s="421">
        <v>0.33424912069798762</v>
      </c>
      <c r="P22" s="421">
        <f t="shared" si="4"/>
        <v>-6.0253545160553812E-2</v>
      </c>
      <c r="Q22" s="53" t="s">
        <v>248</v>
      </c>
    </row>
    <row r="23" spans="1:17" ht="15" customHeight="1" x14ac:dyDescent="0.2">
      <c r="A23" s="60"/>
      <c r="B23" s="60" t="s">
        <v>249</v>
      </c>
      <c r="C23" s="177">
        <v>753190.53</v>
      </c>
      <c r="D23" s="182">
        <v>763833.05</v>
      </c>
      <c r="E23" s="74">
        <v>700473</v>
      </c>
      <c r="F23" s="393">
        <f t="shared" si="5"/>
        <v>0.9170498710418461</v>
      </c>
      <c r="G23" s="61">
        <v>684288.76</v>
      </c>
      <c r="H23" s="393">
        <f t="shared" si="1"/>
        <v>0.89586168076911565</v>
      </c>
      <c r="I23" s="61">
        <v>292019.23</v>
      </c>
      <c r="J23" s="407">
        <f t="shared" si="2"/>
        <v>0.38230766526795346</v>
      </c>
      <c r="K23" s="74">
        <v>588546.36</v>
      </c>
      <c r="L23" s="392">
        <v>0.77933493154369926</v>
      </c>
      <c r="M23" s="550">
        <f t="shared" si="3"/>
        <v>0.1626760549500299</v>
      </c>
      <c r="N23" s="74">
        <v>326794.15999999997</v>
      </c>
      <c r="O23" s="421">
        <v>0.43273074412095708</v>
      </c>
      <c r="P23" s="421">
        <f t="shared" si="4"/>
        <v>-0.10641233613232259</v>
      </c>
      <c r="Q23" s="52">
        <v>223</v>
      </c>
    </row>
    <row r="24" spans="1:17" ht="15" customHeight="1" x14ac:dyDescent="0.2">
      <c r="A24" s="62"/>
      <c r="B24" s="62" t="s">
        <v>250</v>
      </c>
      <c r="C24" s="177">
        <v>2555771.27</v>
      </c>
      <c r="D24" s="375">
        <v>2126406.67</v>
      </c>
      <c r="E24" s="224">
        <v>1850472.47</v>
      </c>
      <c r="F24" s="122">
        <f t="shared" si="5"/>
        <v>0.87023451163271603</v>
      </c>
      <c r="G24" s="74">
        <v>1850472.47</v>
      </c>
      <c r="H24" s="122">
        <f t="shared" si="1"/>
        <v>0.87023451163271603</v>
      </c>
      <c r="I24" s="74">
        <v>1816735.97</v>
      </c>
      <c r="J24" s="185">
        <f t="shared" si="2"/>
        <v>0.85436901399486298</v>
      </c>
      <c r="K24" s="74">
        <v>2347658.2400000002</v>
      </c>
      <c r="L24" s="392">
        <v>0.94098004223467069</v>
      </c>
      <c r="M24" s="550">
        <f t="shared" si="3"/>
        <v>-0.21177944963573581</v>
      </c>
      <c r="N24" s="74">
        <v>1701298.35</v>
      </c>
      <c r="O24" s="421">
        <v>0.68190836551949552</v>
      </c>
      <c r="P24" s="421">
        <f t="shared" si="4"/>
        <v>6.7852660881026372E-2</v>
      </c>
      <c r="Q24" s="52">
        <v>224</v>
      </c>
    </row>
    <row r="25" spans="1:17" ht="15" customHeight="1" x14ac:dyDescent="0.2">
      <c r="A25" s="64"/>
      <c r="B25" s="64" t="s">
        <v>251</v>
      </c>
      <c r="C25" s="176">
        <v>635947.34</v>
      </c>
      <c r="D25" s="159">
        <v>622402.34</v>
      </c>
      <c r="E25" s="65">
        <v>516996.45</v>
      </c>
      <c r="F25" s="391">
        <f t="shared" si="5"/>
        <v>0.83064670033213572</v>
      </c>
      <c r="G25" s="55">
        <v>457630.16</v>
      </c>
      <c r="H25" s="391">
        <f t="shared" si="1"/>
        <v>0.73526420225219591</v>
      </c>
      <c r="I25" s="55">
        <v>457630.16</v>
      </c>
      <c r="J25" s="408">
        <f t="shared" si="2"/>
        <v>0.73526420225219591</v>
      </c>
      <c r="K25" s="74">
        <v>370741.59</v>
      </c>
      <c r="L25" s="392">
        <v>0.58444572337924527</v>
      </c>
      <c r="M25" s="550">
        <f t="shared" si="3"/>
        <v>0.23436423736543821</v>
      </c>
      <c r="N25" s="74">
        <v>370741.59</v>
      </c>
      <c r="O25" s="421">
        <v>0.58444572337924527</v>
      </c>
      <c r="P25" s="421">
        <f>+I25/N25-1</f>
        <v>0.23436423736543821</v>
      </c>
      <c r="Q25" s="52">
        <v>225</v>
      </c>
    </row>
    <row r="26" spans="1:17" ht="15" customHeight="1" x14ac:dyDescent="0.2">
      <c r="A26" s="60"/>
      <c r="B26" s="60" t="s">
        <v>253</v>
      </c>
      <c r="C26" s="177">
        <v>889654.41</v>
      </c>
      <c r="D26" s="179">
        <v>830361.91</v>
      </c>
      <c r="E26" s="74">
        <v>616724.47</v>
      </c>
      <c r="F26" s="393">
        <f>+E26/D26</f>
        <v>0.74271767836749636</v>
      </c>
      <c r="G26" s="74">
        <v>180180.66</v>
      </c>
      <c r="H26" s="393">
        <f>+G26/D26</f>
        <v>0.21699051682175546</v>
      </c>
      <c r="I26" s="74">
        <v>177180.66</v>
      </c>
      <c r="J26" s="407">
        <f>I26/D26</f>
        <v>0.21337763433777929</v>
      </c>
      <c r="K26" s="74">
        <v>186704.69</v>
      </c>
      <c r="L26" s="392">
        <v>0.17936950847792654</v>
      </c>
      <c r="M26" s="201">
        <f t="shared" si="3"/>
        <v>-3.4943042941235181E-2</v>
      </c>
      <c r="N26" s="74">
        <v>179049.02</v>
      </c>
      <c r="O26" s="533">
        <v>0.17201461147470071</v>
      </c>
      <c r="P26" s="533">
        <f t="shared" si="4"/>
        <v>-1.0434907714099717E-2</v>
      </c>
      <c r="Q26" s="52">
        <v>22601</v>
      </c>
    </row>
    <row r="27" spans="1:17" ht="15" customHeight="1" x14ac:dyDescent="0.2">
      <c r="A27" s="62"/>
      <c r="B27" s="62" t="s">
        <v>252</v>
      </c>
      <c r="C27" s="177">
        <v>10065042</v>
      </c>
      <c r="D27" s="179">
        <v>10788886.74</v>
      </c>
      <c r="E27" s="74">
        <v>10650603.810000001</v>
      </c>
      <c r="F27" s="122">
        <f>+E27/D27</f>
        <v>0.98718283606710666</v>
      </c>
      <c r="G27" s="74">
        <v>8458150.2100000009</v>
      </c>
      <c r="H27" s="122">
        <f>+G27/D27</f>
        <v>0.78396876469573551</v>
      </c>
      <c r="I27" s="74">
        <v>4364428.5999999996</v>
      </c>
      <c r="J27" s="185">
        <f>I27/D27</f>
        <v>0.40453002290021256</v>
      </c>
      <c r="K27" s="74">
        <v>7068368.3099999996</v>
      </c>
      <c r="L27" s="392">
        <v>0.70566080211099058</v>
      </c>
      <c r="M27" s="201">
        <f t="shared" si="3"/>
        <v>0.19661990420530318</v>
      </c>
      <c r="N27" s="74">
        <v>3445075.25</v>
      </c>
      <c r="O27" s="533">
        <v>0.34393433641656423</v>
      </c>
      <c r="P27" s="533">
        <f t="shared" si="4"/>
        <v>0.26686016510089283</v>
      </c>
      <c r="Q27" s="52">
        <v>22602</v>
      </c>
    </row>
    <row r="28" spans="1:17" ht="15" customHeight="1" x14ac:dyDescent="0.2">
      <c r="A28" s="62"/>
      <c r="B28" s="62" t="s">
        <v>254</v>
      </c>
      <c r="C28" s="177">
        <v>877028.4</v>
      </c>
      <c r="D28" s="375">
        <v>1264413.6100000001</v>
      </c>
      <c r="E28" s="224">
        <v>993841.65</v>
      </c>
      <c r="F28" s="122">
        <f t="shared" si="5"/>
        <v>0.78600992755843557</v>
      </c>
      <c r="G28" s="74">
        <v>686899.69</v>
      </c>
      <c r="H28" s="122">
        <f t="shared" si="1"/>
        <v>0.54325553329024978</v>
      </c>
      <c r="I28" s="74">
        <v>369022.38</v>
      </c>
      <c r="J28" s="185">
        <f t="shared" si="2"/>
        <v>0.2918525845352139</v>
      </c>
      <c r="K28" s="74">
        <v>413655.07</v>
      </c>
      <c r="L28" s="392">
        <v>0.3514865148219915</v>
      </c>
      <c r="M28" s="201">
        <f t="shared" si="3"/>
        <v>0.66056151566086196</v>
      </c>
      <c r="N28" s="74">
        <v>383820.07</v>
      </c>
      <c r="O28" s="421">
        <v>0.32613544111288861</v>
      </c>
      <c r="P28" s="421">
        <f t="shared" si="4"/>
        <v>-3.8553716068052468E-2</v>
      </c>
      <c r="Q28" s="52">
        <v>22606</v>
      </c>
    </row>
    <row r="29" spans="1:17" ht="15" customHeight="1" x14ac:dyDescent="0.2">
      <c r="A29" s="62"/>
      <c r="B29" s="62" t="s">
        <v>255</v>
      </c>
      <c r="C29" s="177">
        <v>28424658.260000002</v>
      </c>
      <c r="D29" s="375">
        <v>33717934.57</v>
      </c>
      <c r="E29" s="224">
        <v>27991341.469999999</v>
      </c>
      <c r="F29" s="122">
        <f t="shared" si="5"/>
        <v>0.83016180637899606</v>
      </c>
      <c r="G29" s="74">
        <v>20450682.039999999</v>
      </c>
      <c r="H29" s="122">
        <f t="shared" si="1"/>
        <v>0.60652238343791287</v>
      </c>
      <c r="I29" s="74">
        <v>11796333.16</v>
      </c>
      <c r="J29" s="185">
        <f t="shared" si="2"/>
        <v>0.34985337359589047</v>
      </c>
      <c r="K29" s="74">
        <v>20874993.899999999</v>
      </c>
      <c r="L29" s="392">
        <v>0.62526012682193044</v>
      </c>
      <c r="M29" s="201">
        <f t="shared" si="3"/>
        <v>-2.0326322586374457E-2</v>
      </c>
      <c r="N29" s="74">
        <v>11495674.720000001</v>
      </c>
      <c r="O29" s="421">
        <v>0.3443252279623833</v>
      </c>
      <c r="P29" s="421">
        <f t="shared" si="4"/>
        <v>2.6154049007399038E-2</v>
      </c>
      <c r="Q29" s="52">
        <v>22610</v>
      </c>
    </row>
    <row r="30" spans="1:17" ht="15" customHeight="1" x14ac:dyDescent="0.2">
      <c r="A30" s="64"/>
      <c r="B30" s="64" t="s">
        <v>256</v>
      </c>
      <c r="C30" s="176">
        <v>29412935.52</v>
      </c>
      <c r="D30" s="159">
        <v>16255957.139999997</v>
      </c>
      <c r="E30" s="65">
        <v>10500874.340000004</v>
      </c>
      <c r="F30" s="391">
        <f t="shared" si="5"/>
        <v>0.64597084315393349</v>
      </c>
      <c r="G30" s="55">
        <v>7901635.8699999992</v>
      </c>
      <c r="H30" s="391">
        <f t="shared" si="1"/>
        <v>0.48607632278735208</v>
      </c>
      <c r="I30" s="55">
        <v>5674649.8000000007</v>
      </c>
      <c r="J30" s="408">
        <f t="shared" si="2"/>
        <v>0.34908124763916559</v>
      </c>
      <c r="K30" s="74">
        <v>9795953.4399999995</v>
      </c>
      <c r="L30" s="392">
        <v>0.53903774087544321</v>
      </c>
      <c r="M30" s="550">
        <f t="shared" si="3"/>
        <v>-0.19337755958137759</v>
      </c>
      <c r="N30" s="74">
        <v>4028174.6</v>
      </c>
      <c r="O30" s="534">
        <v>0.22165664113608141</v>
      </c>
      <c r="P30" s="534">
        <f t="shared" si="4"/>
        <v>0.40873978004826328</v>
      </c>
      <c r="Q30" s="53" t="s">
        <v>257</v>
      </c>
    </row>
    <row r="31" spans="1:17" ht="15" customHeight="1" x14ac:dyDescent="0.2">
      <c r="A31" s="60"/>
      <c r="B31" s="60" t="s">
        <v>258</v>
      </c>
      <c r="C31" s="175">
        <v>14579742.949999999</v>
      </c>
      <c r="D31" s="179">
        <v>14906517.689999999</v>
      </c>
      <c r="E31" s="63">
        <v>14886512.84</v>
      </c>
      <c r="F31" s="392">
        <f t="shared" si="5"/>
        <v>0.99865797965587766</v>
      </c>
      <c r="G31" s="63">
        <v>14814455.09</v>
      </c>
      <c r="H31" s="122">
        <f t="shared" si="1"/>
        <v>0.99382400357249367</v>
      </c>
      <c r="I31" s="63">
        <v>6563409.54</v>
      </c>
      <c r="J31" s="407">
        <f t="shared" si="2"/>
        <v>0.44030468258881461</v>
      </c>
      <c r="K31" s="74">
        <v>13725763.029999999</v>
      </c>
      <c r="L31" s="392">
        <v>0.91993937128933589</v>
      </c>
      <c r="M31" s="201">
        <f t="shared" si="3"/>
        <v>7.9317416279188091E-2</v>
      </c>
      <c r="N31" s="74">
        <v>6108199.25</v>
      </c>
      <c r="O31" s="533">
        <v>0.409388750590647</v>
      </c>
      <c r="P31" s="534">
        <f t="shared" si="4"/>
        <v>7.452446643746935E-2</v>
      </c>
      <c r="Q31" s="52">
        <v>22700</v>
      </c>
    </row>
    <row r="32" spans="1:17" ht="15" customHeight="1" x14ac:dyDescent="0.2">
      <c r="A32" s="62"/>
      <c r="B32" s="62" t="s">
        <v>259</v>
      </c>
      <c r="C32" s="175">
        <v>8890585.5500000007</v>
      </c>
      <c r="D32" s="179">
        <v>11920903.970000001</v>
      </c>
      <c r="E32" s="63">
        <v>8826461.0800000001</v>
      </c>
      <c r="F32" s="122">
        <f t="shared" si="5"/>
        <v>0.74041877211766516</v>
      </c>
      <c r="G32" s="63">
        <v>7217927.8899999997</v>
      </c>
      <c r="H32" s="122">
        <f t="shared" si="1"/>
        <v>0.60548494545082721</v>
      </c>
      <c r="I32" s="63">
        <v>3171805.84</v>
      </c>
      <c r="J32" s="185">
        <f t="shared" si="2"/>
        <v>0.26607091609681005</v>
      </c>
      <c r="K32" s="74">
        <v>6135744.6399999997</v>
      </c>
      <c r="L32" s="392">
        <v>0.58940180291490418</v>
      </c>
      <c r="M32" s="201">
        <f t="shared" si="3"/>
        <v>0.17637358030597561</v>
      </c>
      <c r="N32" s="74">
        <v>3164910.34</v>
      </c>
      <c r="O32" s="421">
        <v>0.30402240802186031</v>
      </c>
      <c r="P32" s="534">
        <f t="shared" si="4"/>
        <v>2.1787347062729445E-3</v>
      </c>
      <c r="Q32" s="52">
        <v>22703</v>
      </c>
    </row>
    <row r="33" spans="1:17" ht="15" customHeight="1" x14ac:dyDescent="0.2">
      <c r="A33" s="62"/>
      <c r="B33" s="62" t="s">
        <v>260</v>
      </c>
      <c r="C33" s="175">
        <v>2835603.5100000002</v>
      </c>
      <c r="D33" s="179">
        <v>2946166.0700000003</v>
      </c>
      <c r="E33" s="63">
        <v>2037520.67</v>
      </c>
      <c r="F33" s="122">
        <f t="shared" si="5"/>
        <v>0.69158378095094952</v>
      </c>
      <c r="G33" s="572">
        <v>1902901.8</v>
      </c>
      <c r="H33" s="122">
        <f t="shared" si="1"/>
        <v>0.64589088150078378</v>
      </c>
      <c r="I33" s="63">
        <v>870669.42999999993</v>
      </c>
      <c r="J33" s="185">
        <f t="shared" si="2"/>
        <v>0.29552625660372223</v>
      </c>
      <c r="K33" s="74">
        <v>1946720.73</v>
      </c>
      <c r="L33" s="392">
        <v>0.54766824589828011</v>
      </c>
      <c r="M33" s="201">
        <f t="shared" si="3"/>
        <v>-2.2509099186507342E-2</v>
      </c>
      <c r="N33" s="74">
        <v>830475.82</v>
      </c>
      <c r="O33" s="421">
        <v>0.23363661186283036</v>
      </c>
      <c r="P33" s="534">
        <f t="shared" si="4"/>
        <v>4.8398290512540187E-2</v>
      </c>
      <c r="Q33" s="52" t="s">
        <v>261</v>
      </c>
    </row>
    <row r="34" spans="1:17" ht="15" customHeight="1" x14ac:dyDescent="0.2">
      <c r="A34" s="62"/>
      <c r="B34" s="62" t="s">
        <v>262</v>
      </c>
      <c r="C34" s="175">
        <v>2915000</v>
      </c>
      <c r="D34" s="179">
        <v>2915000</v>
      </c>
      <c r="E34" s="63">
        <v>1000944.27</v>
      </c>
      <c r="F34" s="122">
        <f t="shared" si="5"/>
        <v>0.34337710806174959</v>
      </c>
      <c r="G34" s="63">
        <v>1000944.27</v>
      </c>
      <c r="H34" s="122">
        <f t="shared" si="1"/>
        <v>0.34337710806174959</v>
      </c>
      <c r="I34" s="63">
        <v>912285.15</v>
      </c>
      <c r="J34" s="185">
        <f t="shared" si="2"/>
        <v>0.31296231560891941</v>
      </c>
      <c r="K34" s="74">
        <v>1689964.77</v>
      </c>
      <c r="L34" s="392">
        <v>0.57974777701543745</v>
      </c>
      <c r="M34" s="201">
        <f t="shared" si="3"/>
        <v>-0.40771293711643464</v>
      </c>
      <c r="N34" s="74">
        <v>1121562.01</v>
      </c>
      <c r="O34" s="421">
        <v>0.38475540651801027</v>
      </c>
      <c r="P34" s="534">
        <f t="shared" si="4"/>
        <v>-0.18659410548329824</v>
      </c>
      <c r="Q34" s="53">
        <v>22708</v>
      </c>
    </row>
    <row r="35" spans="1:17" ht="15" customHeight="1" x14ac:dyDescent="0.2">
      <c r="A35" s="62"/>
      <c r="B35" s="62" t="s">
        <v>263</v>
      </c>
      <c r="C35" s="175">
        <v>16844447.059999999</v>
      </c>
      <c r="D35" s="179">
        <v>17276517.530000001</v>
      </c>
      <c r="E35" s="63">
        <v>15763554.93</v>
      </c>
      <c r="F35" s="122">
        <f t="shared" si="5"/>
        <v>0.91242664516313543</v>
      </c>
      <c r="G35" s="63">
        <v>15585420.939999999</v>
      </c>
      <c r="H35" s="122">
        <f t="shared" si="1"/>
        <v>0.90211588724038405</v>
      </c>
      <c r="I35" s="63">
        <v>8030922.5300000003</v>
      </c>
      <c r="J35" s="185">
        <f t="shared" si="2"/>
        <v>0.46484614252001977</v>
      </c>
      <c r="K35" s="74">
        <v>15742810.52</v>
      </c>
      <c r="L35" s="392">
        <v>0.91090006435326321</v>
      </c>
      <c r="M35" s="201">
        <f t="shared" si="3"/>
        <v>-9.9975528384876888E-3</v>
      </c>
      <c r="N35" s="74">
        <v>6219739.4699999997</v>
      </c>
      <c r="O35" s="421">
        <v>0.35988244133954872</v>
      </c>
      <c r="P35" s="534">
        <f t="shared" si="4"/>
        <v>0.29119918426422453</v>
      </c>
      <c r="Q35" s="52">
        <v>22712</v>
      </c>
    </row>
    <row r="36" spans="1:17" ht="15" customHeight="1" x14ac:dyDescent="0.2">
      <c r="A36" s="62"/>
      <c r="B36" s="62" t="s">
        <v>264</v>
      </c>
      <c r="C36" s="175">
        <v>13079002.66</v>
      </c>
      <c r="D36" s="179">
        <v>13304123.380000001</v>
      </c>
      <c r="E36" s="63">
        <v>13304123.380000001</v>
      </c>
      <c r="F36" s="122">
        <f t="shared" si="5"/>
        <v>1</v>
      </c>
      <c r="G36" s="63">
        <v>13304123.380000001</v>
      </c>
      <c r="H36" s="122">
        <f t="shared" si="1"/>
        <v>1</v>
      </c>
      <c r="I36" s="63">
        <v>6944329.3200000003</v>
      </c>
      <c r="J36" s="185">
        <f t="shared" si="2"/>
        <v>0.52196819900508162</v>
      </c>
      <c r="K36" s="74">
        <v>13083012.58</v>
      </c>
      <c r="L36" s="392">
        <v>1</v>
      </c>
      <c r="M36" s="201">
        <f t="shared" si="3"/>
        <v>1.6900602873226145E-2</v>
      </c>
      <c r="N36" s="74">
        <v>6383398.3799999999</v>
      </c>
      <c r="O36" s="421">
        <v>0.48791502270343301</v>
      </c>
      <c r="P36" s="534">
        <f t="shared" si="4"/>
        <v>8.7873403257654914E-2</v>
      </c>
      <c r="Q36" s="52">
        <v>22714</v>
      </c>
    </row>
    <row r="37" spans="1:17" ht="15" customHeight="1" x14ac:dyDescent="0.2">
      <c r="A37" s="62"/>
      <c r="B37" s="62" t="s">
        <v>265</v>
      </c>
      <c r="C37" s="175">
        <v>5251482.1500000004</v>
      </c>
      <c r="D37" s="179">
        <v>5251482.1500000004</v>
      </c>
      <c r="E37" s="63">
        <v>5251482.1500000004</v>
      </c>
      <c r="F37" s="122">
        <f t="shared" si="5"/>
        <v>1</v>
      </c>
      <c r="G37" s="63">
        <v>5251482.1500000004</v>
      </c>
      <c r="H37" s="122">
        <f t="shared" si="1"/>
        <v>1</v>
      </c>
      <c r="I37" s="63">
        <v>2250387.69</v>
      </c>
      <c r="J37" s="185">
        <f t="shared" si="2"/>
        <v>0.42852429575524686</v>
      </c>
      <c r="K37" s="74">
        <v>5251482.1500000004</v>
      </c>
      <c r="L37" s="392">
        <v>1</v>
      </c>
      <c r="M37" s="201">
        <f t="shared" si="3"/>
        <v>0</v>
      </c>
      <c r="N37" s="74">
        <v>2256669.19</v>
      </c>
      <c r="O37" s="421">
        <v>0.42972043425873585</v>
      </c>
      <c r="P37" s="534">
        <f t="shared" si="4"/>
        <v>-2.7835271681978524E-3</v>
      </c>
      <c r="Q37" s="52">
        <v>22715</v>
      </c>
    </row>
    <row r="38" spans="1:17" ht="15" customHeight="1" x14ac:dyDescent="0.2">
      <c r="A38" s="62"/>
      <c r="B38" s="62" t="s">
        <v>266</v>
      </c>
      <c r="C38" s="175">
        <v>15200000</v>
      </c>
      <c r="D38" s="179">
        <v>15200000.01</v>
      </c>
      <c r="E38" s="63">
        <v>15200000</v>
      </c>
      <c r="F38" s="122">
        <f t="shared" si="5"/>
        <v>0.99999999934210526</v>
      </c>
      <c r="G38" s="63">
        <v>15199999.99</v>
      </c>
      <c r="H38" s="122">
        <f t="shared" si="1"/>
        <v>0.99999999868421052</v>
      </c>
      <c r="I38" s="63">
        <v>5606665.2400000002</v>
      </c>
      <c r="J38" s="185">
        <f t="shared" si="2"/>
        <v>0.36885955502048717</v>
      </c>
      <c r="K38" s="74">
        <v>15200000</v>
      </c>
      <c r="L38" s="392">
        <v>1</v>
      </c>
      <c r="M38" s="201">
        <f t="shared" si="3"/>
        <v>-6.5789473868704818E-10</v>
      </c>
      <c r="N38" s="74">
        <v>4202781.07</v>
      </c>
      <c r="O38" s="421">
        <v>0.27649875460526319</v>
      </c>
      <c r="P38" s="534">
        <f t="shared" si="4"/>
        <v>0.33403694996656097</v>
      </c>
      <c r="Q38" s="52">
        <v>22716</v>
      </c>
    </row>
    <row r="39" spans="1:17" ht="15" customHeight="1" x14ac:dyDescent="0.2">
      <c r="A39" s="62"/>
      <c r="B39" s="62" t="s">
        <v>442</v>
      </c>
      <c r="C39" s="175">
        <v>315810.43</v>
      </c>
      <c r="D39" s="179">
        <v>680045.88</v>
      </c>
      <c r="E39" s="63">
        <v>452241.29</v>
      </c>
      <c r="F39" s="122">
        <f t="shared" si="5"/>
        <v>0.6650158515775435</v>
      </c>
      <c r="G39" s="63">
        <v>452241.29</v>
      </c>
      <c r="H39" s="122">
        <f t="shared" si="1"/>
        <v>0.6650158515775435</v>
      </c>
      <c r="I39" s="63">
        <v>192474.44</v>
      </c>
      <c r="J39" s="185">
        <f t="shared" si="2"/>
        <v>0.28303155075360503</v>
      </c>
      <c r="K39" s="74">
        <v>340870.01</v>
      </c>
      <c r="L39" s="392">
        <v>0.97714721982174046</v>
      </c>
      <c r="M39" s="201">
        <f t="shared" si="3"/>
        <v>0.32672654305962556</v>
      </c>
      <c r="N39" s="74">
        <v>105788.76</v>
      </c>
      <c r="O39" s="421">
        <v>0.30325692988476555</v>
      </c>
      <c r="P39" s="534">
        <f t="shared" si="4"/>
        <v>0.81942240366556907</v>
      </c>
      <c r="Q39" s="52" t="s">
        <v>443</v>
      </c>
    </row>
    <row r="40" spans="1:17" ht="15" customHeight="1" x14ac:dyDescent="0.2">
      <c r="A40" s="62"/>
      <c r="B40" s="62" t="s">
        <v>444</v>
      </c>
      <c r="C40" s="175">
        <v>632650.14</v>
      </c>
      <c r="D40" s="179">
        <v>168366.63</v>
      </c>
      <c r="E40" s="63">
        <v>168366.63</v>
      </c>
      <c r="F40" s="122">
        <f t="shared" si="5"/>
        <v>1</v>
      </c>
      <c r="G40" s="63">
        <v>168366.63</v>
      </c>
      <c r="H40" s="122">
        <f t="shared" si="1"/>
        <v>1</v>
      </c>
      <c r="I40" s="63">
        <v>68131.02</v>
      </c>
      <c r="J40" s="185">
        <f t="shared" si="2"/>
        <v>0.40465869038300523</v>
      </c>
      <c r="K40" s="74">
        <v>497497.59</v>
      </c>
      <c r="L40" s="392">
        <v>0.78087086279663631</v>
      </c>
      <c r="M40" s="201">
        <f t="shared" si="3"/>
        <v>-0.66157297364998291</v>
      </c>
      <c r="N40" s="74">
        <v>162845.20000000001</v>
      </c>
      <c r="O40" s="421">
        <v>0.25560138256406589</v>
      </c>
      <c r="P40" s="534">
        <f t="shared" si="4"/>
        <v>-0.58162095044864692</v>
      </c>
      <c r="Q40" s="52" t="s">
        <v>445</v>
      </c>
    </row>
    <row r="41" spans="1:17" ht="15" customHeight="1" x14ac:dyDescent="0.2">
      <c r="A41" s="62"/>
      <c r="B41" s="62" t="s">
        <v>272</v>
      </c>
      <c r="C41" s="175">
        <v>78762909.819999993</v>
      </c>
      <c r="D41" s="179">
        <v>66482435.590000004</v>
      </c>
      <c r="E41" s="63">
        <v>59277161.659999996</v>
      </c>
      <c r="F41" s="122">
        <f t="shared" ref="F41:F55" si="6">+E41/D41</f>
        <v>0.89162139043107214</v>
      </c>
      <c r="G41" s="63">
        <v>56570549.439999998</v>
      </c>
      <c r="H41" s="122">
        <f t="shared" ref="H41:H55" si="7">+G41/D41</f>
        <v>0.85090970175751335</v>
      </c>
      <c r="I41" s="63">
        <v>28938075.010000002</v>
      </c>
      <c r="J41" s="185">
        <f t="shared" ref="J41:J55" si="8">I41/D41</f>
        <v>0.4352739900875825</v>
      </c>
      <c r="K41" s="74">
        <v>55586218.270000003</v>
      </c>
      <c r="L41" s="392">
        <v>0.79772188146681877</v>
      </c>
      <c r="M41" s="201">
        <f t="shared" si="3"/>
        <v>1.7708187400315323E-2</v>
      </c>
      <c r="N41" s="74">
        <v>27614247.800000001</v>
      </c>
      <c r="O41" s="421">
        <v>0.39629408864095694</v>
      </c>
      <c r="P41" s="421">
        <f t="shared" si="4"/>
        <v>4.7940006173190053E-2</v>
      </c>
      <c r="Q41" s="52">
        <v>22719</v>
      </c>
    </row>
    <row r="42" spans="1:17" ht="15" customHeight="1" x14ac:dyDescent="0.2">
      <c r="A42" s="62"/>
      <c r="B42" s="62" t="s">
        <v>267</v>
      </c>
      <c r="C42" s="175">
        <v>1720000</v>
      </c>
      <c r="D42" s="179">
        <v>2594073</v>
      </c>
      <c r="E42" s="63">
        <v>2594073</v>
      </c>
      <c r="F42" s="122">
        <f t="shared" si="6"/>
        <v>1</v>
      </c>
      <c r="G42" s="63">
        <v>2594073</v>
      </c>
      <c r="H42" s="122">
        <f t="shared" si="7"/>
        <v>1</v>
      </c>
      <c r="I42" s="63">
        <v>551052.82999999996</v>
      </c>
      <c r="J42" s="185">
        <f t="shared" si="8"/>
        <v>0.2124276494917452</v>
      </c>
      <c r="K42" s="74">
        <v>1670000</v>
      </c>
      <c r="L42" s="392">
        <v>1</v>
      </c>
      <c r="M42" s="201">
        <f t="shared" si="3"/>
        <v>0.55333712574850291</v>
      </c>
      <c r="N42" s="74">
        <v>842324.95</v>
      </c>
      <c r="O42" s="421">
        <v>0.50438619760479042</v>
      </c>
      <c r="P42" s="421">
        <f t="shared" si="4"/>
        <v>-0.34579543203605689</v>
      </c>
      <c r="Q42" s="52">
        <v>22720</v>
      </c>
    </row>
    <row r="43" spans="1:17" ht="15.75" thickBot="1" x14ac:dyDescent="0.3">
      <c r="A43" s="7" t="s">
        <v>225</v>
      </c>
      <c r="K43" s="74"/>
    </row>
    <row r="44" spans="1:17" x14ac:dyDescent="0.2">
      <c r="A44" s="8" t="s">
        <v>283</v>
      </c>
      <c r="C44" s="156" t="s">
        <v>763</v>
      </c>
      <c r="D44" s="715" t="s">
        <v>835</v>
      </c>
      <c r="E44" s="713"/>
      <c r="F44" s="713"/>
      <c r="G44" s="713"/>
      <c r="H44" s="713"/>
      <c r="I44" s="713"/>
      <c r="J44" s="714"/>
      <c r="K44" s="721" t="s">
        <v>834</v>
      </c>
      <c r="L44" s="722"/>
      <c r="M44" s="722"/>
      <c r="N44" s="722"/>
      <c r="O44" s="722"/>
      <c r="P44" s="723"/>
    </row>
    <row r="45" spans="1:17" x14ac:dyDescent="0.2">
      <c r="C45" s="149">
        <v>1</v>
      </c>
      <c r="D45" s="140">
        <v>2</v>
      </c>
      <c r="E45" s="79">
        <v>3</v>
      </c>
      <c r="F45" s="80" t="s">
        <v>36</v>
      </c>
      <c r="G45" s="79">
        <v>4</v>
      </c>
      <c r="H45" s="80" t="s">
        <v>37</v>
      </c>
      <c r="I45" s="79">
        <v>5</v>
      </c>
      <c r="J45" s="141" t="s">
        <v>38</v>
      </c>
      <c r="K45" s="79" t="s">
        <v>525</v>
      </c>
      <c r="L45" s="80" t="s">
        <v>526</v>
      </c>
      <c r="M45" s="80" t="s">
        <v>527</v>
      </c>
      <c r="N45" s="591" t="s">
        <v>39</v>
      </c>
      <c r="O45" s="80" t="s">
        <v>40</v>
      </c>
      <c r="P45" s="141" t="s">
        <v>352</v>
      </c>
    </row>
    <row r="46" spans="1:17" ht="25.5" x14ac:dyDescent="0.2">
      <c r="A46" s="571"/>
      <c r="B46" s="2" t="s">
        <v>148</v>
      </c>
      <c r="C46" s="150" t="s">
        <v>13</v>
      </c>
      <c r="D46" s="104" t="s">
        <v>340</v>
      </c>
      <c r="E46" s="81" t="s">
        <v>15</v>
      </c>
      <c r="F46" s="81" t="s">
        <v>18</v>
      </c>
      <c r="G46" s="81" t="s">
        <v>16</v>
      </c>
      <c r="H46" s="81" t="s">
        <v>18</v>
      </c>
      <c r="I46" s="81" t="s">
        <v>17</v>
      </c>
      <c r="J46" s="105" t="s">
        <v>18</v>
      </c>
      <c r="K46" s="104" t="s">
        <v>16</v>
      </c>
      <c r="L46" s="81" t="s">
        <v>18</v>
      </c>
      <c r="M46" s="532" t="s">
        <v>824</v>
      </c>
      <c r="N46" s="517" t="s">
        <v>17</v>
      </c>
      <c r="O46" s="81" t="s">
        <v>18</v>
      </c>
      <c r="P46" s="532" t="s">
        <v>824</v>
      </c>
      <c r="Q46" s="51" t="s">
        <v>159</v>
      </c>
    </row>
    <row r="47" spans="1:17" ht="15" customHeight="1" x14ac:dyDescent="0.2">
      <c r="A47" s="73"/>
      <c r="B47" s="581" t="s">
        <v>269</v>
      </c>
      <c r="C47" s="177">
        <v>2113545.42</v>
      </c>
      <c r="D47" s="181">
        <v>1647779.26</v>
      </c>
      <c r="E47" s="74">
        <v>1647779.26</v>
      </c>
      <c r="F47" s="392">
        <f t="shared" si="6"/>
        <v>1</v>
      </c>
      <c r="G47" s="74">
        <v>1647779.26</v>
      </c>
      <c r="H47" s="392">
        <f t="shared" si="7"/>
        <v>1</v>
      </c>
      <c r="I47" s="74">
        <v>412650.71</v>
      </c>
      <c r="J47" s="409">
        <f t="shared" si="8"/>
        <v>0.25042839172523629</v>
      </c>
      <c r="K47" s="74">
        <v>1288895.3999999999</v>
      </c>
      <c r="L47" s="392">
        <v>1</v>
      </c>
      <c r="M47" s="201">
        <f t="shared" si="3"/>
        <v>0.27844296752087105</v>
      </c>
      <c r="N47" s="74">
        <v>623191.64</v>
      </c>
      <c r="O47" s="533">
        <v>0.48350831262180005</v>
      </c>
      <c r="P47" s="533">
        <f t="shared" si="4"/>
        <v>-0.33784299481295987</v>
      </c>
      <c r="Q47" s="52">
        <v>22721</v>
      </c>
    </row>
    <row r="48" spans="1:17" ht="15" customHeight="1" x14ac:dyDescent="0.2">
      <c r="A48" s="62"/>
      <c r="B48" s="62" t="s">
        <v>268</v>
      </c>
      <c r="C48" s="175">
        <v>2702637.01</v>
      </c>
      <c r="D48" s="179">
        <v>2709302.1</v>
      </c>
      <c r="E48" s="63">
        <v>2709302.1</v>
      </c>
      <c r="F48" s="122">
        <f t="shared" si="6"/>
        <v>1</v>
      </c>
      <c r="G48" s="63">
        <v>2709302.1</v>
      </c>
      <c r="H48" s="122">
        <f t="shared" si="7"/>
        <v>1</v>
      </c>
      <c r="I48" s="63">
        <v>1674107.73</v>
      </c>
      <c r="J48" s="185">
        <f t="shared" si="8"/>
        <v>0.61791105908787358</v>
      </c>
      <c r="K48" s="74">
        <v>2696543.67</v>
      </c>
      <c r="L48" s="392">
        <v>0.9977454093992445</v>
      </c>
      <c r="M48" s="201">
        <f t="shared" si="3"/>
        <v>4.7314012162837926E-3</v>
      </c>
      <c r="N48" s="74">
        <v>1277874.26</v>
      </c>
      <c r="O48" s="533">
        <v>0.47282496882553982</v>
      </c>
      <c r="P48" s="533">
        <f t="shared" si="4"/>
        <v>0.31007234624164037</v>
      </c>
      <c r="Q48" s="52">
        <v>22723</v>
      </c>
    </row>
    <row r="49" spans="1:17" ht="15" customHeight="1" x14ac:dyDescent="0.2">
      <c r="A49" s="62"/>
      <c r="B49" s="62" t="s">
        <v>271</v>
      </c>
      <c r="C49" s="175">
        <v>8277660.2699999996</v>
      </c>
      <c r="D49" s="179">
        <v>9353499.8800000008</v>
      </c>
      <c r="E49" s="63">
        <v>9002350.1999999993</v>
      </c>
      <c r="F49" s="122">
        <f t="shared" si="6"/>
        <v>0.96245793718874761</v>
      </c>
      <c r="G49" s="63">
        <v>9002350.1999999993</v>
      </c>
      <c r="H49" s="122">
        <f t="shared" si="7"/>
        <v>0.96245793718874761</v>
      </c>
      <c r="I49" s="63">
        <v>3525447.9</v>
      </c>
      <c r="J49" s="185">
        <f t="shared" si="8"/>
        <v>0.37691216605863681</v>
      </c>
      <c r="K49" s="74">
        <v>8763239.7200000007</v>
      </c>
      <c r="L49" s="392">
        <v>0.96420286341954076</v>
      </c>
      <c r="M49" s="201">
        <f t="shared" si="3"/>
        <v>2.7285625823322723E-2</v>
      </c>
      <c r="N49" s="74">
        <v>2964227.37</v>
      </c>
      <c r="O49" s="533">
        <v>0.32614838910062072</v>
      </c>
      <c r="P49" s="533">
        <f t="shared" si="4"/>
        <v>0.189331134203784</v>
      </c>
      <c r="Q49" s="52">
        <v>22724</v>
      </c>
    </row>
    <row r="50" spans="1:17" ht="15" customHeight="1" x14ac:dyDescent="0.2">
      <c r="A50" s="62"/>
      <c r="B50" s="62" t="s">
        <v>447</v>
      </c>
      <c r="C50" s="175">
        <v>175380.83</v>
      </c>
      <c r="D50" s="179">
        <v>275089.71999999997</v>
      </c>
      <c r="E50" s="63">
        <v>173441.29</v>
      </c>
      <c r="F50" s="122">
        <f t="shared" si="6"/>
        <v>0.63048989980432579</v>
      </c>
      <c r="G50" s="63">
        <v>59787.6</v>
      </c>
      <c r="H50" s="122">
        <f t="shared" si="7"/>
        <v>0.21733854685664009</v>
      </c>
      <c r="I50" s="63">
        <v>42242.6</v>
      </c>
      <c r="J50" s="185">
        <f t="shared" si="8"/>
        <v>0.15355935510785354</v>
      </c>
      <c r="K50" s="74">
        <v>147374.69</v>
      </c>
      <c r="L50" s="392">
        <v>0.65306878943679669</v>
      </c>
      <c r="M50" s="201" t="s">
        <v>127</v>
      </c>
      <c r="N50" s="74">
        <v>97374.09</v>
      </c>
      <c r="O50" s="533">
        <v>0.43149864524776738</v>
      </c>
      <c r="P50" s="533">
        <f t="shared" si="4"/>
        <v>-0.56618233864881307</v>
      </c>
      <c r="Q50" s="52" t="s">
        <v>446</v>
      </c>
    </row>
    <row r="51" spans="1:17" ht="15" customHeight="1" x14ac:dyDescent="0.2">
      <c r="A51" s="62"/>
      <c r="B51" s="62" t="s">
        <v>448</v>
      </c>
      <c r="C51" s="175" t="s">
        <v>127</v>
      </c>
      <c r="D51" s="179"/>
      <c r="E51" s="63"/>
      <c r="F51" s="122" t="s">
        <v>127</v>
      </c>
      <c r="G51" s="63"/>
      <c r="H51" s="122" t="s">
        <v>127</v>
      </c>
      <c r="I51" s="63"/>
      <c r="J51" s="185" t="s">
        <v>127</v>
      </c>
      <c r="K51" s="74"/>
      <c r="L51" s="392" t="s">
        <v>127</v>
      </c>
      <c r="M51" s="201" t="s">
        <v>127</v>
      </c>
      <c r="N51" s="74">
        <v>0</v>
      </c>
      <c r="O51" s="533" t="s">
        <v>127</v>
      </c>
      <c r="P51" s="533" t="s">
        <v>127</v>
      </c>
      <c r="Q51" s="52" t="s">
        <v>449</v>
      </c>
    </row>
    <row r="52" spans="1:17" ht="15" customHeight="1" x14ac:dyDescent="0.2">
      <c r="A52" s="62"/>
      <c r="B52" s="62" t="s">
        <v>273</v>
      </c>
      <c r="C52" s="175">
        <v>268153432.25999999</v>
      </c>
      <c r="D52" s="179">
        <v>265880125.71000001</v>
      </c>
      <c r="E52" s="63">
        <v>256436783.59999999</v>
      </c>
      <c r="F52" s="122">
        <f t="shared" si="6"/>
        <v>0.96448270781886114</v>
      </c>
      <c r="G52" s="63">
        <v>256436783.59999999</v>
      </c>
      <c r="H52" s="122">
        <f t="shared" si="7"/>
        <v>0.96448270781886114</v>
      </c>
      <c r="I52" s="63">
        <v>125161754.87</v>
      </c>
      <c r="J52" s="185">
        <f t="shared" si="8"/>
        <v>0.47074505676485223</v>
      </c>
      <c r="K52" s="74">
        <v>256561922.80000001</v>
      </c>
      <c r="L52" s="392">
        <v>0.97351979338145866</v>
      </c>
      <c r="M52" s="202">
        <f t="shared" si="3"/>
        <v>-4.8775437381476383E-4</v>
      </c>
      <c r="N52" s="74">
        <v>127613710.3</v>
      </c>
      <c r="O52" s="533">
        <v>0.48422802389403247</v>
      </c>
      <c r="P52" s="533">
        <f t="shared" si="4"/>
        <v>-1.9213887161777743E-2</v>
      </c>
      <c r="Q52" s="52">
        <v>22727</v>
      </c>
    </row>
    <row r="53" spans="1:17" ht="15" customHeight="1" x14ac:dyDescent="0.2">
      <c r="A53" s="62"/>
      <c r="B53" s="62" t="s">
        <v>270</v>
      </c>
      <c r="C53" s="175">
        <v>2558945.5</v>
      </c>
      <c r="D53" s="179">
        <v>1516190.3</v>
      </c>
      <c r="E53" s="63">
        <v>1516190.3</v>
      </c>
      <c r="F53" s="122">
        <f t="shared" si="6"/>
        <v>1</v>
      </c>
      <c r="G53" s="63">
        <v>1516190.3</v>
      </c>
      <c r="H53" s="122">
        <f t="shared" si="7"/>
        <v>1</v>
      </c>
      <c r="I53" s="63">
        <v>363147.87</v>
      </c>
      <c r="J53" s="185">
        <f t="shared" si="8"/>
        <v>0.23951338430274879</v>
      </c>
      <c r="K53" s="74">
        <v>2270394.19</v>
      </c>
      <c r="L53" s="392">
        <v>1</v>
      </c>
      <c r="M53" s="201">
        <f t="shared" si="3"/>
        <v>-0.33219072411385964</v>
      </c>
      <c r="N53" s="74">
        <v>704525.9</v>
      </c>
      <c r="O53" s="533">
        <v>0.31030994666172929</v>
      </c>
      <c r="P53" s="533">
        <f t="shared" si="4"/>
        <v>-0.48455000731697728</v>
      </c>
      <c r="Q53" s="52">
        <v>22729</v>
      </c>
    </row>
    <row r="54" spans="1:17" ht="15" customHeight="1" x14ac:dyDescent="0.2">
      <c r="A54" s="62"/>
      <c r="B54" s="62" t="s">
        <v>275</v>
      </c>
      <c r="C54" s="175">
        <v>51517250.469999999</v>
      </c>
      <c r="D54" s="179">
        <v>18575524.140000001</v>
      </c>
      <c r="E54" s="63">
        <v>17821641.75</v>
      </c>
      <c r="F54" s="122">
        <f t="shared" si="6"/>
        <v>0.95941528301876489</v>
      </c>
      <c r="G54" s="63">
        <v>17248428.41</v>
      </c>
      <c r="H54" s="122">
        <f t="shared" si="7"/>
        <v>0.92855675457672437</v>
      </c>
      <c r="I54" s="63">
        <v>13649932.130000001</v>
      </c>
      <c r="J54" s="185">
        <f t="shared" si="8"/>
        <v>0.73483429200291739</v>
      </c>
      <c r="K54" s="74">
        <v>46539141.810000002</v>
      </c>
      <c r="L54" s="392">
        <v>0.90465512022149075</v>
      </c>
      <c r="M54" s="201">
        <f t="shared" si="3"/>
        <v>-0.62937803020910499</v>
      </c>
      <c r="N54" s="74">
        <v>24139196.789999999</v>
      </c>
      <c r="O54" s="533">
        <v>0.46923185784692217</v>
      </c>
      <c r="P54" s="533">
        <f t="shared" si="4"/>
        <v>-0.43453246399421719</v>
      </c>
      <c r="Q54" s="52">
        <v>22731</v>
      </c>
    </row>
    <row r="55" spans="1:17" ht="15" customHeight="1" x14ac:dyDescent="0.2">
      <c r="A55" s="62"/>
      <c r="B55" s="62" t="s">
        <v>274</v>
      </c>
      <c r="C55" s="175">
        <v>4438650.6399999997</v>
      </c>
      <c r="D55" s="179">
        <v>4392561.1500000004</v>
      </c>
      <c r="E55" s="63">
        <v>4336260.4400000004</v>
      </c>
      <c r="F55" s="122">
        <f t="shared" si="6"/>
        <v>0.98718271457643791</v>
      </c>
      <c r="G55" s="63">
        <v>4336260.4400000004</v>
      </c>
      <c r="H55" s="122">
        <f t="shared" si="7"/>
        <v>0.98718271457643791</v>
      </c>
      <c r="I55" s="63">
        <v>2132393.2000000002</v>
      </c>
      <c r="J55" s="185">
        <f t="shared" si="8"/>
        <v>0.48545555250835837</v>
      </c>
      <c r="K55" s="74">
        <v>4265884.72</v>
      </c>
      <c r="L55" s="392">
        <v>0.9978143602666526</v>
      </c>
      <c r="M55" s="201">
        <f t="shared" si="3"/>
        <v>1.6497332820564425E-2</v>
      </c>
      <c r="N55" s="74">
        <v>1976813.3</v>
      </c>
      <c r="O55" s="533">
        <v>0.46238771738447509</v>
      </c>
      <c r="P55" s="533">
        <f t="shared" si="4"/>
        <v>7.8702374169578926E-2</v>
      </c>
      <c r="Q55" s="52">
        <v>22732</v>
      </c>
    </row>
    <row r="56" spans="1:17" ht="15" customHeight="1" x14ac:dyDescent="0.2">
      <c r="A56" s="64"/>
      <c r="B56" s="64" t="s">
        <v>276</v>
      </c>
      <c r="C56" s="176">
        <v>10338679.170000017</v>
      </c>
      <c r="D56" s="180">
        <v>4314065.1200000048</v>
      </c>
      <c r="E56" s="65">
        <v>4216759.5600000024</v>
      </c>
      <c r="F56" s="391">
        <f t="shared" si="5"/>
        <v>0.9774445778416988</v>
      </c>
      <c r="G56" s="65">
        <v>3520105.650000006</v>
      </c>
      <c r="H56" s="391">
        <f t="shared" si="1"/>
        <v>0.81596024911186371</v>
      </c>
      <c r="I56" s="65">
        <v>2581712.3200000077</v>
      </c>
      <c r="J56" s="408">
        <f t="shared" si="2"/>
        <v>0.5984407393460961</v>
      </c>
      <c r="K56" s="74">
        <v>4950351.47</v>
      </c>
      <c r="L56" s="122">
        <v>0.50511109452673064</v>
      </c>
      <c r="M56" s="568">
        <f t="shared" si="3"/>
        <v>-0.28891803514710723</v>
      </c>
      <c r="N56" s="74">
        <v>3416267.84</v>
      </c>
      <c r="O56" s="533">
        <v>0.3485802570416015</v>
      </c>
      <c r="P56" s="533">
        <f t="shared" si="4"/>
        <v>-0.24428866795174708</v>
      </c>
      <c r="Q56" s="53" t="s">
        <v>277</v>
      </c>
    </row>
    <row r="57" spans="1:17" ht="15" customHeight="1" x14ac:dyDescent="0.2">
      <c r="A57" s="60"/>
      <c r="B57" s="60" t="s">
        <v>278</v>
      </c>
      <c r="C57" s="175">
        <v>1933453.17</v>
      </c>
      <c r="D57" s="179">
        <v>1872534.15</v>
      </c>
      <c r="E57" s="63">
        <v>1322903.72</v>
      </c>
      <c r="F57" s="392">
        <f t="shared" si="5"/>
        <v>0.70647775369009957</v>
      </c>
      <c r="G57" s="449">
        <v>805599.93</v>
      </c>
      <c r="H57" s="392">
        <f t="shared" si="1"/>
        <v>0.4302190857240174</v>
      </c>
      <c r="I57" s="63">
        <v>626368.37</v>
      </c>
      <c r="J57" s="409">
        <f t="shared" si="2"/>
        <v>0.33450304230766637</v>
      </c>
      <c r="K57" s="74">
        <v>670788.48</v>
      </c>
      <c r="L57" s="41">
        <v>0.39338011067553608</v>
      </c>
      <c r="M57" s="201">
        <f t="shared" si="3"/>
        <v>0.20097460528839139</v>
      </c>
      <c r="N57" s="74">
        <v>604781.98</v>
      </c>
      <c r="O57" s="533">
        <v>0.35467097202827613</v>
      </c>
      <c r="P57" s="533">
        <f t="shared" si="4"/>
        <v>3.5692845874806034E-2</v>
      </c>
      <c r="Q57" s="52">
        <v>230</v>
      </c>
    </row>
    <row r="58" spans="1:17" ht="15" customHeight="1" x14ac:dyDescent="0.2">
      <c r="A58" s="62"/>
      <c r="B58" s="62" t="s">
        <v>279</v>
      </c>
      <c r="C58" s="175">
        <v>818290.31</v>
      </c>
      <c r="D58" s="179">
        <v>1019782.84</v>
      </c>
      <c r="E58" s="63">
        <v>704018.3</v>
      </c>
      <c r="F58" s="122">
        <f t="shared" si="5"/>
        <v>0.69036099881814061</v>
      </c>
      <c r="G58" s="450">
        <v>662701.15</v>
      </c>
      <c r="H58" s="122">
        <f t="shared" si="1"/>
        <v>0.6498453631559441</v>
      </c>
      <c r="I58" s="63">
        <v>400802.27</v>
      </c>
      <c r="J58" s="185">
        <f t="shared" si="2"/>
        <v>0.39302707819637367</v>
      </c>
      <c r="K58" s="74">
        <v>499862.36</v>
      </c>
      <c r="L58" s="41">
        <v>0.47763964988546392</v>
      </c>
      <c r="M58" s="201">
        <f t="shared" si="3"/>
        <v>0.32576725721056499</v>
      </c>
      <c r="N58" s="74">
        <v>318660.93</v>
      </c>
      <c r="O58" s="533">
        <v>0.30449401118615199</v>
      </c>
      <c r="P58" s="533">
        <f t="shared" si="4"/>
        <v>0.25777035170267038</v>
      </c>
      <c r="Q58" s="52">
        <v>231</v>
      </c>
    </row>
    <row r="59" spans="1:17" ht="15" customHeight="1" x14ac:dyDescent="0.2">
      <c r="A59" s="64"/>
      <c r="B59" s="64" t="s">
        <v>280</v>
      </c>
      <c r="C59" s="176">
        <v>347956.93</v>
      </c>
      <c r="D59" s="180">
        <v>277108.59000000003</v>
      </c>
      <c r="E59" s="65">
        <v>233000</v>
      </c>
      <c r="F59" s="391">
        <f t="shared" si="5"/>
        <v>0.84082561280399126</v>
      </c>
      <c r="G59" s="451">
        <v>115839.15</v>
      </c>
      <c r="H59" s="391">
        <f>+G59/D59</f>
        <v>0.41802800122507927</v>
      </c>
      <c r="I59" s="65">
        <v>115839.15</v>
      </c>
      <c r="J59" s="408">
        <f t="shared" si="2"/>
        <v>0.41802800122507927</v>
      </c>
      <c r="K59" s="74">
        <v>121200.75</v>
      </c>
      <c r="L59" s="264">
        <v>0.23022196603327652</v>
      </c>
      <c r="M59" s="201">
        <f t="shared" si="3"/>
        <v>-4.4237350016398502E-2</v>
      </c>
      <c r="N59" s="74">
        <v>121200.75</v>
      </c>
      <c r="O59" s="533">
        <v>0.23022196603327652</v>
      </c>
      <c r="P59" s="533">
        <f t="shared" si="4"/>
        <v>-4.4237350016398502E-2</v>
      </c>
      <c r="Q59" s="52">
        <v>233</v>
      </c>
    </row>
    <row r="60" spans="1:17" ht="15" customHeight="1" x14ac:dyDescent="0.2">
      <c r="A60" s="48"/>
      <c r="B60" s="48" t="s">
        <v>281</v>
      </c>
      <c r="C60" s="168" t="s">
        <v>127</v>
      </c>
      <c r="D60" s="516"/>
      <c r="E60" s="49"/>
      <c r="F60" s="229" t="s">
        <v>127</v>
      </c>
      <c r="G60" s="49"/>
      <c r="H60" s="70" t="s">
        <v>127</v>
      </c>
      <c r="I60" s="49"/>
      <c r="J60" s="164" t="s">
        <v>127</v>
      </c>
      <c r="K60" s="74">
        <v>0</v>
      </c>
      <c r="L60" s="70" t="s">
        <v>127</v>
      </c>
      <c r="M60" s="231" t="s">
        <v>127</v>
      </c>
      <c r="N60" s="74">
        <v>0</v>
      </c>
      <c r="O60" s="556" t="s">
        <v>127</v>
      </c>
      <c r="P60" s="556" t="s">
        <v>127</v>
      </c>
      <c r="Q60" s="52" t="s">
        <v>521</v>
      </c>
    </row>
    <row r="61" spans="1:17" ht="15" customHeight="1" x14ac:dyDescent="0.2">
      <c r="A61" s="487"/>
      <c r="B61" s="75" t="s">
        <v>232</v>
      </c>
      <c r="C61" s="154">
        <f>SUM(C12:C42,C47:C60)</f>
        <v>672520213.83999991</v>
      </c>
      <c r="D61" s="144">
        <f>SUM(D12:D42,D47:D60)</f>
        <v>619850166.21000004</v>
      </c>
      <c r="E61" s="76">
        <f>SUM(E12:E42,E47:E60)</f>
        <v>571000304.53999996</v>
      </c>
      <c r="F61" s="82">
        <f>+E61/D61</f>
        <v>0.92119085493081865</v>
      </c>
      <c r="G61" s="76">
        <f>SUM(G12:G42,G47:G60)</f>
        <v>548682968.30999994</v>
      </c>
      <c r="H61" s="82">
        <f t="shared" si="1"/>
        <v>0.88518645024305886</v>
      </c>
      <c r="I61" s="76">
        <f>SUM(I12:I42,I47:I60)</f>
        <v>274055539.54999995</v>
      </c>
      <c r="J61" s="162">
        <f t="shared" si="2"/>
        <v>0.44213191266153867</v>
      </c>
      <c r="K61" s="144">
        <f>SUM(K12:K42,K47:K60)</f>
        <v>571264209.0200001</v>
      </c>
      <c r="L61" s="82">
        <v>0.8667671814816772</v>
      </c>
      <c r="M61" s="82">
        <f t="shared" si="3"/>
        <v>-3.9528541003361894E-2</v>
      </c>
      <c r="N61" s="650">
        <f>SUM(N12:N42,N47:N60)</f>
        <v>280391453.74000001</v>
      </c>
      <c r="O61" s="204">
        <v>0.4254320614391251</v>
      </c>
      <c r="P61" s="204">
        <f>+I61/N61-1</f>
        <v>-2.2596673705594483E-2</v>
      </c>
    </row>
    <row r="62" spans="1:17" ht="15" customHeight="1" x14ac:dyDescent="0.2">
      <c r="A62" s="73"/>
      <c r="B62" s="73" t="s">
        <v>336</v>
      </c>
      <c r="C62" s="177">
        <v>15898635.050000001</v>
      </c>
      <c r="D62" s="181">
        <v>15893744.65</v>
      </c>
      <c r="E62" s="74">
        <v>5598292.9500000002</v>
      </c>
      <c r="F62" s="392">
        <f>+E62/D62</f>
        <v>0.35223247090483489</v>
      </c>
      <c r="G62" s="74">
        <v>5598292.9500000002</v>
      </c>
      <c r="H62" s="392">
        <f t="shared" si="1"/>
        <v>0.35223247090483489</v>
      </c>
      <c r="I62" s="74">
        <v>5598292.9500000002</v>
      </c>
      <c r="J62" s="409">
        <f t="shared" si="2"/>
        <v>0.35223247090483489</v>
      </c>
      <c r="K62" s="74">
        <v>10712169.57</v>
      </c>
      <c r="L62" s="392">
        <v>0.49662353129346315</v>
      </c>
      <c r="M62" s="533">
        <f t="shared" si="3"/>
        <v>-0.47738943886042307</v>
      </c>
      <c r="N62" s="74">
        <v>10712169.57</v>
      </c>
      <c r="O62" s="533">
        <v>0.49662353129346315</v>
      </c>
      <c r="P62" s="533">
        <f>+I62/N62-1</f>
        <v>-0.47738943886042307</v>
      </c>
      <c r="Q62" s="52" t="s">
        <v>338</v>
      </c>
    </row>
    <row r="63" spans="1:17" ht="15" customHeight="1" x14ac:dyDescent="0.2">
      <c r="A63" s="62"/>
      <c r="B63" s="62" t="s">
        <v>337</v>
      </c>
      <c r="C63" s="175">
        <v>280000</v>
      </c>
      <c r="D63" s="179">
        <v>284890.40000000002</v>
      </c>
      <c r="E63" s="63">
        <v>55005</v>
      </c>
      <c r="F63" s="122">
        <f>+E63/D63</f>
        <v>0.19307424890413996</v>
      </c>
      <c r="G63" s="63">
        <v>55005</v>
      </c>
      <c r="H63" s="122">
        <f t="shared" si="1"/>
        <v>0.19307424890413996</v>
      </c>
      <c r="I63" s="63">
        <v>55005</v>
      </c>
      <c r="J63" s="185">
        <f t="shared" si="2"/>
        <v>0.19307424890413996</v>
      </c>
      <c r="K63" s="74">
        <v>49143.48</v>
      </c>
      <c r="L63" s="392">
        <v>0.17551242857142857</v>
      </c>
      <c r="M63" s="533">
        <f t="shared" si="3"/>
        <v>0.11927360455547698</v>
      </c>
      <c r="N63" s="74">
        <v>49143.48</v>
      </c>
      <c r="O63" s="533">
        <v>0.17551242857142857</v>
      </c>
      <c r="P63" s="533">
        <f>+I63/N63-1</f>
        <v>0.11927360455547698</v>
      </c>
      <c r="Q63" s="52" t="s">
        <v>339</v>
      </c>
    </row>
    <row r="64" spans="1:17" ht="15" customHeight="1" x14ac:dyDescent="0.2">
      <c r="A64" s="71"/>
      <c r="B64" s="506" t="s">
        <v>179</v>
      </c>
      <c r="C64" s="376">
        <v>250000</v>
      </c>
      <c r="D64" s="182">
        <v>250000</v>
      </c>
      <c r="E64" s="72">
        <v>7796.99</v>
      </c>
      <c r="F64" s="229">
        <f>+E64/D64</f>
        <v>3.1187960000000001E-2</v>
      </c>
      <c r="G64" s="72">
        <v>7796.99</v>
      </c>
      <c r="H64" s="229">
        <f t="shared" si="1"/>
        <v>3.1187960000000001E-2</v>
      </c>
      <c r="I64" s="72">
        <v>7796.99</v>
      </c>
      <c r="J64" s="186">
        <f t="shared" si="2"/>
        <v>3.1187960000000001E-2</v>
      </c>
      <c r="K64" s="74">
        <v>6540.77</v>
      </c>
      <c r="L64" s="392">
        <v>2.6163080000000002E-2</v>
      </c>
      <c r="M64" s="533">
        <f t="shared" si="3"/>
        <v>0.19205995624368377</v>
      </c>
      <c r="N64" s="74">
        <v>6540.77</v>
      </c>
      <c r="O64" s="533">
        <v>2.6163080000000002E-2</v>
      </c>
      <c r="P64" s="533">
        <f>+I64/N64-1</f>
        <v>0.19205995624368377</v>
      </c>
      <c r="Q64" s="52">
        <v>352</v>
      </c>
    </row>
    <row r="65" spans="1:19" ht="15" customHeight="1" thickBot="1" x14ac:dyDescent="0.25">
      <c r="A65" s="487"/>
      <c r="B65" s="480" t="s">
        <v>2</v>
      </c>
      <c r="C65" s="158">
        <f>SUM(C62:C64)</f>
        <v>16428635.050000001</v>
      </c>
      <c r="D65" s="161">
        <f t="shared" ref="D65:I65" si="9">SUM(D62:D64)</f>
        <v>16428635.050000001</v>
      </c>
      <c r="E65" s="166">
        <f t="shared" si="9"/>
        <v>5661094.9400000004</v>
      </c>
      <c r="F65" s="359">
        <f>+E65/D65</f>
        <v>0.3445870532013553</v>
      </c>
      <c r="G65" s="166">
        <f t="shared" si="9"/>
        <v>5661094.9400000004</v>
      </c>
      <c r="H65" s="359">
        <f t="shared" si="1"/>
        <v>0.3445870532013553</v>
      </c>
      <c r="I65" s="166">
        <f t="shared" si="9"/>
        <v>5661094.9400000004</v>
      </c>
      <c r="J65" s="167">
        <f t="shared" si="2"/>
        <v>0.3445870532013553</v>
      </c>
      <c r="K65" s="539">
        <f>SUM(K62:K64)</f>
        <v>10767853.82</v>
      </c>
      <c r="L65" s="359">
        <v>0.48723320452488689</v>
      </c>
      <c r="M65" s="540">
        <f t="shared" si="3"/>
        <v>-0.47425967749625331</v>
      </c>
      <c r="N65" s="539">
        <f>SUM(N62:N64)</f>
        <v>10767853.82</v>
      </c>
      <c r="O65" s="540">
        <v>0.48723320452488689</v>
      </c>
      <c r="P65" s="540">
        <f>+I65/N65-1</f>
        <v>-0.47425967749625331</v>
      </c>
      <c r="Q65" s="53">
        <v>3</v>
      </c>
    </row>
    <row r="67" spans="1:19" ht="15.75" thickBot="1" x14ac:dyDescent="0.3">
      <c r="A67" s="7" t="s">
        <v>225</v>
      </c>
      <c r="N67" s="89"/>
    </row>
    <row r="68" spans="1:19" x14ac:dyDescent="0.2">
      <c r="A68" s="8" t="s">
        <v>282</v>
      </c>
      <c r="C68" s="156" t="s">
        <v>763</v>
      </c>
      <c r="D68" s="715" t="s">
        <v>835</v>
      </c>
      <c r="E68" s="713"/>
      <c r="F68" s="713"/>
      <c r="G68" s="713"/>
      <c r="H68" s="713"/>
      <c r="I68" s="713"/>
      <c r="J68" s="714"/>
      <c r="K68" s="721" t="s">
        <v>834</v>
      </c>
      <c r="L68" s="722"/>
      <c r="M68" s="722"/>
      <c r="N68" s="722"/>
      <c r="O68" s="722"/>
      <c r="P68" s="723"/>
    </row>
    <row r="69" spans="1:19" x14ac:dyDescent="0.2">
      <c r="C69" s="149">
        <v>1</v>
      </c>
      <c r="D69" s="140">
        <v>2</v>
      </c>
      <c r="E69" s="79">
        <v>3</v>
      </c>
      <c r="F69" s="80" t="s">
        <v>36</v>
      </c>
      <c r="G69" s="79">
        <v>4</v>
      </c>
      <c r="H69" s="80" t="s">
        <v>37</v>
      </c>
      <c r="I69" s="79">
        <v>5</v>
      </c>
      <c r="J69" s="141" t="s">
        <v>38</v>
      </c>
      <c r="K69" s="79" t="s">
        <v>525</v>
      </c>
      <c r="L69" s="80" t="s">
        <v>526</v>
      </c>
      <c r="M69" s="80" t="s">
        <v>527</v>
      </c>
      <c r="N69" s="79" t="s">
        <v>39</v>
      </c>
      <c r="O69" s="80" t="s">
        <v>40</v>
      </c>
      <c r="P69" s="141" t="s">
        <v>352</v>
      </c>
    </row>
    <row r="70" spans="1:19" ht="25.5" x14ac:dyDescent="0.2">
      <c r="A70" s="1"/>
      <c r="B70" s="2" t="s">
        <v>148</v>
      </c>
      <c r="C70" s="150" t="s">
        <v>13</v>
      </c>
      <c r="D70" s="104" t="s">
        <v>340</v>
      </c>
      <c r="E70" s="81" t="s">
        <v>15</v>
      </c>
      <c r="F70" s="81" t="s">
        <v>18</v>
      </c>
      <c r="G70" s="81" t="s">
        <v>16</v>
      </c>
      <c r="H70" s="81" t="s">
        <v>18</v>
      </c>
      <c r="I70" s="81" t="s">
        <v>17</v>
      </c>
      <c r="J70" s="105" t="s">
        <v>18</v>
      </c>
      <c r="K70" s="81" t="s">
        <v>16</v>
      </c>
      <c r="L70" s="81" t="s">
        <v>18</v>
      </c>
      <c r="M70" s="81" t="s">
        <v>824</v>
      </c>
      <c r="N70" s="517" t="s">
        <v>17</v>
      </c>
      <c r="O70" s="81" t="s">
        <v>18</v>
      </c>
      <c r="P70" s="532" t="s">
        <v>824</v>
      </c>
      <c r="Q70" s="51" t="s">
        <v>159</v>
      </c>
      <c r="S70" s="340"/>
    </row>
    <row r="71" spans="1:19" ht="15" customHeight="1" x14ac:dyDescent="0.2">
      <c r="A71" s="19"/>
      <c r="B71" s="19" t="s">
        <v>285</v>
      </c>
      <c r="C71" s="458">
        <v>26769829</v>
      </c>
      <c r="D71" s="181">
        <v>26769829</v>
      </c>
      <c r="E71" s="74">
        <v>26769829</v>
      </c>
      <c r="F71" s="395">
        <f t="shared" ref="F71:F94" si="10">+E71/D71</f>
        <v>1</v>
      </c>
      <c r="G71" s="74">
        <v>26769829</v>
      </c>
      <c r="H71" s="395">
        <f>+G71/D71</f>
        <v>1</v>
      </c>
      <c r="I71" s="74">
        <v>15800000</v>
      </c>
      <c r="J71" s="331">
        <f>I71/D71</f>
        <v>0.59021669507115637</v>
      </c>
      <c r="K71" s="74">
        <v>25094829</v>
      </c>
      <c r="L71" s="202">
        <v>1</v>
      </c>
      <c r="M71" s="201">
        <f t="shared" ref="M71:M145" si="11">+G71/K71-1</f>
        <v>6.6746818637417382E-2</v>
      </c>
      <c r="N71" s="74">
        <v>14600000</v>
      </c>
      <c r="O71" s="202">
        <v>0.58179316543659254</v>
      </c>
      <c r="P71" s="201">
        <f>+I71/N71-1</f>
        <v>8.2191780821917915E-2</v>
      </c>
      <c r="Q71" s="53" t="s">
        <v>354</v>
      </c>
      <c r="S71" s="339"/>
    </row>
    <row r="72" spans="1:19" ht="15" customHeight="1" x14ac:dyDescent="0.2">
      <c r="A72" s="20"/>
      <c r="B72" s="20" t="s">
        <v>286</v>
      </c>
      <c r="C72" s="175">
        <v>858841</v>
      </c>
      <c r="D72" s="181">
        <v>0</v>
      </c>
      <c r="E72" s="74">
        <v>0</v>
      </c>
      <c r="F72" s="395" t="s">
        <v>127</v>
      </c>
      <c r="G72" s="74">
        <v>0</v>
      </c>
      <c r="H72" s="395" t="s">
        <v>127</v>
      </c>
      <c r="I72" s="74">
        <v>0</v>
      </c>
      <c r="J72" s="331" t="s">
        <v>127</v>
      </c>
      <c r="K72" s="74">
        <v>1226803.3999999999</v>
      </c>
      <c r="L72" s="202">
        <v>1</v>
      </c>
      <c r="M72" s="201">
        <f t="shared" si="11"/>
        <v>-1</v>
      </c>
      <c r="N72" s="74">
        <v>430000</v>
      </c>
      <c r="O72" s="202">
        <v>0.35050440844881914</v>
      </c>
      <c r="P72" s="201">
        <f>+I72/N72-1</f>
        <v>-1</v>
      </c>
      <c r="Q72" s="53" t="s">
        <v>355</v>
      </c>
      <c r="S72" s="339"/>
    </row>
    <row r="73" spans="1:19" ht="15" customHeight="1" x14ac:dyDescent="0.2">
      <c r="A73" s="20"/>
      <c r="B73" s="20" t="s">
        <v>287</v>
      </c>
      <c r="C73" s="175">
        <v>50427657.619999997</v>
      </c>
      <c r="D73" s="181">
        <v>51587344.170000002</v>
      </c>
      <c r="E73" s="74">
        <v>49065961.289999999</v>
      </c>
      <c r="F73" s="396">
        <f t="shared" si="10"/>
        <v>0.95112400297850019</v>
      </c>
      <c r="G73" s="74">
        <v>49065961.289999999</v>
      </c>
      <c r="H73" s="396">
        <f t="shared" ref="H73:H94" si="12">+G73/D73</f>
        <v>0.95112400297850019</v>
      </c>
      <c r="I73" s="74">
        <v>36847864.189999998</v>
      </c>
      <c r="J73" s="410">
        <f t="shared" ref="J73:J94" si="13">I73/D73</f>
        <v>0.71428108546491964</v>
      </c>
      <c r="K73" s="74">
        <v>50302662.619999997</v>
      </c>
      <c r="L73" s="202">
        <v>1</v>
      </c>
      <c r="M73" s="202">
        <f t="shared" si="11"/>
        <v>-2.4585206141916949E-2</v>
      </c>
      <c r="N73" s="74">
        <v>33459000</v>
      </c>
      <c r="O73" s="202">
        <v>0.66515365702921914</v>
      </c>
      <c r="P73" s="201">
        <f t="shared" ref="P73:P89" si="14">+I73/N73-1</f>
        <v>0.1012840847006784</v>
      </c>
      <c r="Q73" s="53" t="s">
        <v>356</v>
      </c>
      <c r="S73" s="339"/>
    </row>
    <row r="74" spans="1:19" ht="15" customHeight="1" x14ac:dyDescent="0.2">
      <c r="A74" s="20"/>
      <c r="B74" s="20" t="s">
        <v>288</v>
      </c>
      <c r="C74" s="175">
        <v>47699101</v>
      </c>
      <c r="D74" s="181">
        <v>53231418.609999999</v>
      </c>
      <c r="E74" s="74">
        <v>52139303.75</v>
      </c>
      <c r="F74" s="396">
        <f t="shared" si="10"/>
        <v>0.97948364164401891</v>
      </c>
      <c r="G74" s="74">
        <v>52139303.75</v>
      </c>
      <c r="H74" s="396">
        <f t="shared" si="12"/>
        <v>0.97948364164401891</v>
      </c>
      <c r="I74" s="74">
        <v>30670914.75</v>
      </c>
      <c r="J74" s="410">
        <f t="shared" si="13"/>
        <v>0.57618067582813193</v>
      </c>
      <c r="K74" s="74">
        <v>47466246.32</v>
      </c>
      <c r="L74" s="202">
        <v>0.92723229220863035</v>
      </c>
      <c r="M74" s="202">
        <f t="shared" si="11"/>
        <v>9.8450115446162778E-2</v>
      </c>
      <c r="N74" s="74">
        <v>37849611.990000002</v>
      </c>
      <c r="O74" s="202">
        <v>0.73937556064776599</v>
      </c>
      <c r="P74" s="201">
        <f t="shared" si="14"/>
        <v>-0.18966369435693653</v>
      </c>
      <c r="Q74" s="53" t="s">
        <v>813</v>
      </c>
      <c r="S74" s="340"/>
    </row>
    <row r="75" spans="1:19" ht="15" customHeight="1" x14ac:dyDescent="0.2">
      <c r="A75" s="20"/>
      <c r="B75" s="20" t="s">
        <v>289</v>
      </c>
      <c r="C75" s="175">
        <v>143714480.88</v>
      </c>
      <c r="D75" s="181">
        <v>214444265.96000001</v>
      </c>
      <c r="E75" s="74">
        <v>207053237.00999999</v>
      </c>
      <c r="F75" s="396">
        <f t="shared" si="10"/>
        <v>0.96553403320479247</v>
      </c>
      <c r="G75" s="74">
        <v>207053237.00999999</v>
      </c>
      <c r="H75" s="396">
        <f t="shared" si="12"/>
        <v>0.96553403320479247</v>
      </c>
      <c r="I75" s="74">
        <v>162464512.41999999</v>
      </c>
      <c r="J75" s="410">
        <f t="shared" si="13"/>
        <v>0.75760716516572313</v>
      </c>
      <c r="K75" s="74">
        <v>143952893.19999999</v>
      </c>
      <c r="L75" s="202">
        <v>1</v>
      </c>
      <c r="M75" s="202">
        <f t="shared" si="11"/>
        <v>0.43834022649570481</v>
      </c>
      <c r="N75" s="74">
        <v>107192202.2</v>
      </c>
      <c r="O75" s="202">
        <v>0.74463388555222187</v>
      </c>
      <c r="P75" s="201">
        <f t="shared" si="14"/>
        <v>0.51563741658066231</v>
      </c>
      <c r="Q75" s="53" t="s">
        <v>434</v>
      </c>
      <c r="S75" s="339"/>
    </row>
    <row r="76" spans="1:19" ht="15" customHeight="1" x14ac:dyDescent="0.2">
      <c r="A76" s="20"/>
      <c r="B76" s="20" t="s">
        <v>290</v>
      </c>
      <c r="C76" s="175">
        <v>2165090</v>
      </c>
      <c r="D76" s="181">
        <v>2165090</v>
      </c>
      <c r="E76" s="74">
        <v>1623817.5</v>
      </c>
      <c r="F76" s="396">
        <f t="shared" si="10"/>
        <v>0.75</v>
      </c>
      <c r="G76" s="74">
        <v>1623817.5</v>
      </c>
      <c r="H76" s="396">
        <f t="shared" si="12"/>
        <v>0.75</v>
      </c>
      <c r="I76" s="74">
        <v>1623817.5</v>
      </c>
      <c r="J76" s="410">
        <f t="shared" si="13"/>
        <v>0.75</v>
      </c>
      <c r="K76" s="74">
        <v>2165090</v>
      </c>
      <c r="L76" s="202">
        <v>1</v>
      </c>
      <c r="M76" s="202">
        <f t="shared" si="11"/>
        <v>-0.25</v>
      </c>
      <c r="N76" s="74">
        <v>1623817.5</v>
      </c>
      <c r="O76" s="202">
        <v>0.75</v>
      </c>
      <c r="P76" s="201">
        <f t="shared" si="14"/>
        <v>0</v>
      </c>
      <c r="Q76" s="53" t="s">
        <v>357</v>
      </c>
      <c r="S76" s="339"/>
    </row>
    <row r="77" spans="1:19" ht="15" customHeight="1" x14ac:dyDescent="0.2">
      <c r="A77" s="20"/>
      <c r="B77" s="20" t="s">
        <v>291</v>
      </c>
      <c r="C77" s="175">
        <v>8063147</v>
      </c>
      <c r="D77" s="181">
        <v>8063147</v>
      </c>
      <c r="E77" s="74">
        <v>7427447</v>
      </c>
      <c r="F77" s="396">
        <f t="shared" si="10"/>
        <v>0.9211598151441367</v>
      </c>
      <c r="G77" s="74">
        <v>7427447</v>
      </c>
      <c r="H77" s="396">
        <f t="shared" si="12"/>
        <v>0.9211598151441367</v>
      </c>
      <c r="I77" s="74">
        <v>5700000</v>
      </c>
      <c r="J77" s="410">
        <f t="shared" si="13"/>
        <v>0.70692001522482473</v>
      </c>
      <c r="K77" s="74">
        <v>7713147</v>
      </c>
      <c r="L77" s="202">
        <v>0.88155822876577228</v>
      </c>
      <c r="M77" s="202">
        <f t="shared" si="11"/>
        <v>-3.7040652797100893E-2</v>
      </c>
      <c r="N77" s="74">
        <v>5700000</v>
      </c>
      <c r="O77" s="202">
        <v>0.65146974431641225</v>
      </c>
      <c r="P77" s="201">
        <f t="shared" si="14"/>
        <v>0</v>
      </c>
      <c r="Q77" s="53" t="s">
        <v>522</v>
      </c>
      <c r="S77" s="339"/>
    </row>
    <row r="78" spans="1:19" ht="15" customHeight="1" x14ac:dyDescent="0.2">
      <c r="A78" s="20"/>
      <c r="B78" s="20" t="s">
        <v>292</v>
      </c>
      <c r="C78" s="175">
        <v>24001703.870000001</v>
      </c>
      <c r="D78" s="181">
        <v>24076994.870000001</v>
      </c>
      <c r="E78" s="74">
        <v>22876909.68</v>
      </c>
      <c r="F78" s="396">
        <f t="shared" si="10"/>
        <v>0.95015635479096638</v>
      </c>
      <c r="G78" s="74">
        <v>22876909.68</v>
      </c>
      <c r="H78" s="396">
        <f t="shared" si="12"/>
        <v>0.95015635479096638</v>
      </c>
      <c r="I78" s="74">
        <v>8375291</v>
      </c>
      <c r="J78" s="410">
        <f t="shared" si="13"/>
        <v>0.34785449950133246</v>
      </c>
      <c r="K78" s="74">
        <v>24237656.5</v>
      </c>
      <c r="L78" s="202">
        <v>1</v>
      </c>
      <c r="M78" s="202">
        <f t="shared" si="11"/>
        <v>-5.6141847707099957E-2</v>
      </c>
      <c r="N78" s="74">
        <v>7800000</v>
      </c>
      <c r="O78" s="202">
        <v>0.32181329081877202</v>
      </c>
      <c r="P78" s="201">
        <f t="shared" si="14"/>
        <v>7.3755256410256376E-2</v>
      </c>
      <c r="Q78" s="53" t="s">
        <v>523</v>
      </c>
      <c r="S78" s="339"/>
    </row>
    <row r="79" spans="1:19" ht="15" customHeight="1" x14ac:dyDescent="0.2">
      <c r="A79" s="58"/>
      <c r="B79" s="58" t="s">
        <v>293</v>
      </c>
      <c r="C79" s="176">
        <v>10525584.129999999</v>
      </c>
      <c r="D79" s="181">
        <v>11058958.890000001</v>
      </c>
      <c r="E79" s="55">
        <v>10532679.68</v>
      </c>
      <c r="F79" s="397">
        <f t="shared" si="10"/>
        <v>0.95241150498571014</v>
      </c>
      <c r="G79" s="55">
        <v>10532679.68</v>
      </c>
      <c r="H79" s="397">
        <f t="shared" si="12"/>
        <v>0.95241150498571014</v>
      </c>
      <c r="I79" s="55">
        <v>6933374.7599999998</v>
      </c>
      <c r="J79" s="411">
        <f t="shared" si="13"/>
        <v>0.62694642678068579</v>
      </c>
      <c r="K79" s="74">
        <v>10504584.130000001</v>
      </c>
      <c r="L79" s="202">
        <v>0.99426333250568799</v>
      </c>
      <c r="M79" s="202">
        <f t="shared" si="11"/>
        <v>2.6745989800549541E-3</v>
      </c>
      <c r="N79" s="74">
        <v>6220000</v>
      </c>
      <c r="O79" s="202">
        <v>0.58872563174810599</v>
      </c>
      <c r="P79" s="201">
        <f t="shared" si="14"/>
        <v>0.11469047588424441</v>
      </c>
      <c r="Q79" s="314" t="s">
        <v>358</v>
      </c>
      <c r="S79" s="339"/>
    </row>
    <row r="80" spans="1:19" ht="15" customHeight="1" x14ac:dyDescent="0.2">
      <c r="A80" s="48"/>
      <c r="B80" s="48" t="s">
        <v>745</v>
      </c>
      <c r="C80" s="168" t="s">
        <v>127</v>
      </c>
      <c r="D80" s="181"/>
      <c r="E80" s="74"/>
      <c r="F80" s="344" t="s">
        <v>127</v>
      </c>
      <c r="G80" s="74"/>
      <c r="H80" s="344" t="s">
        <v>127</v>
      </c>
      <c r="I80" s="74"/>
      <c r="J80" s="262" t="s">
        <v>127</v>
      </c>
      <c r="K80" s="74">
        <v>30640</v>
      </c>
      <c r="L80" s="202">
        <v>1.4789616046459243E-2</v>
      </c>
      <c r="M80" s="533">
        <f t="shared" si="11"/>
        <v>-1</v>
      </c>
      <c r="N80" s="74">
        <v>0</v>
      </c>
      <c r="O80" s="202">
        <v>0</v>
      </c>
      <c r="P80" s="201" t="s">
        <v>127</v>
      </c>
      <c r="Q80" s="53">
        <v>41099</v>
      </c>
      <c r="S80" s="339"/>
    </row>
    <row r="81" spans="1:19" ht="15" customHeight="1" x14ac:dyDescent="0.2">
      <c r="A81" s="48"/>
      <c r="B81" s="48" t="s">
        <v>754</v>
      </c>
      <c r="C81" s="168" t="s">
        <v>127</v>
      </c>
      <c r="D81" s="181"/>
      <c r="E81" s="74"/>
      <c r="F81" s="344" t="s">
        <v>127</v>
      </c>
      <c r="G81" s="74"/>
      <c r="H81" s="344" t="s">
        <v>127</v>
      </c>
      <c r="I81" s="74"/>
      <c r="J81" s="262" t="s">
        <v>127</v>
      </c>
      <c r="K81" s="74">
        <v>813321</v>
      </c>
      <c r="L81" s="202">
        <v>1</v>
      </c>
      <c r="M81" s="534">
        <f t="shared" si="11"/>
        <v>-1</v>
      </c>
      <c r="N81" s="74">
        <v>813321</v>
      </c>
      <c r="O81" s="202">
        <v>1</v>
      </c>
      <c r="P81" s="201">
        <f t="shared" si="14"/>
        <v>-1</v>
      </c>
      <c r="Q81" s="53">
        <v>42000</v>
      </c>
      <c r="S81" s="339"/>
    </row>
    <row r="82" spans="1:19" ht="15" customHeight="1" x14ac:dyDescent="0.2">
      <c r="A82" s="60"/>
      <c r="B82" s="60" t="s">
        <v>294</v>
      </c>
      <c r="C82" s="465">
        <v>121097984.06999999</v>
      </c>
      <c r="D82" s="181">
        <v>120841446.47</v>
      </c>
      <c r="E82" s="74">
        <v>109687836.33</v>
      </c>
      <c r="F82" s="344">
        <f t="shared" si="10"/>
        <v>0.90770045819694001</v>
      </c>
      <c r="G82" s="74">
        <v>109687836.33</v>
      </c>
      <c r="H82" s="344">
        <f t="shared" si="12"/>
        <v>0.90770045819694001</v>
      </c>
      <c r="I82" s="74">
        <v>81924904.170000002</v>
      </c>
      <c r="J82" s="262">
        <f t="shared" si="13"/>
        <v>0.67795368694414471</v>
      </c>
      <c r="K82" s="74">
        <v>110894542</v>
      </c>
      <c r="L82" s="202">
        <v>0.92066835476902531</v>
      </c>
      <c r="M82" s="201">
        <f t="shared" si="11"/>
        <v>-1.0881560519001909E-2</v>
      </c>
      <c r="N82" s="74">
        <v>75357956.930000007</v>
      </c>
      <c r="O82" s="202">
        <v>0.62563661812587834</v>
      </c>
      <c r="P82" s="201">
        <f t="shared" si="14"/>
        <v>8.7143382166000372E-2</v>
      </c>
      <c r="Q82" s="315" t="s">
        <v>524</v>
      </c>
      <c r="S82" s="339"/>
    </row>
    <row r="83" spans="1:19" ht="15" customHeight="1" x14ac:dyDescent="0.2">
      <c r="A83" s="73"/>
      <c r="B83" s="73" t="s">
        <v>750</v>
      </c>
      <c r="C83" s="177">
        <v>974500</v>
      </c>
      <c r="D83" s="181">
        <v>986418</v>
      </c>
      <c r="E83" s="74">
        <v>974500</v>
      </c>
      <c r="F83" s="344">
        <f t="shared" si="10"/>
        <v>0.98791790093043719</v>
      </c>
      <c r="G83" s="74">
        <v>974500</v>
      </c>
      <c r="H83" s="344">
        <f t="shared" si="12"/>
        <v>0.98791790093043719</v>
      </c>
      <c r="I83" s="74">
        <v>974500</v>
      </c>
      <c r="J83" s="262">
        <f t="shared" si="13"/>
        <v>0.98791790093043719</v>
      </c>
      <c r="K83" s="74">
        <v>0</v>
      </c>
      <c r="L83" s="202">
        <v>0</v>
      </c>
      <c r="M83" s="201" t="s">
        <v>127</v>
      </c>
      <c r="N83" s="74">
        <v>0</v>
      </c>
      <c r="O83" s="202">
        <v>0</v>
      </c>
      <c r="P83" s="201" t="s">
        <v>127</v>
      </c>
      <c r="Q83" s="315">
        <v>44304</v>
      </c>
      <c r="S83" s="339"/>
    </row>
    <row r="84" spans="1:19" ht="15" customHeight="1" x14ac:dyDescent="0.2">
      <c r="A84" s="62"/>
      <c r="B84" s="62" t="s">
        <v>295</v>
      </c>
      <c r="C84" s="175">
        <v>50227097.020000003</v>
      </c>
      <c r="D84" s="181">
        <v>48167097.020000003</v>
      </c>
      <c r="E84" s="74">
        <v>45000000</v>
      </c>
      <c r="F84" s="344">
        <f t="shared" si="10"/>
        <v>0.93424770816715486</v>
      </c>
      <c r="G84" s="74">
        <v>45000000</v>
      </c>
      <c r="H84" s="344">
        <f t="shared" si="12"/>
        <v>0.93424770816715486</v>
      </c>
      <c r="I84" s="74">
        <v>22700000</v>
      </c>
      <c r="J84" s="262">
        <f t="shared" si="13"/>
        <v>0.47127606611987594</v>
      </c>
      <c r="K84" s="74">
        <v>48727097.020000003</v>
      </c>
      <c r="L84" s="202">
        <v>1</v>
      </c>
      <c r="M84" s="201">
        <f t="shared" si="11"/>
        <v>-7.6489207195540865E-2</v>
      </c>
      <c r="N84" s="74">
        <v>26000000</v>
      </c>
      <c r="O84" s="202">
        <v>0.53358401362035413</v>
      </c>
      <c r="P84" s="201">
        <f t="shared" si="14"/>
        <v>-0.12692307692307692</v>
      </c>
      <c r="Q84" s="53" t="s">
        <v>359</v>
      </c>
      <c r="S84" s="339"/>
    </row>
    <row r="85" spans="1:19" ht="15" customHeight="1" x14ac:dyDescent="0.2">
      <c r="A85" s="62"/>
      <c r="B85" s="62" t="s">
        <v>296</v>
      </c>
      <c r="C85" s="175">
        <v>6339474.54</v>
      </c>
      <c r="D85" s="181">
        <v>6331974.54</v>
      </c>
      <c r="E85" s="74">
        <v>4040143.94</v>
      </c>
      <c r="F85" s="344">
        <f t="shared" si="10"/>
        <v>0.63805435642197006</v>
      </c>
      <c r="G85" s="74">
        <v>4040143.94</v>
      </c>
      <c r="H85" s="344">
        <f t="shared" si="12"/>
        <v>0.63805435642197006</v>
      </c>
      <c r="I85" s="74">
        <v>2020071.97</v>
      </c>
      <c r="J85" s="262">
        <f t="shared" si="13"/>
        <v>0.31902717821098503</v>
      </c>
      <c r="K85" s="74">
        <v>2031183.81</v>
      </c>
      <c r="L85" s="202">
        <v>0.55082379117925739</v>
      </c>
      <c r="M85" s="202">
        <f t="shared" si="11"/>
        <v>0.98905875485488437</v>
      </c>
      <c r="N85" s="74">
        <v>2031183.81</v>
      </c>
      <c r="O85" s="202">
        <v>0.55082379117925739</v>
      </c>
      <c r="P85" s="201">
        <f t="shared" si="14"/>
        <v>-5.470622572557815E-3</v>
      </c>
      <c r="Q85" s="53" t="s">
        <v>360</v>
      </c>
      <c r="S85" s="339"/>
    </row>
    <row r="86" spans="1:19" ht="15" customHeight="1" x14ac:dyDescent="0.2">
      <c r="A86" s="64"/>
      <c r="B86" s="64" t="s">
        <v>297</v>
      </c>
      <c r="C86" s="176">
        <v>682526</v>
      </c>
      <c r="D86" s="181">
        <v>682526</v>
      </c>
      <c r="E86" s="55">
        <v>682526</v>
      </c>
      <c r="F86" s="252">
        <f t="shared" si="10"/>
        <v>1</v>
      </c>
      <c r="G86" s="55">
        <v>682526</v>
      </c>
      <c r="H86" s="399">
        <f t="shared" si="12"/>
        <v>1</v>
      </c>
      <c r="I86" s="55">
        <v>682526</v>
      </c>
      <c r="J86" s="262">
        <f t="shared" si="13"/>
        <v>1</v>
      </c>
      <c r="K86" s="74">
        <v>617526</v>
      </c>
      <c r="L86" s="202">
        <v>1</v>
      </c>
      <c r="M86" s="202">
        <f t="shared" si="11"/>
        <v>0.10525872594838104</v>
      </c>
      <c r="N86" s="74">
        <v>617526</v>
      </c>
      <c r="O86" s="202">
        <v>1</v>
      </c>
      <c r="P86" s="202">
        <f t="shared" si="14"/>
        <v>0.10525872594838104</v>
      </c>
      <c r="Q86" s="53" t="s">
        <v>361</v>
      </c>
      <c r="S86" s="339"/>
    </row>
    <row r="87" spans="1:19" ht="15" customHeight="1" x14ac:dyDescent="0.2">
      <c r="A87" s="48"/>
      <c r="B87" s="48" t="s">
        <v>831</v>
      </c>
      <c r="C87" s="168">
        <v>0</v>
      </c>
      <c r="D87" s="181">
        <v>6269648.3700000001</v>
      </c>
      <c r="E87" s="49">
        <v>6269648.3700000001</v>
      </c>
      <c r="F87" s="252">
        <f t="shared" si="10"/>
        <v>1</v>
      </c>
      <c r="G87" s="49">
        <v>6269648.3700000001</v>
      </c>
      <c r="H87" s="399">
        <f t="shared" si="12"/>
        <v>1</v>
      </c>
      <c r="I87" s="49">
        <v>2358413</v>
      </c>
      <c r="J87" s="262">
        <f t="shared" si="13"/>
        <v>0.37616351999657677</v>
      </c>
      <c r="K87" s="74"/>
      <c r="L87" s="202"/>
      <c r="M87" s="202"/>
      <c r="N87" s="74"/>
      <c r="O87" s="202"/>
      <c r="P87" s="202"/>
      <c r="Q87" s="53">
        <v>44340</v>
      </c>
      <c r="S87" s="339"/>
    </row>
    <row r="88" spans="1:19" ht="15" customHeight="1" x14ac:dyDescent="0.2">
      <c r="A88" s="60"/>
      <c r="B88" s="60" t="s">
        <v>298</v>
      </c>
      <c r="C88" s="177">
        <v>40211118.060000002</v>
      </c>
      <c r="D88" s="181">
        <v>40285608.810000002</v>
      </c>
      <c r="E88" s="74">
        <v>25232460.489999998</v>
      </c>
      <c r="F88" s="225">
        <f t="shared" si="10"/>
        <v>0.62633931161384371</v>
      </c>
      <c r="G88" s="74">
        <v>25232460.489999998</v>
      </c>
      <c r="H88" s="344">
        <f t="shared" si="12"/>
        <v>0.62633931161384371</v>
      </c>
      <c r="I88" s="74">
        <v>23102610.489999998</v>
      </c>
      <c r="J88" s="511">
        <f t="shared" si="13"/>
        <v>0.57347055617204157</v>
      </c>
      <c r="K88" s="74">
        <v>24818170</v>
      </c>
      <c r="L88" s="202">
        <v>0.63578503549168541</v>
      </c>
      <c r="M88" s="202">
        <f t="shared" si="11"/>
        <v>1.6693031355655918E-2</v>
      </c>
      <c r="N88" s="74">
        <v>22990000</v>
      </c>
      <c r="O88" s="202">
        <v>0.5889514805464644</v>
      </c>
      <c r="P88" s="202">
        <f t="shared" si="14"/>
        <v>4.8982379295345879E-3</v>
      </c>
      <c r="Q88" s="316" t="s">
        <v>753</v>
      </c>
      <c r="S88" s="339"/>
    </row>
    <row r="89" spans="1:19" ht="15" customHeight="1" x14ac:dyDescent="0.2">
      <c r="A89" s="62"/>
      <c r="B89" s="62" t="s">
        <v>299</v>
      </c>
      <c r="C89" s="175">
        <v>17144480</v>
      </c>
      <c r="D89" s="181">
        <v>17144480</v>
      </c>
      <c r="E89" s="74">
        <v>16277710</v>
      </c>
      <c r="F89" s="344">
        <f t="shared" si="10"/>
        <v>0.94944320271014349</v>
      </c>
      <c r="G89" s="74">
        <v>16277710</v>
      </c>
      <c r="H89" s="344">
        <f t="shared" si="12"/>
        <v>0.94944320271014349</v>
      </c>
      <c r="I89" s="74">
        <v>8648886</v>
      </c>
      <c r="J89" s="412">
        <f t="shared" si="13"/>
        <v>0.50447059345048673</v>
      </c>
      <c r="K89" s="74">
        <v>16869480</v>
      </c>
      <c r="L89" s="202">
        <v>1</v>
      </c>
      <c r="M89" s="202">
        <f t="shared" si="11"/>
        <v>-3.5079326689382295E-2</v>
      </c>
      <c r="N89" s="74">
        <v>10650000</v>
      </c>
      <c r="O89" s="202">
        <v>0.6313176221199468</v>
      </c>
      <c r="P89" s="202">
        <f t="shared" si="14"/>
        <v>-0.18789802816901413</v>
      </c>
      <c r="Q89" s="53" t="s">
        <v>362</v>
      </c>
      <c r="S89" s="339"/>
    </row>
    <row r="90" spans="1:19" ht="15" customHeight="1" x14ac:dyDescent="0.2">
      <c r="A90" s="62"/>
      <c r="B90" s="62" t="s">
        <v>746</v>
      </c>
      <c r="C90" s="175" t="s">
        <v>127</v>
      </c>
      <c r="D90" s="181"/>
      <c r="E90" s="74"/>
      <c r="F90" s="344" t="s">
        <v>127</v>
      </c>
      <c r="G90" s="74"/>
      <c r="H90" s="344" t="s">
        <v>127</v>
      </c>
      <c r="I90" s="74"/>
      <c r="J90" s="412" t="s">
        <v>127</v>
      </c>
      <c r="K90" s="74">
        <v>0</v>
      </c>
      <c r="L90" s="202">
        <v>0</v>
      </c>
      <c r="M90" s="202" t="s">
        <v>127</v>
      </c>
      <c r="N90" s="74">
        <v>0</v>
      </c>
      <c r="O90" s="202">
        <v>0</v>
      </c>
      <c r="P90" s="202" t="s">
        <v>127</v>
      </c>
      <c r="Q90" s="53">
        <v>44411</v>
      </c>
      <c r="S90" s="339"/>
    </row>
    <row r="91" spans="1:19" ht="15" customHeight="1" x14ac:dyDescent="0.2">
      <c r="A91" s="62"/>
      <c r="B91" s="62" t="s">
        <v>755</v>
      </c>
      <c r="C91" s="175" t="s">
        <v>127</v>
      </c>
      <c r="D91" s="181">
        <v>2999052.72</v>
      </c>
      <c r="E91" s="74">
        <v>0</v>
      </c>
      <c r="F91" s="344" t="s">
        <v>127</v>
      </c>
      <c r="G91" s="74">
        <v>0</v>
      </c>
      <c r="H91" s="344" t="s">
        <v>127</v>
      </c>
      <c r="I91" s="74">
        <v>0</v>
      </c>
      <c r="J91" s="412" t="s">
        <v>127</v>
      </c>
      <c r="K91" s="74"/>
      <c r="L91" s="202"/>
      <c r="M91" s="202" t="s">
        <v>127</v>
      </c>
      <c r="N91" s="74"/>
      <c r="O91" s="202"/>
      <c r="P91" s="202" t="s">
        <v>127</v>
      </c>
      <c r="Q91" s="53">
        <v>44412</v>
      </c>
      <c r="S91" s="339"/>
    </row>
    <row r="92" spans="1:19" ht="15" customHeight="1" x14ac:dyDescent="0.2">
      <c r="A92" s="62"/>
      <c r="B92" s="62" t="s">
        <v>300</v>
      </c>
      <c r="C92" s="175">
        <v>55924889</v>
      </c>
      <c r="D92" s="181">
        <v>55924889</v>
      </c>
      <c r="E92" s="74">
        <v>2300000</v>
      </c>
      <c r="F92" s="344">
        <f t="shared" si="10"/>
        <v>4.1126590345132379E-2</v>
      </c>
      <c r="G92" s="74">
        <v>2300000</v>
      </c>
      <c r="H92" s="344">
        <f t="shared" si="12"/>
        <v>4.1126590345132379E-2</v>
      </c>
      <c r="I92" s="74">
        <v>2300000</v>
      </c>
      <c r="J92" s="479">
        <f t="shared" si="13"/>
        <v>4.1126590345132379E-2</v>
      </c>
      <c r="K92" s="74">
        <v>0</v>
      </c>
      <c r="L92" s="202">
        <v>0</v>
      </c>
      <c r="M92" s="202" t="s">
        <v>127</v>
      </c>
      <c r="N92" s="74">
        <v>0</v>
      </c>
      <c r="O92" s="202">
        <v>0</v>
      </c>
      <c r="P92" s="202" t="s">
        <v>127</v>
      </c>
      <c r="Q92" s="52" t="s">
        <v>363</v>
      </c>
      <c r="S92" s="339"/>
    </row>
    <row r="93" spans="1:19" ht="15" customHeight="1" x14ac:dyDescent="0.2">
      <c r="A93" s="62"/>
      <c r="B93" s="62" t="s">
        <v>301</v>
      </c>
      <c r="C93" s="175">
        <v>2726590</v>
      </c>
      <c r="D93" s="181">
        <v>2787090</v>
      </c>
      <c r="E93" s="74">
        <v>2726590</v>
      </c>
      <c r="F93" s="344">
        <f t="shared" si="10"/>
        <v>0.97829277131344883</v>
      </c>
      <c r="G93" s="74">
        <v>2726590</v>
      </c>
      <c r="H93" s="344">
        <f t="shared" si="12"/>
        <v>0.97829277131344883</v>
      </c>
      <c r="I93" s="74">
        <v>1362000</v>
      </c>
      <c r="J93" s="412">
        <f t="shared" si="13"/>
        <v>0.48868174332368169</v>
      </c>
      <c r="K93" s="74">
        <v>2726590</v>
      </c>
      <c r="L93" s="202">
        <v>1</v>
      </c>
      <c r="M93" s="202">
        <f t="shared" si="11"/>
        <v>0</v>
      </c>
      <c r="N93" s="74">
        <v>2270590</v>
      </c>
      <c r="O93" s="202">
        <v>0.83275813378615782</v>
      </c>
      <c r="P93" s="202">
        <f t="shared" ref="P93:P94" si="15">+I93/N93-1</f>
        <v>-0.40015590661458034</v>
      </c>
      <c r="Q93" s="53" t="s">
        <v>364</v>
      </c>
      <c r="S93" s="339"/>
    </row>
    <row r="94" spans="1:19" ht="15" customHeight="1" x14ac:dyDescent="0.2">
      <c r="A94" s="62"/>
      <c r="B94" s="62" t="s">
        <v>302</v>
      </c>
      <c r="C94" s="175">
        <v>3137026</v>
      </c>
      <c r="D94" s="181">
        <v>9932616.8100000005</v>
      </c>
      <c r="E94" s="74">
        <v>6014782</v>
      </c>
      <c r="F94" s="398">
        <f t="shared" si="10"/>
        <v>0.60555864733897846</v>
      </c>
      <c r="G94" s="74">
        <v>6014782</v>
      </c>
      <c r="H94" s="398">
        <f t="shared" si="12"/>
        <v>0.60555864733897846</v>
      </c>
      <c r="I94" s="74">
        <v>5469182</v>
      </c>
      <c r="J94" s="412">
        <f t="shared" si="13"/>
        <v>0.55062851055461182</v>
      </c>
      <c r="K94" s="74">
        <v>3545946.26</v>
      </c>
      <c r="L94" s="202">
        <v>0.50153291559138313</v>
      </c>
      <c r="M94" s="202">
        <f t="shared" si="11"/>
        <v>0.69624172476883506</v>
      </c>
      <c r="N94" s="74">
        <v>1616049.26</v>
      </c>
      <c r="O94" s="202">
        <v>0.22857139890977851</v>
      </c>
      <c r="P94" s="202">
        <f t="shared" si="15"/>
        <v>2.3842916397239029</v>
      </c>
      <c r="Q94" s="53" t="s">
        <v>365</v>
      </c>
      <c r="S94" s="339"/>
    </row>
    <row r="95" spans="1:19" ht="15" customHeight="1" x14ac:dyDescent="0.2">
      <c r="A95" s="62"/>
      <c r="B95" s="62" t="s">
        <v>303</v>
      </c>
      <c r="C95" s="175" t="s">
        <v>127</v>
      </c>
      <c r="D95" s="181"/>
      <c r="E95" s="74"/>
      <c r="F95" s="398" t="s">
        <v>127</v>
      </c>
      <c r="G95" s="74"/>
      <c r="H95" s="398" t="s">
        <v>127</v>
      </c>
      <c r="I95" s="74"/>
      <c r="J95" s="412" t="s">
        <v>127</v>
      </c>
      <c r="K95" s="74">
        <v>0</v>
      </c>
      <c r="L95" s="202" t="s">
        <v>127</v>
      </c>
      <c r="M95" s="534" t="s">
        <v>127</v>
      </c>
      <c r="N95" s="74">
        <v>0</v>
      </c>
      <c r="O95" s="202" t="s">
        <v>127</v>
      </c>
      <c r="P95" s="202" t="s">
        <v>127</v>
      </c>
      <c r="Q95" s="53" t="s">
        <v>366</v>
      </c>
      <c r="S95" s="340"/>
    </row>
    <row r="96" spans="1:19" ht="15" customHeight="1" x14ac:dyDescent="0.2">
      <c r="A96" s="62"/>
      <c r="B96" s="62" t="s">
        <v>304</v>
      </c>
      <c r="C96" s="175" t="s">
        <v>127</v>
      </c>
      <c r="D96" s="181"/>
      <c r="E96" s="74"/>
      <c r="F96" s="398" t="s">
        <v>127</v>
      </c>
      <c r="G96" s="74"/>
      <c r="H96" s="398" t="s">
        <v>127</v>
      </c>
      <c r="I96" s="74"/>
      <c r="J96" s="412" t="s">
        <v>127</v>
      </c>
      <c r="K96" s="74">
        <v>0</v>
      </c>
      <c r="L96" s="202" t="s">
        <v>127</v>
      </c>
      <c r="M96" s="534" t="s">
        <v>127</v>
      </c>
      <c r="N96" s="74">
        <v>0</v>
      </c>
      <c r="O96" s="202" t="s">
        <v>127</v>
      </c>
      <c r="P96" s="202" t="s">
        <v>127</v>
      </c>
      <c r="Q96" s="53" t="s">
        <v>367</v>
      </c>
      <c r="S96" s="339"/>
    </row>
    <row r="97" spans="1:19" ht="15" customHeight="1" x14ac:dyDescent="0.2">
      <c r="A97" s="62"/>
      <c r="B97" s="62" t="s">
        <v>305</v>
      </c>
      <c r="C97" s="458">
        <v>4843478</v>
      </c>
      <c r="D97" s="181">
        <v>0</v>
      </c>
      <c r="E97" s="74">
        <v>0</v>
      </c>
      <c r="F97" s="398" t="s">
        <v>127</v>
      </c>
      <c r="G97" s="74">
        <v>0</v>
      </c>
      <c r="H97" s="398" t="s">
        <v>127</v>
      </c>
      <c r="I97" s="74">
        <v>0</v>
      </c>
      <c r="J97" s="412" t="s">
        <v>127</v>
      </c>
      <c r="K97" s="74">
        <v>7686478</v>
      </c>
      <c r="L97" s="202">
        <v>1</v>
      </c>
      <c r="M97" s="534">
        <f t="shared" si="11"/>
        <v>-1</v>
      </c>
      <c r="N97" s="74">
        <v>6876000</v>
      </c>
      <c r="O97" s="202">
        <v>0.89455794968775038</v>
      </c>
      <c r="P97" s="202">
        <f t="shared" ref="P97" si="16">+I97/N97-1</f>
        <v>-1</v>
      </c>
      <c r="Q97" s="53" t="s">
        <v>368</v>
      </c>
      <c r="S97" s="340"/>
    </row>
    <row r="98" spans="1:19" ht="15" customHeight="1" x14ac:dyDescent="0.2">
      <c r="A98" s="62"/>
      <c r="B98" s="62" t="s">
        <v>306</v>
      </c>
      <c r="C98" s="175" t="s">
        <v>127</v>
      </c>
      <c r="D98" s="181"/>
      <c r="E98" s="74"/>
      <c r="F98" s="398" t="s">
        <v>127</v>
      </c>
      <c r="G98" s="74"/>
      <c r="H98" s="398" t="s">
        <v>127</v>
      </c>
      <c r="I98" s="74"/>
      <c r="J98" s="412" t="s">
        <v>127</v>
      </c>
      <c r="K98" s="74">
        <v>0</v>
      </c>
      <c r="L98" s="202" t="s">
        <v>127</v>
      </c>
      <c r="M98" s="534" t="s">
        <v>127</v>
      </c>
      <c r="N98" s="74">
        <v>0</v>
      </c>
      <c r="O98" s="202" t="s">
        <v>127</v>
      </c>
      <c r="P98" s="202" t="s">
        <v>127</v>
      </c>
      <c r="Q98" s="53" t="s">
        <v>369</v>
      </c>
      <c r="S98" s="339"/>
    </row>
    <row r="99" spans="1:19" ht="15" customHeight="1" x14ac:dyDescent="0.2">
      <c r="A99" s="62"/>
      <c r="B99" s="66" t="s">
        <v>307</v>
      </c>
      <c r="C99" s="175" t="s">
        <v>127</v>
      </c>
      <c r="D99" s="181"/>
      <c r="E99" s="74"/>
      <c r="F99" s="398" t="s">
        <v>127</v>
      </c>
      <c r="G99" s="74"/>
      <c r="H99" s="398" t="s">
        <v>127</v>
      </c>
      <c r="I99" s="74"/>
      <c r="J99" s="412" t="s">
        <v>127</v>
      </c>
      <c r="K99" s="74">
        <v>0</v>
      </c>
      <c r="L99" s="202" t="s">
        <v>127</v>
      </c>
      <c r="M99" s="534" t="s">
        <v>127</v>
      </c>
      <c r="N99" s="74">
        <v>0</v>
      </c>
      <c r="O99" s="202" t="s">
        <v>127</v>
      </c>
      <c r="P99" s="202" t="s">
        <v>127</v>
      </c>
      <c r="Q99" s="53" t="s">
        <v>370</v>
      </c>
      <c r="S99" s="339"/>
    </row>
    <row r="100" spans="1:19" ht="15" customHeight="1" x14ac:dyDescent="0.2">
      <c r="A100" s="62"/>
      <c r="B100" s="66" t="s">
        <v>403</v>
      </c>
      <c r="C100" s="175" t="s">
        <v>127</v>
      </c>
      <c r="D100" s="181"/>
      <c r="E100" s="74"/>
      <c r="F100" s="398" t="s">
        <v>127</v>
      </c>
      <c r="G100" s="74"/>
      <c r="H100" s="398" t="s">
        <v>127</v>
      </c>
      <c r="I100" s="74"/>
      <c r="J100" s="412" t="s">
        <v>127</v>
      </c>
      <c r="K100" s="74">
        <v>0</v>
      </c>
      <c r="L100" s="202" t="s">
        <v>127</v>
      </c>
      <c r="M100" s="534" t="s">
        <v>127</v>
      </c>
      <c r="N100" s="74">
        <v>0</v>
      </c>
      <c r="O100" s="202" t="s">
        <v>127</v>
      </c>
      <c r="P100" s="202" t="s">
        <v>127</v>
      </c>
      <c r="Q100" s="53">
        <v>44438</v>
      </c>
      <c r="S100" s="339"/>
    </row>
    <row r="101" spans="1:19" ht="15" customHeight="1" x14ac:dyDescent="0.2">
      <c r="A101" s="62"/>
      <c r="B101" s="66" t="s">
        <v>437</v>
      </c>
      <c r="C101" s="175" t="s">
        <v>127</v>
      </c>
      <c r="D101" s="181"/>
      <c r="E101" s="74"/>
      <c r="F101" s="398" t="s">
        <v>127</v>
      </c>
      <c r="G101" s="74"/>
      <c r="H101" s="398" t="s">
        <v>127</v>
      </c>
      <c r="I101" s="74"/>
      <c r="J101" s="412" t="s">
        <v>127</v>
      </c>
      <c r="K101" s="74">
        <v>0</v>
      </c>
      <c r="L101" s="202" t="s">
        <v>127</v>
      </c>
      <c r="M101" s="535" t="s">
        <v>127</v>
      </c>
      <c r="N101" s="74">
        <v>0</v>
      </c>
      <c r="O101" s="202" t="s">
        <v>127</v>
      </c>
      <c r="P101" s="202" t="s">
        <v>127</v>
      </c>
      <c r="Q101" s="53" t="s">
        <v>450</v>
      </c>
      <c r="S101" s="339"/>
    </row>
    <row r="102" spans="1:19" ht="15" customHeight="1" x14ac:dyDescent="0.2">
      <c r="A102" s="62"/>
      <c r="B102" s="62" t="s">
        <v>308</v>
      </c>
      <c r="C102" s="175">
        <v>11958000</v>
      </c>
      <c r="D102" s="181">
        <v>11958000</v>
      </c>
      <c r="E102" s="74">
        <v>0</v>
      </c>
      <c r="F102" s="398">
        <f>+E102/D102</f>
        <v>0</v>
      </c>
      <c r="G102" s="74">
        <v>0</v>
      </c>
      <c r="H102" s="398">
        <f>+G102/D102</f>
        <v>0</v>
      </c>
      <c r="I102" s="74">
        <v>0</v>
      </c>
      <c r="J102" s="412">
        <f>I102/D102</f>
        <v>0</v>
      </c>
      <c r="K102" s="74">
        <v>0</v>
      </c>
      <c r="L102" s="202">
        <v>0</v>
      </c>
      <c r="M102" s="534" t="s">
        <v>127</v>
      </c>
      <c r="N102" s="74">
        <v>0</v>
      </c>
      <c r="O102" s="202">
        <v>0</v>
      </c>
      <c r="P102" s="202" t="s">
        <v>127</v>
      </c>
      <c r="Q102" s="53" t="s">
        <v>372</v>
      </c>
      <c r="S102" s="340"/>
    </row>
    <row r="103" spans="1:19" ht="15" customHeight="1" x14ac:dyDescent="0.2">
      <c r="A103" s="62"/>
      <c r="B103" s="62" t="s">
        <v>309</v>
      </c>
      <c r="C103" s="175">
        <v>4087039.66</v>
      </c>
      <c r="D103" s="181">
        <v>4087039.66</v>
      </c>
      <c r="E103" s="74">
        <v>4087039.66</v>
      </c>
      <c r="F103" s="398">
        <f>+E103/D103</f>
        <v>1</v>
      </c>
      <c r="G103" s="63">
        <v>4087039.66</v>
      </c>
      <c r="H103" s="398">
        <f>+G103/D103</f>
        <v>1</v>
      </c>
      <c r="I103" s="63">
        <v>1508109.94</v>
      </c>
      <c r="J103" s="412">
        <f>I103/D103</f>
        <v>0.36899811733170212</v>
      </c>
      <c r="K103" s="74">
        <v>3884039.66</v>
      </c>
      <c r="L103" s="202">
        <v>1</v>
      </c>
      <c r="M103" s="535">
        <f t="shared" si="11"/>
        <v>5.2265171772216235E-2</v>
      </c>
      <c r="N103" s="74">
        <v>1408186.29</v>
      </c>
      <c r="O103" s="202">
        <v>0.36255713465088563</v>
      </c>
      <c r="P103" s="202">
        <f t="shared" ref="P103" si="17">+I103/N103-1</f>
        <v>7.0959112945205405E-2</v>
      </c>
      <c r="Q103" s="53" t="s">
        <v>373</v>
      </c>
      <c r="S103" s="340"/>
    </row>
    <row r="104" spans="1:19" ht="15" customHeight="1" x14ac:dyDescent="0.2">
      <c r="A104" s="71"/>
      <c r="B104" s="115" t="s">
        <v>371</v>
      </c>
      <c r="C104" s="175" t="s">
        <v>127</v>
      </c>
      <c r="D104" s="181"/>
      <c r="E104" s="74"/>
      <c r="F104" s="122" t="s">
        <v>127</v>
      </c>
      <c r="G104" s="74"/>
      <c r="H104" s="392" t="s">
        <v>127</v>
      </c>
      <c r="I104" s="74"/>
      <c r="J104" s="412" t="s">
        <v>127</v>
      </c>
      <c r="K104" s="74">
        <v>0</v>
      </c>
      <c r="L104" s="202" t="s">
        <v>127</v>
      </c>
      <c r="M104" s="534" t="s">
        <v>127</v>
      </c>
      <c r="N104" s="74">
        <v>0</v>
      </c>
      <c r="O104" s="202" t="s">
        <v>127</v>
      </c>
      <c r="P104" s="202" t="s">
        <v>127</v>
      </c>
      <c r="Q104" s="114" t="s">
        <v>374</v>
      </c>
      <c r="S104" s="340"/>
    </row>
    <row r="105" spans="1:19" ht="15" customHeight="1" x14ac:dyDescent="0.2">
      <c r="A105" s="64"/>
      <c r="B105" s="64" t="s">
        <v>310</v>
      </c>
      <c r="C105" s="176">
        <v>2177459.6</v>
      </c>
      <c r="D105" s="181">
        <v>2214014.11</v>
      </c>
      <c r="E105" s="72">
        <v>2214014.11</v>
      </c>
      <c r="F105" s="476">
        <f>+E105/D105</f>
        <v>1</v>
      </c>
      <c r="G105" s="72">
        <v>2214014.11</v>
      </c>
      <c r="H105" s="476">
        <f>+G105/D105</f>
        <v>1</v>
      </c>
      <c r="I105" s="72">
        <v>550634.52</v>
      </c>
      <c r="J105" s="610">
        <f>I105/D105</f>
        <v>0.24870416024584416</v>
      </c>
      <c r="K105" s="74">
        <v>2049746.23</v>
      </c>
      <c r="L105" s="202">
        <v>0.97226422357108355</v>
      </c>
      <c r="M105" s="556">
        <f t="shared" si="11"/>
        <v>8.0140593794383985E-2</v>
      </c>
      <c r="N105" s="74">
        <v>785869.82</v>
      </c>
      <c r="O105" s="202">
        <v>0.37276473506198232</v>
      </c>
      <c r="P105" s="202">
        <f t="shared" ref="P105:P106" si="18">+I105/N105-1</f>
        <v>-0.29933112840495635</v>
      </c>
      <c r="Q105" s="53" t="s">
        <v>375</v>
      </c>
      <c r="S105" s="339"/>
    </row>
    <row r="106" spans="1:19" ht="15" customHeight="1" x14ac:dyDescent="0.2">
      <c r="A106" s="48"/>
      <c r="B106" s="48" t="s">
        <v>451</v>
      </c>
      <c r="C106" s="466">
        <v>5055000</v>
      </c>
      <c r="D106" s="181">
        <v>5222884.24</v>
      </c>
      <c r="E106" s="63">
        <v>5168710</v>
      </c>
      <c r="F106" s="398">
        <f>+E106/D106</f>
        <v>0.98962752427382916</v>
      </c>
      <c r="G106" s="63">
        <v>5168710</v>
      </c>
      <c r="H106" s="398">
        <f>+G106/D106</f>
        <v>0.98962752427382916</v>
      </c>
      <c r="I106" s="63">
        <v>4083806</v>
      </c>
      <c r="J106" s="412">
        <f>I106/D106</f>
        <v>0.78190628249497629</v>
      </c>
      <c r="K106" s="74">
        <v>4877000</v>
      </c>
      <c r="L106" s="202">
        <v>1</v>
      </c>
      <c r="M106" s="534">
        <f t="shared" si="11"/>
        <v>5.9813409883124891E-2</v>
      </c>
      <c r="N106" s="74">
        <v>3850000</v>
      </c>
      <c r="O106" s="202">
        <v>0.78941972524092685</v>
      </c>
      <c r="P106" s="202">
        <f t="shared" si="18"/>
        <v>6.072883116883121E-2</v>
      </c>
      <c r="Q106" s="53">
        <v>44453</v>
      </c>
      <c r="R106" s="39"/>
      <c r="S106" s="340"/>
    </row>
    <row r="107" spans="1:19" ht="15" customHeight="1" x14ac:dyDescent="0.2">
      <c r="A107" s="60"/>
      <c r="B107" s="507" t="s">
        <v>353</v>
      </c>
      <c r="C107" s="509" t="s">
        <v>127</v>
      </c>
      <c r="D107" s="182"/>
      <c r="E107" s="49"/>
      <c r="F107" s="252" t="s">
        <v>127</v>
      </c>
      <c r="G107" s="49"/>
      <c r="H107" s="252" t="s">
        <v>127</v>
      </c>
      <c r="I107" s="49"/>
      <c r="J107" s="479" t="s">
        <v>127</v>
      </c>
      <c r="K107" s="74">
        <v>0</v>
      </c>
      <c r="L107" s="202" t="s">
        <v>127</v>
      </c>
      <c r="M107" s="533" t="s">
        <v>127</v>
      </c>
      <c r="N107" s="74">
        <v>0</v>
      </c>
      <c r="O107" s="202" t="s">
        <v>127</v>
      </c>
      <c r="P107" s="202" t="s">
        <v>127</v>
      </c>
      <c r="Q107" s="53">
        <v>449</v>
      </c>
      <c r="R107" s="453"/>
      <c r="S107" s="340"/>
    </row>
    <row r="108" spans="1:19" ht="15" customHeight="1" x14ac:dyDescent="0.2">
      <c r="A108" s="118"/>
      <c r="B108" s="508" t="s">
        <v>334</v>
      </c>
      <c r="C108" s="183">
        <f>SUM(C71:C107)</f>
        <v>640812096.45000005</v>
      </c>
      <c r="D108" s="510">
        <f>SUM(D71:D107)</f>
        <v>727231834.25</v>
      </c>
      <c r="E108" s="119">
        <f>SUM(E71:E107)</f>
        <v>608165145.80999994</v>
      </c>
      <c r="F108" s="404">
        <f>E108/D108</f>
        <v>0.83627409743029957</v>
      </c>
      <c r="G108" s="119">
        <f>SUM(G71:G107)</f>
        <v>608165145.80999994</v>
      </c>
      <c r="H108" s="404">
        <f>+G108/D108</f>
        <v>0.83627409743029957</v>
      </c>
      <c r="I108" s="119">
        <f>SUM(I71:I107)</f>
        <v>426101418.70999998</v>
      </c>
      <c r="J108" s="414">
        <f>I108/D108</f>
        <v>0.58592239591579731</v>
      </c>
      <c r="K108" s="119">
        <f>SUM(K71:K107)</f>
        <v>542235672.14999998</v>
      </c>
      <c r="L108" s="651">
        <v>0.83765844950691648</v>
      </c>
      <c r="M108" s="651">
        <f t="shared" si="11"/>
        <v>0.12158822638611233</v>
      </c>
      <c r="N108" s="119">
        <f>SUM(N71:N107)</f>
        <v>370141314.80000001</v>
      </c>
      <c r="O108" s="536">
        <v>0.57180302915970649</v>
      </c>
      <c r="P108" s="536">
        <f>+I108/N108-1</f>
        <v>0.15118578140956007</v>
      </c>
      <c r="S108" s="340"/>
    </row>
    <row r="109" spans="1:19" ht="15.75" thickBot="1" x14ac:dyDescent="0.3">
      <c r="A109" s="7" t="s">
        <v>225</v>
      </c>
      <c r="K109" s="683"/>
    </row>
    <row r="110" spans="1:19" x14ac:dyDescent="0.2">
      <c r="A110" s="8" t="s">
        <v>282</v>
      </c>
      <c r="C110" s="156" t="s">
        <v>763</v>
      </c>
      <c r="D110" s="715" t="s">
        <v>835</v>
      </c>
      <c r="E110" s="713"/>
      <c r="F110" s="713"/>
      <c r="G110" s="713"/>
      <c r="H110" s="713"/>
      <c r="I110" s="713"/>
      <c r="J110" s="714"/>
      <c r="K110" s="721" t="s">
        <v>834</v>
      </c>
      <c r="L110" s="722"/>
      <c r="M110" s="722"/>
      <c r="N110" s="722"/>
      <c r="O110" s="722"/>
      <c r="P110" s="723"/>
    </row>
    <row r="111" spans="1:19" x14ac:dyDescent="0.2">
      <c r="C111" s="149">
        <v>1</v>
      </c>
      <c r="D111" s="140">
        <v>2</v>
      </c>
      <c r="E111" s="79">
        <v>3</v>
      </c>
      <c r="F111" s="80" t="s">
        <v>36</v>
      </c>
      <c r="G111" s="79">
        <v>4</v>
      </c>
      <c r="H111" s="80" t="s">
        <v>37</v>
      </c>
      <c r="I111" s="79">
        <v>5</v>
      </c>
      <c r="J111" s="141" t="s">
        <v>38</v>
      </c>
      <c r="K111" s="79" t="s">
        <v>525</v>
      </c>
      <c r="L111" s="80" t="s">
        <v>526</v>
      </c>
      <c r="M111" s="80" t="s">
        <v>527</v>
      </c>
      <c r="N111" s="79" t="s">
        <v>39</v>
      </c>
      <c r="O111" s="80" t="s">
        <v>40</v>
      </c>
      <c r="P111" s="141" t="s">
        <v>352</v>
      </c>
    </row>
    <row r="112" spans="1:19" ht="25.5" x14ac:dyDescent="0.2">
      <c r="A112" s="1"/>
      <c r="B112" s="2" t="s">
        <v>148</v>
      </c>
      <c r="C112" s="150" t="s">
        <v>13</v>
      </c>
      <c r="D112" s="104" t="s">
        <v>340</v>
      </c>
      <c r="E112" s="81" t="s">
        <v>15</v>
      </c>
      <c r="F112" s="81" t="s">
        <v>18</v>
      </c>
      <c r="G112" s="81" t="s">
        <v>16</v>
      </c>
      <c r="H112" s="81" t="s">
        <v>18</v>
      </c>
      <c r="I112" s="81" t="s">
        <v>17</v>
      </c>
      <c r="J112" s="105" t="s">
        <v>18</v>
      </c>
      <c r="K112" s="81" t="s">
        <v>16</v>
      </c>
      <c r="L112" s="81" t="s">
        <v>18</v>
      </c>
      <c r="M112" s="81" t="s">
        <v>824</v>
      </c>
      <c r="N112" s="517" t="s">
        <v>17</v>
      </c>
      <c r="O112" s="81" t="s">
        <v>18</v>
      </c>
      <c r="P112" s="532" t="s">
        <v>824</v>
      </c>
      <c r="Q112" s="51" t="s">
        <v>159</v>
      </c>
      <c r="S112" s="340"/>
    </row>
    <row r="113" spans="1:19" ht="15" customHeight="1" x14ac:dyDescent="0.2">
      <c r="A113" s="73"/>
      <c r="B113" s="227" t="s">
        <v>417</v>
      </c>
      <c r="C113" s="177">
        <v>2000000</v>
      </c>
      <c r="D113" s="441">
        <v>2393500</v>
      </c>
      <c r="E113" s="74">
        <v>293500</v>
      </c>
      <c r="F113" s="344">
        <f>+E113/D113</f>
        <v>0.12262377271777732</v>
      </c>
      <c r="G113" s="74">
        <v>293500</v>
      </c>
      <c r="H113" s="344">
        <f>+G113/D113</f>
        <v>0.12262377271777732</v>
      </c>
      <c r="I113" s="74">
        <v>0</v>
      </c>
      <c r="J113" s="262">
        <f>I113/D113</f>
        <v>0</v>
      </c>
      <c r="K113" s="74">
        <v>0</v>
      </c>
      <c r="L113" s="202">
        <v>0</v>
      </c>
      <c r="M113" s="652" t="s">
        <v>127</v>
      </c>
      <c r="N113" s="74">
        <v>0</v>
      </c>
      <c r="O113" s="202">
        <v>0</v>
      </c>
      <c r="P113" s="652" t="s">
        <v>127</v>
      </c>
      <c r="Q113" s="114" t="s">
        <v>438</v>
      </c>
      <c r="S113" s="340"/>
    </row>
    <row r="114" spans="1:19" ht="15" customHeight="1" x14ac:dyDescent="0.2">
      <c r="A114" s="62"/>
      <c r="B114" s="228" t="s">
        <v>386</v>
      </c>
      <c r="C114" s="177">
        <v>105000</v>
      </c>
      <c r="D114" s="441">
        <v>105000</v>
      </c>
      <c r="E114" s="74">
        <v>90041.34</v>
      </c>
      <c r="F114" s="344">
        <f>+E114/D114</f>
        <v>0.85753657142857143</v>
      </c>
      <c r="G114" s="74">
        <v>90041.34</v>
      </c>
      <c r="H114" s="344">
        <f>+G114/D114</f>
        <v>0.85753657142857143</v>
      </c>
      <c r="I114" s="74">
        <v>10796.66</v>
      </c>
      <c r="J114" s="262">
        <f>I114/D114</f>
        <v>0.10282533333333334</v>
      </c>
      <c r="K114" s="74">
        <v>87568.43</v>
      </c>
      <c r="L114" s="202">
        <v>1</v>
      </c>
      <c r="M114" s="565">
        <f t="shared" si="11"/>
        <v>2.8239743478329027E-2</v>
      </c>
      <c r="N114" s="74">
        <v>3917.29</v>
      </c>
      <c r="O114" s="202">
        <v>4.4734043992795125E-2</v>
      </c>
      <c r="P114" s="565">
        <f>+I114/N114-1</f>
        <v>1.7561554033528282</v>
      </c>
      <c r="Q114" s="114">
        <v>46101</v>
      </c>
      <c r="S114" s="340"/>
    </row>
    <row r="115" spans="1:19" ht="15" customHeight="1" x14ac:dyDescent="0.2">
      <c r="A115" s="62"/>
      <c r="B115" s="228" t="s">
        <v>400</v>
      </c>
      <c r="C115" s="177" t="s">
        <v>127</v>
      </c>
      <c r="D115" s="441"/>
      <c r="E115" s="74"/>
      <c r="F115" s="398" t="s">
        <v>127</v>
      </c>
      <c r="G115" s="74"/>
      <c r="H115" s="344" t="s">
        <v>127</v>
      </c>
      <c r="I115" s="74"/>
      <c r="J115" s="262" t="s">
        <v>127</v>
      </c>
      <c r="K115" s="74">
        <v>0</v>
      </c>
      <c r="L115" s="202" t="s">
        <v>127</v>
      </c>
      <c r="M115" s="534" t="s">
        <v>127</v>
      </c>
      <c r="N115" s="74">
        <v>0</v>
      </c>
      <c r="O115" s="202" t="s">
        <v>127</v>
      </c>
      <c r="P115" s="534" t="s">
        <v>127</v>
      </c>
      <c r="Q115" s="114">
        <v>46102</v>
      </c>
      <c r="S115" s="340"/>
    </row>
    <row r="116" spans="1:19" ht="15" customHeight="1" x14ac:dyDescent="0.2">
      <c r="A116" s="73"/>
      <c r="B116" s="227" t="s">
        <v>414</v>
      </c>
      <c r="C116" s="177" t="s">
        <v>127</v>
      </c>
      <c r="D116" s="441"/>
      <c r="E116" s="74"/>
      <c r="F116" s="398" t="s">
        <v>127</v>
      </c>
      <c r="G116" s="74"/>
      <c r="H116" s="344" t="s">
        <v>127</v>
      </c>
      <c r="I116" s="74"/>
      <c r="J116" s="262" t="s">
        <v>127</v>
      </c>
      <c r="K116" s="74">
        <v>0</v>
      </c>
      <c r="L116" s="202" t="s">
        <v>127</v>
      </c>
      <c r="M116" s="534" t="s">
        <v>127</v>
      </c>
      <c r="N116" s="74">
        <v>0</v>
      </c>
      <c r="O116" s="202" t="s">
        <v>127</v>
      </c>
      <c r="P116" s="534" t="s">
        <v>127</v>
      </c>
      <c r="Q116" s="114">
        <v>462</v>
      </c>
      <c r="S116" s="340"/>
    </row>
    <row r="117" spans="1:19" ht="15" customHeight="1" x14ac:dyDescent="0.2">
      <c r="A117" s="62"/>
      <c r="B117" s="62" t="s">
        <v>311</v>
      </c>
      <c r="C117" s="177" t="s">
        <v>127</v>
      </c>
      <c r="D117" s="441"/>
      <c r="E117" s="74"/>
      <c r="F117" s="398" t="s">
        <v>127</v>
      </c>
      <c r="G117" s="74"/>
      <c r="H117" s="398" t="s">
        <v>127</v>
      </c>
      <c r="I117" s="74"/>
      <c r="J117" s="412" t="s">
        <v>127</v>
      </c>
      <c r="K117" s="74">
        <v>398251.18</v>
      </c>
      <c r="L117" s="202">
        <v>1</v>
      </c>
      <c r="M117" s="534">
        <f t="shared" si="11"/>
        <v>-1</v>
      </c>
      <c r="N117" s="74">
        <v>398251.18</v>
      </c>
      <c r="O117" s="202">
        <v>1</v>
      </c>
      <c r="P117" s="534">
        <f t="shared" ref="P117:P119" si="19">+I117/N117-1</f>
        <v>-1</v>
      </c>
      <c r="Q117" s="53">
        <v>46401</v>
      </c>
      <c r="S117" s="340"/>
    </row>
    <row r="118" spans="1:19" ht="15" customHeight="1" x14ac:dyDescent="0.2">
      <c r="A118" s="62"/>
      <c r="B118" s="62" t="s">
        <v>758</v>
      </c>
      <c r="C118" s="177">
        <v>76776252.260000005</v>
      </c>
      <c r="D118" s="441">
        <v>76776252.260000005</v>
      </c>
      <c r="E118" s="74">
        <v>76776252.260000005</v>
      </c>
      <c r="F118" s="398">
        <f>+E118/D118</f>
        <v>1</v>
      </c>
      <c r="G118" s="74">
        <v>76776252.260000005</v>
      </c>
      <c r="H118" s="398">
        <f t="shared" ref="H118:H122" si="20">+G118/D118</f>
        <v>1</v>
      </c>
      <c r="I118" s="74">
        <v>51402407.729999997</v>
      </c>
      <c r="J118" s="412">
        <f>I118/D118</f>
        <v>0.66950920651776025</v>
      </c>
      <c r="K118" s="74">
        <v>77261203.620000005</v>
      </c>
      <c r="L118" s="202">
        <v>0.99999999987056909</v>
      </c>
      <c r="M118" s="534">
        <f t="shared" si="11"/>
        <v>-6.27677718283004E-3</v>
      </c>
      <c r="N118" s="74">
        <v>48941454.240000002</v>
      </c>
      <c r="O118" s="202">
        <v>0.63345446279064144</v>
      </c>
      <c r="P118" s="534">
        <f t="shared" si="19"/>
        <v>5.0283620056157829E-2</v>
      </c>
      <c r="Q118" s="53">
        <v>46403</v>
      </c>
      <c r="S118" s="340"/>
    </row>
    <row r="119" spans="1:19" ht="15" customHeight="1" x14ac:dyDescent="0.2">
      <c r="A119" s="62"/>
      <c r="B119" s="62" t="s">
        <v>759</v>
      </c>
      <c r="C119" s="177">
        <v>20426142.609999999</v>
      </c>
      <c r="D119" s="441">
        <v>20426142.609999999</v>
      </c>
      <c r="E119" s="74">
        <v>20426142.609999999</v>
      </c>
      <c r="F119" s="398">
        <f>+E119/D119</f>
        <v>1</v>
      </c>
      <c r="G119" s="74">
        <v>20426142.609999999</v>
      </c>
      <c r="H119" s="398">
        <f t="shared" si="20"/>
        <v>1</v>
      </c>
      <c r="I119" s="74">
        <v>13617428.4</v>
      </c>
      <c r="J119" s="412">
        <f>I119/D119</f>
        <v>0.66666666634028759</v>
      </c>
      <c r="K119" s="74">
        <v>20426142.609999999</v>
      </c>
      <c r="L119" s="202">
        <v>1</v>
      </c>
      <c r="M119" s="534">
        <f t="shared" si="11"/>
        <v>0</v>
      </c>
      <c r="N119" s="74">
        <v>15319606.939999999</v>
      </c>
      <c r="O119" s="202">
        <v>0.74999999914325477</v>
      </c>
      <c r="P119" s="534">
        <f t="shared" si="19"/>
        <v>-0.11111111053088152</v>
      </c>
      <c r="Q119" s="53">
        <v>46404</v>
      </c>
      <c r="S119" s="340"/>
    </row>
    <row r="120" spans="1:19" ht="15" customHeight="1" x14ac:dyDescent="0.2">
      <c r="A120" s="62"/>
      <c r="B120" s="62" t="s">
        <v>312</v>
      </c>
      <c r="C120" s="177">
        <v>910000</v>
      </c>
      <c r="D120" s="441">
        <v>910000</v>
      </c>
      <c r="E120" s="74">
        <v>841530.49</v>
      </c>
      <c r="F120" s="398">
        <f>+E120/D120</f>
        <v>0.9247587802197802</v>
      </c>
      <c r="G120" s="74">
        <v>841530.49</v>
      </c>
      <c r="H120" s="398">
        <f t="shared" si="20"/>
        <v>0.9247587802197802</v>
      </c>
      <c r="I120" s="74">
        <v>841530.49</v>
      </c>
      <c r="J120" s="412">
        <f>I120/D120</f>
        <v>0.9247587802197802</v>
      </c>
      <c r="K120" s="74">
        <v>110000</v>
      </c>
      <c r="L120" s="202">
        <v>8.8211708099438652E-2</v>
      </c>
      <c r="M120" s="534">
        <f t="shared" si="11"/>
        <v>6.6502771818181818</v>
      </c>
      <c r="N120" s="74">
        <v>0</v>
      </c>
      <c r="O120" s="202">
        <v>0</v>
      </c>
      <c r="P120" s="534" t="s">
        <v>127</v>
      </c>
      <c r="Q120" s="53">
        <v>46410</v>
      </c>
      <c r="S120" s="340"/>
    </row>
    <row r="121" spans="1:19" ht="15" customHeight="1" x14ac:dyDescent="0.2">
      <c r="A121" s="71"/>
      <c r="B121" s="71" t="s">
        <v>760</v>
      </c>
      <c r="C121" s="168">
        <v>4820000</v>
      </c>
      <c r="D121" s="441">
        <v>4820000</v>
      </c>
      <c r="E121" s="74">
        <v>4390000</v>
      </c>
      <c r="F121" s="476">
        <f>+E121/D121</f>
        <v>0.91078838174273857</v>
      </c>
      <c r="G121" s="74">
        <v>4390000</v>
      </c>
      <c r="H121" s="476">
        <f t="shared" si="20"/>
        <v>0.91078838174273857</v>
      </c>
      <c r="I121" s="74">
        <v>2050000</v>
      </c>
      <c r="J121" s="610">
        <f>I121/D121</f>
        <v>0.42531120331950206</v>
      </c>
      <c r="K121" s="74">
        <v>4790000</v>
      </c>
      <c r="L121" s="202">
        <v>0.99377593360995853</v>
      </c>
      <c r="M121" s="556">
        <f t="shared" si="11"/>
        <v>-8.3507306889352817E-2</v>
      </c>
      <c r="N121" s="74">
        <v>2420362.36</v>
      </c>
      <c r="O121" s="202">
        <v>0.50214986721991695</v>
      </c>
      <c r="P121" s="556">
        <f>+I121/N121-1</f>
        <v>-0.15301938508083557</v>
      </c>
      <c r="Q121" s="53">
        <v>46421</v>
      </c>
      <c r="S121" s="340"/>
    </row>
    <row r="122" spans="1:19" ht="15" customHeight="1" x14ac:dyDescent="0.2">
      <c r="A122" s="64"/>
      <c r="B122" s="64" t="s">
        <v>761</v>
      </c>
      <c r="C122" s="176">
        <v>6021790</v>
      </c>
      <c r="D122" s="57">
        <v>6021790</v>
      </c>
      <c r="E122" s="57">
        <v>6020872.049999997</v>
      </c>
      <c r="F122" s="399">
        <f t="shared" ref="F122:F129" si="21">+E122/D122</f>
        <v>0.99984756193756297</v>
      </c>
      <c r="G122" s="74">
        <v>6020872.049999997</v>
      </c>
      <c r="H122" s="399">
        <f t="shared" si="20"/>
        <v>0.99984756193756297</v>
      </c>
      <c r="I122" s="74">
        <v>2987936.0200000107</v>
      </c>
      <c r="J122" s="413">
        <f t="shared" ref="J122:J128" si="22">I122/D122</f>
        <v>0.49618734960867295</v>
      </c>
      <c r="K122" s="74">
        <v>6020872.0699999928</v>
      </c>
      <c r="L122" s="534">
        <v>0.99971511889726061</v>
      </c>
      <c r="M122" s="534">
        <f t="shared" si="11"/>
        <v>-3.3217772976712467E-9</v>
      </c>
      <c r="N122" s="74">
        <v>2987936.0200000033</v>
      </c>
      <c r="O122" s="202">
        <v>0.64194152832481499</v>
      </c>
      <c r="P122" s="534">
        <f>+I122/N122-1</f>
        <v>2.4424906541753444E-15</v>
      </c>
      <c r="Q122" s="53" t="s">
        <v>318</v>
      </c>
      <c r="S122" s="340"/>
    </row>
    <row r="123" spans="1:19" ht="15" customHeight="1" x14ac:dyDescent="0.2">
      <c r="A123" s="56"/>
      <c r="B123" s="56" t="s">
        <v>313</v>
      </c>
      <c r="C123" s="466" t="s">
        <v>127</v>
      </c>
      <c r="D123" s="57"/>
      <c r="E123" s="57"/>
      <c r="F123" s="401" t="s">
        <v>127</v>
      </c>
      <c r="G123" s="57"/>
      <c r="H123" s="401" t="s">
        <v>127</v>
      </c>
      <c r="I123" s="57"/>
      <c r="J123" s="415" t="s">
        <v>127</v>
      </c>
      <c r="K123" s="74">
        <v>0</v>
      </c>
      <c r="L123" s="202" t="s">
        <v>127</v>
      </c>
      <c r="M123" s="534" t="s">
        <v>127</v>
      </c>
      <c r="N123" s="74">
        <v>0</v>
      </c>
      <c r="O123" s="202" t="s">
        <v>127</v>
      </c>
      <c r="P123" s="534" t="s">
        <v>127</v>
      </c>
      <c r="Q123" s="53">
        <v>465</v>
      </c>
      <c r="S123" s="340"/>
    </row>
    <row r="124" spans="1:19" ht="15" customHeight="1" x14ac:dyDescent="0.2">
      <c r="A124" s="60"/>
      <c r="B124" s="60" t="s">
        <v>314</v>
      </c>
      <c r="C124" s="177">
        <v>137280752.46000001</v>
      </c>
      <c r="D124" s="441">
        <v>153857687.28999999</v>
      </c>
      <c r="E124" s="63">
        <v>153857687.28999999</v>
      </c>
      <c r="F124" s="344">
        <f t="shared" si="21"/>
        <v>1</v>
      </c>
      <c r="G124" s="63">
        <v>153857687.28999999</v>
      </c>
      <c r="H124" s="344">
        <f>+G124/D124</f>
        <v>1</v>
      </c>
      <c r="I124" s="63">
        <v>88250029.959999993</v>
      </c>
      <c r="J124" s="226">
        <f t="shared" si="22"/>
        <v>0.57358219478277461</v>
      </c>
      <c r="K124" s="74">
        <v>112255416.90000001</v>
      </c>
      <c r="L124" s="202">
        <v>0.82139017623075727</v>
      </c>
      <c r="M124" s="534">
        <f t="shared" si="11"/>
        <v>0.37060367810188044</v>
      </c>
      <c r="N124" s="74">
        <v>81588500.189999998</v>
      </c>
      <c r="O124" s="202">
        <v>0.59699562301894815</v>
      </c>
      <c r="P124" s="534">
        <f>+I124/N124-1</f>
        <v>8.1647900800810191E-2</v>
      </c>
      <c r="Q124" s="53">
        <v>46701</v>
      </c>
      <c r="S124" s="340"/>
    </row>
    <row r="125" spans="1:19" ht="15" customHeight="1" x14ac:dyDescent="0.2">
      <c r="A125" s="62"/>
      <c r="B125" s="62" t="s">
        <v>315</v>
      </c>
      <c r="C125" s="177">
        <v>70133105.189999998</v>
      </c>
      <c r="D125" s="441">
        <v>73600296.040000007</v>
      </c>
      <c r="E125" s="63">
        <v>70085055.060000002</v>
      </c>
      <c r="F125" s="398">
        <f t="shared" si="21"/>
        <v>0.95223876575048616</v>
      </c>
      <c r="G125" s="63">
        <v>70085055.060000002</v>
      </c>
      <c r="H125" s="398">
        <f>+G125/D125</f>
        <v>0.95223876575048616</v>
      </c>
      <c r="I125" s="63">
        <v>53028130.130000003</v>
      </c>
      <c r="J125" s="412">
        <f t="shared" si="22"/>
        <v>0.72048800049908057</v>
      </c>
      <c r="K125" s="74">
        <v>70378626.870000005</v>
      </c>
      <c r="L125" s="202">
        <v>1</v>
      </c>
      <c r="M125" s="534">
        <f t="shared" si="11"/>
        <v>-4.1713205138581566E-3</v>
      </c>
      <c r="N125" s="74">
        <v>46390125.93</v>
      </c>
      <c r="O125" s="202">
        <v>0.65915076768533143</v>
      </c>
      <c r="P125" s="534">
        <f>+I125/N125-1</f>
        <v>0.14309088554785054</v>
      </c>
      <c r="Q125" s="53">
        <v>46703</v>
      </c>
      <c r="S125" s="340"/>
    </row>
    <row r="126" spans="1:19" ht="15" customHeight="1" x14ac:dyDescent="0.2">
      <c r="A126" s="62"/>
      <c r="B126" s="62" t="s">
        <v>326</v>
      </c>
      <c r="C126" s="177" t="s">
        <v>127</v>
      </c>
      <c r="D126" s="441"/>
      <c r="E126" s="63"/>
      <c r="F126" s="398" t="s">
        <v>127</v>
      </c>
      <c r="G126" s="63"/>
      <c r="H126" s="398" t="s">
        <v>127</v>
      </c>
      <c r="I126" s="63"/>
      <c r="J126" s="412" t="s">
        <v>127</v>
      </c>
      <c r="K126" s="74">
        <v>0</v>
      </c>
      <c r="L126" s="202" t="s">
        <v>127</v>
      </c>
      <c r="M126" s="534" t="s">
        <v>127</v>
      </c>
      <c r="N126" s="74">
        <v>0</v>
      </c>
      <c r="O126" s="202" t="s">
        <v>127</v>
      </c>
      <c r="P126" s="534" t="s">
        <v>127</v>
      </c>
      <c r="Q126" s="53" t="s">
        <v>383</v>
      </c>
      <c r="S126" s="340"/>
    </row>
    <row r="127" spans="1:19" ht="15" customHeight="1" x14ac:dyDescent="0.2">
      <c r="A127" s="62"/>
      <c r="B127" s="62" t="s">
        <v>327</v>
      </c>
      <c r="C127" s="177">
        <v>1217000</v>
      </c>
      <c r="D127" s="441">
        <v>1437000</v>
      </c>
      <c r="E127" s="63">
        <v>1292000</v>
      </c>
      <c r="F127" s="398">
        <f t="shared" si="21"/>
        <v>0.89909533750869863</v>
      </c>
      <c r="G127" s="63">
        <v>1292000</v>
      </c>
      <c r="H127" s="398">
        <f>+G127/D127</f>
        <v>0.89909533750869863</v>
      </c>
      <c r="I127" s="63">
        <v>1005000</v>
      </c>
      <c r="J127" s="412">
        <f t="shared" si="22"/>
        <v>0.69937369519832981</v>
      </c>
      <c r="K127" s="74">
        <v>1142000</v>
      </c>
      <c r="L127" s="202">
        <v>1</v>
      </c>
      <c r="M127" s="534">
        <f t="shared" si="11"/>
        <v>0.13134851138353776</v>
      </c>
      <c r="N127" s="74">
        <v>855000</v>
      </c>
      <c r="O127" s="202">
        <v>0.74868651488616467</v>
      </c>
      <c r="P127" s="534">
        <f>+I127/N127-1</f>
        <v>0.17543859649122817</v>
      </c>
      <c r="Q127" s="53" t="s">
        <v>384</v>
      </c>
      <c r="S127" s="340"/>
    </row>
    <row r="128" spans="1:19" ht="15" customHeight="1" x14ac:dyDescent="0.2">
      <c r="A128" s="62"/>
      <c r="B128" s="62" t="s">
        <v>325</v>
      </c>
      <c r="C128" s="177">
        <v>371003.62</v>
      </c>
      <c r="D128" s="441">
        <v>371003.62</v>
      </c>
      <c r="E128" s="63">
        <v>371003.62</v>
      </c>
      <c r="F128" s="398">
        <f t="shared" si="21"/>
        <v>1</v>
      </c>
      <c r="G128" s="63">
        <v>371003.62</v>
      </c>
      <c r="H128" s="398">
        <f>+G128/D128</f>
        <v>1</v>
      </c>
      <c r="I128" s="63">
        <v>0</v>
      </c>
      <c r="J128" s="412">
        <f t="shared" si="22"/>
        <v>0</v>
      </c>
      <c r="K128" s="74">
        <v>421003.62</v>
      </c>
      <c r="L128" s="202">
        <v>1</v>
      </c>
      <c r="M128" s="534">
        <f t="shared" si="11"/>
        <v>-0.11876382440607047</v>
      </c>
      <c r="N128" s="74">
        <v>0</v>
      </c>
      <c r="O128" s="202">
        <v>0</v>
      </c>
      <c r="P128" s="534" t="s">
        <v>127</v>
      </c>
      <c r="Q128" s="53" t="s">
        <v>379</v>
      </c>
      <c r="S128" s="340"/>
    </row>
    <row r="129" spans="1:19" ht="15" customHeight="1" x14ac:dyDescent="0.2">
      <c r="A129" s="62"/>
      <c r="B129" s="62" t="s">
        <v>322</v>
      </c>
      <c r="C129" s="177">
        <v>17517640.52</v>
      </c>
      <c r="D129" s="441">
        <v>17517640.52</v>
      </c>
      <c r="E129" s="63">
        <v>17276353.23</v>
      </c>
      <c r="F129" s="398">
        <f t="shared" si="21"/>
        <v>0.98622603941869225</v>
      </c>
      <c r="G129" s="63">
        <v>17276353.23</v>
      </c>
      <c r="H129" s="398">
        <f>+G129/D129</f>
        <v>0.98622603941869225</v>
      </c>
      <c r="I129" s="63">
        <v>11517568.800000001</v>
      </c>
      <c r="J129" s="412">
        <f>I129/D129</f>
        <v>0.65748402513742188</v>
      </c>
      <c r="K129" s="74">
        <v>17276353.23</v>
      </c>
      <c r="L129" s="202">
        <v>1</v>
      </c>
      <c r="M129" s="534">
        <f t="shared" si="11"/>
        <v>0</v>
      </c>
      <c r="N129" s="74">
        <v>11517568.800000001</v>
      </c>
      <c r="O129" s="202">
        <v>0.66666666550901499</v>
      </c>
      <c r="P129" s="534">
        <f>+I129/N129-1</f>
        <v>0</v>
      </c>
      <c r="Q129" s="53" t="s">
        <v>376</v>
      </c>
      <c r="S129" s="340"/>
    </row>
    <row r="130" spans="1:19" ht="15" customHeight="1" x14ac:dyDescent="0.2">
      <c r="A130" s="62"/>
      <c r="B130" s="62" t="s">
        <v>324</v>
      </c>
      <c r="C130" s="177" t="s">
        <v>127</v>
      </c>
      <c r="D130" s="441"/>
      <c r="E130" s="63"/>
      <c r="F130" s="122" t="s">
        <v>127</v>
      </c>
      <c r="G130" s="63"/>
      <c r="H130" s="122" t="s">
        <v>127</v>
      </c>
      <c r="I130" s="63"/>
      <c r="J130" s="185" t="s">
        <v>127</v>
      </c>
      <c r="K130" s="74">
        <v>0</v>
      </c>
      <c r="L130" s="202" t="s">
        <v>127</v>
      </c>
      <c r="M130" s="534" t="s">
        <v>127</v>
      </c>
      <c r="N130" s="74">
        <v>0</v>
      </c>
      <c r="O130" s="202" t="s">
        <v>127</v>
      </c>
      <c r="P130" s="534" t="s">
        <v>127</v>
      </c>
      <c r="Q130" s="53" t="s">
        <v>377</v>
      </c>
      <c r="S130" s="340"/>
    </row>
    <row r="131" spans="1:19" ht="15" customHeight="1" x14ac:dyDescent="0.2">
      <c r="A131" s="62"/>
      <c r="B131" s="62" t="s">
        <v>323</v>
      </c>
      <c r="C131" s="177">
        <v>2539577.19</v>
      </c>
      <c r="D131" s="441">
        <v>2189577.19</v>
      </c>
      <c r="E131" s="63">
        <v>691249.2</v>
      </c>
      <c r="F131" s="398">
        <f t="shared" ref="F131:F145" si="23">+E131/D131</f>
        <v>0.31569985436320697</v>
      </c>
      <c r="G131" s="63">
        <v>691249.2</v>
      </c>
      <c r="H131" s="398">
        <f t="shared" ref="H131:H145" si="24">+G131/D131</f>
        <v>0.31569985436320697</v>
      </c>
      <c r="I131" s="63">
        <v>691249.2</v>
      </c>
      <c r="J131" s="412">
        <f t="shared" ref="J131:J145" si="25">I131/D131</f>
        <v>0.31569985436320697</v>
      </c>
      <c r="K131" s="74">
        <v>2889577.19</v>
      </c>
      <c r="L131" s="202">
        <v>1</v>
      </c>
      <c r="M131" s="534">
        <f t="shared" si="11"/>
        <v>-0.76077842724111489</v>
      </c>
      <c r="N131" s="74">
        <v>2248848</v>
      </c>
      <c r="O131" s="202">
        <v>0.77826195741806781</v>
      </c>
      <c r="P131" s="534">
        <f>+I131/N131-1</f>
        <v>-0.69262075515997523</v>
      </c>
      <c r="Q131" s="53" t="s">
        <v>378</v>
      </c>
      <c r="S131" s="340"/>
    </row>
    <row r="132" spans="1:19" ht="15" customHeight="1" x14ac:dyDescent="0.2">
      <c r="A132" s="62"/>
      <c r="B132" s="62" t="s">
        <v>321</v>
      </c>
      <c r="C132" s="177">
        <v>1441126</v>
      </c>
      <c r="D132" s="441">
        <v>1819893</v>
      </c>
      <c r="E132" s="63">
        <v>1819890.71</v>
      </c>
      <c r="F132" s="398">
        <f t="shared" si="23"/>
        <v>0.99999874168426384</v>
      </c>
      <c r="G132" s="63">
        <v>1819890.71</v>
      </c>
      <c r="H132" s="398">
        <f t="shared" si="24"/>
        <v>0.99999874168426384</v>
      </c>
      <c r="I132" s="63">
        <v>972362.92</v>
      </c>
      <c r="J132" s="412">
        <f t="shared" si="25"/>
        <v>0.53429675261127996</v>
      </c>
      <c r="K132" s="74">
        <v>1542123.71</v>
      </c>
      <c r="L132" s="202">
        <v>0.9999985150370333</v>
      </c>
      <c r="M132" s="534">
        <f t="shared" si="11"/>
        <v>0.18011979077865292</v>
      </c>
      <c r="N132" s="74">
        <v>674672</v>
      </c>
      <c r="O132" s="202">
        <v>0.43749473129951766</v>
      </c>
      <c r="P132" s="534">
        <f t="shared" ref="P132:P134" si="26">+I132/N132-1</f>
        <v>0.44123799416605403</v>
      </c>
      <c r="Q132" s="53" t="s">
        <v>382</v>
      </c>
      <c r="S132" s="340"/>
    </row>
    <row r="133" spans="1:19" ht="15" customHeight="1" x14ac:dyDescent="0.2">
      <c r="A133" s="62"/>
      <c r="B133" s="62" t="s">
        <v>319</v>
      </c>
      <c r="C133" s="177">
        <v>185101.56</v>
      </c>
      <c r="D133" s="441">
        <v>301361.78000000003</v>
      </c>
      <c r="E133" s="63">
        <v>301361.78000000003</v>
      </c>
      <c r="F133" s="398">
        <f t="shared" si="23"/>
        <v>1</v>
      </c>
      <c r="G133" s="63">
        <v>301361.78000000003</v>
      </c>
      <c r="H133" s="398">
        <f t="shared" si="24"/>
        <v>1</v>
      </c>
      <c r="I133" s="63">
        <v>129000</v>
      </c>
      <c r="J133" s="412">
        <f t="shared" si="25"/>
        <v>0.42805693542160517</v>
      </c>
      <c r="K133" s="74">
        <v>270101.56</v>
      </c>
      <c r="L133" s="202">
        <v>1</v>
      </c>
      <c r="M133" s="534">
        <f t="shared" si="11"/>
        <v>0.1157350590644497</v>
      </c>
      <c r="N133" s="74">
        <v>138000</v>
      </c>
      <c r="O133" s="202">
        <v>0.51091892990177468</v>
      </c>
      <c r="P133" s="534">
        <f t="shared" si="26"/>
        <v>-6.5217391304347783E-2</v>
      </c>
      <c r="Q133" s="53" t="s">
        <v>380</v>
      </c>
      <c r="S133" s="340"/>
    </row>
    <row r="134" spans="1:19" ht="15" customHeight="1" x14ac:dyDescent="0.2">
      <c r="A134" s="62"/>
      <c r="B134" s="62" t="s">
        <v>320</v>
      </c>
      <c r="C134" s="177">
        <v>1108512.45</v>
      </c>
      <c r="D134" s="441">
        <v>1108512.45</v>
      </c>
      <c r="E134" s="63">
        <v>1108512.45</v>
      </c>
      <c r="F134" s="398">
        <f t="shared" si="23"/>
        <v>1</v>
      </c>
      <c r="G134" s="63">
        <v>1108512.45</v>
      </c>
      <c r="H134" s="398">
        <f t="shared" si="24"/>
        <v>1</v>
      </c>
      <c r="I134" s="63">
        <v>720000</v>
      </c>
      <c r="J134" s="412">
        <f t="shared" si="25"/>
        <v>0.64951909200478541</v>
      </c>
      <c r="K134" s="74">
        <v>1108512.45</v>
      </c>
      <c r="L134" s="202">
        <v>1</v>
      </c>
      <c r="M134" s="534">
        <f t="shared" si="11"/>
        <v>0</v>
      </c>
      <c r="N134" s="74">
        <v>1108512.45</v>
      </c>
      <c r="O134" s="202">
        <v>1</v>
      </c>
      <c r="P134" s="534">
        <f t="shared" si="26"/>
        <v>-0.35048090799521459</v>
      </c>
      <c r="Q134" s="53" t="s">
        <v>381</v>
      </c>
      <c r="S134" s="340"/>
    </row>
    <row r="135" spans="1:19" ht="15" customHeight="1" x14ac:dyDescent="0.2">
      <c r="A135" s="62"/>
      <c r="B135" s="62" t="s">
        <v>317</v>
      </c>
      <c r="C135" s="177">
        <v>11341014</v>
      </c>
      <c r="D135" s="441">
        <v>11341014</v>
      </c>
      <c r="E135" s="63">
        <v>10571956.1</v>
      </c>
      <c r="F135" s="398">
        <f t="shared" si="23"/>
        <v>0.93218790665455487</v>
      </c>
      <c r="G135" s="63">
        <v>10571956.1</v>
      </c>
      <c r="H135" s="398">
        <f t="shared" si="24"/>
        <v>0.93218790665455487</v>
      </c>
      <c r="I135" s="63">
        <v>3000000</v>
      </c>
      <c r="J135" s="412">
        <f t="shared" si="25"/>
        <v>0.26452661111255132</v>
      </c>
      <c r="K135" s="74">
        <v>11341014</v>
      </c>
      <c r="L135" s="202">
        <v>1</v>
      </c>
      <c r="M135" s="534">
        <f t="shared" si="11"/>
        <v>-6.7812093345445135E-2</v>
      </c>
      <c r="N135" s="74">
        <v>1905000</v>
      </c>
      <c r="O135" s="202">
        <v>0.16797439805647008</v>
      </c>
      <c r="P135" s="534">
        <f>+I135/N135-1</f>
        <v>0.5748031496062993</v>
      </c>
      <c r="Q135" s="53">
        <v>46743</v>
      </c>
      <c r="S135" s="340"/>
    </row>
    <row r="136" spans="1:19" ht="15" customHeight="1" x14ac:dyDescent="0.2">
      <c r="A136" s="62"/>
      <c r="B136" s="62" t="s">
        <v>316</v>
      </c>
      <c r="C136" s="177">
        <v>1395458.69</v>
      </c>
      <c r="D136" s="441">
        <v>1547974.69</v>
      </c>
      <c r="E136" s="63">
        <v>1547974.69</v>
      </c>
      <c r="F136" s="398">
        <f t="shared" si="23"/>
        <v>1</v>
      </c>
      <c r="G136" s="63">
        <v>1547974.69</v>
      </c>
      <c r="H136" s="398">
        <f t="shared" si="24"/>
        <v>1</v>
      </c>
      <c r="I136" s="63">
        <v>1152928.6100000001</v>
      </c>
      <c r="J136" s="412">
        <f t="shared" si="25"/>
        <v>0.74479810131779356</v>
      </c>
      <c r="K136" s="74">
        <v>1305798.8799999999</v>
      </c>
      <c r="L136" s="202">
        <v>1</v>
      </c>
      <c r="M136" s="534">
        <f t="shared" si="11"/>
        <v>0.18546179944648133</v>
      </c>
      <c r="N136" s="74">
        <v>836412.61</v>
      </c>
      <c r="O136" s="202">
        <v>0.64053708638500295</v>
      </c>
      <c r="P136" s="534">
        <f t="shared" ref="P136:P141" si="27">+I136/N136-1</f>
        <v>0.3784208848788162</v>
      </c>
      <c r="Q136" s="53">
        <v>46746</v>
      </c>
      <c r="S136" s="340"/>
    </row>
    <row r="137" spans="1:19" ht="15" customHeight="1" x14ac:dyDescent="0.2">
      <c r="A137" s="62"/>
      <c r="B137" s="62" t="s">
        <v>328</v>
      </c>
      <c r="C137" s="177">
        <v>759000</v>
      </c>
      <c r="D137" s="441">
        <v>1675399</v>
      </c>
      <c r="E137" s="63">
        <v>0</v>
      </c>
      <c r="F137" s="398">
        <f t="shared" si="23"/>
        <v>0</v>
      </c>
      <c r="G137" s="63">
        <v>0</v>
      </c>
      <c r="H137" s="398">
        <f t="shared" si="24"/>
        <v>0</v>
      </c>
      <c r="I137" s="63">
        <v>0</v>
      </c>
      <c r="J137" s="412">
        <f t="shared" si="25"/>
        <v>0</v>
      </c>
      <c r="K137" s="74">
        <v>1490399</v>
      </c>
      <c r="L137" s="202">
        <v>0.93126714025689838</v>
      </c>
      <c r="M137" s="534">
        <f t="shared" si="11"/>
        <v>-1</v>
      </c>
      <c r="N137" s="74">
        <v>1179000</v>
      </c>
      <c r="O137" s="202">
        <v>0.73669128761015223</v>
      </c>
      <c r="P137" s="534">
        <f t="shared" si="27"/>
        <v>-1</v>
      </c>
      <c r="Q137" s="53" t="s">
        <v>385</v>
      </c>
      <c r="S137" s="340"/>
    </row>
    <row r="138" spans="1:19" ht="15" customHeight="1" x14ac:dyDescent="0.2">
      <c r="A138" s="64"/>
      <c r="B138" s="64" t="s">
        <v>329</v>
      </c>
      <c r="C138" s="168">
        <v>6392731.2599999905</v>
      </c>
      <c r="D138" s="441">
        <v>10208138.039999992</v>
      </c>
      <c r="E138" s="63">
        <v>9797077.5500000417</v>
      </c>
      <c r="F138" s="398">
        <f t="shared" si="23"/>
        <v>0.95973207960264317</v>
      </c>
      <c r="G138" s="63">
        <v>9797077.5500000417</v>
      </c>
      <c r="H138" s="398">
        <f t="shared" si="24"/>
        <v>0.95973207960264317</v>
      </c>
      <c r="I138" s="63">
        <v>5415755.0799999982</v>
      </c>
      <c r="J138" s="412">
        <f t="shared" si="25"/>
        <v>0.53053309612180777</v>
      </c>
      <c r="K138" s="74">
        <v>4201995.3</v>
      </c>
      <c r="L138" s="202">
        <v>0.78879268064449148</v>
      </c>
      <c r="M138" s="534">
        <f t="shared" si="11"/>
        <v>1.3315298686793016</v>
      </c>
      <c r="N138" s="74">
        <v>3631145.38</v>
      </c>
      <c r="O138" s="202">
        <v>0.68163353207464583</v>
      </c>
      <c r="P138" s="534">
        <f t="shared" si="27"/>
        <v>0.4914729412458827</v>
      </c>
      <c r="Q138" s="53" t="s">
        <v>330</v>
      </c>
      <c r="S138" s="340"/>
    </row>
    <row r="139" spans="1:19" ht="15" customHeight="1" x14ac:dyDescent="0.2">
      <c r="A139" s="60"/>
      <c r="B139" s="60" t="s">
        <v>331</v>
      </c>
      <c r="C139" s="465">
        <v>2997488.74</v>
      </c>
      <c r="D139" s="441">
        <v>2942653.41</v>
      </c>
      <c r="E139" s="74">
        <v>2572906.09</v>
      </c>
      <c r="F139" s="344">
        <f t="shared" si="23"/>
        <v>0.87434900802673865</v>
      </c>
      <c r="G139" s="74">
        <v>372906.09</v>
      </c>
      <c r="H139" s="344">
        <f t="shared" si="24"/>
        <v>0.1267244347338887</v>
      </c>
      <c r="I139" s="74">
        <v>337906.09</v>
      </c>
      <c r="J139" s="262">
        <f t="shared" si="25"/>
        <v>0.11483040743150244</v>
      </c>
      <c r="K139" s="74">
        <v>888939.83</v>
      </c>
      <c r="L139" s="202">
        <v>0.18312966795952465</v>
      </c>
      <c r="M139" s="534">
        <f t="shared" si="11"/>
        <v>-0.5805046895018755</v>
      </c>
      <c r="N139" s="74">
        <v>495064.83</v>
      </c>
      <c r="O139" s="202">
        <v>0.10198784538244678</v>
      </c>
      <c r="P139" s="653">
        <f t="shared" si="27"/>
        <v>-0.31745082760171028</v>
      </c>
      <c r="Q139" s="53">
        <v>47</v>
      </c>
      <c r="S139" s="340"/>
    </row>
    <row r="140" spans="1:19" ht="15" customHeight="1" x14ac:dyDescent="0.2">
      <c r="A140" s="62"/>
      <c r="B140" s="62" t="s">
        <v>332</v>
      </c>
      <c r="C140" s="177">
        <v>88529246.609999999</v>
      </c>
      <c r="D140" s="441">
        <v>84052685.760000005</v>
      </c>
      <c r="E140" s="63">
        <v>67036835.140000001</v>
      </c>
      <c r="F140" s="398">
        <f t="shared" si="23"/>
        <v>0.7975573241218461</v>
      </c>
      <c r="G140" s="74">
        <v>47162786.310000002</v>
      </c>
      <c r="H140" s="398">
        <f t="shared" si="24"/>
        <v>0.56110980730189097</v>
      </c>
      <c r="I140" s="63">
        <v>37098467.299999997</v>
      </c>
      <c r="J140" s="412">
        <f t="shared" si="25"/>
        <v>0.44137158693452311</v>
      </c>
      <c r="K140" s="74">
        <v>51195224.130000003</v>
      </c>
      <c r="L140" s="202">
        <v>0.57070341800859348</v>
      </c>
      <c r="M140" s="533">
        <f t="shared" si="11"/>
        <v>-7.8765898353339248E-2</v>
      </c>
      <c r="N140" s="74">
        <v>37169255.109999999</v>
      </c>
      <c r="O140" s="202">
        <v>0.41434765247330851</v>
      </c>
      <c r="P140" s="534">
        <f t="shared" si="27"/>
        <v>-1.9044721178972379E-3</v>
      </c>
      <c r="Q140" s="53">
        <v>48</v>
      </c>
      <c r="S140" s="340"/>
    </row>
    <row r="141" spans="1:19" ht="15" customHeight="1" x14ac:dyDescent="0.2">
      <c r="A141" s="64"/>
      <c r="B141" s="64" t="s">
        <v>333</v>
      </c>
      <c r="C141" s="168">
        <v>93806.45</v>
      </c>
      <c r="D141" s="441">
        <v>344668.81</v>
      </c>
      <c r="E141" s="65">
        <v>295906.28000000003</v>
      </c>
      <c r="F141" s="399">
        <f t="shared" si="23"/>
        <v>0.85852352001331378</v>
      </c>
      <c r="G141" s="65">
        <v>295906.28000000003</v>
      </c>
      <c r="H141" s="399">
        <f t="shared" si="24"/>
        <v>0.85852352001331378</v>
      </c>
      <c r="I141" s="65">
        <v>295906.28000000003</v>
      </c>
      <c r="J141" s="413">
        <f t="shared" si="25"/>
        <v>0.85852352001331378</v>
      </c>
      <c r="K141" s="74">
        <v>98254.36</v>
      </c>
      <c r="L141" s="202">
        <v>0.63117133713800877</v>
      </c>
      <c r="M141" s="533">
        <f t="shared" si="11"/>
        <v>2.011635107083289</v>
      </c>
      <c r="N141" s="74">
        <v>98254.36</v>
      </c>
      <c r="O141" s="202">
        <v>0.63117133713800877</v>
      </c>
      <c r="P141" s="534">
        <f t="shared" si="27"/>
        <v>2.011635107083289</v>
      </c>
      <c r="Q141" s="53">
        <v>49</v>
      </c>
      <c r="S141" s="340"/>
    </row>
    <row r="142" spans="1:19" ht="15" customHeight="1" x14ac:dyDescent="0.2">
      <c r="A142" s="54"/>
      <c r="B142" s="54" t="s">
        <v>441</v>
      </c>
      <c r="C142" s="466">
        <v>38862805.329999998</v>
      </c>
      <c r="D142" s="441">
        <v>12965270.300000001</v>
      </c>
      <c r="E142" s="55">
        <v>0</v>
      </c>
      <c r="F142" s="400">
        <f>+E142/D142</f>
        <v>0</v>
      </c>
      <c r="G142" s="55">
        <v>0</v>
      </c>
      <c r="H142" s="400">
        <f>+G142/D142</f>
        <v>0</v>
      </c>
      <c r="I142" s="55">
        <v>0</v>
      </c>
      <c r="J142" s="416">
        <f>I142/D142</f>
        <v>0</v>
      </c>
      <c r="K142" s="74">
        <v>0</v>
      </c>
      <c r="L142" s="202">
        <v>0</v>
      </c>
      <c r="M142" s="231" t="s">
        <v>127</v>
      </c>
      <c r="N142" s="74">
        <v>0</v>
      </c>
      <c r="O142" s="202">
        <v>0</v>
      </c>
      <c r="P142" s="231" t="s">
        <v>127</v>
      </c>
      <c r="Q142" s="53">
        <v>5</v>
      </c>
      <c r="S142" s="339"/>
    </row>
    <row r="143" spans="1:19" ht="15" customHeight="1" x14ac:dyDescent="0.2">
      <c r="A143" s="67"/>
      <c r="B143" s="68" t="s">
        <v>335</v>
      </c>
      <c r="C143" s="184">
        <f>SUM(C113:C142)</f>
        <v>493224554.93999994</v>
      </c>
      <c r="D143" s="187">
        <f>SUM(D113:D142)</f>
        <v>488733460.76999992</v>
      </c>
      <c r="E143" s="69">
        <f>SUM(E113:E142)</f>
        <v>447464107.94</v>
      </c>
      <c r="F143" s="402">
        <f>+E143/D143</f>
        <v>0.9155585689488499</v>
      </c>
      <c r="G143" s="69">
        <f>SUM(G113:G142)</f>
        <v>425390059.11000001</v>
      </c>
      <c r="H143" s="402">
        <f t="shared" si="24"/>
        <v>0.87039274626254903</v>
      </c>
      <c r="I143" s="69">
        <f>SUM(I113:I142)</f>
        <v>274524403.66999996</v>
      </c>
      <c r="J143" s="417">
        <f t="shared" si="25"/>
        <v>0.56170576746983225</v>
      </c>
      <c r="K143" s="69">
        <f>+SUM(K113:K142)</f>
        <v>386899378.94</v>
      </c>
      <c r="L143" s="537">
        <v>0.82962188567430295</v>
      </c>
      <c r="M143" s="537">
        <f t="shared" si="11"/>
        <v>9.9484988255742701E-2</v>
      </c>
      <c r="N143" s="69">
        <f>SUM(N113:N142)</f>
        <v>259906887.69000006</v>
      </c>
      <c r="O143" s="537">
        <v>0.55731400462794745</v>
      </c>
      <c r="P143" s="537">
        <f>+I143/N143-1</f>
        <v>5.6241356702461553E-2</v>
      </c>
      <c r="S143" s="339"/>
    </row>
    <row r="144" spans="1:19" ht="21" customHeight="1" thickBot="1" x14ac:dyDescent="0.25">
      <c r="A144" s="9"/>
      <c r="B144" s="2" t="s">
        <v>3</v>
      </c>
      <c r="C144" s="154">
        <f>C108+C143</f>
        <v>1134036651.3899999</v>
      </c>
      <c r="D144" s="144">
        <f>D143+D108</f>
        <v>1215965295.02</v>
      </c>
      <c r="E144" s="76">
        <f>E108+E143</f>
        <v>1055629253.75</v>
      </c>
      <c r="F144" s="82">
        <f>+E144/D144</f>
        <v>0.86814093960850847</v>
      </c>
      <c r="G144" s="76">
        <f>G108+G143</f>
        <v>1033555204.92</v>
      </c>
      <c r="H144" s="82">
        <f t="shared" si="24"/>
        <v>0.84998742081944056</v>
      </c>
      <c r="I144" s="76">
        <f>I108+I143</f>
        <v>700625822.37999988</v>
      </c>
      <c r="J144" s="162">
        <f t="shared" si="25"/>
        <v>0.57618899589439032</v>
      </c>
      <c r="K144" s="521">
        <f>K108+K143</f>
        <v>929135051.08999991</v>
      </c>
      <c r="L144" s="204">
        <v>0.83429311648299598</v>
      </c>
      <c r="M144" s="204">
        <f t="shared" si="11"/>
        <v>0.11238425857199252</v>
      </c>
      <c r="N144" s="521">
        <f>N108+N143</f>
        <v>630048202.49000001</v>
      </c>
      <c r="O144" s="204">
        <v>0.56573571061950567</v>
      </c>
      <c r="P144" s="204">
        <f>+I144/N144-1</f>
        <v>0.11201939726368804</v>
      </c>
      <c r="S144" s="339"/>
    </row>
    <row r="145" spans="1:19" s="6" customFormat="1" ht="19.5" customHeight="1" thickBot="1" x14ac:dyDescent="0.25">
      <c r="A145" s="5"/>
      <c r="B145" s="4" t="s">
        <v>284</v>
      </c>
      <c r="C145" s="155">
        <f>+C11+C61+C65+C144</f>
        <v>2210529832.2799997</v>
      </c>
      <c r="D145" s="146">
        <f>+D11+D61+D65+D144</f>
        <v>2235951788.4200001</v>
      </c>
      <c r="E145" s="147">
        <f>+E11+E61+E65+E144</f>
        <v>1884981689.5599999</v>
      </c>
      <c r="F145" s="172">
        <f t="shared" si="23"/>
        <v>0.84303324397347246</v>
      </c>
      <c r="G145" s="147">
        <f>+G11+G61+G65+G144</f>
        <v>1840290123.6500001</v>
      </c>
      <c r="H145" s="172">
        <f t="shared" si="24"/>
        <v>0.82304552950598808</v>
      </c>
      <c r="I145" s="147">
        <f>+I11+I61+I65+I144</f>
        <v>1232008140.2699997</v>
      </c>
      <c r="J145" s="165">
        <f t="shared" si="25"/>
        <v>0.55099942076147301</v>
      </c>
      <c r="K145" s="529">
        <f>K144+K65+K61+K11</f>
        <v>1756619238.75</v>
      </c>
      <c r="L145" s="538">
        <v>0.80952716155796844</v>
      </c>
      <c r="M145" s="538">
        <f t="shared" si="11"/>
        <v>4.7631770764129833E-2</v>
      </c>
      <c r="N145" s="529">
        <f>N144+N65+N61+N11</f>
        <v>1166142554.6900001</v>
      </c>
      <c r="O145" s="538">
        <v>0.53740961697648015</v>
      </c>
      <c r="P145" s="538">
        <f>+I145/N145-1</f>
        <v>5.6481589935210685E-2</v>
      </c>
      <c r="Q145" s="14"/>
      <c r="S145" s="341"/>
    </row>
    <row r="146" spans="1:19" x14ac:dyDescent="0.2">
      <c r="S146" s="340"/>
    </row>
    <row r="147" spans="1:19" x14ac:dyDescent="0.2">
      <c r="S147" s="340"/>
    </row>
    <row r="148" spans="1:19" x14ac:dyDescent="0.2">
      <c r="B148" s="454"/>
      <c r="K148" s="403"/>
      <c r="S148" s="340"/>
    </row>
    <row r="149" spans="1:19" x14ac:dyDescent="0.2">
      <c r="B149" s="455"/>
      <c r="D149" s="333"/>
      <c r="E149" s="333"/>
      <c r="F149" s="403"/>
      <c r="G149" s="333"/>
      <c r="H149" s="403"/>
      <c r="I149" s="590"/>
      <c r="J149" s="403"/>
      <c r="K149" s="403"/>
      <c r="L149" s="403"/>
      <c r="M149" s="403"/>
      <c r="N149" s="333"/>
      <c r="S149" s="339"/>
    </row>
    <row r="150" spans="1:19" x14ac:dyDescent="0.2">
      <c r="B150" s="456"/>
      <c r="D150" s="39"/>
      <c r="S150" s="340"/>
    </row>
    <row r="151" spans="1:19" x14ac:dyDescent="0.2">
      <c r="B151" s="238"/>
      <c r="I151" s="334"/>
      <c r="N151" s="334"/>
      <c r="S151" s="340"/>
    </row>
    <row r="152" spans="1:19" x14ac:dyDescent="0.2">
      <c r="B152" s="457"/>
      <c r="S152" s="340"/>
    </row>
    <row r="153" spans="1:19" x14ac:dyDescent="0.2">
      <c r="B153" s="238"/>
      <c r="C153" s="238"/>
      <c r="S153" s="340"/>
    </row>
    <row r="154" spans="1:19" x14ac:dyDescent="0.2">
      <c r="S154" s="340"/>
    </row>
    <row r="155" spans="1:19" x14ac:dyDescent="0.2">
      <c r="B155" s="238"/>
      <c r="C155" s="238"/>
      <c r="S155" s="340"/>
    </row>
    <row r="156" spans="1:19" x14ac:dyDescent="0.2">
      <c r="S156" s="340"/>
    </row>
    <row r="157" spans="1:19" x14ac:dyDescent="0.2">
      <c r="C157" s="39"/>
      <c r="D157" s="325"/>
      <c r="S157" s="340"/>
    </row>
    <row r="158" spans="1:19" x14ac:dyDescent="0.2">
      <c r="S158" s="340"/>
    </row>
    <row r="159" spans="1:19" x14ac:dyDescent="0.2">
      <c r="S159" s="340"/>
    </row>
    <row r="160" spans="1:19" x14ac:dyDescent="0.2">
      <c r="S160" s="339"/>
    </row>
    <row r="161" spans="19:19" x14ac:dyDescent="0.2">
      <c r="S161" s="339"/>
    </row>
    <row r="162" spans="19:19" x14ac:dyDescent="0.2">
      <c r="S162" s="339"/>
    </row>
    <row r="163" spans="19:19" x14ac:dyDescent="0.2">
      <c r="S163" s="339"/>
    </row>
    <row r="164" spans="19:19" x14ac:dyDescent="0.2">
      <c r="S164" s="339"/>
    </row>
    <row r="165" spans="19:19" x14ac:dyDescent="0.2">
      <c r="S165" s="340"/>
    </row>
    <row r="166" spans="19:19" x14ac:dyDescent="0.2">
      <c r="S166" s="340"/>
    </row>
    <row r="167" spans="19:19" x14ac:dyDescent="0.2">
      <c r="S167" s="340"/>
    </row>
    <row r="168" spans="19:19" x14ac:dyDescent="0.2">
      <c r="S168" s="340"/>
    </row>
    <row r="169" spans="19:19" x14ac:dyDescent="0.2">
      <c r="S169" s="340"/>
    </row>
    <row r="170" spans="19:19" x14ac:dyDescent="0.2">
      <c r="S170" s="339"/>
    </row>
    <row r="171" spans="19:19" x14ac:dyDescent="0.2">
      <c r="S171" s="339"/>
    </row>
    <row r="172" spans="19:19" x14ac:dyDescent="0.2">
      <c r="S172" s="340"/>
    </row>
    <row r="173" spans="19:19" x14ac:dyDescent="0.2">
      <c r="S173" s="339"/>
    </row>
    <row r="174" spans="19:19" x14ac:dyDescent="0.2">
      <c r="S174" s="340"/>
    </row>
    <row r="175" spans="19:19" x14ac:dyDescent="0.2">
      <c r="S175" s="339"/>
    </row>
    <row r="176" spans="19:19" x14ac:dyDescent="0.2">
      <c r="S176" s="340"/>
    </row>
    <row r="177" spans="19:19" x14ac:dyDescent="0.2">
      <c r="S177" s="340"/>
    </row>
    <row r="178" spans="19:19" x14ac:dyDescent="0.2">
      <c r="S178" s="340"/>
    </row>
    <row r="179" spans="19:19" x14ac:dyDescent="0.2">
      <c r="S179" s="339"/>
    </row>
    <row r="180" spans="19:19" x14ac:dyDescent="0.2">
      <c r="S180" s="340"/>
    </row>
    <row r="181" spans="19:19" x14ac:dyDescent="0.2">
      <c r="S181" s="340"/>
    </row>
    <row r="182" spans="19:19" x14ac:dyDescent="0.2">
      <c r="S182" s="340"/>
    </row>
    <row r="183" spans="19:19" x14ac:dyDescent="0.2">
      <c r="S183" s="340"/>
    </row>
    <row r="184" spans="19:19" x14ac:dyDescent="0.2">
      <c r="S184" s="340"/>
    </row>
    <row r="185" spans="19:19" x14ac:dyDescent="0.2">
      <c r="S185" s="340"/>
    </row>
    <row r="186" spans="19:19" x14ac:dyDescent="0.2">
      <c r="S186" s="340"/>
    </row>
    <row r="187" spans="19:19" x14ac:dyDescent="0.2">
      <c r="S187" s="340"/>
    </row>
    <row r="188" spans="19:19" x14ac:dyDescent="0.2">
      <c r="S188" s="340"/>
    </row>
    <row r="189" spans="19:19" x14ac:dyDescent="0.2">
      <c r="S189" s="340"/>
    </row>
    <row r="190" spans="19:19" x14ac:dyDescent="0.2">
      <c r="S190" s="340"/>
    </row>
    <row r="191" spans="19:19" x14ac:dyDescent="0.2">
      <c r="S191" s="340"/>
    </row>
    <row r="192" spans="19:19" x14ac:dyDescent="0.2">
      <c r="S192" s="340"/>
    </row>
    <row r="193" spans="19:19" x14ac:dyDescent="0.2">
      <c r="S193" s="340"/>
    </row>
    <row r="194" spans="19:19" x14ac:dyDescent="0.2">
      <c r="S194" s="340"/>
    </row>
    <row r="195" spans="19:19" x14ac:dyDescent="0.2">
      <c r="S195" s="340"/>
    </row>
    <row r="196" spans="19:19" x14ac:dyDescent="0.2">
      <c r="S196" s="339"/>
    </row>
    <row r="197" spans="19:19" x14ac:dyDescent="0.2">
      <c r="S197" s="340"/>
    </row>
    <row r="198" spans="19:19" x14ac:dyDescent="0.2">
      <c r="S198" s="340"/>
    </row>
    <row r="199" spans="19:19" x14ac:dyDescent="0.2">
      <c r="S199" s="340"/>
    </row>
    <row r="200" spans="19:19" x14ac:dyDescent="0.2">
      <c r="S200" s="340"/>
    </row>
    <row r="201" spans="19:19" x14ac:dyDescent="0.2">
      <c r="S201" s="340"/>
    </row>
    <row r="202" spans="19:19" x14ac:dyDescent="0.2">
      <c r="S202" s="340"/>
    </row>
    <row r="203" spans="19:19" x14ac:dyDescent="0.2">
      <c r="S203" s="340"/>
    </row>
    <row r="204" spans="19:19" x14ac:dyDescent="0.2">
      <c r="S204" s="340"/>
    </row>
    <row r="205" spans="19:19" x14ac:dyDescent="0.2">
      <c r="S205" s="340"/>
    </row>
    <row r="206" spans="19:19" x14ac:dyDescent="0.2">
      <c r="S206" s="340"/>
    </row>
    <row r="207" spans="19:19" x14ac:dyDescent="0.2">
      <c r="S207" s="340"/>
    </row>
    <row r="208" spans="19:19" x14ac:dyDescent="0.2">
      <c r="S208" s="340"/>
    </row>
    <row r="209" spans="19:19" x14ac:dyDescent="0.2">
      <c r="S209" s="340"/>
    </row>
    <row r="210" spans="19:19" x14ac:dyDescent="0.2">
      <c r="S210" s="340"/>
    </row>
    <row r="211" spans="19:19" x14ac:dyDescent="0.2">
      <c r="S211" s="340"/>
    </row>
    <row r="212" spans="19:19" x14ac:dyDescent="0.2">
      <c r="S212" s="340"/>
    </row>
    <row r="213" spans="19:19" x14ac:dyDescent="0.2">
      <c r="S213" s="340"/>
    </row>
    <row r="214" spans="19:19" x14ac:dyDescent="0.2">
      <c r="S214" s="340"/>
    </row>
    <row r="215" spans="19:19" x14ac:dyDescent="0.2">
      <c r="S215" s="340"/>
    </row>
    <row r="216" spans="19:19" x14ac:dyDescent="0.2">
      <c r="S216" s="340"/>
    </row>
    <row r="217" spans="19:19" x14ac:dyDescent="0.2">
      <c r="S217" s="340"/>
    </row>
    <row r="218" spans="19:19" x14ac:dyDescent="0.2">
      <c r="S218" s="339"/>
    </row>
    <row r="219" spans="19:19" x14ac:dyDescent="0.2">
      <c r="S219" s="339"/>
    </row>
    <row r="220" spans="19:19" x14ac:dyDescent="0.2">
      <c r="S220" s="339"/>
    </row>
    <row r="221" spans="19:19" x14ac:dyDescent="0.2">
      <c r="S221" s="340"/>
    </row>
    <row r="222" spans="19:19" x14ac:dyDescent="0.2">
      <c r="S222" s="340"/>
    </row>
    <row r="223" spans="19:19" x14ac:dyDescent="0.2">
      <c r="S223" s="340"/>
    </row>
    <row r="224" spans="19:19" x14ac:dyDescent="0.2">
      <c r="S224" s="340"/>
    </row>
    <row r="225" spans="19:19" x14ac:dyDescent="0.2">
      <c r="S225" s="340"/>
    </row>
    <row r="226" spans="19:19" x14ac:dyDescent="0.2">
      <c r="S226" s="340"/>
    </row>
    <row r="227" spans="19:19" x14ac:dyDescent="0.2">
      <c r="S227" s="340"/>
    </row>
    <row r="228" spans="19:19" x14ac:dyDescent="0.2">
      <c r="S228" s="339"/>
    </row>
    <row r="229" spans="19:19" x14ac:dyDescent="0.2">
      <c r="S229" s="339"/>
    </row>
    <row r="230" spans="19:19" x14ac:dyDescent="0.2">
      <c r="S230" s="339"/>
    </row>
    <row r="231" spans="19:19" x14ac:dyDescent="0.2">
      <c r="S231" s="340"/>
    </row>
    <row r="232" spans="19:19" x14ac:dyDescent="0.2">
      <c r="S232" s="340"/>
    </row>
  </sheetData>
  <sortState ref="B16:Q18">
    <sortCondition ref="Q16:Q18"/>
  </sortState>
  <mergeCells count="8">
    <mergeCell ref="D110:J110"/>
    <mergeCell ref="K110:P110"/>
    <mergeCell ref="D2:J2"/>
    <mergeCell ref="D68:J68"/>
    <mergeCell ref="K2:P2"/>
    <mergeCell ref="K68:P68"/>
    <mergeCell ref="D44:J44"/>
    <mergeCell ref="K44:P44"/>
  </mergeCells>
  <hyperlinks>
    <hyperlink ref="B99" r:id="rId1"/>
  </hyperlinks>
  <printOptions horizontalCentered="1"/>
  <pageMargins left="0.51181102362204722" right="0.51181102362204722" top="0.74803149606299213" bottom="0.74803149606299213" header="0.31496062992125984" footer="0.31496062992125984"/>
  <pageSetup paperSize="9" scale="75" fitToHeight="0" orientation="landscape" r:id="rId2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rowBreaks count="3" manualBreakCount="3">
    <brk id="42" max="15" man="1"/>
    <brk id="66" max="15" man="1"/>
    <brk id="108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132"/>
  <sheetViews>
    <sheetView topLeftCell="A14" zoomScale="85" zoomScaleNormal="85" workbookViewId="0">
      <selection activeCell="K29" sqref="K29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6.28515625" style="89" customWidth="1"/>
    <col min="7" max="7" width="12.28515625" customWidth="1"/>
    <col min="8" max="8" width="8.140625" style="89" customWidth="1"/>
    <col min="9" max="9" width="12.5703125" customWidth="1"/>
    <col min="10" max="10" width="8.42578125" style="89" customWidth="1"/>
    <col min="11" max="11" width="11.140625" customWidth="1"/>
    <col min="12" max="12" width="6.28515625" style="89" bestFit="1" customWidth="1"/>
    <col min="13" max="13" width="6.85546875" style="89" bestFit="1" customWidth="1"/>
    <col min="14" max="14" width="15.42578125" style="53" bestFit="1" customWidth="1"/>
    <col min="15" max="15" width="12.140625" customWidth="1"/>
    <col min="16" max="16" width="11.7109375" bestFit="1" customWidth="1"/>
  </cols>
  <sheetData>
    <row r="2" spans="1:14" ht="15" x14ac:dyDescent="0.25">
      <c r="A2" s="7" t="s">
        <v>225</v>
      </c>
      <c r="F2"/>
      <c r="H2"/>
      <c r="J2"/>
      <c r="L2"/>
      <c r="M2"/>
      <c r="N2"/>
    </row>
    <row r="3" spans="1:14" x14ac:dyDescent="0.2">
      <c r="F3"/>
      <c r="H3"/>
      <c r="J3"/>
      <c r="L3"/>
      <c r="M3"/>
      <c r="N3"/>
    </row>
    <row r="4" spans="1:14" x14ac:dyDescent="0.2">
      <c r="F4"/>
      <c r="H4"/>
      <c r="J4"/>
      <c r="L4"/>
      <c r="M4"/>
      <c r="N4"/>
    </row>
    <row r="5" spans="1:14" ht="15" customHeight="1" x14ac:dyDescent="0.2">
      <c r="F5"/>
      <c r="H5"/>
      <c r="J5"/>
      <c r="L5"/>
      <c r="M5"/>
      <c r="N5"/>
    </row>
    <row r="6" spans="1:14" ht="15" customHeight="1" x14ac:dyDescent="0.2">
      <c r="F6"/>
      <c r="H6"/>
      <c r="J6"/>
      <c r="L6"/>
      <c r="M6"/>
      <c r="N6"/>
    </row>
    <row r="7" spans="1:14" ht="15" customHeight="1" x14ac:dyDescent="0.2">
      <c r="F7"/>
      <c r="H7"/>
      <c r="J7"/>
      <c r="L7"/>
      <c r="M7"/>
      <c r="N7"/>
    </row>
    <row r="8" spans="1:14" ht="15" customHeight="1" x14ac:dyDescent="0.2">
      <c r="F8"/>
      <c r="H8"/>
      <c r="J8"/>
      <c r="L8"/>
      <c r="M8"/>
      <c r="N8"/>
    </row>
    <row r="9" spans="1:14" ht="15" customHeight="1" x14ac:dyDescent="0.2">
      <c r="F9"/>
      <c r="H9"/>
      <c r="J9"/>
      <c r="L9"/>
      <c r="M9"/>
      <c r="N9"/>
    </row>
    <row r="10" spans="1:14" ht="15" customHeight="1" x14ac:dyDescent="0.2">
      <c r="F10"/>
      <c r="H10"/>
      <c r="J10"/>
      <c r="L10"/>
      <c r="M10"/>
      <c r="N10"/>
    </row>
    <row r="11" spans="1:14" ht="15" customHeight="1" x14ac:dyDescent="0.2">
      <c r="F11"/>
      <c r="H11"/>
      <c r="J11"/>
      <c r="L11"/>
      <c r="M11"/>
      <c r="N11"/>
    </row>
    <row r="12" spans="1:14" ht="15" customHeight="1" x14ac:dyDescent="0.2">
      <c r="F12"/>
      <c r="H12"/>
      <c r="J12"/>
      <c r="L12"/>
      <c r="M12"/>
      <c r="N12"/>
    </row>
    <row r="13" spans="1:14" ht="15" customHeight="1" x14ac:dyDescent="0.2">
      <c r="F13"/>
      <c r="H13"/>
      <c r="J13"/>
      <c r="L13"/>
      <c r="M13"/>
      <c r="N13"/>
    </row>
    <row r="14" spans="1:14" ht="15" customHeight="1" x14ac:dyDescent="0.2">
      <c r="F14"/>
      <c r="H14"/>
      <c r="J14"/>
      <c r="L14"/>
      <c r="M14"/>
      <c r="N14"/>
    </row>
    <row r="15" spans="1:14" ht="15" customHeight="1" x14ac:dyDescent="0.2">
      <c r="F15"/>
      <c r="H15"/>
      <c r="J15"/>
      <c r="L15"/>
      <c r="M15"/>
      <c r="N15"/>
    </row>
    <row r="16" spans="1:14" ht="15" customHeight="1" x14ac:dyDescent="0.2">
      <c r="F16"/>
      <c r="H16"/>
      <c r="J16"/>
      <c r="L16"/>
      <c r="M16"/>
      <c r="N16"/>
    </row>
    <row r="17" spans="6:14" ht="15" customHeight="1" x14ac:dyDescent="0.2">
      <c r="F17"/>
      <c r="H17"/>
      <c r="J17"/>
      <c r="L17"/>
      <c r="M17"/>
      <c r="N17"/>
    </row>
    <row r="18" spans="6:14" ht="15" customHeight="1" x14ac:dyDescent="0.2">
      <c r="F18"/>
      <c r="H18"/>
      <c r="J18"/>
      <c r="L18"/>
      <c r="M18"/>
      <c r="N18"/>
    </row>
    <row r="19" spans="6:14" ht="15" customHeight="1" x14ac:dyDescent="0.2">
      <c r="F19"/>
      <c r="H19"/>
      <c r="J19"/>
      <c r="L19"/>
      <c r="M19"/>
      <c r="N19"/>
    </row>
    <row r="20" spans="6:14" ht="15" customHeight="1" x14ac:dyDescent="0.2">
      <c r="F20"/>
      <c r="H20"/>
      <c r="J20"/>
      <c r="L20"/>
      <c r="M20"/>
      <c r="N20"/>
    </row>
    <row r="21" spans="6:14" ht="15" customHeight="1" x14ac:dyDescent="0.2">
      <c r="F21"/>
      <c r="H21"/>
      <c r="J21"/>
      <c r="L21"/>
      <c r="M21"/>
      <c r="N21"/>
    </row>
    <row r="22" spans="6:14" ht="15" customHeight="1" x14ac:dyDescent="0.2">
      <c r="F22"/>
      <c r="H22"/>
      <c r="J22"/>
      <c r="L22"/>
      <c r="M22"/>
      <c r="N22"/>
    </row>
    <row r="23" spans="6:14" ht="15" customHeight="1" x14ac:dyDescent="0.2">
      <c r="F23"/>
      <c r="H23"/>
      <c r="J23"/>
      <c r="L23"/>
      <c r="M23"/>
      <c r="N23"/>
    </row>
    <row r="24" spans="6:14" ht="15" customHeight="1" x14ac:dyDescent="0.2">
      <c r="F24"/>
      <c r="H24"/>
      <c r="J24"/>
      <c r="L24"/>
      <c r="M24"/>
      <c r="N24"/>
    </row>
    <row r="25" spans="6:14" ht="15" customHeight="1" x14ac:dyDescent="0.2">
      <c r="F25"/>
      <c r="H25"/>
      <c r="J25"/>
      <c r="L25"/>
      <c r="M25"/>
      <c r="N25"/>
    </row>
    <row r="26" spans="6:14" ht="15" customHeight="1" x14ac:dyDescent="0.2">
      <c r="F26"/>
      <c r="H26"/>
      <c r="J26"/>
      <c r="L26"/>
      <c r="M26"/>
      <c r="N26"/>
    </row>
    <row r="27" spans="6:14" ht="15" customHeight="1" x14ac:dyDescent="0.2">
      <c r="F27"/>
      <c r="H27"/>
      <c r="J27"/>
      <c r="L27"/>
      <c r="M27"/>
      <c r="N27"/>
    </row>
    <row r="28" spans="6:14" ht="15" customHeight="1" x14ac:dyDescent="0.2">
      <c r="F28"/>
      <c r="H28"/>
      <c r="J28"/>
      <c r="L28"/>
      <c r="M28"/>
      <c r="N28"/>
    </row>
    <row r="29" spans="6:14" ht="15" customHeight="1" x14ac:dyDescent="0.2">
      <c r="F29"/>
      <c r="H29"/>
      <c r="J29"/>
      <c r="L29"/>
      <c r="M29"/>
      <c r="N29"/>
    </row>
    <row r="30" spans="6:14" ht="15" customHeight="1" x14ac:dyDescent="0.2">
      <c r="F30"/>
      <c r="H30"/>
      <c r="J30"/>
      <c r="L30"/>
      <c r="M30"/>
      <c r="N30"/>
    </row>
    <row r="31" spans="6:14" ht="15" customHeight="1" x14ac:dyDescent="0.2">
      <c r="F31"/>
      <c r="H31"/>
      <c r="J31"/>
      <c r="L31"/>
      <c r="M31"/>
      <c r="N31"/>
    </row>
    <row r="32" spans="6:14" ht="15" customHeight="1" x14ac:dyDescent="0.2">
      <c r="F32"/>
      <c r="H32"/>
      <c r="J32"/>
      <c r="L32"/>
      <c r="M32"/>
      <c r="N32"/>
    </row>
    <row r="33" spans="6:14" ht="15" customHeight="1" x14ac:dyDescent="0.2">
      <c r="F33"/>
      <c r="H33"/>
      <c r="J33"/>
      <c r="L33"/>
      <c r="M33"/>
      <c r="N33"/>
    </row>
    <row r="34" spans="6:14" ht="15" customHeight="1" x14ac:dyDescent="0.2">
      <c r="F34"/>
      <c r="H34"/>
      <c r="J34"/>
      <c r="L34"/>
      <c r="M34"/>
      <c r="N34"/>
    </row>
    <row r="35" spans="6:14" ht="15" customHeight="1" x14ac:dyDescent="0.2">
      <c r="F35"/>
      <c r="H35"/>
      <c r="J35"/>
      <c r="L35"/>
      <c r="M35"/>
      <c r="N35"/>
    </row>
    <row r="36" spans="6:14" ht="15" customHeight="1" x14ac:dyDescent="0.2">
      <c r="F36"/>
      <c r="H36"/>
      <c r="J36"/>
      <c r="L36"/>
      <c r="M36"/>
      <c r="N36"/>
    </row>
    <row r="37" spans="6:14" ht="15" customHeight="1" x14ac:dyDescent="0.2">
      <c r="F37"/>
      <c r="H37"/>
      <c r="J37"/>
      <c r="L37"/>
      <c r="M37"/>
      <c r="N37"/>
    </row>
    <row r="38" spans="6:14" ht="15" customHeight="1" x14ac:dyDescent="0.2">
      <c r="F38"/>
      <c r="H38"/>
      <c r="J38"/>
      <c r="L38"/>
      <c r="M38"/>
      <c r="N38"/>
    </row>
    <row r="39" spans="6:14" ht="15" customHeight="1" x14ac:dyDescent="0.2">
      <c r="F39"/>
      <c r="H39"/>
      <c r="J39"/>
      <c r="L39"/>
      <c r="M39"/>
      <c r="N39"/>
    </row>
    <row r="40" spans="6:14" ht="15" customHeight="1" x14ac:dyDescent="0.2">
      <c r="F40"/>
      <c r="H40"/>
      <c r="J40"/>
      <c r="L40"/>
      <c r="M40"/>
      <c r="N40"/>
    </row>
    <row r="41" spans="6:14" ht="15" customHeight="1" x14ac:dyDescent="0.2">
      <c r="F41"/>
      <c r="H41"/>
      <c r="J41"/>
      <c r="L41"/>
      <c r="M41"/>
      <c r="N41"/>
    </row>
    <row r="42" spans="6:14" ht="15" customHeight="1" x14ac:dyDescent="0.2">
      <c r="F42"/>
      <c r="H42"/>
      <c r="J42"/>
      <c r="L42"/>
      <c r="M42"/>
      <c r="N42"/>
    </row>
    <row r="43" spans="6:14" ht="15" customHeight="1" x14ac:dyDescent="0.2">
      <c r="F43"/>
      <c r="H43"/>
      <c r="J43"/>
      <c r="L43"/>
      <c r="M43"/>
      <c r="N43"/>
    </row>
    <row r="44" spans="6:14" ht="15" customHeight="1" x14ac:dyDescent="0.2">
      <c r="F44"/>
      <c r="H44"/>
      <c r="J44"/>
      <c r="L44"/>
      <c r="M44"/>
      <c r="N44"/>
    </row>
    <row r="45" spans="6:14" ht="15" customHeight="1" x14ac:dyDescent="0.2">
      <c r="F45"/>
      <c r="H45"/>
      <c r="J45"/>
      <c r="L45"/>
      <c r="M45"/>
      <c r="N45"/>
    </row>
    <row r="46" spans="6:14" ht="15" customHeight="1" x14ac:dyDescent="0.2">
      <c r="F46"/>
      <c r="H46"/>
      <c r="J46"/>
      <c r="L46"/>
      <c r="M46"/>
      <c r="N46"/>
    </row>
    <row r="47" spans="6:14" x14ac:dyDescent="0.2">
      <c r="F47"/>
      <c r="H47"/>
      <c r="J47"/>
      <c r="L47"/>
      <c r="M47"/>
      <c r="N47"/>
    </row>
    <row r="48" spans="6:14" x14ac:dyDescent="0.2">
      <c r="F48"/>
      <c r="H48"/>
      <c r="J48"/>
      <c r="L48"/>
      <c r="M48"/>
      <c r="N48"/>
    </row>
    <row r="49" spans="3:16" x14ac:dyDescent="0.2">
      <c r="F49"/>
      <c r="H49"/>
      <c r="J49"/>
      <c r="L49"/>
      <c r="M49"/>
      <c r="N49"/>
    </row>
    <row r="50" spans="3:16" x14ac:dyDescent="0.2">
      <c r="F50"/>
      <c r="H50"/>
      <c r="J50"/>
      <c r="L50"/>
      <c r="M50"/>
      <c r="N50"/>
    </row>
    <row r="51" spans="3:16" x14ac:dyDescent="0.2">
      <c r="F51"/>
      <c r="H51"/>
      <c r="J51"/>
      <c r="L51"/>
      <c r="M51"/>
      <c r="N51"/>
    </row>
    <row r="52" spans="3:16" x14ac:dyDescent="0.2">
      <c r="F52"/>
      <c r="H52"/>
      <c r="J52"/>
      <c r="L52"/>
      <c r="M52"/>
      <c r="N52"/>
    </row>
    <row r="53" spans="3:16" x14ac:dyDescent="0.2">
      <c r="F53"/>
      <c r="H53"/>
      <c r="J53"/>
      <c r="L53"/>
      <c r="M53"/>
      <c r="N53"/>
    </row>
    <row r="54" spans="3:16" x14ac:dyDescent="0.2">
      <c r="F54"/>
      <c r="H54"/>
      <c r="J54"/>
      <c r="L54"/>
      <c r="M54"/>
      <c r="N54"/>
    </row>
    <row r="55" spans="3:16" x14ac:dyDescent="0.2">
      <c r="P55" s="340"/>
    </row>
    <row r="56" spans="3:16" x14ac:dyDescent="0.2">
      <c r="P56" s="340"/>
    </row>
    <row r="57" spans="3:16" x14ac:dyDescent="0.2">
      <c r="C57" s="39"/>
      <c r="D57" s="325"/>
      <c r="P57" s="340"/>
    </row>
    <row r="58" spans="3:16" x14ac:dyDescent="0.2">
      <c r="P58" s="340"/>
    </row>
    <row r="59" spans="3:16" x14ac:dyDescent="0.2">
      <c r="P59" s="340"/>
    </row>
    <row r="60" spans="3:16" x14ac:dyDescent="0.2">
      <c r="P60" s="339"/>
    </row>
    <row r="61" spans="3:16" x14ac:dyDescent="0.2">
      <c r="P61" s="339"/>
    </row>
    <row r="62" spans="3:16" x14ac:dyDescent="0.2">
      <c r="P62" s="339"/>
    </row>
    <row r="63" spans="3:16" x14ac:dyDescent="0.2">
      <c r="P63" s="339"/>
    </row>
    <row r="64" spans="3:16" x14ac:dyDescent="0.2">
      <c r="P64" s="339"/>
    </row>
    <row r="65" spans="16:16" customFormat="1" x14ac:dyDescent="0.2">
      <c r="P65" s="340"/>
    </row>
    <row r="66" spans="16:16" customFormat="1" x14ac:dyDescent="0.2">
      <c r="P66" s="340"/>
    </row>
    <row r="67" spans="16:16" customFormat="1" x14ac:dyDescent="0.2">
      <c r="P67" s="340"/>
    </row>
    <row r="68" spans="16:16" customFormat="1" x14ac:dyDescent="0.2">
      <c r="P68" s="340"/>
    </row>
    <row r="69" spans="16:16" customFormat="1" x14ac:dyDescent="0.2">
      <c r="P69" s="340"/>
    </row>
    <row r="70" spans="16:16" customFormat="1" x14ac:dyDescent="0.2">
      <c r="P70" s="339"/>
    </row>
    <row r="71" spans="16:16" customFormat="1" x14ac:dyDescent="0.2">
      <c r="P71" s="339"/>
    </row>
    <row r="72" spans="16:16" customFormat="1" x14ac:dyDescent="0.2">
      <c r="P72" s="340"/>
    </row>
    <row r="73" spans="16:16" customFormat="1" x14ac:dyDescent="0.2">
      <c r="P73" s="339"/>
    </row>
    <row r="74" spans="16:16" customFormat="1" x14ac:dyDescent="0.2">
      <c r="P74" s="340"/>
    </row>
    <row r="75" spans="16:16" customFormat="1" x14ac:dyDescent="0.2">
      <c r="P75" s="339"/>
    </row>
    <row r="76" spans="16:16" customFormat="1" x14ac:dyDescent="0.2">
      <c r="P76" s="340"/>
    </row>
    <row r="77" spans="16:16" customFormat="1" x14ac:dyDescent="0.2">
      <c r="P77" s="340"/>
    </row>
    <row r="78" spans="16:16" customFormat="1" x14ac:dyDescent="0.2">
      <c r="P78" s="340"/>
    </row>
    <row r="79" spans="16:16" customFormat="1" x14ac:dyDescent="0.2">
      <c r="P79" s="339"/>
    </row>
    <row r="80" spans="16:16" customFormat="1" x14ac:dyDescent="0.2">
      <c r="P80" s="340"/>
    </row>
    <row r="81" spans="16:16" customFormat="1" x14ac:dyDescent="0.2">
      <c r="P81" s="340"/>
    </row>
    <row r="82" spans="16:16" customFormat="1" x14ac:dyDescent="0.2">
      <c r="P82" s="340"/>
    </row>
    <row r="83" spans="16:16" customFormat="1" x14ac:dyDescent="0.2">
      <c r="P83" s="340"/>
    </row>
    <row r="84" spans="16:16" customFormat="1" x14ac:dyDescent="0.2">
      <c r="P84" s="340"/>
    </row>
    <row r="85" spans="16:16" customFormat="1" x14ac:dyDescent="0.2">
      <c r="P85" s="340"/>
    </row>
    <row r="86" spans="16:16" customFormat="1" x14ac:dyDescent="0.2">
      <c r="P86" s="340"/>
    </row>
    <row r="87" spans="16:16" customFormat="1" x14ac:dyDescent="0.2">
      <c r="P87" s="340"/>
    </row>
    <row r="88" spans="16:16" customFormat="1" x14ac:dyDescent="0.2">
      <c r="P88" s="340"/>
    </row>
    <row r="89" spans="16:16" customFormat="1" x14ac:dyDescent="0.2">
      <c r="P89" s="340"/>
    </row>
    <row r="90" spans="16:16" customFormat="1" x14ac:dyDescent="0.2">
      <c r="P90" s="340"/>
    </row>
    <row r="91" spans="16:16" customFormat="1" x14ac:dyDescent="0.2">
      <c r="P91" s="340"/>
    </row>
    <row r="92" spans="16:16" customFormat="1" x14ac:dyDescent="0.2">
      <c r="P92" s="340"/>
    </row>
    <row r="93" spans="16:16" customFormat="1" x14ac:dyDescent="0.2">
      <c r="P93" s="340"/>
    </row>
    <row r="94" spans="16:16" customFormat="1" x14ac:dyDescent="0.2">
      <c r="P94" s="340"/>
    </row>
    <row r="95" spans="16:16" customFormat="1" x14ac:dyDescent="0.2">
      <c r="P95" s="340"/>
    </row>
    <row r="96" spans="16:16" customFormat="1" x14ac:dyDescent="0.2">
      <c r="P96" s="339"/>
    </row>
    <row r="97" spans="16:16" customFormat="1" x14ac:dyDescent="0.2">
      <c r="P97" s="340"/>
    </row>
    <row r="98" spans="16:16" customFormat="1" x14ac:dyDescent="0.2">
      <c r="P98" s="340"/>
    </row>
    <row r="99" spans="16:16" customFormat="1" x14ac:dyDescent="0.2">
      <c r="P99" s="340"/>
    </row>
    <row r="100" spans="16:16" customFormat="1" x14ac:dyDescent="0.2">
      <c r="P100" s="340"/>
    </row>
    <row r="101" spans="16:16" customFormat="1" x14ac:dyDescent="0.2">
      <c r="P101" s="340"/>
    </row>
    <row r="102" spans="16:16" customFormat="1" x14ac:dyDescent="0.2">
      <c r="P102" s="340"/>
    </row>
    <row r="103" spans="16:16" customFormat="1" x14ac:dyDescent="0.2">
      <c r="P103" s="340"/>
    </row>
    <row r="104" spans="16:16" customFormat="1" x14ac:dyDescent="0.2">
      <c r="P104" s="340"/>
    </row>
    <row r="105" spans="16:16" customFormat="1" x14ac:dyDescent="0.2">
      <c r="P105" s="340"/>
    </row>
    <row r="106" spans="16:16" customFormat="1" x14ac:dyDescent="0.2">
      <c r="P106" s="340"/>
    </row>
    <row r="107" spans="16:16" customFormat="1" x14ac:dyDescent="0.2">
      <c r="P107" s="340"/>
    </row>
    <row r="108" spans="16:16" customFormat="1" x14ac:dyDescent="0.2">
      <c r="P108" s="340"/>
    </row>
    <row r="109" spans="16:16" customFormat="1" x14ac:dyDescent="0.2">
      <c r="P109" s="340"/>
    </row>
    <row r="110" spans="16:16" customFormat="1" x14ac:dyDescent="0.2">
      <c r="P110" s="340"/>
    </row>
    <row r="111" spans="16:16" customFormat="1" x14ac:dyDescent="0.2">
      <c r="P111" s="340"/>
    </row>
    <row r="112" spans="16:16" customFormat="1" x14ac:dyDescent="0.2">
      <c r="P112" s="340"/>
    </row>
    <row r="113" spans="16:16" customFormat="1" x14ac:dyDescent="0.2">
      <c r="P113" s="340"/>
    </row>
    <row r="114" spans="16:16" customFormat="1" x14ac:dyDescent="0.2">
      <c r="P114" s="340"/>
    </row>
    <row r="115" spans="16:16" customFormat="1" x14ac:dyDescent="0.2">
      <c r="P115" s="340"/>
    </row>
    <row r="116" spans="16:16" customFormat="1" x14ac:dyDescent="0.2">
      <c r="P116" s="340"/>
    </row>
    <row r="117" spans="16:16" customFormat="1" x14ac:dyDescent="0.2">
      <c r="P117" s="340"/>
    </row>
    <row r="118" spans="16:16" customFormat="1" x14ac:dyDescent="0.2">
      <c r="P118" s="339"/>
    </row>
    <row r="119" spans="16:16" customFormat="1" x14ac:dyDescent="0.2">
      <c r="P119" s="339"/>
    </row>
    <row r="120" spans="16:16" customFormat="1" x14ac:dyDescent="0.2">
      <c r="P120" s="339"/>
    </row>
    <row r="121" spans="16:16" customFormat="1" x14ac:dyDescent="0.2">
      <c r="P121" s="340"/>
    </row>
    <row r="122" spans="16:16" customFormat="1" x14ac:dyDescent="0.2">
      <c r="P122" s="340"/>
    </row>
    <row r="123" spans="16:16" customFormat="1" x14ac:dyDescent="0.2">
      <c r="P123" s="340"/>
    </row>
    <row r="124" spans="16:16" customFormat="1" x14ac:dyDescent="0.2">
      <c r="P124" s="340"/>
    </row>
    <row r="125" spans="16:16" customFormat="1" x14ac:dyDescent="0.2">
      <c r="P125" s="340"/>
    </row>
    <row r="126" spans="16:16" customFormat="1" x14ac:dyDescent="0.2">
      <c r="P126" s="340"/>
    </row>
    <row r="127" spans="16:16" customFormat="1" x14ac:dyDescent="0.2">
      <c r="P127" s="340"/>
    </row>
    <row r="128" spans="16:16" customFormat="1" x14ac:dyDescent="0.2">
      <c r="P128" s="339"/>
    </row>
    <row r="129" spans="16:16" customFormat="1" x14ac:dyDescent="0.2">
      <c r="P129" s="339"/>
    </row>
    <row r="130" spans="16:16" customFormat="1" x14ac:dyDescent="0.2">
      <c r="P130" s="339"/>
    </row>
    <row r="131" spans="16:16" customFormat="1" x14ac:dyDescent="0.2">
      <c r="P131" s="340"/>
    </row>
    <row r="132" spans="16:16" customFormat="1" x14ac:dyDescent="0.2">
      <c r="P132" s="34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6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>
    <pageSetUpPr fitToPage="1"/>
  </sheetPr>
  <dimension ref="A1:U308"/>
  <sheetViews>
    <sheetView topLeftCell="A207" zoomScale="115" zoomScaleNormal="115" workbookViewId="0">
      <pane xSplit="1" topLeftCell="F1" activePane="topRight" state="frozen"/>
      <selection activeCell="B17" sqref="B17"/>
      <selection pane="topRight" activeCell="P212" sqref="P212"/>
    </sheetView>
  </sheetViews>
  <sheetFormatPr defaultColWidth="11.42578125" defaultRowHeight="12.75" x14ac:dyDescent="0.2"/>
  <cols>
    <col min="1" max="1" width="6.85546875" style="648" customWidth="1"/>
    <col min="2" max="2" width="43.7109375" customWidth="1"/>
    <col min="3" max="3" width="12.5703125" bestFit="1" customWidth="1"/>
    <col min="4" max="5" width="12.7109375" customWidth="1"/>
    <col min="6" max="6" width="6.7109375" style="89" customWidth="1"/>
    <col min="7" max="7" width="12.7109375" customWidth="1"/>
    <col min="8" max="8" width="6.7109375" style="89" customWidth="1"/>
    <col min="9" max="9" width="12.7109375" customWidth="1"/>
    <col min="10" max="10" width="6.7109375" style="89" customWidth="1"/>
    <col min="11" max="11" width="15.42578125" style="89" customWidth="1"/>
    <col min="12" max="12" width="6.28515625" style="89" customWidth="1"/>
    <col min="13" max="13" width="8.85546875" style="89" customWidth="1"/>
    <col min="14" max="14" width="15.42578125" customWidth="1"/>
    <col min="15" max="15" width="6.28515625" style="89" customWidth="1"/>
    <col min="16" max="16" width="8.85546875" style="89" customWidth="1"/>
    <col min="17" max="17" width="16.5703125" bestFit="1" customWidth="1"/>
    <col min="18" max="18" width="20.42578125" style="238" bestFit="1" customWidth="1"/>
    <col min="19" max="21" width="15.5703125" bestFit="1" customWidth="1"/>
  </cols>
  <sheetData>
    <row r="1" spans="1:19" ht="15" customHeight="1" thickBot="1" x14ac:dyDescent="0.3">
      <c r="A1" s="630" t="s">
        <v>19</v>
      </c>
      <c r="N1" s="89"/>
    </row>
    <row r="2" spans="1:19" ht="12.75" customHeight="1" x14ac:dyDescent="0.2">
      <c r="A2" s="631" t="s">
        <v>515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3"/>
      <c r="R2"/>
    </row>
    <row r="3" spans="1:19" ht="12.75" customHeight="1" x14ac:dyDescent="0.2">
      <c r="A3" s="631" t="s">
        <v>146</v>
      </c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140" t="s">
        <v>525</v>
      </c>
      <c r="L3" s="80" t="s">
        <v>526</v>
      </c>
      <c r="M3" s="80" t="s">
        <v>527</v>
      </c>
      <c r="N3" s="79" t="s">
        <v>39</v>
      </c>
      <c r="O3" s="80" t="s">
        <v>40</v>
      </c>
      <c r="P3" s="141" t="s">
        <v>352</v>
      </c>
      <c r="R3"/>
    </row>
    <row r="4" spans="1:19" ht="14.1" customHeight="1" x14ac:dyDescent="0.2">
      <c r="A4" s="632"/>
      <c r="B4" s="2" t="s">
        <v>413</v>
      </c>
      <c r="C4" s="234" t="s">
        <v>13</v>
      </c>
      <c r="D4" s="235" t="s">
        <v>14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104" t="s">
        <v>16</v>
      </c>
      <c r="L4" s="81" t="s">
        <v>18</v>
      </c>
      <c r="M4" s="543" t="s">
        <v>824</v>
      </c>
      <c r="N4" s="517" t="s">
        <v>17</v>
      </c>
      <c r="O4" s="81" t="s">
        <v>18</v>
      </c>
      <c r="P4" s="559" t="s">
        <v>824</v>
      </c>
      <c r="R4"/>
    </row>
    <row r="5" spans="1:19" ht="14.1" customHeight="1" x14ac:dyDescent="0.2">
      <c r="A5" s="633" t="s">
        <v>51</v>
      </c>
      <c r="B5" s="13" t="s">
        <v>94</v>
      </c>
      <c r="C5" s="490">
        <v>67846968.379999995</v>
      </c>
      <c r="D5" s="490">
        <v>67846968.379999995</v>
      </c>
      <c r="E5" s="490">
        <v>46645896.210000001</v>
      </c>
      <c r="F5" s="70">
        <f t="shared" ref="F5:F33" si="0">+E5/D5</f>
        <v>0.68751629326669117</v>
      </c>
      <c r="G5" s="490">
        <v>46645896.210000001</v>
      </c>
      <c r="H5" s="70">
        <f t="shared" ref="H5:H32" si="1">+G5/D5</f>
        <v>0.68751629326669117</v>
      </c>
      <c r="I5" s="490">
        <v>46645896.210000001</v>
      </c>
      <c r="J5" s="164">
        <f t="shared" ref="J5:J32" si="2">+I5/D5</f>
        <v>0.68751629326669117</v>
      </c>
      <c r="K5" s="171">
        <v>51958481.590000004</v>
      </c>
      <c r="L5" s="231">
        <v>0.33481639069497698</v>
      </c>
      <c r="M5" s="231">
        <f>+G5/K5-1</f>
        <v>-0.10224674042481008</v>
      </c>
      <c r="N5" s="171">
        <v>51958481.590000004</v>
      </c>
      <c r="O5" s="231">
        <v>0.33481639069497698</v>
      </c>
      <c r="P5" s="164">
        <f>+I5/N5-1</f>
        <v>-0.10224674042481008</v>
      </c>
      <c r="R5"/>
    </row>
    <row r="6" spans="1:19" ht="14.1" customHeight="1" x14ac:dyDescent="0.2">
      <c r="A6" s="634">
        <v>0</v>
      </c>
      <c r="B6" s="2" t="s">
        <v>94</v>
      </c>
      <c r="C6" s="192">
        <f>SUBTOTAL(9,C5:C5)</f>
        <v>67846968.379999995</v>
      </c>
      <c r="D6" s="198">
        <f>SUBTOTAL(9,D5:D5)</f>
        <v>67846968.379999995</v>
      </c>
      <c r="E6" s="194">
        <f>SUBTOTAL(9,E5:E5)</f>
        <v>46645896.210000001</v>
      </c>
      <c r="F6" s="82">
        <f t="shared" si="0"/>
        <v>0.68751629326669117</v>
      </c>
      <c r="G6" s="194">
        <f>SUBTOTAL(9,G5:G5)</f>
        <v>46645896.210000001</v>
      </c>
      <c r="H6" s="82">
        <f t="shared" si="1"/>
        <v>0.68751629326669117</v>
      </c>
      <c r="I6" s="194">
        <f>SUBTOTAL(9,I5:I5)</f>
        <v>46645896.210000001</v>
      </c>
      <c r="J6" s="162">
        <f t="shared" si="2"/>
        <v>0.68751629326669117</v>
      </c>
      <c r="K6" s="144">
        <f>SUBTOTAL(9,K5:K5)</f>
        <v>51958481.590000004</v>
      </c>
      <c r="L6" s="204">
        <v>0.33481639069497698</v>
      </c>
      <c r="M6" s="204">
        <f>+G6/K6-1</f>
        <v>-0.10224674042481008</v>
      </c>
      <c r="N6" s="521">
        <f>SUBTOTAL(9,N5:N5)</f>
        <v>51958481.590000004</v>
      </c>
      <c r="O6" s="204">
        <v>0.33481639069497698</v>
      </c>
      <c r="P6" s="162">
        <f>+I6/N6-1</f>
        <v>-0.10224674042481008</v>
      </c>
      <c r="R6"/>
    </row>
    <row r="7" spans="1:19" ht="14.1" customHeight="1" x14ac:dyDescent="0.2">
      <c r="A7" s="635" t="s">
        <v>52</v>
      </c>
      <c r="B7" s="33" t="s">
        <v>531</v>
      </c>
      <c r="C7" s="490">
        <v>9367938.5500000007</v>
      </c>
      <c r="D7" s="490">
        <v>9992580.75</v>
      </c>
      <c r="E7" s="490">
        <v>7349972.21</v>
      </c>
      <c r="F7" s="41">
        <f t="shared" si="0"/>
        <v>0.73554293869479115</v>
      </c>
      <c r="G7" s="490">
        <v>7148533.0199999996</v>
      </c>
      <c r="H7" s="41">
        <f t="shared" si="1"/>
        <v>0.71538406332117954</v>
      </c>
      <c r="I7" s="490">
        <v>5669530</v>
      </c>
      <c r="J7" s="145">
        <f t="shared" si="2"/>
        <v>0.56737394891705029</v>
      </c>
      <c r="K7" s="171">
        <v>7214076.6200000001</v>
      </c>
      <c r="L7" s="231">
        <v>0.33229466788117001</v>
      </c>
      <c r="M7" s="534">
        <f>+G7/K7-1</f>
        <v>-9.0855148139528108E-3</v>
      </c>
      <c r="N7" s="171">
        <v>5731837.2800000003</v>
      </c>
      <c r="O7" s="231">
        <v>0.26401978598704001</v>
      </c>
      <c r="P7" s="185">
        <f>+I7/N7-1</f>
        <v>-1.0870385350506662E-2</v>
      </c>
    </row>
    <row r="8" spans="1:19" ht="14.1" customHeight="1" x14ac:dyDescent="0.2">
      <c r="A8" s="636" t="s">
        <v>53</v>
      </c>
      <c r="B8" s="34" t="s">
        <v>104</v>
      </c>
      <c r="C8" s="490">
        <v>170888269.75999999</v>
      </c>
      <c r="D8" s="490">
        <v>182952996.83000001</v>
      </c>
      <c r="E8" s="490">
        <v>121980565.59999999</v>
      </c>
      <c r="F8" s="264">
        <f t="shared" si="0"/>
        <v>0.66673171641645412</v>
      </c>
      <c r="G8" s="490">
        <v>121300557.33</v>
      </c>
      <c r="H8" s="264">
        <f t="shared" si="1"/>
        <v>0.66301486956626632</v>
      </c>
      <c r="I8" s="490">
        <v>114288109.04000001</v>
      </c>
      <c r="J8" s="170">
        <f t="shared" si="2"/>
        <v>0.62468563521917353</v>
      </c>
      <c r="K8" s="171">
        <v>117730474.09999999</v>
      </c>
      <c r="L8" s="231">
        <v>0.69648174370923865</v>
      </c>
      <c r="M8" s="534">
        <f>+G8/K8-1</f>
        <v>3.0324206687281086E-2</v>
      </c>
      <c r="N8" s="171">
        <v>112881009.59999999</v>
      </c>
      <c r="O8" s="231">
        <v>0.6677927953563495</v>
      </c>
      <c r="P8" s="185">
        <f>+I8/N8-1</f>
        <v>1.2465333584330551E-2</v>
      </c>
      <c r="Q8" s="46" t="s">
        <v>146</v>
      </c>
    </row>
    <row r="9" spans="1:19" ht="14.1" customHeight="1" x14ac:dyDescent="0.2">
      <c r="A9" s="636" t="s">
        <v>54</v>
      </c>
      <c r="B9" s="34" t="s">
        <v>120</v>
      </c>
      <c r="C9" s="490">
        <v>58350910.520000003</v>
      </c>
      <c r="D9" s="490">
        <v>58192339.670000002</v>
      </c>
      <c r="E9" s="490">
        <v>3211685.16</v>
      </c>
      <c r="F9" s="264">
        <f t="shared" si="0"/>
        <v>5.5190858078794959E-2</v>
      </c>
      <c r="G9" s="490">
        <v>2867136.94</v>
      </c>
      <c r="H9" s="264">
        <f t="shared" si="1"/>
        <v>4.927000626300819E-2</v>
      </c>
      <c r="I9" s="490">
        <v>0</v>
      </c>
      <c r="J9" s="170">
        <f t="shared" si="2"/>
        <v>0</v>
      </c>
      <c r="K9" s="171">
        <v>1610681.88</v>
      </c>
      <c r="L9" s="231">
        <v>2.7648060572058701E-2</v>
      </c>
      <c r="M9" s="534">
        <f>+G9/K9-1</f>
        <v>0.78007648537028307</v>
      </c>
      <c r="N9" s="171">
        <v>766840.81</v>
      </c>
      <c r="O9" s="231">
        <v>1.3163158676626175E-2</v>
      </c>
      <c r="P9" s="185">
        <f>+I9/N9-1</f>
        <v>-1</v>
      </c>
      <c r="R9" s="260"/>
    </row>
    <row r="10" spans="1:19" ht="14.1" customHeight="1" x14ac:dyDescent="0.2">
      <c r="A10" s="636" t="s">
        <v>770</v>
      </c>
      <c r="B10" s="34" t="s">
        <v>455</v>
      </c>
      <c r="C10" s="490">
        <v>14184962.73</v>
      </c>
      <c r="D10" s="490">
        <v>16510629.5</v>
      </c>
      <c r="E10" s="490">
        <v>15533288.43</v>
      </c>
      <c r="F10" s="264">
        <f t="shared" si="0"/>
        <v>0.94080534179511444</v>
      </c>
      <c r="G10" s="490">
        <v>15159248.92</v>
      </c>
      <c r="H10" s="264">
        <f t="shared" si="1"/>
        <v>0.91815087486518909</v>
      </c>
      <c r="I10" s="490">
        <v>5668097.3499999996</v>
      </c>
      <c r="J10" s="170">
        <f t="shared" si="2"/>
        <v>0.34329989356250767</v>
      </c>
      <c r="K10" s="171">
        <v>14597922.08</v>
      </c>
      <c r="L10" s="231">
        <v>0.90679898937651171</v>
      </c>
      <c r="M10" s="534">
        <f t="shared" ref="M10:M20" si="3">+G10/K10-1</f>
        <v>3.8452516524187352E-2</v>
      </c>
      <c r="N10" s="171">
        <v>5347030.84</v>
      </c>
      <c r="O10" s="231">
        <v>0.33214879044463569</v>
      </c>
      <c r="P10" s="185">
        <f t="shared" ref="P10:P20" si="4">+I10/N10-1</f>
        <v>6.0045756160254316E-2</v>
      </c>
      <c r="R10" s="260"/>
    </row>
    <row r="11" spans="1:19" ht="14.1" customHeight="1" x14ac:dyDescent="0.2">
      <c r="A11" s="636" t="s">
        <v>55</v>
      </c>
      <c r="B11" s="34" t="s">
        <v>462</v>
      </c>
      <c r="C11" s="490">
        <v>411663.07</v>
      </c>
      <c r="D11" s="490">
        <v>460643.58</v>
      </c>
      <c r="E11" s="490">
        <v>385665.12</v>
      </c>
      <c r="F11" s="264">
        <f t="shared" si="0"/>
        <v>0.83723107570499511</v>
      </c>
      <c r="G11" s="490">
        <v>385665.12</v>
      </c>
      <c r="H11" s="264">
        <f t="shared" si="1"/>
        <v>0.83723107570499511</v>
      </c>
      <c r="I11" s="490">
        <v>385665.12</v>
      </c>
      <c r="J11" s="170">
        <f t="shared" si="2"/>
        <v>0.83723107570499511</v>
      </c>
      <c r="K11" s="171">
        <v>286106.03000000003</v>
      </c>
      <c r="L11" s="231">
        <v>0.87876817665712281</v>
      </c>
      <c r="M11" s="534">
        <f t="shared" si="3"/>
        <v>0.34797969829576814</v>
      </c>
      <c r="N11" s="171">
        <v>286106.03000000003</v>
      </c>
      <c r="O11" s="231">
        <v>0.87876817665712281</v>
      </c>
      <c r="P11" s="185">
        <f t="shared" si="4"/>
        <v>0.34797969829576814</v>
      </c>
      <c r="R11" s="259"/>
    </row>
    <row r="12" spans="1:19" ht="14.1" customHeight="1" x14ac:dyDescent="0.2">
      <c r="A12" s="636" t="s">
        <v>771</v>
      </c>
      <c r="B12" s="34" t="s">
        <v>723</v>
      </c>
      <c r="C12" s="490">
        <v>42773281.479999997</v>
      </c>
      <c r="D12" s="490">
        <v>46410246.240000002</v>
      </c>
      <c r="E12" s="490">
        <v>32618644.48</v>
      </c>
      <c r="F12" s="264">
        <f t="shared" si="0"/>
        <v>0.7028328251334871</v>
      </c>
      <c r="G12" s="490">
        <v>31693532.77</v>
      </c>
      <c r="H12" s="264">
        <f t="shared" si="1"/>
        <v>0.68289947452776101</v>
      </c>
      <c r="I12" s="490">
        <v>29570840.690000001</v>
      </c>
      <c r="J12" s="170">
        <f t="shared" si="2"/>
        <v>0.63716190035021891</v>
      </c>
      <c r="K12" s="171">
        <v>30863217.260000002</v>
      </c>
      <c r="L12" s="231">
        <v>0.72029277044014861</v>
      </c>
      <c r="M12" s="534">
        <f t="shared" si="3"/>
        <v>2.6903076986601882E-2</v>
      </c>
      <c r="N12" s="171">
        <v>28585001.649999999</v>
      </c>
      <c r="O12" s="231">
        <v>0.66712325737341871</v>
      </c>
      <c r="P12" s="185">
        <f t="shared" si="4"/>
        <v>3.4487982616576263E-2</v>
      </c>
      <c r="R12" s="259"/>
    </row>
    <row r="13" spans="1:19" ht="14.1" customHeight="1" x14ac:dyDescent="0.2">
      <c r="A13" s="636" t="s">
        <v>56</v>
      </c>
      <c r="B13" s="34" t="s">
        <v>724</v>
      </c>
      <c r="C13" s="490">
        <v>31216374.469999999</v>
      </c>
      <c r="D13" s="490">
        <v>31756241.329999998</v>
      </c>
      <c r="E13" s="490">
        <v>24699387.850000001</v>
      </c>
      <c r="F13" s="264">
        <f t="shared" si="0"/>
        <v>0.77778058156607421</v>
      </c>
      <c r="G13" s="490">
        <v>24105807.390000001</v>
      </c>
      <c r="H13" s="264">
        <f t="shared" si="1"/>
        <v>0.75908880838574988</v>
      </c>
      <c r="I13" s="490">
        <v>17420374.809999999</v>
      </c>
      <c r="J13" s="170">
        <f t="shared" si="2"/>
        <v>0.54856538684705858</v>
      </c>
      <c r="K13" s="171">
        <v>23131741.18</v>
      </c>
      <c r="L13" s="231">
        <v>0.75551991995302958</v>
      </c>
      <c r="M13" s="534">
        <f t="shared" si="3"/>
        <v>4.2109506691272891E-2</v>
      </c>
      <c r="N13" s="171">
        <v>17582578.07</v>
      </c>
      <c r="O13" s="231">
        <v>0.5742753160103572</v>
      </c>
      <c r="P13" s="185">
        <f t="shared" si="4"/>
        <v>-9.225226207114523E-3</v>
      </c>
      <c r="R13" s="259"/>
      <c r="S13" s="259"/>
    </row>
    <row r="14" spans="1:19" ht="14.1" customHeight="1" x14ac:dyDescent="0.2">
      <c r="A14" s="636" t="s">
        <v>57</v>
      </c>
      <c r="B14" s="34" t="s">
        <v>463</v>
      </c>
      <c r="C14" s="490">
        <v>215246243.24000001</v>
      </c>
      <c r="D14" s="490">
        <v>204027921.66</v>
      </c>
      <c r="E14" s="490">
        <v>107019006.98</v>
      </c>
      <c r="F14" s="264">
        <f t="shared" si="0"/>
        <v>0.5245311823464075</v>
      </c>
      <c r="G14" s="490">
        <v>105920612.06</v>
      </c>
      <c r="H14" s="264">
        <f t="shared" si="1"/>
        <v>0.51914763037438671</v>
      </c>
      <c r="I14" s="490">
        <v>67158530.920000002</v>
      </c>
      <c r="J14" s="170">
        <f t="shared" si="2"/>
        <v>0.32916343201258291</v>
      </c>
      <c r="K14" s="171">
        <v>179492600.30000001</v>
      </c>
      <c r="L14" s="231">
        <v>0.6563921317597895</v>
      </c>
      <c r="M14" s="534">
        <f t="shared" si="3"/>
        <v>-0.40988869801336325</v>
      </c>
      <c r="N14" s="171">
        <v>128331996.8</v>
      </c>
      <c r="O14" s="231">
        <v>0.46930131276583037</v>
      </c>
      <c r="P14" s="185">
        <f t="shared" si="4"/>
        <v>-0.47668132192578805</v>
      </c>
      <c r="R14" s="259"/>
      <c r="S14" s="259"/>
    </row>
    <row r="15" spans="1:19" ht="14.1" customHeight="1" x14ac:dyDescent="0.2">
      <c r="A15" s="636" t="s">
        <v>772</v>
      </c>
      <c r="B15" s="34" t="s">
        <v>457</v>
      </c>
      <c r="C15" s="490">
        <v>49847825.890000001</v>
      </c>
      <c r="D15" s="490">
        <v>42498293.700000003</v>
      </c>
      <c r="E15" s="490">
        <v>38448902.030000001</v>
      </c>
      <c r="F15" s="264">
        <f t="shared" si="0"/>
        <v>0.90471637053042431</v>
      </c>
      <c r="G15" s="490">
        <v>38393432.259999998</v>
      </c>
      <c r="H15" s="264">
        <f t="shared" si="1"/>
        <v>0.90341114706918213</v>
      </c>
      <c r="I15" s="490">
        <v>25818643.699999999</v>
      </c>
      <c r="J15" s="170">
        <f t="shared" si="2"/>
        <v>0.60752188975530552</v>
      </c>
      <c r="K15" s="171">
        <v>45973664.18</v>
      </c>
      <c r="L15" s="231">
        <v>0.88764923871126189</v>
      </c>
      <c r="M15" s="534">
        <f t="shared" si="3"/>
        <v>-0.16488204834666287</v>
      </c>
      <c r="N15" s="171">
        <v>13609369.689999999</v>
      </c>
      <c r="O15" s="231">
        <v>0.262766670008521</v>
      </c>
      <c r="P15" s="185">
        <f t="shared" si="4"/>
        <v>0.89712266534806728</v>
      </c>
      <c r="R15" s="259"/>
      <c r="S15" s="259"/>
    </row>
    <row r="16" spans="1:19" ht="14.1" customHeight="1" x14ac:dyDescent="0.2">
      <c r="A16" s="636" t="s">
        <v>58</v>
      </c>
      <c r="B16" s="34" t="s">
        <v>464</v>
      </c>
      <c r="C16" s="490">
        <v>159212756.06999999</v>
      </c>
      <c r="D16" s="490">
        <v>175323149.74000001</v>
      </c>
      <c r="E16" s="490">
        <v>87521573.150000006</v>
      </c>
      <c r="F16" s="264">
        <f t="shared" si="0"/>
        <v>0.49920146472267002</v>
      </c>
      <c r="G16" s="490">
        <v>84775932.219999999</v>
      </c>
      <c r="H16" s="264">
        <f t="shared" si="1"/>
        <v>0.4835410061119747</v>
      </c>
      <c r="I16" s="490">
        <v>57705427.799999997</v>
      </c>
      <c r="J16" s="170">
        <f t="shared" si="2"/>
        <v>0.32913752625124376</v>
      </c>
      <c r="K16" s="171">
        <v>42946078.210000001</v>
      </c>
      <c r="L16" s="231">
        <v>0.50940431325076863</v>
      </c>
      <c r="M16" s="534">
        <f t="shared" si="3"/>
        <v>0.97400870471706802</v>
      </c>
      <c r="N16" s="171">
        <v>18283222.539999999</v>
      </c>
      <c r="O16" s="231">
        <v>0.21686619151713393</v>
      </c>
      <c r="P16" s="185">
        <f t="shared" si="4"/>
        <v>2.1561956692126989</v>
      </c>
      <c r="R16" s="259"/>
    </row>
    <row r="17" spans="1:18" ht="14.1" customHeight="1" x14ac:dyDescent="0.2">
      <c r="A17" s="636" t="s">
        <v>476</v>
      </c>
      <c r="B17" s="34" t="s">
        <v>158</v>
      </c>
      <c r="C17" s="490">
        <v>18733182.399999999</v>
      </c>
      <c r="D17" s="490">
        <v>19267501.02</v>
      </c>
      <c r="E17" s="490">
        <v>19056144.02</v>
      </c>
      <c r="F17" s="264">
        <f t="shared" si="0"/>
        <v>0.98903038853971736</v>
      </c>
      <c r="G17" s="490">
        <v>19056144.02</v>
      </c>
      <c r="H17" s="264">
        <f t="shared" si="1"/>
        <v>0.98903038853971736</v>
      </c>
      <c r="I17" s="490">
        <v>11320957.42</v>
      </c>
      <c r="J17" s="170">
        <f t="shared" si="2"/>
        <v>0.58756750074898922</v>
      </c>
      <c r="K17" s="171">
        <v>18389537.68</v>
      </c>
      <c r="L17" s="231">
        <v>0.97411797701900871</v>
      </c>
      <c r="M17" s="534">
        <f t="shared" si="3"/>
        <v>3.6249216897115577E-2</v>
      </c>
      <c r="N17" s="171">
        <v>10566258.609999999</v>
      </c>
      <c r="O17" s="231">
        <v>0.55970860393228128</v>
      </c>
      <c r="P17" s="185">
        <f t="shared" si="4"/>
        <v>7.1425358573539599E-2</v>
      </c>
      <c r="R17" s="259"/>
    </row>
    <row r="18" spans="1:18" ht="14.1" customHeight="1" x14ac:dyDescent="0.2">
      <c r="A18" s="636" t="s">
        <v>59</v>
      </c>
      <c r="B18" s="34" t="s">
        <v>465</v>
      </c>
      <c r="C18" s="490">
        <v>8990582.9499999993</v>
      </c>
      <c r="D18" s="490">
        <v>10657848.369999999</v>
      </c>
      <c r="E18" s="490">
        <v>9898473.4000000004</v>
      </c>
      <c r="F18" s="264">
        <f t="shared" si="0"/>
        <v>0.92874969284255271</v>
      </c>
      <c r="G18" s="490">
        <v>9898473.4000000004</v>
      </c>
      <c r="H18" s="264">
        <f t="shared" si="1"/>
        <v>0.92874969284255271</v>
      </c>
      <c r="I18" s="490">
        <v>3680930.23</v>
      </c>
      <c r="J18" s="170">
        <f t="shared" si="2"/>
        <v>0.34537273399020973</v>
      </c>
      <c r="K18" s="171">
        <v>6369492.29</v>
      </c>
      <c r="L18" s="231">
        <v>0.75522538551225726</v>
      </c>
      <c r="M18" s="534">
        <f t="shared" si="3"/>
        <v>0.55404433341421</v>
      </c>
      <c r="N18" s="171">
        <v>3097747.39</v>
      </c>
      <c r="O18" s="231">
        <v>0.36729732297585355</v>
      </c>
      <c r="P18" s="185">
        <f t="shared" si="4"/>
        <v>0.18826029581450143</v>
      </c>
    </row>
    <row r="19" spans="1:18" ht="14.1" customHeight="1" x14ac:dyDescent="0.2">
      <c r="A19" s="636" t="s">
        <v>60</v>
      </c>
      <c r="B19" s="34" t="s">
        <v>119</v>
      </c>
      <c r="C19" s="490">
        <v>104334244.29000001</v>
      </c>
      <c r="D19" s="490">
        <v>102270307.98</v>
      </c>
      <c r="E19" s="490">
        <v>97446368.280000001</v>
      </c>
      <c r="F19" s="264">
        <f t="shared" si="0"/>
        <v>0.95283147381404798</v>
      </c>
      <c r="G19" s="490">
        <v>97296368.280000001</v>
      </c>
      <c r="H19" s="264">
        <f t="shared" si="1"/>
        <v>0.95136477245211082</v>
      </c>
      <c r="I19" s="490">
        <v>47734968.299999997</v>
      </c>
      <c r="J19" s="170">
        <f t="shared" si="2"/>
        <v>0.46675295345091805</v>
      </c>
      <c r="K19" s="171">
        <v>93097927.900000006</v>
      </c>
      <c r="L19" s="231">
        <v>0.90015945659619789</v>
      </c>
      <c r="M19" s="534">
        <f t="shared" si="3"/>
        <v>4.5097033572108147E-2</v>
      </c>
      <c r="N19" s="171">
        <v>44123813.159999996</v>
      </c>
      <c r="O19" s="231">
        <v>0.42663106014261526</v>
      </c>
      <c r="P19" s="185">
        <f t="shared" si="4"/>
        <v>8.1841411278426257E-2</v>
      </c>
    </row>
    <row r="20" spans="1:18" ht="14.1" customHeight="1" x14ac:dyDescent="0.2">
      <c r="A20" s="636" t="s">
        <v>61</v>
      </c>
      <c r="B20" s="34" t="s">
        <v>96</v>
      </c>
      <c r="C20" s="490">
        <v>175738146.58000001</v>
      </c>
      <c r="D20" s="490">
        <v>175537407.11000001</v>
      </c>
      <c r="E20" s="490">
        <v>170008228.56</v>
      </c>
      <c r="F20" s="264">
        <f t="shared" si="0"/>
        <v>0.96850142291018826</v>
      </c>
      <c r="G20" s="490">
        <v>170007638.53999999</v>
      </c>
      <c r="H20" s="264">
        <f t="shared" si="1"/>
        <v>0.96849806168929675</v>
      </c>
      <c r="I20" s="490">
        <v>82856603.140000001</v>
      </c>
      <c r="J20" s="170">
        <f t="shared" si="2"/>
        <v>0.47201678835371053</v>
      </c>
      <c r="K20" s="171">
        <v>174255608.30000001</v>
      </c>
      <c r="L20" s="231">
        <v>0.99839741087770362</v>
      </c>
      <c r="M20" s="534">
        <f t="shared" si="3"/>
        <v>-2.4377807988174904E-2</v>
      </c>
      <c r="N20" s="171">
        <v>88850999.019999996</v>
      </c>
      <c r="O20" s="231">
        <v>0.50907174948850908</v>
      </c>
      <c r="P20" s="185">
        <f t="shared" si="4"/>
        <v>-6.746571165340165E-2</v>
      </c>
    </row>
    <row r="21" spans="1:18" ht="14.1" customHeight="1" x14ac:dyDescent="0.2">
      <c r="A21" s="636" t="s">
        <v>62</v>
      </c>
      <c r="B21" s="34" t="s">
        <v>478</v>
      </c>
      <c r="C21" s="490">
        <v>11958000</v>
      </c>
      <c r="D21" s="490">
        <v>11958000</v>
      </c>
      <c r="E21" s="490">
        <v>0</v>
      </c>
      <c r="F21" s="264">
        <f t="shared" si="0"/>
        <v>0</v>
      </c>
      <c r="G21" s="490">
        <v>0</v>
      </c>
      <c r="H21" s="264">
        <f t="shared" si="1"/>
        <v>0</v>
      </c>
      <c r="I21" s="490">
        <v>0</v>
      </c>
      <c r="J21" s="170">
        <f t="shared" si="2"/>
        <v>0</v>
      </c>
      <c r="K21" s="171">
        <v>0</v>
      </c>
      <c r="L21" s="231">
        <v>0</v>
      </c>
      <c r="M21" s="534" t="s">
        <v>127</v>
      </c>
      <c r="N21" s="171">
        <v>0</v>
      </c>
      <c r="O21" s="231">
        <v>0</v>
      </c>
      <c r="P21" s="185" t="s">
        <v>127</v>
      </c>
    </row>
    <row r="22" spans="1:18" ht="14.1" customHeight="1" x14ac:dyDescent="0.2">
      <c r="A22" s="636" t="s">
        <v>63</v>
      </c>
      <c r="B22" s="34" t="s">
        <v>97</v>
      </c>
      <c r="C22" s="490">
        <v>33982511.009999998</v>
      </c>
      <c r="D22" s="490">
        <v>37458711.950000003</v>
      </c>
      <c r="E22" s="490">
        <v>30235835.920000002</v>
      </c>
      <c r="F22" s="264">
        <f t="shared" si="0"/>
        <v>0.8071776723224996</v>
      </c>
      <c r="G22" s="490">
        <v>30215110.57</v>
      </c>
      <c r="H22" s="264">
        <f t="shared" si="1"/>
        <v>0.80662438714740692</v>
      </c>
      <c r="I22" s="490">
        <v>11175680.24</v>
      </c>
      <c r="J22" s="170">
        <f t="shared" si="2"/>
        <v>0.29834662374182352</v>
      </c>
      <c r="K22" s="171">
        <v>29703531.52</v>
      </c>
      <c r="L22" s="231">
        <v>0.90581543857497016</v>
      </c>
      <c r="M22" s="534">
        <f t="shared" ref="M22:M27" si="5">+G22/K22-1</f>
        <v>1.7222835933011771E-2</v>
      </c>
      <c r="N22" s="171">
        <v>10844371.359999999</v>
      </c>
      <c r="O22" s="231">
        <v>0.33070138454460263</v>
      </c>
      <c r="P22" s="185">
        <f>+I22/N22-1</f>
        <v>3.0551229665746193E-2</v>
      </c>
    </row>
    <row r="23" spans="1:18" ht="14.1" customHeight="1" x14ac:dyDescent="0.2">
      <c r="A23" s="636" t="s">
        <v>64</v>
      </c>
      <c r="B23" s="34" t="s">
        <v>110</v>
      </c>
      <c r="C23" s="490">
        <v>3017274.39</v>
      </c>
      <c r="D23" s="490">
        <v>2659549.9500000002</v>
      </c>
      <c r="E23" s="490">
        <v>2527415.69</v>
      </c>
      <c r="F23" s="264">
        <f t="shared" si="0"/>
        <v>0.95031706022291473</v>
      </c>
      <c r="G23" s="490">
        <v>2238986.08</v>
      </c>
      <c r="H23" s="264">
        <f t="shared" si="1"/>
        <v>0.84186652707913978</v>
      </c>
      <c r="I23" s="490">
        <v>1540544.46</v>
      </c>
      <c r="J23" s="170">
        <f t="shared" si="2"/>
        <v>0.57925005695042497</v>
      </c>
      <c r="K23" s="171">
        <v>2127330.15</v>
      </c>
      <c r="L23" s="231">
        <v>0.80556256069111043</v>
      </c>
      <c r="M23" s="534">
        <f t="shared" si="5"/>
        <v>5.2486413545166144E-2</v>
      </c>
      <c r="N23" s="171">
        <v>1476267.61</v>
      </c>
      <c r="O23" s="231">
        <v>0.5590227338135294</v>
      </c>
      <c r="P23" s="185">
        <f t="shared" ref="P23:P26" si="6">+I23/N23-1</f>
        <v>4.3540107203191791E-2</v>
      </c>
    </row>
    <row r="24" spans="1:18" ht="14.1" customHeight="1" x14ac:dyDescent="0.2">
      <c r="A24" s="636" t="s">
        <v>65</v>
      </c>
      <c r="B24" s="34" t="s">
        <v>107</v>
      </c>
      <c r="C24" s="490">
        <v>61216771.100000001</v>
      </c>
      <c r="D24" s="490">
        <v>65741260.890000001</v>
      </c>
      <c r="E24" s="490">
        <v>51269303.450000003</v>
      </c>
      <c r="F24" s="264">
        <f t="shared" si="0"/>
        <v>0.77986492434006016</v>
      </c>
      <c r="G24" s="490">
        <v>51269303.450000003</v>
      </c>
      <c r="H24" s="264">
        <f t="shared" si="1"/>
        <v>0.77986492434006016</v>
      </c>
      <c r="I24" s="490">
        <v>28947678.329999998</v>
      </c>
      <c r="J24" s="170">
        <f t="shared" si="2"/>
        <v>0.44032739771200941</v>
      </c>
      <c r="K24" s="171">
        <v>48893979.600000001</v>
      </c>
      <c r="L24" s="231">
        <v>0.93710070102632581</v>
      </c>
      <c r="M24" s="534">
        <f t="shared" si="5"/>
        <v>4.8581110996332111E-2</v>
      </c>
      <c r="N24" s="171">
        <v>26129716.969999999</v>
      </c>
      <c r="O24" s="231">
        <v>0.50080145430024436</v>
      </c>
      <c r="P24" s="185">
        <f t="shared" si="6"/>
        <v>0.10784507781830754</v>
      </c>
    </row>
    <row r="25" spans="1:18" ht="14.1" customHeight="1" x14ac:dyDescent="0.2">
      <c r="A25" s="637" t="s">
        <v>479</v>
      </c>
      <c r="B25" s="35" t="s">
        <v>458</v>
      </c>
      <c r="C25" s="490">
        <v>12104959.970000001</v>
      </c>
      <c r="D25" s="490">
        <v>7720889.4800000004</v>
      </c>
      <c r="E25" s="490">
        <v>6407891.96</v>
      </c>
      <c r="F25" s="264">
        <f t="shared" si="0"/>
        <v>0.82994219469127795</v>
      </c>
      <c r="G25" s="490">
        <v>5360359.84</v>
      </c>
      <c r="H25" s="264">
        <f t="shared" si="1"/>
        <v>0.69426713772879955</v>
      </c>
      <c r="I25" s="490">
        <v>2475558.63</v>
      </c>
      <c r="J25" s="170">
        <f t="shared" si="2"/>
        <v>0.32063127395005786</v>
      </c>
      <c r="K25" s="171">
        <v>4965922.3099999996</v>
      </c>
      <c r="L25" s="231">
        <v>0.58467508277897151</v>
      </c>
      <c r="M25" s="534">
        <f t="shared" si="5"/>
        <v>7.9428856389015978E-2</v>
      </c>
      <c r="N25" s="171">
        <v>1599217.28</v>
      </c>
      <c r="O25" s="231">
        <v>0.18828778164384166</v>
      </c>
      <c r="P25" s="185">
        <f t="shared" si="6"/>
        <v>0.54798141625883368</v>
      </c>
    </row>
    <row r="26" spans="1:18" ht="14.1" customHeight="1" x14ac:dyDescent="0.2">
      <c r="A26" s="637" t="s">
        <v>66</v>
      </c>
      <c r="B26" s="566" t="s">
        <v>129</v>
      </c>
      <c r="C26" s="490">
        <v>3683269.32</v>
      </c>
      <c r="D26" s="490">
        <v>2993178.26</v>
      </c>
      <c r="E26" s="490">
        <v>2851597.48</v>
      </c>
      <c r="F26" s="390">
        <f t="shared" si="0"/>
        <v>0.95269884794632986</v>
      </c>
      <c r="G26" s="490">
        <v>2715882.61</v>
      </c>
      <c r="H26" s="390">
        <f t="shared" si="1"/>
        <v>0.90735745554960701</v>
      </c>
      <c r="I26" s="490">
        <v>1141732.3500000001</v>
      </c>
      <c r="J26" s="405">
        <f t="shared" si="2"/>
        <v>0.38144482246774042</v>
      </c>
      <c r="K26" s="171">
        <v>2682595.2799999998</v>
      </c>
      <c r="L26" s="231">
        <v>0.77865528248542071</v>
      </c>
      <c r="M26" s="534">
        <f t="shared" si="5"/>
        <v>1.2408629154077921E-2</v>
      </c>
      <c r="N26" s="171">
        <v>1663364.85</v>
      </c>
      <c r="O26" s="231">
        <v>0.48281149109942129</v>
      </c>
      <c r="P26" s="185">
        <f t="shared" si="6"/>
        <v>-0.31360077135211795</v>
      </c>
    </row>
    <row r="27" spans="1:18" ht="14.1" customHeight="1" x14ac:dyDescent="0.2">
      <c r="A27" s="634">
        <v>1</v>
      </c>
      <c r="B27" s="2" t="s">
        <v>124</v>
      </c>
      <c r="C27" s="192">
        <f>SUM(C7:C26)</f>
        <v>1185259167.79</v>
      </c>
      <c r="D27" s="198">
        <f>SUM(D7:D26)</f>
        <v>1204389698.0100002</v>
      </c>
      <c r="E27" s="194">
        <f>SUBTOTAL(9,E7:E26)</f>
        <v>828469949.7700001</v>
      </c>
      <c r="F27" s="82">
        <f t="shared" si="0"/>
        <v>0.68787532070298496</v>
      </c>
      <c r="G27" s="194">
        <f>SUM(G7:G26)</f>
        <v>819808724.82000005</v>
      </c>
      <c r="H27" s="82">
        <f t="shared" si="1"/>
        <v>0.68068393990297404</v>
      </c>
      <c r="I27" s="194">
        <f>SUM(I7:I26)</f>
        <v>514559872.53000003</v>
      </c>
      <c r="J27" s="162">
        <f t="shared" si="2"/>
        <v>0.42723702583989354</v>
      </c>
      <c r="K27" s="144">
        <f>SUBTOTAL(9,K7:K26)</f>
        <v>844332486.86999989</v>
      </c>
      <c r="L27" s="657">
        <v>0.72467025110810768</v>
      </c>
      <c r="M27" s="654">
        <f t="shared" si="5"/>
        <v>-2.9045148009063548E-2</v>
      </c>
      <c r="N27" s="521">
        <f>SUM(N7:N26)</f>
        <v>519756749.56000006</v>
      </c>
      <c r="O27" s="657">
        <v>0.44609470803978601</v>
      </c>
      <c r="P27" s="655">
        <f t="shared" ref="P27:P32" si="7">+I27/N27-1</f>
        <v>-9.9986715601085852E-3</v>
      </c>
    </row>
    <row r="28" spans="1:18" ht="14.1" customHeight="1" x14ac:dyDescent="0.2">
      <c r="A28" s="635" t="s">
        <v>67</v>
      </c>
      <c r="B28" s="33" t="s">
        <v>98</v>
      </c>
      <c r="C28" s="490">
        <v>498885.12</v>
      </c>
      <c r="D28" s="490">
        <v>490240.54</v>
      </c>
      <c r="E28" s="490">
        <v>270022.7</v>
      </c>
      <c r="F28" s="41">
        <f t="shared" si="0"/>
        <v>0.55079634988979087</v>
      </c>
      <c r="G28" s="490">
        <v>270022.7</v>
      </c>
      <c r="H28" s="41">
        <f t="shared" si="1"/>
        <v>0.55079634988979087</v>
      </c>
      <c r="I28" s="490">
        <v>270022.7</v>
      </c>
      <c r="J28" s="145">
        <f t="shared" si="2"/>
        <v>0.55079634988979087</v>
      </c>
      <c r="K28" s="171">
        <v>336774.17</v>
      </c>
      <c r="L28" s="231">
        <v>0.60101865842061031</v>
      </c>
      <c r="M28" s="534">
        <f>+G28/K28-1</f>
        <v>-0.1982084017904342</v>
      </c>
      <c r="N28" s="171">
        <v>336774.17</v>
      </c>
      <c r="O28" s="231">
        <v>0.60101865842061031</v>
      </c>
      <c r="P28" s="185">
        <f t="shared" si="7"/>
        <v>-0.1982084017904342</v>
      </c>
    </row>
    <row r="29" spans="1:18" ht="14.1" customHeight="1" x14ac:dyDescent="0.2">
      <c r="A29" s="636" t="s">
        <v>68</v>
      </c>
      <c r="B29" s="34" t="s">
        <v>725</v>
      </c>
      <c r="C29" s="490">
        <v>29203806.68</v>
      </c>
      <c r="D29" s="490">
        <v>27999390.649999999</v>
      </c>
      <c r="E29" s="490">
        <v>19216545.609999999</v>
      </c>
      <c r="F29" s="264">
        <f t="shared" si="0"/>
        <v>0.68632013639911127</v>
      </c>
      <c r="G29" s="490">
        <v>18087030.93</v>
      </c>
      <c r="H29" s="264">
        <f t="shared" si="1"/>
        <v>0.64597944848489053</v>
      </c>
      <c r="I29" s="490">
        <v>14415452.039999999</v>
      </c>
      <c r="J29" s="170">
        <f t="shared" si="2"/>
        <v>0.51484877725365785</v>
      </c>
      <c r="K29" s="171">
        <v>15784739.640000001</v>
      </c>
      <c r="L29" s="231">
        <v>0.60809133052029896</v>
      </c>
      <c r="M29" s="534">
        <f>+G29/K29-1</f>
        <v>0.14585551250815554</v>
      </c>
      <c r="N29" s="171">
        <v>13773924.970000001</v>
      </c>
      <c r="O29" s="231">
        <v>0.53062670354530284</v>
      </c>
      <c r="P29" s="185">
        <f t="shared" si="7"/>
        <v>4.6575472960486142E-2</v>
      </c>
    </row>
    <row r="30" spans="1:18" ht="14.1" customHeight="1" x14ac:dyDescent="0.2">
      <c r="A30" s="636" t="s">
        <v>69</v>
      </c>
      <c r="B30" s="34" t="s">
        <v>466</v>
      </c>
      <c r="C30" s="490">
        <v>255719873.63</v>
      </c>
      <c r="D30" s="490">
        <v>264044339.13999999</v>
      </c>
      <c r="E30" s="490">
        <v>250737419.11000001</v>
      </c>
      <c r="F30" s="264">
        <f t="shared" si="0"/>
        <v>0.94960346404948126</v>
      </c>
      <c r="G30" s="490">
        <v>242817103.06999999</v>
      </c>
      <c r="H30" s="264">
        <f t="shared" si="1"/>
        <v>0.91960730482184272</v>
      </c>
      <c r="I30" s="490">
        <v>190308351.22999999</v>
      </c>
      <c r="J30" s="170">
        <f t="shared" si="2"/>
        <v>0.72074391691122697</v>
      </c>
      <c r="K30" s="171">
        <v>221037258.90000001</v>
      </c>
      <c r="L30" s="231">
        <v>0.87648547781285946</v>
      </c>
      <c r="M30" s="534">
        <f>+G30/K30-1</f>
        <v>9.8534718890327166E-2</v>
      </c>
      <c r="N30" s="171">
        <v>148953312</v>
      </c>
      <c r="O30" s="231">
        <v>0.59064890457763419</v>
      </c>
      <c r="P30" s="185">
        <f t="shared" si="7"/>
        <v>0.27763759445644287</v>
      </c>
    </row>
    <row r="31" spans="1:18" ht="14.1" customHeight="1" x14ac:dyDescent="0.2">
      <c r="A31" s="636" t="s">
        <v>70</v>
      </c>
      <c r="B31" s="34" t="s">
        <v>99</v>
      </c>
      <c r="C31" s="490">
        <v>39930517.170000002</v>
      </c>
      <c r="D31" s="490">
        <v>41110108.939999998</v>
      </c>
      <c r="E31" s="490">
        <v>34487443.590000004</v>
      </c>
      <c r="F31" s="264">
        <f t="shared" si="0"/>
        <v>0.83890421308136787</v>
      </c>
      <c r="G31" s="490">
        <v>25312991.920000002</v>
      </c>
      <c r="H31" s="264">
        <f t="shared" si="1"/>
        <v>0.6157364349713641</v>
      </c>
      <c r="I31" s="490">
        <v>14828717.949999999</v>
      </c>
      <c r="J31" s="170">
        <f t="shared" si="2"/>
        <v>0.36070733774124608</v>
      </c>
      <c r="K31" s="171">
        <v>21553211.57</v>
      </c>
      <c r="L31" s="231">
        <v>0.53697827908829499</v>
      </c>
      <c r="M31" s="534">
        <f>+G31/K31-1</f>
        <v>0.17444176881895657</v>
      </c>
      <c r="N31" s="171">
        <v>12014619.630000001</v>
      </c>
      <c r="O31" s="231">
        <v>0.29933310643124017</v>
      </c>
      <c r="P31" s="185">
        <f t="shared" si="7"/>
        <v>0.23422283906294572</v>
      </c>
    </row>
    <row r="32" spans="1:18" ht="14.1" customHeight="1" x14ac:dyDescent="0.2">
      <c r="A32" s="638" t="s">
        <v>773</v>
      </c>
      <c r="B32" s="34" t="s">
        <v>419</v>
      </c>
      <c r="C32" s="490">
        <v>10737227.699999999</v>
      </c>
      <c r="D32" s="490">
        <v>11113176.33</v>
      </c>
      <c r="E32" s="490">
        <v>10557606.460000001</v>
      </c>
      <c r="F32" s="264">
        <f t="shared" si="0"/>
        <v>0.95000800369735527</v>
      </c>
      <c r="G32" s="490">
        <v>10516148.85</v>
      </c>
      <c r="H32" s="264">
        <f t="shared" si="1"/>
        <v>0.94627751218269385</v>
      </c>
      <c r="I32" s="490">
        <v>6829265.71</v>
      </c>
      <c r="J32" s="170">
        <f t="shared" si="2"/>
        <v>0.61451969330896061</v>
      </c>
      <c r="K32" s="171">
        <v>10581915.199999999</v>
      </c>
      <c r="L32" s="231">
        <v>0.98545140138882281</v>
      </c>
      <c r="M32" s="534">
        <f>+G32/K32-1</f>
        <v>-6.2149760943085441E-3</v>
      </c>
      <c r="N32" s="171">
        <v>6269864.7800000003</v>
      </c>
      <c r="O32" s="231">
        <v>0.58388740763764801</v>
      </c>
      <c r="P32" s="185">
        <f t="shared" si="7"/>
        <v>8.9220573270481163E-2</v>
      </c>
    </row>
    <row r="33" spans="1:18" ht="14.1" customHeight="1" x14ac:dyDescent="0.2">
      <c r="A33" s="639">
        <v>2</v>
      </c>
      <c r="B33" s="480" t="s">
        <v>123</v>
      </c>
      <c r="C33" s="192">
        <f>SUBTOTAL(9,C28:C32)</f>
        <v>336090310.30000001</v>
      </c>
      <c r="D33" s="198">
        <f>SUBTOTAL(9,D28:D32)</f>
        <v>344757255.59999996</v>
      </c>
      <c r="E33" s="194">
        <f>SUBTOTAL(9,E28:E32)</f>
        <v>315269037.46999997</v>
      </c>
      <c r="F33" s="247">
        <f t="shared" si="0"/>
        <v>0.91446672216171332</v>
      </c>
      <c r="G33" s="194">
        <f>SUBTOTAL(9,G28:G32)</f>
        <v>297003297.47000003</v>
      </c>
      <c r="H33" s="82">
        <f>G33/D33</f>
        <v>0.86148527013045428</v>
      </c>
      <c r="I33" s="194">
        <f>SUBTOTAL(9,I28:I32)</f>
        <v>226651809.63</v>
      </c>
      <c r="J33" s="162">
        <f>I33/D33</f>
        <v>0.65742433537923783</v>
      </c>
      <c r="K33" s="656">
        <f>SUM(K28:K32)</f>
        <v>269293899.48000002</v>
      </c>
      <c r="L33" s="657">
        <v>0.81708165164386737</v>
      </c>
      <c r="M33" s="657">
        <f t="shared" ref="M33:M56" si="8">+G33/K33-1</f>
        <v>0.10289649354666475</v>
      </c>
      <c r="N33" s="658">
        <f>SUM(N28:N32)</f>
        <v>181348495.54999998</v>
      </c>
      <c r="O33" s="657">
        <v>0.55024093955804343</v>
      </c>
      <c r="P33" s="660">
        <f t="shared" ref="P33:P55" si="9">+I33/N33-1</f>
        <v>0.24981356444453851</v>
      </c>
    </row>
    <row r="34" spans="1:18" ht="14.1" customHeight="1" x14ac:dyDescent="0.2">
      <c r="A34" s="635" t="s">
        <v>481</v>
      </c>
      <c r="B34" s="33" t="s">
        <v>459</v>
      </c>
      <c r="C34" s="490">
        <v>19667096.66</v>
      </c>
      <c r="D34" s="490">
        <v>20054424.620000001</v>
      </c>
      <c r="E34" s="490">
        <v>18922627.140000001</v>
      </c>
      <c r="F34" s="41">
        <f t="shared" ref="F34:F71" si="10">+E34/D34</f>
        <v>0.94356370220309016</v>
      </c>
      <c r="G34" s="490">
        <v>18715671.140000001</v>
      </c>
      <c r="H34" s="41">
        <f t="shared" ref="H34:H83" si="11">+G34/D34</f>
        <v>0.93324398453870971</v>
      </c>
      <c r="I34" s="490">
        <v>11870658.01</v>
      </c>
      <c r="J34" s="145">
        <f t="shared" ref="J34:J83" si="12">+I34/D34</f>
        <v>0.59192214361321327</v>
      </c>
      <c r="K34" s="171">
        <v>18337180.050000001</v>
      </c>
      <c r="L34" s="231">
        <v>0.94869165561311453</v>
      </c>
      <c r="M34" s="534">
        <f t="shared" si="8"/>
        <v>2.0640637708086329E-2</v>
      </c>
      <c r="N34" s="171">
        <v>11814437.699999999</v>
      </c>
      <c r="O34" s="231">
        <v>0.61123130335141118</v>
      </c>
      <c r="P34" s="185">
        <f t="shared" si="9"/>
        <v>4.7586107293113855E-3</v>
      </c>
    </row>
    <row r="35" spans="1:18" ht="14.1" customHeight="1" x14ac:dyDescent="0.2">
      <c r="A35" s="635" t="s">
        <v>71</v>
      </c>
      <c r="B35" s="33" t="s">
        <v>130</v>
      </c>
      <c r="C35" s="490">
        <v>3689577.19</v>
      </c>
      <c r="D35" s="490">
        <v>3339577.19</v>
      </c>
      <c r="E35" s="490">
        <v>1841249.2</v>
      </c>
      <c r="F35" s="41">
        <f t="shared" si="10"/>
        <v>0.55134200985484627</v>
      </c>
      <c r="G35" s="490">
        <v>1841249.2</v>
      </c>
      <c r="H35" s="41">
        <f t="shared" si="11"/>
        <v>0.55134200985484627</v>
      </c>
      <c r="I35" s="490">
        <v>691249.2</v>
      </c>
      <c r="J35" s="145">
        <f t="shared" si="12"/>
        <v>0.20698704077566177</v>
      </c>
      <c r="K35" s="171">
        <v>4057577.19</v>
      </c>
      <c r="L35" s="231">
        <v>1</v>
      </c>
      <c r="M35" s="534">
        <f t="shared" si="8"/>
        <v>-0.54621955078567463</v>
      </c>
      <c r="N35" s="171">
        <v>2248848</v>
      </c>
      <c r="O35" s="231">
        <v>0.55423418821023096</v>
      </c>
      <c r="P35" s="185">
        <f t="shared" si="9"/>
        <v>-0.69262075515997523</v>
      </c>
    </row>
    <row r="36" spans="1:18" ht="14.1" customHeight="1" x14ac:dyDescent="0.2">
      <c r="A36" s="635" t="s">
        <v>774</v>
      </c>
      <c r="B36" s="33" t="s">
        <v>743</v>
      </c>
      <c r="C36" s="490">
        <v>9000</v>
      </c>
      <c r="D36" s="490">
        <v>6000</v>
      </c>
      <c r="E36" s="490">
        <v>6000</v>
      </c>
      <c r="F36" s="41">
        <f t="shared" si="10"/>
        <v>1</v>
      </c>
      <c r="G36" s="490">
        <v>2959.15</v>
      </c>
      <c r="H36" s="41">
        <f t="shared" si="11"/>
        <v>0.49319166666666669</v>
      </c>
      <c r="I36" s="490">
        <v>2959.15</v>
      </c>
      <c r="J36" s="145">
        <f t="shared" si="12"/>
        <v>0.49319166666666669</v>
      </c>
      <c r="K36" s="171">
        <v>5190</v>
      </c>
      <c r="L36" s="231">
        <v>0.86499999999999999</v>
      </c>
      <c r="M36" s="535">
        <f t="shared" si="8"/>
        <v>-0.42983622350674378</v>
      </c>
      <c r="N36" s="171">
        <v>5190</v>
      </c>
      <c r="O36" s="231">
        <v>0.86499999999999999</v>
      </c>
      <c r="P36" s="412">
        <f t="shared" si="9"/>
        <v>-0.42983622350674378</v>
      </c>
    </row>
    <row r="37" spans="1:18" ht="14.1" customHeight="1" x14ac:dyDescent="0.2">
      <c r="A37" s="636" t="s">
        <v>72</v>
      </c>
      <c r="B37" s="34" t="s">
        <v>636</v>
      </c>
      <c r="C37" s="490">
        <v>10958931.689999999</v>
      </c>
      <c r="D37" s="490">
        <v>10958931.689999999</v>
      </c>
      <c r="E37" s="490">
        <v>10958931.689999999</v>
      </c>
      <c r="F37" s="264">
        <f t="shared" si="10"/>
        <v>1</v>
      </c>
      <c r="G37" s="490">
        <v>10958931.689999999</v>
      </c>
      <c r="H37" s="264">
        <f t="shared" si="11"/>
        <v>1</v>
      </c>
      <c r="I37" s="490">
        <v>10958931.689999999</v>
      </c>
      <c r="J37" s="170">
        <f t="shared" si="12"/>
        <v>1</v>
      </c>
      <c r="K37" s="171">
        <v>10674936.689999999</v>
      </c>
      <c r="L37" s="231">
        <v>1</v>
      </c>
      <c r="M37" s="535">
        <f t="shared" si="8"/>
        <v>2.6603904851823623E-2</v>
      </c>
      <c r="N37" s="171">
        <v>7100000</v>
      </c>
      <c r="O37" s="231">
        <v>0.66510933096690805</v>
      </c>
      <c r="P37" s="185">
        <f t="shared" si="9"/>
        <v>0.54351150563380268</v>
      </c>
    </row>
    <row r="38" spans="1:18" ht="14.1" customHeight="1" x14ac:dyDescent="0.2">
      <c r="A38" s="638" t="s">
        <v>775</v>
      </c>
      <c r="B38" s="34" t="s">
        <v>467</v>
      </c>
      <c r="C38" s="490">
        <v>42176783.109999999</v>
      </c>
      <c r="D38" s="490">
        <v>42359783.109999999</v>
      </c>
      <c r="E38" s="490">
        <v>38856677.850000001</v>
      </c>
      <c r="F38" s="264">
        <f t="shared" si="10"/>
        <v>0.91730115211158836</v>
      </c>
      <c r="G38" s="490">
        <v>38856677.850000001</v>
      </c>
      <c r="H38" s="264">
        <f t="shared" si="11"/>
        <v>0.91730115211158836</v>
      </c>
      <c r="I38" s="490">
        <v>36134149.890000001</v>
      </c>
      <c r="J38" s="170">
        <f t="shared" si="12"/>
        <v>0.85302962473076749</v>
      </c>
      <c r="K38" s="171">
        <v>42176783.109999999</v>
      </c>
      <c r="L38" s="231">
        <v>1</v>
      </c>
      <c r="M38" s="534">
        <f t="shared" si="8"/>
        <v>-7.8718788280768837E-2</v>
      </c>
      <c r="N38" s="171">
        <v>34681050</v>
      </c>
      <c r="O38" s="231">
        <v>0.82227821665652867</v>
      </c>
      <c r="P38" s="185">
        <f t="shared" si="9"/>
        <v>4.1898958941554598E-2</v>
      </c>
    </row>
    <row r="39" spans="1:18" ht="14.1" customHeight="1" x14ac:dyDescent="0.2">
      <c r="A39" s="636" t="s">
        <v>73</v>
      </c>
      <c r="B39" s="34" t="s">
        <v>461</v>
      </c>
      <c r="C39" s="490">
        <v>8163831</v>
      </c>
      <c r="D39" s="490">
        <v>8163831</v>
      </c>
      <c r="E39" s="490">
        <v>8163831</v>
      </c>
      <c r="F39" s="264">
        <f t="shared" si="10"/>
        <v>1</v>
      </c>
      <c r="G39" s="490">
        <v>8163831</v>
      </c>
      <c r="H39" s="264">
        <f t="shared" si="11"/>
        <v>1</v>
      </c>
      <c r="I39" s="490">
        <v>5416531</v>
      </c>
      <c r="J39" s="170">
        <f t="shared" si="12"/>
        <v>0.66347907005914253</v>
      </c>
      <c r="K39" s="171">
        <v>8163831</v>
      </c>
      <c r="L39" s="231">
        <v>1</v>
      </c>
      <c r="M39" s="534">
        <f t="shared" si="8"/>
        <v>0</v>
      </c>
      <c r="N39" s="171">
        <v>5416531</v>
      </c>
      <c r="O39" s="231">
        <v>0.66347907005914253</v>
      </c>
      <c r="P39" s="185">
        <f t="shared" si="9"/>
        <v>0</v>
      </c>
    </row>
    <row r="40" spans="1:18" ht="14.1" customHeight="1" x14ac:dyDescent="0.2">
      <c r="A40" s="636" t="s">
        <v>460</v>
      </c>
      <c r="B40" s="34" t="s">
        <v>112</v>
      </c>
      <c r="C40" s="490">
        <v>17534356.949999999</v>
      </c>
      <c r="D40" s="490">
        <v>17496417.449999999</v>
      </c>
      <c r="E40" s="490">
        <v>17409241.899999999</v>
      </c>
      <c r="F40" s="264">
        <f t="shared" si="10"/>
        <v>0.99501752000093024</v>
      </c>
      <c r="G40" s="490">
        <v>17275726.829999998</v>
      </c>
      <c r="H40" s="264">
        <f t="shared" si="11"/>
        <v>0.98738652523405579</v>
      </c>
      <c r="I40" s="490">
        <v>8043023.6900000004</v>
      </c>
      <c r="J40" s="170">
        <f t="shared" si="12"/>
        <v>0.45969546125569843</v>
      </c>
      <c r="K40" s="171">
        <v>17592384.25</v>
      </c>
      <c r="L40" s="231">
        <v>0.98222292990506099</v>
      </c>
      <c r="M40" s="534">
        <f t="shared" si="8"/>
        <v>-1.7999687563668432E-2</v>
      </c>
      <c r="N40" s="171">
        <v>6641386.9199999999</v>
      </c>
      <c r="O40" s="231">
        <v>0.37080377659415603</v>
      </c>
      <c r="P40" s="185">
        <f t="shared" si="9"/>
        <v>0.21104579312780047</v>
      </c>
    </row>
    <row r="41" spans="1:18" ht="14.1" customHeight="1" x14ac:dyDescent="0.2">
      <c r="A41" s="636" t="s">
        <v>776</v>
      </c>
      <c r="B41" s="34" t="s">
        <v>420</v>
      </c>
      <c r="C41" s="490">
        <v>9602324.5999999996</v>
      </c>
      <c r="D41" s="490">
        <v>10322324.6</v>
      </c>
      <c r="E41" s="490">
        <v>10222324.6</v>
      </c>
      <c r="F41" s="264">
        <f t="shared" si="10"/>
        <v>0.99031225970165671</v>
      </c>
      <c r="G41" s="490">
        <v>10222324.6</v>
      </c>
      <c r="H41" s="264">
        <f t="shared" si="11"/>
        <v>0.99031225970165671</v>
      </c>
      <c r="I41" s="490">
        <v>4815915.0999999996</v>
      </c>
      <c r="J41" s="170">
        <f t="shared" si="12"/>
        <v>0.46655334787669822</v>
      </c>
      <c r="K41" s="171">
        <v>9502324.5999999996</v>
      </c>
      <c r="L41" s="231">
        <v>0.98958585507513463</v>
      </c>
      <c r="M41" s="534">
        <f t="shared" si="8"/>
        <v>7.5770932935715463E-2</v>
      </c>
      <c r="N41" s="171">
        <v>0</v>
      </c>
      <c r="O41" s="231">
        <v>0</v>
      </c>
      <c r="P41" s="185" t="s">
        <v>127</v>
      </c>
    </row>
    <row r="42" spans="1:18" ht="14.1" customHeight="1" x14ac:dyDescent="0.2">
      <c r="A42" s="636" t="s">
        <v>483</v>
      </c>
      <c r="B42" s="34" t="s">
        <v>482</v>
      </c>
      <c r="C42" s="490">
        <v>33376191.52</v>
      </c>
      <c r="D42" s="490">
        <v>34526191.520000003</v>
      </c>
      <c r="E42" s="490">
        <v>32004808.640000001</v>
      </c>
      <c r="F42" s="264">
        <f t="shared" si="10"/>
        <v>0.92697187934732272</v>
      </c>
      <c r="G42" s="490">
        <v>32004808.640000001</v>
      </c>
      <c r="H42" s="264">
        <f t="shared" si="11"/>
        <v>0.92697187934732272</v>
      </c>
      <c r="I42" s="490">
        <v>24614668.640000001</v>
      </c>
      <c r="J42" s="170">
        <f t="shared" si="12"/>
        <v>0.71292741991949649</v>
      </c>
      <c r="K42" s="171">
        <v>33376191.52</v>
      </c>
      <c r="L42" s="231">
        <v>1</v>
      </c>
      <c r="M42" s="534">
        <f t="shared" si="8"/>
        <v>-4.1088656840257753E-2</v>
      </c>
      <c r="N42" s="171">
        <v>26200000</v>
      </c>
      <c r="O42" s="231">
        <v>0.78499070165930063</v>
      </c>
      <c r="P42" s="185">
        <f t="shared" si="9"/>
        <v>-6.0508830534351077E-2</v>
      </c>
    </row>
    <row r="43" spans="1:18" ht="14.1" customHeight="1" x14ac:dyDescent="0.2">
      <c r="A43" s="638" t="s">
        <v>421</v>
      </c>
      <c r="B43" s="34" t="s">
        <v>650</v>
      </c>
      <c r="C43" s="490">
        <v>17623555.41</v>
      </c>
      <c r="D43" s="490">
        <v>17659586.52</v>
      </c>
      <c r="E43" s="490">
        <v>15489024.689999999</v>
      </c>
      <c r="F43" s="264">
        <f t="shared" si="10"/>
        <v>0.87708875133957553</v>
      </c>
      <c r="G43" s="490">
        <v>15489024.689999999</v>
      </c>
      <c r="H43" s="264">
        <f t="shared" si="11"/>
        <v>0.87708875133957553</v>
      </c>
      <c r="I43" s="490">
        <v>409920.5</v>
      </c>
      <c r="J43" s="170">
        <f t="shared" si="12"/>
        <v>2.3212349821200684E-2</v>
      </c>
      <c r="K43" s="171">
        <v>20472746.260000002</v>
      </c>
      <c r="L43" s="231">
        <v>0.90249452127723662</v>
      </c>
      <c r="M43" s="534">
        <f t="shared" si="8"/>
        <v>-0.24343200011897193</v>
      </c>
      <c r="N43" s="171">
        <v>9292890.2200000007</v>
      </c>
      <c r="O43" s="231">
        <v>0.40965595938474814</v>
      </c>
      <c r="P43" s="185">
        <f t="shared" si="9"/>
        <v>-0.95588880420455458</v>
      </c>
    </row>
    <row r="44" spans="1:18" ht="14.1" customHeight="1" x14ac:dyDescent="0.2">
      <c r="A44" s="636" t="s">
        <v>74</v>
      </c>
      <c r="B44" s="34" t="s">
        <v>108</v>
      </c>
      <c r="C44" s="490">
        <v>12917828.109999999</v>
      </c>
      <c r="D44" s="490">
        <v>12999991.24</v>
      </c>
      <c r="E44" s="490">
        <v>12641182</v>
      </c>
      <c r="F44" s="264">
        <f t="shared" si="10"/>
        <v>0.97239927063212384</v>
      </c>
      <c r="G44" s="490">
        <v>12596428.050000001</v>
      </c>
      <c r="H44" s="264">
        <f t="shared" si="11"/>
        <v>0.96895665677387033</v>
      </c>
      <c r="I44" s="490">
        <v>12508252.65</v>
      </c>
      <c r="J44" s="170">
        <f t="shared" si="12"/>
        <v>0.96217392912643229</v>
      </c>
      <c r="K44" s="171">
        <v>12553628.58</v>
      </c>
      <c r="L44" s="231">
        <v>0.97235438477849223</v>
      </c>
      <c r="M44" s="534">
        <f t="shared" si="8"/>
        <v>3.4093305953137865E-3</v>
      </c>
      <c r="N44" s="171">
        <v>7081193.5199999996</v>
      </c>
      <c r="O44" s="231">
        <v>0.5484812239551734</v>
      </c>
      <c r="P44" s="185">
        <f t="shared" si="9"/>
        <v>0.7664045777977837</v>
      </c>
    </row>
    <row r="45" spans="1:18" ht="14.1" customHeight="1" x14ac:dyDescent="0.2">
      <c r="A45" s="636" t="s">
        <v>75</v>
      </c>
      <c r="B45" s="34" t="s">
        <v>468</v>
      </c>
      <c r="C45" s="490">
        <v>69876878.989999995</v>
      </c>
      <c r="D45" s="490">
        <v>69907378.989999995</v>
      </c>
      <c r="E45" s="490">
        <v>65286878.990000002</v>
      </c>
      <c r="F45" s="264">
        <f t="shared" si="10"/>
        <v>0.9339054035960791</v>
      </c>
      <c r="G45" s="490">
        <v>65286878.990000002</v>
      </c>
      <c r="H45" s="264">
        <f t="shared" si="11"/>
        <v>0.9339054035960791</v>
      </c>
      <c r="I45" s="490">
        <v>55219551.329999998</v>
      </c>
      <c r="J45" s="170">
        <f t="shared" si="12"/>
        <v>0.78989588978724212</v>
      </c>
      <c r="K45" s="171">
        <v>65286878.990000002</v>
      </c>
      <c r="L45" s="231">
        <v>0.93243820222582718</v>
      </c>
      <c r="M45" s="534">
        <f t="shared" si="8"/>
        <v>0</v>
      </c>
      <c r="N45" s="171">
        <v>53500000</v>
      </c>
      <c r="O45" s="231">
        <v>0.76409601118660786</v>
      </c>
      <c r="P45" s="185">
        <f t="shared" si="9"/>
        <v>3.2141146355140204E-2</v>
      </c>
      <c r="R45" s="259"/>
    </row>
    <row r="46" spans="1:18" ht="14.1" customHeight="1" x14ac:dyDescent="0.2">
      <c r="A46" s="636" t="s">
        <v>76</v>
      </c>
      <c r="B46" s="34" t="s">
        <v>100</v>
      </c>
      <c r="C46" s="490">
        <v>21420777.93</v>
      </c>
      <c r="D46" s="490">
        <v>21394479.600000001</v>
      </c>
      <c r="E46" s="490">
        <v>16433198.550000001</v>
      </c>
      <c r="F46" s="264">
        <f t="shared" si="10"/>
        <v>0.76810461657595075</v>
      </c>
      <c r="G46" s="490">
        <v>16201469.23</v>
      </c>
      <c r="H46" s="264">
        <f t="shared" si="11"/>
        <v>0.75727334961678616</v>
      </c>
      <c r="I46" s="490">
        <v>14791471.039999999</v>
      </c>
      <c r="J46" s="170">
        <f t="shared" si="12"/>
        <v>0.69136858276281687</v>
      </c>
      <c r="K46" s="171">
        <v>17481627.039999999</v>
      </c>
      <c r="L46" s="231">
        <v>0.84754697920728972</v>
      </c>
      <c r="M46" s="534">
        <f t="shared" si="8"/>
        <v>-7.3228756515102855E-2</v>
      </c>
      <c r="N46" s="171">
        <v>15990246.060000001</v>
      </c>
      <c r="O46" s="231">
        <v>0.77524161303319217</v>
      </c>
      <c r="P46" s="185">
        <f t="shared" si="9"/>
        <v>-7.4969141531772143E-2</v>
      </c>
      <c r="R46" s="259"/>
    </row>
    <row r="47" spans="1:18" ht="14.1" customHeight="1" x14ac:dyDescent="0.2">
      <c r="A47" s="638" t="s">
        <v>777</v>
      </c>
      <c r="B47" s="34" t="s">
        <v>469</v>
      </c>
      <c r="C47" s="490">
        <v>211322.62</v>
      </c>
      <c r="D47" s="490">
        <v>211322.62</v>
      </c>
      <c r="E47" s="490">
        <v>211322.62</v>
      </c>
      <c r="F47" s="264">
        <f t="shared" si="10"/>
        <v>1</v>
      </c>
      <c r="G47" s="490">
        <v>211322.62</v>
      </c>
      <c r="H47" s="264">
        <f t="shared" si="11"/>
        <v>1</v>
      </c>
      <c r="I47" s="490">
        <v>0</v>
      </c>
      <c r="J47" s="170">
        <f t="shared" si="12"/>
        <v>0</v>
      </c>
      <c r="K47" s="171">
        <v>211322.62</v>
      </c>
      <c r="L47" s="231">
        <v>1</v>
      </c>
      <c r="M47" s="535">
        <f t="shared" si="8"/>
        <v>0</v>
      </c>
      <c r="N47" s="171">
        <v>0</v>
      </c>
      <c r="O47" s="231">
        <v>0</v>
      </c>
      <c r="P47" s="185" t="s">
        <v>127</v>
      </c>
    </row>
    <row r="48" spans="1:18" ht="14.1" customHeight="1" x14ac:dyDescent="0.2">
      <c r="A48" s="638" t="s">
        <v>484</v>
      </c>
      <c r="B48" s="34" t="s">
        <v>470</v>
      </c>
      <c r="C48" s="490">
        <v>15585118.16</v>
      </c>
      <c r="D48" s="490">
        <v>17497991.809999999</v>
      </c>
      <c r="E48" s="490">
        <v>16796894.93</v>
      </c>
      <c r="F48" s="390">
        <f t="shared" si="10"/>
        <v>0.95993272327403156</v>
      </c>
      <c r="G48" s="490">
        <v>16164646</v>
      </c>
      <c r="H48" s="390">
        <f t="shared" si="11"/>
        <v>0.92380006663176062</v>
      </c>
      <c r="I48" s="490">
        <v>9755203.9399999995</v>
      </c>
      <c r="J48" s="170">
        <f t="shared" si="12"/>
        <v>0.55750420082063123</v>
      </c>
      <c r="K48" s="171">
        <v>14352081.09</v>
      </c>
      <c r="L48" s="231">
        <v>0.89914892069794972</v>
      </c>
      <c r="M48" s="556">
        <f t="shared" si="8"/>
        <v>0.12629282810162823</v>
      </c>
      <c r="N48" s="171">
        <v>8897816.4100000001</v>
      </c>
      <c r="O48" s="231">
        <v>0.55744264343617955</v>
      </c>
      <c r="P48" s="186">
        <f t="shared" si="9"/>
        <v>9.6359319016338318E-2</v>
      </c>
    </row>
    <row r="49" spans="1:19" ht="15" customHeight="1" thickBot="1" x14ac:dyDescent="0.3">
      <c r="A49" s="630" t="s">
        <v>19</v>
      </c>
      <c r="K49" s="675"/>
      <c r="L49" s="676"/>
      <c r="M49" s="676"/>
      <c r="N49" s="676"/>
      <c r="O49" s="676"/>
      <c r="P49" s="676"/>
    </row>
    <row r="50" spans="1:19" ht="12.75" customHeight="1" x14ac:dyDescent="0.2">
      <c r="A50" s="631" t="s">
        <v>515</v>
      </c>
      <c r="C50" s="156" t="s">
        <v>763</v>
      </c>
      <c r="D50" s="715" t="s">
        <v>835</v>
      </c>
      <c r="E50" s="713"/>
      <c r="F50" s="713"/>
      <c r="G50" s="713"/>
      <c r="H50" s="713"/>
      <c r="I50" s="713"/>
      <c r="J50" s="714"/>
      <c r="K50" s="724" t="s">
        <v>834</v>
      </c>
      <c r="L50" s="722"/>
      <c r="M50" s="722"/>
      <c r="N50" s="722"/>
      <c r="O50" s="722"/>
      <c r="P50" s="723"/>
      <c r="R50"/>
    </row>
    <row r="51" spans="1:19" ht="12.75" customHeight="1" x14ac:dyDescent="0.2">
      <c r="A51" s="631" t="s">
        <v>146</v>
      </c>
      <c r="C51" s="149">
        <v>1</v>
      </c>
      <c r="D51" s="140">
        <v>2</v>
      </c>
      <c r="E51" s="79">
        <v>3</v>
      </c>
      <c r="F51" s="80" t="s">
        <v>36</v>
      </c>
      <c r="G51" s="79">
        <v>4</v>
      </c>
      <c r="H51" s="80" t="s">
        <v>37</v>
      </c>
      <c r="I51" s="79">
        <v>5</v>
      </c>
      <c r="J51" s="141" t="s">
        <v>38</v>
      </c>
      <c r="K51" s="689" t="s">
        <v>525</v>
      </c>
      <c r="L51" s="690" t="s">
        <v>526</v>
      </c>
      <c r="M51" s="690" t="s">
        <v>527</v>
      </c>
      <c r="N51" s="691" t="s">
        <v>39</v>
      </c>
      <c r="O51" s="690" t="s">
        <v>40</v>
      </c>
      <c r="P51" s="692" t="s">
        <v>352</v>
      </c>
      <c r="R51"/>
    </row>
    <row r="52" spans="1:19" ht="14.1" customHeight="1" x14ac:dyDescent="0.2">
      <c r="A52" s="640"/>
      <c r="B52" s="480" t="s">
        <v>413</v>
      </c>
      <c r="C52" s="234" t="s">
        <v>13</v>
      </c>
      <c r="D52" s="235" t="s">
        <v>14</v>
      </c>
      <c r="E52" s="81" t="s">
        <v>15</v>
      </c>
      <c r="F52" s="81" t="s">
        <v>18</v>
      </c>
      <c r="G52" s="81" t="s">
        <v>16</v>
      </c>
      <c r="H52" s="81" t="s">
        <v>18</v>
      </c>
      <c r="I52" s="81" t="s">
        <v>17</v>
      </c>
      <c r="J52" s="105" t="s">
        <v>18</v>
      </c>
      <c r="K52" s="661" t="s">
        <v>16</v>
      </c>
      <c r="L52" s="662" t="s">
        <v>18</v>
      </c>
      <c r="M52" s="663" t="s">
        <v>824</v>
      </c>
      <c r="N52" s="664" t="s">
        <v>17</v>
      </c>
      <c r="O52" s="662" t="s">
        <v>18</v>
      </c>
      <c r="P52" s="665" t="s">
        <v>824</v>
      </c>
      <c r="R52"/>
    </row>
    <row r="53" spans="1:19" ht="14.1" customHeight="1" x14ac:dyDescent="0.2">
      <c r="A53" s="641" t="s">
        <v>778</v>
      </c>
      <c r="B53" s="33" t="s">
        <v>416</v>
      </c>
      <c r="C53" s="490">
        <v>8834615.9700000007</v>
      </c>
      <c r="D53" s="490">
        <v>8821241.5399999991</v>
      </c>
      <c r="E53" s="490">
        <v>8045666.6699999999</v>
      </c>
      <c r="F53" s="41">
        <f t="shared" si="10"/>
        <v>0.91207871743641211</v>
      </c>
      <c r="G53" s="490">
        <v>7738900.5599999996</v>
      </c>
      <c r="H53" s="41">
        <f t="shared" si="11"/>
        <v>0.87730287453391742</v>
      </c>
      <c r="I53" s="490">
        <v>2571408.39</v>
      </c>
      <c r="J53" s="145">
        <f t="shared" si="12"/>
        <v>0.29150186834131292</v>
      </c>
      <c r="K53" s="171">
        <v>7612729.8399999999</v>
      </c>
      <c r="L53" s="231">
        <v>0.8885574996619644</v>
      </c>
      <c r="M53" s="534">
        <f t="shared" si="8"/>
        <v>1.6573650011465491E-2</v>
      </c>
      <c r="N53" s="171">
        <v>2558034.31</v>
      </c>
      <c r="O53" s="231">
        <v>0.29857365469613439</v>
      </c>
      <c r="P53" s="185">
        <f t="shared" si="9"/>
        <v>5.2282645106507264E-3</v>
      </c>
    </row>
    <row r="54" spans="1:19" ht="14.1" customHeight="1" x14ac:dyDescent="0.2">
      <c r="A54" s="638" t="s">
        <v>77</v>
      </c>
      <c r="B54" s="34" t="s">
        <v>113</v>
      </c>
      <c r="C54" s="490">
        <v>13280781.460000001</v>
      </c>
      <c r="D54" s="490">
        <v>13849652.550000001</v>
      </c>
      <c r="E54" s="490">
        <v>12466100.6</v>
      </c>
      <c r="F54" s="371">
        <f t="shared" si="10"/>
        <v>0.90010204624230805</v>
      </c>
      <c r="G54" s="490">
        <v>12421551.17</v>
      </c>
      <c r="H54" s="371">
        <f t="shared" si="11"/>
        <v>0.89688540020449825</v>
      </c>
      <c r="I54" s="490">
        <v>8809209.5800000001</v>
      </c>
      <c r="J54" s="373">
        <f t="shared" si="12"/>
        <v>0.63605996960551903</v>
      </c>
      <c r="K54" s="171">
        <v>12499572.58</v>
      </c>
      <c r="L54" s="231">
        <v>0.95518785597496192</v>
      </c>
      <c r="M54" s="534">
        <f t="shared" si="8"/>
        <v>-6.2419262339288295E-3</v>
      </c>
      <c r="N54" s="171">
        <v>6959772.5800000001</v>
      </c>
      <c r="O54" s="231">
        <v>0.53184940574692263</v>
      </c>
      <c r="P54" s="185">
        <f t="shared" si="9"/>
        <v>0.26573238977874758</v>
      </c>
    </row>
    <row r="55" spans="1:19" ht="14.1" customHeight="1" x14ac:dyDescent="0.2">
      <c r="A55" s="638" t="s">
        <v>779</v>
      </c>
      <c r="B55" s="34" t="s">
        <v>471</v>
      </c>
      <c r="C55" s="490">
        <v>5444779.1600000001</v>
      </c>
      <c r="D55" s="490">
        <v>5199555.01</v>
      </c>
      <c r="E55" s="490">
        <v>5190236.84</v>
      </c>
      <c r="F55" s="371">
        <f t="shared" si="10"/>
        <v>0.99820789087103057</v>
      </c>
      <c r="G55" s="490">
        <v>5190236.84</v>
      </c>
      <c r="H55" s="371">
        <f t="shared" si="11"/>
        <v>0.99820789087103057</v>
      </c>
      <c r="I55" s="490">
        <v>132496.29999999999</v>
      </c>
      <c r="J55" s="373">
        <f t="shared" si="12"/>
        <v>2.5482238334853195E-2</v>
      </c>
      <c r="K55" s="171">
        <v>6456013.3300000001</v>
      </c>
      <c r="L55" s="231">
        <v>0.9982617802640974</v>
      </c>
      <c r="M55" s="534">
        <f t="shared" si="8"/>
        <v>-0.19606162894957968</v>
      </c>
      <c r="N55" s="171">
        <v>1433683.53</v>
      </c>
      <c r="O55" s="231">
        <v>0.22168347551926684</v>
      </c>
      <c r="P55" s="185">
        <f t="shared" si="9"/>
        <v>-0.90758330047915103</v>
      </c>
    </row>
    <row r="56" spans="1:19" ht="14.1" customHeight="1" x14ac:dyDescent="0.2">
      <c r="A56" s="642" t="s">
        <v>780</v>
      </c>
      <c r="B56" s="491" t="s">
        <v>423</v>
      </c>
      <c r="C56" s="490">
        <v>6518951.2199999997</v>
      </c>
      <c r="D56" s="490">
        <v>6268294.6600000001</v>
      </c>
      <c r="E56" s="490">
        <v>6268294.6600000001</v>
      </c>
      <c r="F56" s="390">
        <f t="shared" si="10"/>
        <v>1</v>
      </c>
      <c r="G56" s="490">
        <v>6268294.6600000001</v>
      </c>
      <c r="H56" s="390">
        <f t="shared" si="11"/>
        <v>1</v>
      </c>
      <c r="I56" s="490">
        <v>75291</v>
      </c>
      <c r="J56" s="405">
        <f t="shared" si="12"/>
        <v>1.2011400880762042E-2</v>
      </c>
      <c r="K56" s="171">
        <v>6518951.2199999997</v>
      </c>
      <c r="L56" s="231">
        <v>1</v>
      </c>
      <c r="M56" s="534">
        <f t="shared" si="8"/>
        <v>-3.8450442646508987E-2</v>
      </c>
      <c r="N56" s="171">
        <v>0</v>
      </c>
      <c r="O56" s="231">
        <v>0</v>
      </c>
      <c r="P56" s="185" t="s">
        <v>127</v>
      </c>
    </row>
    <row r="57" spans="1:19" ht="14.1" customHeight="1" x14ac:dyDescent="0.2">
      <c r="A57" s="639">
        <v>3</v>
      </c>
      <c r="B57" s="2" t="s">
        <v>122</v>
      </c>
      <c r="C57" s="192">
        <f>SUM(C34:C48,C53:C56)</f>
        <v>316892701.75000012</v>
      </c>
      <c r="D57" s="198">
        <f>SUM(D34:D48,D53:D56)</f>
        <v>321036975.72000009</v>
      </c>
      <c r="E57" s="194">
        <f>SUM(E34:E48,E53:E56)</f>
        <v>297214492.57000005</v>
      </c>
      <c r="F57" s="82">
        <f t="shared" si="10"/>
        <v>0.9257952044415676</v>
      </c>
      <c r="G57" s="194">
        <f>SUM(G34:G48,G53:G56)</f>
        <v>295610932.91000003</v>
      </c>
      <c r="H57" s="82">
        <f t="shared" si="11"/>
        <v>0.92080026684472638</v>
      </c>
      <c r="I57" s="194">
        <f>SUM(I34:I48,I53:I56)</f>
        <v>206820891.09999999</v>
      </c>
      <c r="J57" s="162">
        <f t="shared" si="12"/>
        <v>0.64422763339380473</v>
      </c>
      <c r="K57" s="656">
        <f>SUM(K34:K56)</f>
        <v>307331949.95999998</v>
      </c>
      <c r="L57" s="659">
        <v>0.95341393792046003</v>
      </c>
      <c r="M57" s="667">
        <f t="shared" ref="M57:M66" si="13">+G57/K57-1</f>
        <v>-3.8137971179128871E-2</v>
      </c>
      <c r="N57" s="658">
        <f>SUM(N34:N48,N53:N56)</f>
        <v>199821080.25000003</v>
      </c>
      <c r="O57" s="659">
        <v>0.61989065251910336</v>
      </c>
      <c r="P57" s="660">
        <f t="shared" ref="P57:P66" si="14">+I57/N57-1</f>
        <v>3.5030392395248633E-2</v>
      </c>
    </row>
    <row r="58" spans="1:19" ht="14.1" customHeight="1" x14ac:dyDescent="0.2">
      <c r="A58" s="635" t="s">
        <v>781</v>
      </c>
      <c r="B58" s="492" t="s">
        <v>726</v>
      </c>
      <c r="C58" s="490">
        <v>5789085.3399999999</v>
      </c>
      <c r="D58" s="490">
        <v>5535705.3700000001</v>
      </c>
      <c r="E58" s="490">
        <v>4723218.59</v>
      </c>
      <c r="F58" s="70">
        <f t="shared" si="10"/>
        <v>0.85322795819243535</v>
      </c>
      <c r="G58" s="490">
        <v>4545400.3099999996</v>
      </c>
      <c r="H58" s="392">
        <f t="shared" si="11"/>
        <v>0.82110589458629357</v>
      </c>
      <c r="I58" s="490">
        <v>4394440.34</v>
      </c>
      <c r="J58" s="145">
        <f t="shared" si="12"/>
        <v>0.79383566253635351</v>
      </c>
      <c r="K58" s="171">
        <v>3086802.74</v>
      </c>
      <c r="L58" s="231">
        <v>0.58918076832688548</v>
      </c>
      <c r="M58" s="534">
        <f t="shared" si="13"/>
        <v>0.4725269778657768</v>
      </c>
      <c r="N58" s="171">
        <v>3061170.56</v>
      </c>
      <c r="O58" s="231">
        <v>0.58428833146637749</v>
      </c>
      <c r="P58" s="185">
        <f t="shared" si="14"/>
        <v>0.43554246778069095</v>
      </c>
    </row>
    <row r="59" spans="1:19" ht="14.1" customHeight="1" x14ac:dyDescent="0.2">
      <c r="A59" s="635" t="s">
        <v>78</v>
      </c>
      <c r="B59" s="33" t="s">
        <v>101</v>
      </c>
      <c r="C59" s="490">
        <v>29311190.09</v>
      </c>
      <c r="D59" s="490">
        <v>29966694.370000001</v>
      </c>
      <c r="E59" s="490">
        <v>27608471.57</v>
      </c>
      <c r="F59" s="41">
        <f t="shared" si="10"/>
        <v>0.92130520734509691</v>
      </c>
      <c r="G59" s="490">
        <v>25516584.32</v>
      </c>
      <c r="H59" s="41">
        <f t="shared" si="11"/>
        <v>0.85149813339254876</v>
      </c>
      <c r="I59" s="490">
        <v>11306694.050000001</v>
      </c>
      <c r="J59" s="145">
        <f t="shared" si="12"/>
        <v>0.37730868511540805</v>
      </c>
      <c r="K59" s="171">
        <v>28412323.359999999</v>
      </c>
      <c r="L59" s="231">
        <v>0.85492703231927636</v>
      </c>
      <c r="M59" s="534">
        <f t="shared" si="13"/>
        <v>-0.10191841769887555</v>
      </c>
      <c r="N59" s="171">
        <v>11655698.82</v>
      </c>
      <c r="O59" s="231">
        <v>0.35072006873674733</v>
      </c>
      <c r="P59" s="185" t="s">
        <v>127</v>
      </c>
    </row>
    <row r="60" spans="1:19" ht="14.1" customHeight="1" x14ac:dyDescent="0.2">
      <c r="A60" s="636" t="s">
        <v>79</v>
      </c>
      <c r="B60" s="34" t="s">
        <v>472</v>
      </c>
      <c r="C60" s="490">
        <v>2743104</v>
      </c>
      <c r="D60" s="490">
        <v>11108692.9</v>
      </c>
      <c r="E60" s="490">
        <v>8473195.9299999997</v>
      </c>
      <c r="F60" s="264">
        <f t="shared" si="10"/>
        <v>0.76275363863915968</v>
      </c>
      <c r="G60" s="490">
        <v>7696576.5</v>
      </c>
      <c r="H60" s="264">
        <f t="shared" si="11"/>
        <v>0.69284267458685433</v>
      </c>
      <c r="I60" s="490">
        <v>5265463.07</v>
      </c>
      <c r="J60" s="170">
        <f t="shared" si="12"/>
        <v>0.47399483606212572</v>
      </c>
      <c r="K60" s="171">
        <v>4101218.84</v>
      </c>
      <c r="L60" s="231">
        <v>0.49087563843836429</v>
      </c>
      <c r="M60" s="534">
        <f t="shared" si="13"/>
        <v>0.87665589188603277</v>
      </c>
      <c r="N60" s="171">
        <v>3233229.62</v>
      </c>
      <c r="O60" s="231">
        <v>0.38698584880570042</v>
      </c>
      <c r="P60" s="185">
        <f t="shared" si="14"/>
        <v>0.62854597070034268</v>
      </c>
    </row>
    <row r="61" spans="1:19" ht="14.1" customHeight="1" x14ac:dyDescent="0.2">
      <c r="A61" s="636" t="s">
        <v>80</v>
      </c>
      <c r="B61" s="34" t="s">
        <v>102</v>
      </c>
      <c r="C61" s="490">
        <v>55902727.340000004</v>
      </c>
      <c r="D61" s="490">
        <v>60772133.310000002</v>
      </c>
      <c r="E61" s="490">
        <v>37548639.310000002</v>
      </c>
      <c r="F61" s="264">
        <f t="shared" si="10"/>
        <v>0.61785949027761722</v>
      </c>
      <c r="G61" s="490">
        <v>32961062.41</v>
      </c>
      <c r="H61" s="264">
        <f t="shared" si="11"/>
        <v>0.54237132407159194</v>
      </c>
      <c r="I61" s="490">
        <v>30076045.280000001</v>
      </c>
      <c r="J61" s="170">
        <f t="shared" si="12"/>
        <v>0.4948986260953096</v>
      </c>
      <c r="K61" s="171">
        <v>34014423.009999998</v>
      </c>
      <c r="L61" s="231">
        <v>0.55917206915888285</v>
      </c>
      <c r="M61" s="534">
        <f t="shared" si="13"/>
        <v>-3.0968057276477001E-2</v>
      </c>
      <c r="N61" s="171">
        <v>29854249.969999999</v>
      </c>
      <c r="O61" s="231">
        <v>0.49078188755410018</v>
      </c>
      <c r="P61" s="185">
        <f t="shared" si="14"/>
        <v>7.429270881796679E-3</v>
      </c>
      <c r="R61" s="263"/>
      <c r="S61" s="263"/>
    </row>
    <row r="62" spans="1:19" ht="14.1" customHeight="1" x14ac:dyDescent="0.2">
      <c r="A62" s="636" t="s">
        <v>81</v>
      </c>
      <c r="B62" s="34" t="s">
        <v>473</v>
      </c>
      <c r="C62" s="490">
        <v>166689774.06</v>
      </c>
      <c r="D62" s="490">
        <v>183900364.59999999</v>
      </c>
      <c r="E62" s="490">
        <v>178015180.37</v>
      </c>
      <c r="F62" s="264">
        <f t="shared" si="10"/>
        <v>0.96799797410515853</v>
      </c>
      <c r="G62" s="490">
        <v>177147169.08000001</v>
      </c>
      <c r="H62" s="264">
        <f t="shared" si="11"/>
        <v>0.96327796557288614</v>
      </c>
      <c r="I62" s="490">
        <v>100820468.86</v>
      </c>
      <c r="J62" s="170">
        <f t="shared" si="12"/>
        <v>0.54823419779125337</v>
      </c>
      <c r="K62" s="171">
        <v>128449649.5</v>
      </c>
      <c r="L62" s="231">
        <v>0.8037192601001496</v>
      </c>
      <c r="M62" s="534">
        <f t="shared" si="13"/>
        <v>0.37911757462600182</v>
      </c>
      <c r="N62" s="171">
        <v>89451416.629999995</v>
      </c>
      <c r="O62" s="231">
        <v>0.55970434071736264</v>
      </c>
      <c r="P62" s="185">
        <f t="shared" si="14"/>
        <v>0.12709750899782923</v>
      </c>
      <c r="R62" s="263"/>
      <c r="S62" s="263"/>
    </row>
    <row r="63" spans="1:19" ht="14.1" customHeight="1" x14ac:dyDescent="0.2">
      <c r="A63" s="636" t="s">
        <v>782</v>
      </c>
      <c r="B63" s="34" t="s">
        <v>742</v>
      </c>
      <c r="C63" s="168" t="s">
        <v>127</v>
      </c>
      <c r="D63" s="490"/>
      <c r="E63" s="490"/>
      <c r="F63" s="264"/>
      <c r="G63" s="490"/>
      <c r="H63" s="264"/>
      <c r="I63" s="490"/>
      <c r="J63" s="170"/>
      <c r="K63" s="171"/>
      <c r="L63" s="231"/>
      <c r="M63" s="534" t="s">
        <v>127</v>
      </c>
      <c r="N63" s="171"/>
      <c r="O63" s="231"/>
      <c r="P63" s="185" t="s">
        <v>127</v>
      </c>
      <c r="R63" s="263"/>
      <c r="S63" s="263"/>
    </row>
    <row r="64" spans="1:19" ht="14.1" customHeight="1" x14ac:dyDescent="0.2">
      <c r="A64" s="636" t="s">
        <v>828</v>
      </c>
      <c r="B64" s="34" t="s">
        <v>829</v>
      </c>
      <c r="C64" s="490">
        <v>1888721.52</v>
      </c>
      <c r="D64" s="490">
        <v>2484617.52</v>
      </c>
      <c r="E64" s="490">
        <v>1225580.3899999999</v>
      </c>
      <c r="F64" s="264">
        <f t="shared" si="10"/>
        <v>0.49326722529107814</v>
      </c>
      <c r="G64" s="490">
        <v>1102801.28</v>
      </c>
      <c r="H64" s="264">
        <f t="shared" si="11"/>
        <v>0.44385152689416763</v>
      </c>
      <c r="I64" s="490">
        <v>927955.47</v>
      </c>
      <c r="J64" s="170">
        <f t="shared" si="12"/>
        <v>0.37348020873651411</v>
      </c>
      <c r="K64" s="171"/>
      <c r="L64" s="231"/>
      <c r="M64" s="534" t="s">
        <v>127</v>
      </c>
      <c r="N64" s="171"/>
      <c r="O64" s="231"/>
      <c r="P64" s="185" t="s">
        <v>127</v>
      </c>
      <c r="R64" s="263"/>
      <c r="S64" s="263"/>
    </row>
    <row r="65" spans="1:21" ht="14.1" customHeight="1" x14ac:dyDescent="0.2">
      <c r="A65" s="636" t="s">
        <v>783</v>
      </c>
      <c r="B65" s="34" t="s">
        <v>485</v>
      </c>
      <c r="C65" s="490">
        <v>44965872.729999997</v>
      </c>
      <c r="D65" s="490">
        <v>41346549.43</v>
      </c>
      <c r="E65" s="490">
        <v>39985779.43</v>
      </c>
      <c r="F65" s="264">
        <f t="shared" si="10"/>
        <v>0.96708866837113472</v>
      </c>
      <c r="G65" s="490">
        <v>39474833.329999998</v>
      </c>
      <c r="H65" s="264">
        <f t="shared" si="11"/>
        <v>0.95473102046474689</v>
      </c>
      <c r="I65" s="490">
        <v>10623875.92</v>
      </c>
      <c r="J65" s="170">
        <f t="shared" si="12"/>
        <v>0.25694709876543137</v>
      </c>
      <c r="K65" s="171">
        <v>36578865.229999997</v>
      </c>
      <c r="L65" s="231">
        <v>0.96464631210757723</v>
      </c>
      <c r="M65" s="534">
        <f t="shared" si="13"/>
        <v>7.9170528713528476E-2</v>
      </c>
      <c r="N65" s="171">
        <v>11847208.66</v>
      </c>
      <c r="O65" s="231">
        <v>0.31243085510659929</v>
      </c>
      <c r="P65" s="185">
        <f t="shared" si="14"/>
        <v>-0.10325915370515637</v>
      </c>
      <c r="R65" s="263"/>
      <c r="S65" s="263"/>
    </row>
    <row r="66" spans="1:21" ht="14.1" customHeight="1" x14ac:dyDescent="0.2">
      <c r="A66" s="637" t="s">
        <v>82</v>
      </c>
      <c r="B66" s="34" t="s">
        <v>474</v>
      </c>
      <c r="C66" s="490">
        <v>1507477</v>
      </c>
      <c r="D66" s="490">
        <v>1457697.45</v>
      </c>
      <c r="E66" s="490">
        <v>1120120.8799999999</v>
      </c>
      <c r="F66" s="390">
        <f t="shared" si="10"/>
        <v>0.76841794571294608</v>
      </c>
      <c r="G66" s="490">
        <v>940758.35</v>
      </c>
      <c r="H66" s="390">
        <f t="shared" si="11"/>
        <v>0.64537284468735268</v>
      </c>
      <c r="I66" s="490">
        <v>805383.1</v>
      </c>
      <c r="J66" s="405">
        <f t="shared" si="12"/>
        <v>0.55250360765877715</v>
      </c>
      <c r="K66" s="171">
        <v>839530.57</v>
      </c>
      <c r="L66" s="231">
        <v>0.57085007312598535</v>
      </c>
      <c r="M66" s="534">
        <f t="shared" si="13"/>
        <v>0.12057664558897474</v>
      </c>
      <c r="N66" s="171">
        <v>786084.39</v>
      </c>
      <c r="O66" s="231">
        <v>0.53450862607027594</v>
      </c>
      <c r="P66" s="185">
        <f t="shared" si="14"/>
        <v>2.4550430266144785E-2</v>
      </c>
    </row>
    <row r="67" spans="1:21" ht="14.1" customHeight="1" x14ac:dyDescent="0.2">
      <c r="A67" s="643" t="s">
        <v>784</v>
      </c>
      <c r="B67" s="605" t="s">
        <v>756</v>
      </c>
      <c r="C67" s="168" t="s">
        <v>127</v>
      </c>
      <c r="D67" s="490"/>
      <c r="E67" s="490"/>
      <c r="F67" s="70" t="s">
        <v>127</v>
      </c>
      <c r="G67" s="490"/>
      <c r="H67" s="70" t="s">
        <v>127</v>
      </c>
      <c r="I67" s="490"/>
      <c r="J67" s="164" t="s">
        <v>127</v>
      </c>
      <c r="K67" s="171"/>
      <c r="L67" s="231"/>
      <c r="M67" s="534" t="s">
        <v>127</v>
      </c>
      <c r="N67" s="171"/>
      <c r="O67" s="231"/>
      <c r="P67" s="185" t="s">
        <v>127</v>
      </c>
    </row>
    <row r="68" spans="1:21" ht="14.1" customHeight="1" x14ac:dyDescent="0.2">
      <c r="A68" s="634">
        <v>4</v>
      </c>
      <c r="B68" s="480" t="s">
        <v>121</v>
      </c>
      <c r="C68" s="192">
        <f>SUM(C58:C67)</f>
        <v>308797952.08000004</v>
      </c>
      <c r="D68" s="587">
        <f>SUM(D58:D67)</f>
        <v>336572454.94999999</v>
      </c>
      <c r="E68" s="588">
        <f>SUM(E58:E67)</f>
        <v>298700186.46999997</v>
      </c>
      <c r="F68" s="82">
        <f t="shared" si="10"/>
        <v>0.88747662524663173</v>
      </c>
      <c r="G68" s="194">
        <f>SUM(G58:G67)</f>
        <v>289385185.58000004</v>
      </c>
      <c r="H68" s="82">
        <f t="shared" si="11"/>
        <v>0.85980056099061963</v>
      </c>
      <c r="I68" s="194">
        <f>SUM(I58:I67)</f>
        <v>164220326.08999997</v>
      </c>
      <c r="J68" s="162">
        <f t="shared" si="12"/>
        <v>0.48791968467650143</v>
      </c>
      <c r="K68" s="656">
        <f>SUM(K58:K67)</f>
        <v>235482813.24999997</v>
      </c>
      <c r="L68" s="659">
        <v>0.76737788392554596</v>
      </c>
      <c r="M68" s="667">
        <f t="shared" ref="M68:M81" si="15">+G68/K68-1</f>
        <v>0.22890151338889742</v>
      </c>
      <c r="N68" s="658">
        <f>SUM(N58:N67)</f>
        <v>149889058.64999998</v>
      </c>
      <c r="O68" s="659">
        <v>0.48844986631069581</v>
      </c>
      <c r="P68" s="660">
        <f t="shared" ref="P68:P81" si="16">+I68/N68-1</f>
        <v>9.5612498797956746E-2</v>
      </c>
    </row>
    <row r="69" spans="1:21" ht="14.1" customHeight="1" x14ac:dyDescent="0.2">
      <c r="A69" s="635" t="s">
        <v>83</v>
      </c>
      <c r="B69" s="33" t="s">
        <v>111</v>
      </c>
      <c r="C69" s="490">
        <v>30828617.23</v>
      </c>
      <c r="D69" s="490">
        <v>30963474.460000001</v>
      </c>
      <c r="E69" s="490">
        <v>21130244.34</v>
      </c>
      <c r="F69" s="41">
        <f t="shared" si="10"/>
        <v>0.68242484761511479</v>
      </c>
      <c r="G69" s="490">
        <v>20020048.829999998</v>
      </c>
      <c r="H69" s="41">
        <f t="shared" si="11"/>
        <v>0.64656984331208667</v>
      </c>
      <c r="I69" s="490">
        <v>18930097.48</v>
      </c>
      <c r="J69" s="145">
        <f t="shared" si="12"/>
        <v>0.6113686467729823</v>
      </c>
      <c r="K69" s="171">
        <v>19690074.18</v>
      </c>
      <c r="L69" s="231">
        <v>0.64867682381985459</v>
      </c>
      <c r="M69" s="534">
        <f t="shared" si="15"/>
        <v>1.675842594514787E-2</v>
      </c>
      <c r="N69" s="171">
        <v>18721784.219999999</v>
      </c>
      <c r="O69" s="231">
        <v>0.61677713415654956</v>
      </c>
      <c r="P69" s="185">
        <f t="shared" si="16"/>
        <v>1.1126784581646065E-2</v>
      </c>
    </row>
    <row r="70" spans="1:21" ht="14.1" customHeight="1" x14ac:dyDescent="0.2">
      <c r="A70" s="636" t="s">
        <v>84</v>
      </c>
      <c r="B70" s="34" t="s">
        <v>727</v>
      </c>
      <c r="C70" s="490">
        <v>61152655.420000002</v>
      </c>
      <c r="D70" s="490">
        <v>62899589.939999998</v>
      </c>
      <c r="E70" s="490">
        <v>42562720.469999999</v>
      </c>
      <c r="F70" s="264">
        <f t="shared" si="10"/>
        <v>0.67667723288181425</v>
      </c>
      <c r="G70" s="490">
        <v>39326964.950000003</v>
      </c>
      <c r="H70" s="264">
        <f t="shared" si="11"/>
        <v>0.62523404345742228</v>
      </c>
      <c r="I70" s="490">
        <v>33545150.82</v>
      </c>
      <c r="J70" s="170">
        <f t="shared" si="12"/>
        <v>0.53331271081415255</v>
      </c>
      <c r="K70" s="171">
        <v>37077370.229999997</v>
      </c>
      <c r="L70" s="231">
        <v>0.63111809138267416</v>
      </c>
      <c r="M70" s="534">
        <f t="shared" si="15"/>
        <v>6.0672984789515105E-2</v>
      </c>
      <c r="N70" s="171">
        <v>30334378.989999998</v>
      </c>
      <c r="O70" s="231">
        <v>0.51634124137415915</v>
      </c>
      <c r="P70" s="185">
        <f t="shared" si="16"/>
        <v>0.10584597202594659</v>
      </c>
    </row>
    <row r="71" spans="1:21" ht="14.1" customHeight="1" x14ac:dyDescent="0.2">
      <c r="A71" s="636" t="s">
        <v>85</v>
      </c>
      <c r="B71" s="34" t="s">
        <v>114</v>
      </c>
      <c r="C71" s="490">
        <v>7548309.2699999996</v>
      </c>
      <c r="D71" s="490">
        <v>8271246.5</v>
      </c>
      <c r="E71" s="490">
        <v>5827397.9699999997</v>
      </c>
      <c r="F71" s="264">
        <f t="shared" si="10"/>
        <v>0.7045368518517735</v>
      </c>
      <c r="G71" s="490">
        <v>5473774.0300000003</v>
      </c>
      <c r="H71" s="264">
        <f t="shared" si="11"/>
        <v>0.66178344823842461</v>
      </c>
      <c r="I71" s="490">
        <v>4828904.41</v>
      </c>
      <c r="J71" s="170">
        <f t="shared" si="12"/>
        <v>0.5838182201437232</v>
      </c>
      <c r="K71" s="171">
        <v>5170633.22</v>
      </c>
      <c r="L71" s="231">
        <v>0.71213925788897303</v>
      </c>
      <c r="M71" s="534">
        <f t="shared" si="15"/>
        <v>5.8627405407030597E-2</v>
      </c>
      <c r="N71" s="171">
        <v>4682932.3600000003</v>
      </c>
      <c r="O71" s="231">
        <v>0.64496935553178869</v>
      </c>
      <c r="P71" s="185">
        <f t="shared" si="16"/>
        <v>3.1171078029408106E-2</v>
      </c>
      <c r="T71" s="238"/>
      <c r="U71" s="238"/>
    </row>
    <row r="72" spans="1:21" ht="14.1" customHeight="1" x14ac:dyDescent="0.2">
      <c r="A72" s="636" t="s">
        <v>86</v>
      </c>
      <c r="B72" s="34" t="s">
        <v>109</v>
      </c>
      <c r="C72" s="490">
        <v>3376886.05</v>
      </c>
      <c r="D72" s="490">
        <v>2368463.89</v>
      </c>
      <c r="E72" s="490">
        <v>1709675.82</v>
      </c>
      <c r="F72" s="264">
        <f t="shared" ref="F72:F83" si="17">+E72/D72</f>
        <v>0.72185006797802598</v>
      </c>
      <c r="G72" s="490">
        <v>1670048.3</v>
      </c>
      <c r="H72" s="264">
        <f t="shared" si="11"/>
        <v>0.70511875103994093</v>
      </c>
      <c r="I72" s="490">
        <v>1380026.38</v>
      </c>
      <c r="J72" s="170">
        <f t="shared" si="12"/>
        <v>0.58266726625078491</v>
      </c>
      <c r="K72" s="171">
        <v>1628948.21</v>
      </c>
      <c r="L72" s="231">
        <v>0.67615630253725612</v>
      </c>
      <c r="M72" s="534">
        <f t="shared" si="15"/>
        <v>2.5231059985633353E-2</v>
      </c>
      <c r="N72" s="171">
        <v>1523728.2</v>
      </c>
      <c r="O72" s="231">
        <v>0.63248077468573949</v>
      </c>
      <c r="P72" s="185">
        <f t="shared" si="16"/>
        <v>-9.4309352547258807E-2</v>
      </c>
      <c r="T72" s="238"/>
      <c r="U72" s="238"/>
    </row>
    <row r="73" spans="1:21" ht="14.1" customHeight="1" x14ac:dyDescent="0.2">
      <c r="A73" s="636" t="s">
        <v>87</v>
      </c>
      <c r="B73" s="34" t="s">
        <v>103</v>
      </c>
      <c r="C73" s="490">
        <v>15165238.98</v>
      </c>
      <c r="D73" s="490">
        <v>15597680.939999999</v>
      </c>
      <c r="E73" s="490">
        <v>13462901.49</v>
      </c>
      <c r="F73" s="264">
        <f t="shared" si="17"/>
        <v>0.86313481739933584</v>
      </c>
      <c r="G73" s="490">
        <v>11703572.08</v>
      </c>
      <c r="H73" s="264">
        <f t="shared" si="11"/>
        <v>0.75034052337782986</v>
      </c>
      <c r="I73" s="490">
        <v>9908829.8399999999</v>
      </c>
      <c r="J73" s="170">
        <f t="shared" si="12"/>
        <v>0.63527583864015114</v>
      </c>
      <c r="K73" s="171">
        <v>9984021.1699999999</v>
      </c>
      <c r="L73" s="231">
        <v>0.66586005934650605</v>
      </c>
      <c r="M73" s="534">
        <f t="shared" si="15"/>
        <v>0.17223029486024211</v>
      </c>
      <c r="N73" s="171">
        <v>7561447.5999999996</v>
      </c>
      <c r="O73" s="231">
        <v>0.50429239501317036</v>
      </c>
      <c r="P73" s="185">
        <f t="shared" si="16"/>
        <v>0.310440852621924</v>
      </c>
      <c r="T73" s="238"/>
      <c r="U73" s="238"/>
    </row>
    <row r="74" spans="1:21" ht="14.1" customHeight="1" x14ac:dyDescent="0.2">
      <c r="A74" s="636" t="s">
        <v>88</v>
      </c>
      <c r="B74" s="34" t="s">
        <v>118</v>
      </c>
      <c r="C74" s="490">
        <v>44259501.939999998</v>
      </c>
      <c r="D74" s="490">
        <v>45306625.280000001</v>
      </c>
      <c r="E74" s="490">
        <v>37276204.630000003</v>
      </c>
      <c r="F74" s="264">
        <f t="shared" si="17"/>
        <v>0.82275394381349076</v>
      </c>
      <c r="G74" s="490">
        <v>33748842.729999997</v>
      </c>
      <c r="H74" s="264">
        <f t="shared" si="11"/>
        <v>0.74489862181145428</v>
      </c>
      <c r="I74" s="490">
        <v>24409764.379999999</v>
      </c>
      <c r="J74" s="170">
        <f t="shared" si="12"/>
        <v>0.53876809912777501</v>
      </c>
      <c r="K74" s="171">
        <v>29353221.899999999</v>
      </c>
      <c r="L74" s="231">
        <v>0.7522060146606061</v>
      </c>
      <c r="M74" s="534">
        <f t="shared" si="15"/>
        <v>0.14974917727855952</v>
      </c>
      <c r="N74" s="171">
        <v>19507605.59</v>
      </c>
      <c r="O74" s="231">
        <v>0.49990213361978031</v>
      </c>
      <c r="P74" s="185">
        <f t="shared" si="16"/>
        <v>0.25129474590735756</v>
      </c>
      <c r="T74" s="238"/>
      <c r="U74" s="238"/>
    </row>
    <row r="75" spans="1:21" ht="14.1" customHeight="1" x14ac:dyDescent="0.2">
      <c r="A75" s="636" t="s">
        <v>89</v>
      </c>
      <c r="B75" s="34" t="s">
        <v>475</v>
      </c>
      <c r="C75" s="490">
        <v>44360060.619999997</v>
      </c>
      <c r="D75" s="490">
        <v>49297677.619999997</v>
      </c>
      <c r="E75" s="490">
        <v>48177637.299999997</v>
      </c>
      <c r="F75" s="264">
        <f t="shared" si="17"/>
        <v>0.97728005914125249</v>
      </c>
      <c r="G75" s="490">
        <v>47926486.07</v>
      </c>
      <c r="H75" s="264">
        <f t="shared" si="11"/>
        <v>0.97218547371400499</v>
      </c>
      <c r="I75" s="490">
        <v>31443459.449999999</v>
      </c>
      <c r="J75" s="170">
        <f t="shared" si="12"/>
        <v>0.63782841237217702</v>
      </c>
      <c r="K75" s="171">
        <v>48879243.920000002</v>
      </c>
      <c r="L75" s="231">
        <v>0.93892782695857691</v>
      </c>
      <c r="M75" s="534">
        <f t="shared" si="15"/>
        <v>-1.949207421373722E-2</v>
      </c>
      <c r="N75" s="171">
        <v>37558932.140000001</v>
      </c>
      <c r="O75" s="231">
        <v>0.72147446868885301</v>
      </c>
      <c r="P75" s="185">
        <f t="shared" si="16"/>
        <v>-0.16282339091017617</v>
      </c>
    </row>
    <row r="76" spans="1:21" ht="14.1" customHeight="1" x14ac:dyDescent="0.2">
      <c r="A76" s="636" t="s">
        <v>90</v>
      </c>
      <c r="B76" s="34" t="s">
        <v>116</v>
      </c>
      <c r="C76" s="490">
        <v>61402129.670000002</v>
      </c>
      <c r="D76" s="490">
        <v>17558630.48</v>
      </c>
      <c r="E76" s="490">
        <v>1625.47</v>
      </c>
      <c r="F76" s="264">
        <f t="shared" si="17"/>
        <v>9.2573848618289283E-5</v>
      </c>
      <c r="G76" s="490">
        <v>1625.47</v>
      </c>
      <c r="H76" s="264">
        <f t="shared" si="11"/>
        <v>9.2573848618289283E-5</v>
      </c>
      <c r="I76" s="490">
        <v>1625.47</v>
      </c>
      <c r="J76" s="170">
        <f t="shared" si="12"/>
        <v>9.2573848618289283E-5</v>
      </c>
      <c r="K76" s="171">
        <v>11528.1</v>
      </c>
      <c r="L76" s="231">
        <v>6.088600756678907E-4</v>
      </c>
      <c r="M76" s="534">
        <f t="shared" si="15"/>
        <v>-0.85899931471794999</v>
      </c>
      <c r="N76" s="171">
        <v>11528.1</v>
      </c>
      <c r="O76" s="231">
        <v>6.088600756678907E-4</v>
      </c>
      <c r="P76" s="185">
        <f t="shared" si="16"/>
        <v>-0.85899931471794999</v>
      </c>
    </row>
    <row r="77" spans="1:21" ht="14.1" customHeight="1" x14ac:dyDescent="0.2">
      <c r="A77" s="638" t="s">
        <v>785</v>
      </c>
      <c r="B77" s="34" t="s">
        <v>424</v>
      </c>
      <c r="C77" s="490">
        <v>5375879.29</v>
      </c>
      <c r="D77" s="490">
        <v>5414560.0999999996</v>
      </c>
      <c r="E77" s="490">
        <v>3914272.21</v>
      </c>
      <c r="F77" s="264">
        <f t="shared" si="17"/>
        <v>0.72291601491319679</v>
      </c>
      <c r="G77" s="490">
        <v>3716145.1</v>
      </c>
      <c r="H77" s="264">
        <f t="shared" si="11"/>
        <v>0.68632447167776389</v>
      </c>
      <c r="I77" s="490">
        <v>3333178.19</v>
      </c>
      <c r="J77" s="170">
        <f t="shared" si="12"/>
        <v>0.61559538142350667</v>
      </c>
      <c r="K77" s="171">
        <v>4094092.39</v>
      </c>
      <c r="L77" s="231">
        <v>0.71201017362012797</v>
      </c>
      <c r="M77" s="534">
        <f t="shared" si="15"/>
        <v>-9.2315281140980754E-2</v>
      </c>
      <c r="N77" s="171">
        <v>3824753.04</v>
      </c>
      <c r="O77" s="231">
        <v>0.66516893529716181</v>
      </c>
      <c r="P77" s="185">
        <f t="shared" si="16"/>
        <v>-0.12852459880651534</v>
      </c>
    </row>
    <row r="78" spans="1:21" ht="14.1" customHeight="1" x14ac:dyDescent="0.2">
      <c r="A78" s="636" t="s">
        <v>91</v>
      </c>
      <c r="B78" s="34" t="s">
        <v>105</v>
      </c>
      <c r="C78" s="490">
        <v>33627256.240000002</v>
      </c>
      <c r="D78" s="490">
        <v>33615838.219999999</v>
      </c>
      <c r="E78" s="490">
        <v>31435109.960000001</v>
      </c>
      <c r="F78" s="264">
        <f t="shared" si="17"/>
        <v>0.93512795231437795</v>
      </c>
      <c r="G78" s="490">
        <v>31352753.390000001</v>
      </c>
      <c r="H78" s="264">
        <f t="shared" si="11"/>
        <v>0.93267801876040801</v>
      </c>
      <c r="I78" s="490">
        <v>17475424.390000001</v>
      </c>
      <c r="J78" s="170">
        <f t="shared" si="12"/>
        <v>0.51985686852820656</v>
      </c>
      <c r="K78" s="171">
        <v>28065451.579999998</v>
      </c>
      <c r="L78" s="231">
        <v>0.92496910924784215</v>
      </c>
      <c r="M78" s="534">
        <f t="shared" si="15"/>
        <v>0.11712983846454827</v>
      </c>
      <c r="N78" s="171">
        <v>17570052.960000001</v>
      </c>
      <c r="O78" s="231">
        <v>0.57906626549454632</v>
      </c>
      <c r="P78" s="185">
        <f t="shared" si="16"/>
        <v>-5.3857874085770918E-3</v>
      </c>
    </row>
    <row r="79" spans="1:21" ht="14.1" customHeight="1" x14ac:dyDescent="0.2">
      <c r="A79" s="636" t="s">
        <v>92</v>
      </c>
      <c r="B79" s="34" t="s">
        <v>106</v>
      </c>
      <c r="C79" s="490">
        <v>119959775.39</v>
      </c>
      <c r="D79" s="490">
        <v>121147711.34999999</v>
      </c>
      <c r="E79" s="490">
        <v>96117065.519999996</v>
      </c>
      <c r="F79" s="264">
        <f t="shared" si="17"/>
        <v>0.79338738180793544</v>
      </c>
      <c r="G79" s="490">
        <v>92388692</v>
      </c>
      <c r="H79" s="264">
        <f t="shared" si="11"/>
        <v>0.76261194677533628</v>
      </c>
      <c r="I79" s="490">
        <v>49208865.689999998</v>
      </c>
      <c r="J79" s="170">
        <f t="shared" si="12"/>
        <v>0.40618898319782415</v>
      </c>
      <c r="K79" s="171">
        <v>97182806.209999993</v>
      </c>
      <c r="L79" s="231">
        <v>0.82989792691156195</v>
      </c>
      <c r="M79" s="534">
        <f t="shared" si="15"/>
        <v>-4.9330888836863873E-2</v>
      </c>
      <c r="N79" s="171">
        <v>55457237.159999996</v>
      </c>
      <c r="O79" s="231">
        <v>0.47358013157054768</v>
      </c>
      <c r="P79" s="185">
        <f t="shared" si="16"/>
        <v>-0.11267008221078134</v>
      </c>
    </row>
    <row r="80" spans="1:21" ht="14.1" customHeight="1" x14ac:dyDescent="0.2">
      <c r="A80" s="636" t="s">
        <v>93</v>
      </c>
      <c r="B80" s="34" t="s">
        <v>115</v>
      </c>
      <c r="C80" s="490">
        <v>812128.31</v>
      </c>
      <c r="D80" s="490">
        <v>806060.6</v>
      </c>
      <c r="E80" s="490">
        <v>550239.64</v>
      </c>
      <c r="F80" s="264">
        <f t="shared" si="17"/>
        <v>0.68262812994457245</v>
      </c>
      <c r="G80" s="490">
        <v>550239.64</v>
      </c>
      <c r="H80" s="264">
        <f t="shared" si="11"/>
        <v>0.68262812994457245</v>
      </c>
      <c r="I80" s="490">
        <v>550239.64</v>
      </c>
      <c r="J80" s="170">
        <f t="shared" si="12"/>
        <v>0.68262812994457245</v>
      </c>
      <c r="K80" s="171">
        <v>535531.34</v>
      </c>
      <c r="L80" s="231">
        <v>0.66830057739413085</v>
      </c>
      <c r="M80" s="534">
        <f t="shared" si="15"/>
        <v>2.7464872550689634E-2</v>
      </c>
      <c r="N80" s="171">
        <v>535531.34</v>
      </c>
      <c r="O80" s="231">
        <v>0.66830057739413085</v>
      </c>
      <c r="P80" s="185">
        <f t="shared" si="16"/>
        <v>2.7464872550689634E-2</v>
      </c>
    </row>
    <row r="81" spans="1:19" ht="14.1" customHeight="1" x14ac:dyDescent="0.2">
      <c r="A81" s="643" t="s">
        <v>486</v>
      </c>
      <c r="B81" s="35" t="s">
        <v>722</v>
      </c>
      <c r="C81" s="490">
        <v>97202394.870000005</v>
      </c>
      <c r="D81" s="490">
        <v>97202394.870000005</v>
      </c>
      <c r="E81" s="490">
        <v>97202394.870000005</v>
      </c>
      <c r="F81" s="371">
        <f t="shared" si="17"/>
        <v>1</v>
      </c>
      <c r="G81" s="490">
        <v>97202394.870000005</v>
      </c>
      <c r="H81" s="371">
        <f t="shared" si="11"/>
        <v>1</v>
      </c>
      <c r="I81" s="490">
        <v>65019836.130000003</v>
      </c>
      <c r="J81" s="373">
        <f t="shared" si="12"/>
        <v>0.66891187420802278</v>
      </c>
      <c r="K81" s="171">
        <v>97687346.230000004</v>
      </c>
      <c r="L81" s="231">
        <v>0.99780229315810531</v>
      </c>
      <c r="M81" s="534">
        <f t="shared" si="15"/>
        <v>-4.9643211604725179E-3</v>
      </c>
      <c r="N81" s="171">
        <v>64261061.18</v>
      </c>
      <c r="O81" s="231">
        <v>0.65637809481701281</v>
      </c>
      <c r="P81" s="185">
        <f t="shared" si="16"/>
        <v>1.1807694054018381E-2</v>
      </c>
    </row>
    <row r="82" spans="1:19" ht="14.1" customHeight="1" thickBot="1" x14ac:dyDescent="0.25">
      <c r="A82" s="634">
        <v>9</v>
      </c>
      <c r="B82" s="2" t="s">
        <v>516</v>
      </c>
      <c r="C82" s="192">
        <f>SUBTOTAL(9,C69:C81)</f>
        <v>525070833.28000003</v>
      </c>
      <c r="D82" s="198">
        <f>SUM(D69:D81)</f>
        <v>490449954.25</v>
      </c>
      <c r="E82" s="489">
        <f>SUM(E69:E81)</f>
        <v>399367489.69</v>
      </c>
      <c r="F82" s="493">
        <f t="shared" si="17"/>
        <v>0.81428795380502372</v>
      </c>
      <c r="G82" s="194">
        <f>SUM(G69:G81)</f>
        <v>385081587.45999998</v>
      </c>
      <c r="H82" s="493">
        <f t="shared" si="11"/>
        <v>0.78515979892152266</v>
      </c>
      <c r="I82" s="194">
        <f>SUM(I69:I81)</f>
        <v>260035402.26999998</v>
      </c>
      <c r="J82" s="494">
        <f t="shared" si="12"/>
        <v>0.53019762774297374</v>
      </c>
      <c r="K82" s="656">
        <f>SUM(K69:K81)</f>
        <v>379360268.67999995</v>
      </c>
      <c r="L82" s="659">
        <v>0.7975109852318778</v>
      </c>
      <c r="M82" s="659">
        <f>+G82/K82-1</f>
        <v>1.5081491796459234E-2</v>
      </c>
      <c r="N82" s="658">
        <f>SUM(N69:N81)</f>
        <v>261550972.88</v>
      </c>
      <c r="O82" s="659">
        <v>0.54984612594165927</v>
      </c>
      <c r="P82" s="660">
        <f>+I82/N82-1</f>
        <v>-5.7945516061810309E-3</v>
      </c>
    </row>
    <row r="83" spans="1:19" s="6" customFormat="1" ht="14.1" customHeight="1" thickBot="1" x14ac:dyDescent="0.25">
      <c r="A83" s="644"/>
      <c r="B83" s="4" t="s">
        <v>11</v>
      </c>
      <c r="C83" s="193">
        <f>SUM(C6,C27,C33,C57,C68,C82)</f>
        <v>2739957933.5800004</v>
      </c>
      <c r="D83" s="199">
        <f>SUM(D6,D27,D33,D57,D68,D82)</f>
        <v>2765053306.9100003</v>
      </c>
      <c r="E83" s="200">
        <f>SUM(E6,E27,E33,E57,E68,E82)</f>
        <v>2185667052.1799998</v>
      </c>
      <c r="F83" s="172">
        <f t="shared" si="17"/>
        <v>0.79046109046719404</v>
      </c>
      <c r="G83" s="200">
        <f>SUM(G6,G27,G33,G57,G68,G82)</f>
        <v>2133535624.4500003</v>
      </c>
      <c r="H83" s="172">
        <f t="shared" si="11"/>
        <v>0.77160741137185052</v>
      </c>
      <c r="I83" s="200">
        <f>SUM(I6,I27,I33,I57,I68,I82)</f>
        <v>1418934197.8299999</v>
      </c>
      <c r="J83" s="165">
        <f t="shared" si="12"/>
        <v>0.51316703163878086</v>
      </c>
      <c r="K83" s="677">
        <f>K6+K27+K33+K57+K68+K82</f>
        <v>2087759899.8299999</v>
      </c>
      <c r="L83" s="678">
        <v>0.75786599668487964</v>
      </c>
      <c r="M83" s="678">
        <f>+G83/K83-1</f>
        <v>2.1925761014821576E-2</v>
      </c>
      <c r="N83" s="650">
        <f>N6+N27+N33+N57+N68+N82</f>
        <v>1364324838.48</v>
      </c>
      <c r="O83" s="678">
        <v>0.49525589776907591</v>
      </c>
      <c r="P83" s="655">
        <f>+I83/N83-1</f>
        <v>4.0026654803734685E-2</v>
      </c>
      <c r="R83" s="239"/>
      <c r="S83" s="39" t="s">
        <v>146</v>
      </c>
    </row>
    <row r="84" spans="1:19" ht="15.75" thickBot="1" x14ac:dyDescent="0.3">
      <c r="A84" s="630" t="s">
        <v>19</v>
      </c>
      <c r="K84" s="676"/>
      <c r="L84" s="676"/>
      <c r="M84" s="676"/>
      <c r="N84" s="676"/>
      <c r="O84" s="676"/>
      <c r="P84" s="676"/>
    </row>
    <row r="85" spans="1:19" ht="12.75" customHeight="1" x14ac:dyDescent="0.2">
      <c r="A85" s="631" t="s">
        <v>739</v>
      </c>
      <c r="C85" s="156" t="s">
        <v>763</v>
      </c>
      <c r="D85" s="715" t="s">
        <v>835</v>
      </c>
      <c r="E85" s="713"/>
      <c r="F85" s="713"/>
      <c r="G85" s="713"/>
      <c r="H85" s="713"/>
      <c r="I85" s="713"/>
      <c r="J85" s="714"/>
      <c r="K85" s="724" t="s">
        <v>834</v>
      </c>
      <c r="L85" s="722"/>
      <c r="M85" s="722"/>
      <c r="N85" s="722"/>
      <c r="O85" s="722"/>
      <c r="P85" s="725"/>
    </row>
    <row r="86" spans="1:19" ht="12.75" customHeight="1" x14ac:dyDescent="0.2">
      <c r="A86" s="631" t="s">
        <v>146</v>
      </c>
      <c r="C86" s="149">
        <v>1</v>
      </c>
      <c r="D86" s="140">
        <v>2</v>
      </c>
      <c r="E86" s="79">
        <v>3</v>
      </c>
      <c r="F86" s="80" t="s">
        <v>36</v>
      </c>
      <c r="G86" s="79">
        <v>4</v>
      </c>
      <c r="H86" s="80" t="s">
        <v>37</v>
      </c>
      <c r="I86" s="79">
        <v>5</v>
      </c>
      <c r="J86" s="141" t="s">
        <v>38</v>
      </c>
      <c r="K86" s="691" t="s">
        <v>525</v>
      </c>
      <c r="L86" s="690" t="s">
        <v>526</v>
      </c>
      <c r="M86" s="690" t="s">
        <v>527</v>
      </c>
      <c r="N86" s="691" t="s">
        <v>39</v>
      </c>
      <c r="O86" s="690" t="s">
        <v>40</v>
      </c>
      <c r="P86" s="693" t="s">
        <v>352</v>
      </c>
    </row>
    <row r="87" spans="1:19" ht="14.1" customHeight="1" x14ac:dyDescent="0.2">
      <c r="A87" s="632"/>
      <c r="B87" s="2" t="s">
        <v>413</v>
      </c>
      <c r="C87" s="234" t="s">
        <v>13</v>
      </c>
      <c r="D87" s="235" t="s">
        <v>14</v>
      </c>
      <c r="E87" s="81" t="s">
        <v>15</v>
      </c>
      <c r="F87" s="81" t="s">
        <v>18</v>
      </c>
      <c r="G87" s="81" t="s">
        <v>16</v>
      </c>
      <c r="H87" s="81" t="s">
        <v>18</v>
      </c>
      <c r="I87" s="81" t="s">
        <v>17</v>
      </c>
      <c r="J87" s="105" t="s">
        <v>18</v>
      </c>
      <c r="K87" s="662" t="s">
        <v>16</v>
      </c>
      <c r="L87" s="662" t="s">
        <v>18</v>
      </c>
      <c r="M87" s="663" t="s">
        <v>824</v>
      </c>
      <c r="N87" s="664" t="s">
        <v>17</v>
      </c>
      <c r="O87" s="662" t="s">
        <v>18</v>
      </c>
      <c r="P87" s="666" t="s">
        <v>824</v>
      </c>
    </row>
    <row r="88" spans="1:19" ht="14.1" customHeight="1" x14ac:dyDescent="0.2">
      <c r="A88" s="633" t="s">
        <v>528</v>
      </c>
      <c r="B88" s="13" t="s">
        <v>529</v>
      </c>
      <c r="C88" s="490">
        <v>67846968.379999995</v>
      </c>
      <c r="D88" s="490">
        <v>67846968.379999995</v>
      </c>
      <c r="E88" s="490">
        <v>46645896.210000001</v>
      </c>
      <c r="F88" s="70">
        <f t="shared" ref="F88:F120" si="18">+E88/D88</f>
        <v>0.68751629326669117</v>
      </c>
      <c r="G88" s="490">
        <v>46645896.210000001</v>
      </c>
      <c r="H88" s="70">
        <f t="shared" ref="H88:H120" si="19">+G88/D88</f>
        <v>0.68751629326669117</v>
      </c>
      <c r="I88" s="490">
        <v>46645896.210000001</v>
      </c>
      <c r="J88" s="164">
        <f t="shared" ref="J88:J120" si="20">+I88/D88</f>
        <v>0.68751629326669117</v>
      </c>
      <c r="K88" s="171">
        <v>51958481.590000004</v>
      </c>
      <c r="L88" s="231">
        <v>0.33481639069497698</v>
      </c>
      <c r="M88" s="534">
        <f t="shared" ref="M88:M93" si="21">+G88/K88-1</f>
        <v>-0.10224674042481008</v>
      </c>
      <c r="N88" s="171">
        <v>51958481.590000004</v>
      </c>
      <c r="O88" s="231">
        <v>0.33481639069497698</v>
      </c>
      <c r="P88" s="534">
        <f t="shared" ref="P88:P93" si="22">+I88/N88-1</f>
        <v>-0.10224674042481008</v>
      </c>
    </row>
    <row r="89" spans="1:19" ht="14.1" customHeight="1" x14ac:dyDescent="0.2">
      <c r="A89" s="634">
        <v>0</v>
      </c>
      <c r="B89" s="2" t="s">
        <v>94</v>
      </c>
      <c r="C89" s="192">
        <f>SUBTOTAL(9,C88:C88)</f>
        <v>67846968.379999995</v>
      </c>
      <c r="D89" s="198">
        <f>SUBTOTAL(9,D88:D88)</f>
        <v>67846968.379999995</v>
      </c>
      <c r="E89" s="194">
        <f>SUBTOTAL(9,E88:E88)</f>
        <v>46645896.210000001</v>
      </c>
      <c r="F89" s="82">
        <f t="shared" si="18"/>
        <v>0.68751629326669117</v>
      </c>
      <c r="G89" s="194">
        <f>SUBTOTAL(9,G88:G88)</f>
        <v>46645896.210000001</v>
      </c>
      <c r="H89" s="82">
        <f t="shared" si="19"/>
        <v>0.68751629326669117</v>
      </c>
      <c r="I89" s="194">
        <f>SUBTOTAL(9,I88:I88)</f>
        <v>46645896.210000001</v>
      </c>
      <c r="J89" s="162">
        <f t="shared" si="20"/>
        <v>0.68751629326669117</v>
      </c>
      <c r="K89" s="658">
        <f>SUBTOTAL(9,K88:K88)</f>
        <v>51958481.590000004</v>
      </c>
      <c r="L89" s="657">
        <v>0.33481639069497698</v>
      </c>
      <c r="M89" s="657">
        <f t="shared" si="21"/>
        <v>-0.10224674042481008</v>
      </c>
      <c r="N89" s="658">
        <f>SUBTOTAL(9,N88:N88)</f>
        <v>51958481.590000004</v>
      </c>
      <c r="O89" s="657">
        <v>0.33481639069497698</v>
      </c>
      <c r="P89" s="657">
        <f t="shared" si="22"/>
        <v>-0.10224674042481008</v>
      </c>
    </row>
    <row r="90" spans="1:19" ht="14.1" customHeight="1" x14ac:dyDescent="0.2">
      <c r="A90" s="635" t="s">
        <v>530</v>
      </c>
      <c r="B90" s="33" t="s">
        <v>531</v>
      </c>
      <c r="C90" s="490">
        <v>9367938.5500000007</v>
      </c>
      <c r="D90" s="490">
        <v>9992580.75</v>
      </c>
      <c r="E90" s="490">
        <v>7349972.21</v>
      </c>
      <c r="F90" s="41">
        <f t="shared" si="18"/>
        <v>0.73554293869479115</v>
      </c>
      <c r="G90" s="490">
        <v>7148533.0199999996</v>
      </c>
      <c r="H90" s="41">
        <f t="shared" si="19"/>
        <v>0.71538406332117954</v>
      </c>
      <c r="I90" s="490">
        <v>5669530</v>
      </c>
      <c r="J90" s="145">
        <f t="shared" si="20"/>
        <v>0.56737394891705029</v>
      </c>
      <c r="K90" s="171">
        <v>7214076.6200000001</v>
      </c>
      <c r="L90" s="231">
        <v>0.33229466788117001</v>
      </c>
      <c r="M90" s="534">
        <f t="shared" si="21"/>
        <v>-9.0855148139528108E-3</v>
      </c>
      <c r="N90" s="171">
        <v>5731837.2800000003</v>
      </c>
      <c r="O90" s="231">
        <v>0.26401978598704001</v>
      </c>
      <c r="P90" s="534">
        <f t="shared" si="22"/>
        <v>-1.0870385350506662E-2</v>
      </c>
    </row>
    <row r="91" spans="1:19" ht="14.1" customHeight="1" x14ac:dyDescent="0.2">
      <c r="A91" s="636" t="s">
        <v>532</v>
      </c>
      <c r="B91" s="34" t="s">
        <v>533</v>
      </c>
      <c r="C91" s="490">
        <v>170122160.05000001</v>
      </c>
      <c r="D91" s="490">
        <v>182223526.36000001</v>
      </c>
      <c r="E91" s="490">
        <v>121319476.52</v>
      </c>
      <c r="F91" s="264">
        <f t="shared" si="18"/>
        <v>0.66577285020992161</v>
      </c>
      <c r="G91" s="490">
        <v>120648338.25</v>
      </c>
      <c r="H91" s="264">
        <f t="shared" si="19"/>
        <v>0.66208980069701684</v>
      </c>
      <c r="I91" s="490">
        <v>113931562.52</v>
      </c>
      <c r="J91" s="170">
        <f t="shared" si="20"/>
        <v>0.62522970988343896</v>
      </c>
      <c r="K91" s="171">
        <v>117213086.40000001</v>
      </c>
      <c r="L91" s="231">
        <v>0.69614902483671137</v>
      </c>
      <c r="M91" s="534">
        <f t="shared" si="21"/>
        <v>2.9307750145550315E-2</v>
      </c>
      <c r="N91" s="171">
        <v>112458128.8</v>
      </c>
      <c r="O91" s="231">
        <v>0.66790849984034961</v>
      </c>
      <c r="P91" s="534">
        <f t="shared" si="22"/>
        <v>1.3102065059435786E-2</v>
      </c>
      <c r="Q91" s="46"/>
    </row>
    <row r="92" spans="1:19" ht="14.1" customHeight="1" x14ac:dyDescent="0.2">
      <c r="A92" s="636" t="s">
        <v>534</v>
      </c>
      <c r="B92" s="34" t="s">
        <v>535</v>
      </c>
      <c r="C92" s="490">
        <v>766109.71</v>
      </c>
      <c r="D92" s="490">
        <v>729470.47</v>
      </c>
      <c r="E92" s="490">
        <v>661089.07999999996</v>
      </c>
      <c r="F92" s="264">
        <f t="shared" si="18"/>
        <v>0.90625886473512762</v>
      </c>
      <c r="G92" s="490">
        <v>652219.07999999996</v>
      </c>
      <c r="H92" s="264">
        <f t="shared" si="19"/>
        <v>0.89409935949840436</v>
      </c>
      <c r="I92" s="490">
        <v>356546.52</v>
      </c>
      <c r="J92" s="170">
        <f t="shared" si="20"/>
        <v>0.48877443935461845</v>
      </c>
      <c r="K92" s="171">
        <v>517387.61</v>
      </c>
      <c r="L92" s="231">
        <v>0.78105140520686933</v>
      </c>
      <c r="M92" s="568">
        <f t="shared" si="21"/>
        <v>0.26060050027096704</v>
      </c>
      <c r="N92" s="171">
        <v>422880.88</v>
      </c>
      <c r="O92" s="231">
        <v>0.63838348498356479</v>
      </c>
      <c r="P92" s="534">
        <f t="shared" si="22"/>
        <v>-0.15686299177205643</v>
      </c>
    </row>
    <row r="93" spans="1:19" ht="14.1" customHeight="1" x14ac:dyDescent="0.2">
      <c r="A93" s="636" t="s">
        <v>536</v>
      </c>
      <c r="B93" s="34" t="s">
        <v>537</v>
      </c>
      <c r="C93" s="490">
        <v>58350910.520000003</v>
      </c>
      <c r="D93" s="490">
        <v>58192339.670000002</v>
      </c>
      <c r="E93" s="490">
        <v>3211685.16</v>
      </c>
      <c r="F93" s="264">
        <f t="shared" si="18"/>
        <v>5.5190858078794959E-2</v>
      </c>
      <c r="G93" s="490">
        <v>2867136.94</v>
      </c>
      <c r="H93" s="264">
        <f t="shared" si="19"/>
        <v>4.927000626300819E-2</v>
      </c>
      <c r="I93" s="490">
        <v>0</v>
      </c>
      <c r="J93" s="170">
        <f t="shared" si="20"/>
        <v>0</v>
      </c>
      <c r="K93" s="171">
        <v>1610681.88</v>
      </c>
      <c r="L93" s="231">
        <v>2.7648060572058701E-2</v>
      </c>
      <c r="M93" s="568">
        <f t="shared" si="21"/>
        <v>0.78007648537028307</v>
      </c>
      <c r="N93" s="171">
        <v>766840.81</v>
      </c>
      <c r="O93" s="231">
        <v>1.3163158676626175E-2</v>
      </c>
      <c r="P93" s="534">
        <f t="shared" si="22"/>
        <v>-1</v>
      </c>
    </row>
    <row r="94" spans="1:19" ht="14.1" customHeight="1" x14ac:dyDescent="0.2">
      <c r="A94" s="636" t="s">
        <v>786</v>
      </c>
      <c r="B94" s="34" t="s">
        <v>538</v>
      </c>
      <c r="C94" s="490">
        <v>14184962.73</v>
      </c>
      <c r="D94" s="490">
        <v>16510629.5</v>
      </c>
      <c r="E94" s="490">
        <v>15533288.43</v>
      </c>
      <c r="F94" s="264">
        <f t="shared" si="18"/>
        <v>0.94080534179511444</v>
      </c>
      <c r="G94" s="490">
        <v>15159248.92</v>
      </c>
      <c r="H94" s="264">
        <f t="shared" si="19"/>
        <v>0.91815087486518909</v>
      </c>
      <c r="I94" s="490">
        <v>5668097.3499999996</v>
      </c>
      <c r="J94" s="170">
        <f t="shared" si="20"/>
        <v>0.34329989356250767</v>
      </c>
      <c r="K94" s="171">
        <v>14597922.08</v>
      </c>
      <c r="L94" s="231">
        <v>0.90679898937651171</v>
      </c>
      <c r="M94" s="534">
        <f t="shared" ref="M94:M123" si="23">+G94/K94-1</f>
        <v>3.8452516524187352E-2</v>
      </c>
      <c r="N94" s="171">
        <v>5347030.84</v>
      </c>
      <c r="O94" s="231">
        <v>0.33214879044463569</v>
      </c>
      <c r="P94" s="534">
        <f t="shared" ref="P94:P123" si="24">+I94/N94-1</f>
        <v>6.0045756160254316E-2</v>
      </c>
      <c r="R94" s="259"/>
    </row>
    <row r="95" spans="1:19" ht="14.1" customHeight="1" x14ac:dyDescent="0.2">
      <c r="A95" s="636" t="s">
        <v>539</v>
      </c>
      <c r="B95" s="34" t="s">
        <v>462</v>
      </c>
      <c r="C95" s="490">
        <v>411663.07</v>
      </c>
      <c r="D95" s="490">
        <v>460643.58</v>
      </c>
      <c r="E95" s="490">
        <v>385665.12</v>
      </c>
      <c r="F95" s="264">
        <f t="shared" si="18"/>
        <v>0.83723107570499511</v>
      </c>
      <c r="G95" s="490">
        <v>385665.12</v>
      </c>
      <c r="H95" s="264">
        <f t="shared" si="19"/>
        <v>0.83723107570499511</v>
      </c>
      <c r="I95" s="490">
        <v>385665.12</v>
      </c>
      <c r="J95" s="170">
        <f t="shared" si="20"/>
        <v>0.83723107570499511</v>
      </c>
      <c r="K95" s="171">
        <v>286106.03000000003</v>
      </c>
      <c r="L95" s="231">
        <v>0.87876817665712281</v>
      </c>
      <c r="M95" s="534">
        <f t="shared" si="23"/>
        <v>0.34797969829576814</v>
      </c>
      <c r="N95" s="171">
        <v>286106.03000000003</v>
      </c>
      <c r="O95" s="231">
        <v>0.87876817665712281</v>
      </c>
      <c r="P95" s="534">
        <f t="shared" si="24"/>
        <v>0.34797969829576814</v>
      </c>
      <c r="R95" s="259"/>
    </row>
    <row r="96" spans="1:19" ht="14.1" customHeight="1" x14ac:dyDescent="0.2">
      <c r="A96" s="636" t="s">
        <v>805</v>
      </c>
      <c r="B96" s="34" t="s">
        <v>540</v>
      </c>
      <c r="C96" s="490">
        <v>42773281.479999997</v>
      </c>
      <c r="D96" s="490">
        <v>46410246.240000002</v>
      </c>
      <c r="E96" s="490">
        <v>32618644.48</v>
      </c>
      <c r="F96" s="264">
        <f t="shared" si="18"/>
        <v>0.7028328251334871</v>
      </c>
      <c r="G96" s="490">
        <v>31693532.77</v>
      </c>
      <c r="H96" s="264">
        <f t="shared" si="19"/>
        <v>0.68289947452776101</v>
      </c>
      <c r="I96" s="490">
        <v>29570840.690000001</v>
      </c>
      <c r="J96" s="170">
        <f t="shared" si="20"/>
        <v>0.63716190035021891</v>
      </c>
      <c r="K96" s="171">
        <v>30863217.260000002</v>
      </c>
      <c r="L96" s="231">
        <v>0.72029277044014861</v>
      </c>
      <c r="M96" s="534">
        <f t="shared" si="23"/>
        <v>2.6903076986601882E-2</v>
      </c>
      <c r="N96" s="171">
        <v>28585001.649999999</v>
      </c>
      <c r="O96" s="231">
        <v>0.66712325737341871</v>
      </c>
      <c r="P96" s="534">
        <f t="shared" si="24"/>
        <v>3.4487982616576263E-2</v>
      </c>
      <c r="R96" s="259"/>
      <c r="S96" s="259"/>
    </row>
    <row r="97" spans="1:19" ht="14.1" customHeight="1" x14ac:dyDescent="0.2">
      <c r="A97" s="636" t="s">
        <v>541</v>
      </c>
      <c r="B97" s="34" t="s">
        <v>542</v>
      </c>
      <c r="C97" s="490">
        <v>31216374.469999999</v>
      </c>
      <c r="D97" s="490">
        <v>31756241.329999998</v>
      </c>
      <c r="E97" s="490">
        <v>24699387.850000001</v>
      </c>
      <c r="F97" s="264">
        <f t="shared" si="18"/>
        <v>0.77778058156607421</v>
      </c>
      <c r="G97" s="490">
        <v>24105807.390000001</v>
      </c>
      <c r="H97" s="264">
        <f t="shared" si="19"/>
        <v>0.75908880838574988</v>
      </c>
      <c r="I97" s="490">
        <v>17420374.809999999</v>
      </c>
      <c r="J97" s="170">
        <f t="shared" si="20"/>
        <v>0.54856538684705858</v>
      </c>
      <c r="K97" s="171">
        <v>23131741.18</v>
      </c>
      <c r="L97" s="231">
        <v>0.75551991995302958</v>
      </c>
      <c r="M97" s="534">
        <f t="shared" si="23"/>
        <v>4.2109506691272891E-2</v>
      </c>
      <c r="N97" s="171">
        <v>17582578.07</v>
      </c>
      <c r="O97" s="231">
        <v>0.5742753160103572</v>
      </c>
      <c r="P97" s="534">
        <f t="shared" si="24"/>
        <v>-9.225226207114523E-3</v>
      </c>
      <c r="R97" s="259"/>
      <c r="S97" s="259"/>
    </row>
    <row r="98" spans="1:19" ht="14.1" customHeight="1" x14ac:dyDescent="0.2">
      <c r="A98" s="636" t="s">
        <v>543</v>
      </c>
      <c r="B98" s="34" t="s">
        <v>544</v>
      </c>
      <c r="C98" s="490">
        <v>12090576.460000001</v>
      </c>
      <c r="D98" s="490">
        <v>12382757.810000001</v>
      </c>
      <c r="E98" s="490">
        <v>8872149.6699999999</v>
      </c>
      <c r="F98" s="264">
        <f t="shared" si="18"/>
        <v>0.71649222298727977</v>
      </c>
      <c r="G98" s="490">
        <v>8724116.8699999992</v>
      </c>
      <c r="H98" s="264">
        <f t="shared" si="19"/>
        <v>0.70453747088185992</v>
      </c>
      <c r="I98" s="490">
        <v>7806417.5599999996</v>
      </c>
      <c r="J98" s="170">
        <f t="shared" si="20"/>
        <v>0.63042641064139482</v>
      </c>
      <c r="K98" s="171">
        <v>7347767.1699999999</v>
      </c>
      <c r="L98" s="231">
        <v>0.73402644214852808</v>
      </c>
      <c r="M98" s="534">
        <f t="shared" si="23"/>
        <v>0.18731536644485147</v>
      </c>
      <c r="N98" s="171">
        <v>7027288.5800000001</v>
      </c>
      <c r="O98" s="231">
        <v>0.70201130697073821</v>
      </c>
      <c r="P98" s="534">
        <f t="shared" si="24"/>
        <v>0.11087192039009719</v>
      </c>
      <c r="R98" s="259"/>
      <c r="S98" s="259"/>
    </row>
    <row r="99" spans="1:19" ht="14.1" customHeight="1" x14ac:dyDescent="0.2">
      <c r="A99" s="636" t="s">
        <v>545</v>
      </c>
      <c r="B99" s="34" t="s">
        <v>546</v>
      </c>
      <c r="C99" s="490">
        <v>15227891.9</v>
      </c>
      <c r="D99" s="490">
        <v>37362465.740000002</v>
      </c>
      <c r="E99" s="490">
        <v>20560183.210000001</v>
      </c>
      <c r="F99" s="264">
        <f t="shared" si="18"/>
        <v>0.55028978422022101</v>
      </c>
      <c r="G99" s="490">
        <v>20560183.210000001</v>
      </c>
      <c r="H99" s="264">
        <f t="shared" si="19"/>
        <v>0.55028978422022101</v>
      </c>
      <c r="I99" s="490">
        <v>20560183.210000001</v>
      </c>
      <c r="J99" s="170">
        <f t="shared" si="20"/>
        <v>0.55028978422022101</v>
      </c>
      <c r="K99" s="171">
        <v>22480898.850000001</v>
      </c>
      <c r="L99" s="231">
        <v>0.44922709713545805</v>
      </c>
      <c r="M99" s="534">
        <f t="shared" si="23"/>
        <v>-8.5437671011984517E-2</v>
      </c>
      <c r="N99" s="171">
        <v>15803746.34</v>
      </c>
      <c r="O99" s="231">
        <v>0.31580014391565664</v>
      </c>
      <c r="P99" s="534">
        <f t="shared" si="24"/>
        <v>0.30096894544309682</v>
      </c>
      <c r="R99" s="260"/>
    </row>
    <row r="100" spans="1:19" ht="14.1" customHeight="1" x14ac:dyDescent="0.2">
      <c r="A100" s="636" t="s">
        <v>547</v>
      </c>
      <c r="B100" s="34" t="s">
        <v>548</v>
      </c>
      <c r="C100" s="490">
        <v>177673984.33000001</v>
      </c>
      <c r="D100" s="490">
        <v>143784680.93000001</v>
      </c>
      <c r="E100" s="490">
        <v>68159353.930000007</v>
      </c>
      <c r="F100" s="264">
        <f t="shared" si="18"/>
        <v>0.47403766165592176</v>
      </c>
      <c r="G100" s="490">
        <v>67534766.480000004</v>
      </c>
      <c r="H100" s="264">
        <f t="shared" si="19"/>
        <v>0.46969375348740083</v>
      </c>
      <c r="I100" s="490">
        <v>33166706.579999998</v>
      </c>
      <c r="J100" s="170">
        <f t="shared" si="20"/>
        <v>0.23066926438531268</v>
      </c>
      <c r="K100" s="171">
        <v>141134939.09999999</v>
      </c>
      <c r="L100" s="231">
        <v>0.69172282255831841</v>
      </c>
      <c r="M100" s="534">
        <f t="shared" si="23"/>
        <v>-0.52148796810583664</v>
      </c>
      <c r="N100" s="171">
        <v>100244568</v>
      </c>
      <c r="O100" s="231">
        <v>0.49131317847501937</v>
      </c>
      <c r="P100" s="534">
        <f t="shared" si="24"/>
        <v>-0.66914210673240671</v>
      </c>
      <c r="R100" s="259"/>
      <c r="S100" s="259"/>
    </row>
    <row r="101" spans="1:19" ht="14.1" customHeight="1" x14ac:dyDescent="0.2">
      <c r="A101" s="636" t="s">
        <v>549</v>
      </c>
      <c r="B101" s="34" t="s">
        <v>550</v>
      </c>
      <c r="C101" s="490">
        <v>1114401.7</v>
      </c>
      <c r="D101" s="490">
        <v>1232721.74</v>
      </c>
      <c r="E101" s="490">
        <v>1208522.23</v>
      </c>
      <c r="F101" s="264">
        <f t="shared" si="18"/>
        <v>0.98036904094836519</v>
      </c>
      <c r="G101" s="490">
        <v>902747.56</v>
      </c>
      <c r="H101" s="264">
        <f t="shared" si="19"/>
        <v>0.73232062898477002</v>
      </c>
      <c r="I101" s="490">
        <v>614824.30000000005</v>
      </c>
      <c r="J101" s="170">
        <f t="shared" si="20"/>
        <v>0.49875351431702669</v>
      </c>
      <c r="K101" s="171">
        <v>679048.38</v>
      </c>
      <c r="L101" s="231">
        <v>0.6704217482668291</v>
      </c>
      <c r="M101" s="534">
        <f t="shared" si="23"/>
        <v>0.3294304008206308</v>
      </c>
      <c r="N101" s="171">
        <v>436148.59</v>
      </c>
      <c r="O101" s="231">
        <v>0.43060775759734887</v>
      </c>
      <c r="P101" s="534">
        <f t="shared" si="24"/>
        <v>0.40966705865081443</v>
      </c>
    </row>
    <row r="102" spans="1:19" ht="14.1" customHeight="1" x14ac:dyDescent="0.2">
      <c r="A102" s="636" t="s">
        <v>551</v>
      </c>
      <c r="B102" s="34" t="s">
        <v>552</v>
      </c>
      <c r="C102" s="490">
        <v>309641.09000000003</v>
      </c>
      <c r="D102" s="490">
        <v>308390.82</v>
      </c>
      <c r="E102" s="490">
        <v>308390.82</v>
      </c>
      <c r="F102" s="264">
        <f t="shared" si="18"/>
        <v>1</v>
      </c>
      <c r="G102" s="490">
        <v>288390.82</v>
      </c>
      <c r="H102" s="264">
        <f t="shared" si="19"/>
        <v>0.93514722649656046</v>
      </c>
      <c r="I102" s="490">
        <v>87928.18</v>
      </c>
      <c r="J102" s="170">
        <f t="shared" si="20"/>
        <v>0.28511931710548322</v>
      </c>
      <c r="K102" s="171">
        <v>116719.36</v>
      </c>
      <c r="L102" s="231">
        <v>0.33866930957071889</v>
      </c>
      <c r="M102" s="534">
        <f t="shared" si="23"/>
        <v>1.470805357397436</v>
      </c>
      <c r="N102" s="171">
        <v>74953.789999999994</v>
      </c>
      <c r="O102" s="231">
        <v>0.21748361462064777</v>
      </c>
      <c r="P102" s="534">
        <f t="shared" si="24"/>
        <v>0.17309851843382429</v>
      </c>
    </row>
    <row r="103" spans="1:19" ht="14.1" customHeight="1" x14ac:dyDescent="0.2">
      <c r="A103" s="636" t="s">
        <v>553</v>
      </c>
      <c r="B103" s="34" t="s">
        <v>554</v>
      </c>
      <c r="C103" s="490">
        <v>8829747.7599999998</v>
      </c>
      <c r="D103" s="490">
        <v>8956904.6199999992</v>
      </c>
      <c r="E103" s="490">
        <v>7910407.1200000001</v>
      </c>
      <c r="F103" s="264">
        <f t="shared" si="18"/>
        <v>0.88316304076039176</v>
      </c>
      <c r="G103" s="490">
        <v>7910407.1200000001</v>
      </c>
      <c r="H103" s="264">
        <f t="shared" si="19"/>
        <v>0.88316304076039176</v>
      </c>
      <c r="I103" s="490">
        <v>4922471.09</v>
      </c>
      <c r="J103" s="170">
        <f t="shared" si="20"/>
        <v>0.54957279315094465</v>
      </c>
      <c r="K103" s="171">
        <v>7733227.4699999997</v>
      </c>
      <c r="L103" s="231">
        <v>0.965672783381748</v>
      </c>
      <c r="M103" s="534">
        <f t="shared" si="23"/>
        <v>2.2911475278251547E-2</v>
      </c>
      <c r="N103" s="171">
        <v>4745291.4400000004</v>
      </c>
      <c r="O103" s="231">
        <v>0.59255967971964796</v>
      </c>
      <c r="P103" s="534">
        <f t="shared" si="24"/>
        <v>3.7337991194066555E-2</v>
      </c>
    </row>
    <row r="104" spans="1:19" ht="14.1" customHeight="1" x14ac:dyDescent="0.2">
      <c r="A104" s="636" t="s">
        <v>806</v>
      </c>
      <c r="B104" s="34" t="s">
        <v>555</v>
      </c>
      <c r="C104" s="490">
        <v>32704863.370000001</v>
      </c>
      <c r="D104" s="490">
        <v>18480822.18</v>
      </c>
      <c r="E104" s="490">
        <v>14786218.310000001</v>
      </c>
      <c r="F104" s="264">
        <f t="shared" si="18"/>
        <v>0.80008444245525445</v>
      </c>
      <c r="G104" s="490">
        <v>14786218.310000001</v>
      </c>
      <c r="H104" s="264">
        <f t="shared" si="19"/>
        <v>0.80008444245525445</v>
      </c>
      <c r="I104" s="490">
        <v>5020480.67</v>
      </c>
      <c r="J104" s="170">
        <f t="shared" si="20"/>
        <v>0.27165894574934979</v>
      </c>
      <c r="K104" s="171">
        <v>16258634.109999999</v>
      </c>
      <c r="L104" s="231">
        <v>0.74068474209565693</v>
      </c>
      <c r="M104" s="534">
        <f t="shared" si="23"/>
        <v>-9.0562084738371573E-2</v>
      </c>
      <c r="N104" s="171">
        <v>6569470.1100000003</v>
      </c>
      <c r="O104" s="231">
        <v>0.29928136897660201</v>
      </c>
      <c r="P104" s="534">
        <f t="shared" si="24"/>
        <v>-0.23578605489689952</v>
      </c>
    </row>
    <row r="105" spans="1:19" ht="14.1" customHeight="1" x14ac:dyDescent="0.2">
      <c r="A105" s="636" t="s">
        <v>556</v>
      </c>
      <c r="B105" s="34" t="s">
        <v>557</v>
      </c>
      <c r="C105" s="490">
        <v>17142962.52</v>
      </c>
      <c r="D105" s="490">
        <v>24017471.52</v>
      </c>
      <c r="E105" s="490">
        <v>23662683.719999999</v>
      </c>
      <c r="F105" s="264">
        <f t="shared" si="18"/>
        <v>0.98522792877241228</v>
      </c>
      <c r="G105" s="490">
        <v>23607213.949999999</v>
      </c>
      <c r="H105" s="264">
        <f t="shared" si="19"/>
        <v>0.98291836966858204</v>
      </c>
      <c r="I105" s="490">
        <v>20798163.030000001</v>
      </c>
      <c r="J105" s="170">
        <f t="shared" si="20"/>
        <v>0.86595972488947504</v>
      </c>
      <c r="K105" s="171">
        <v>29715030.07</v>
      </c>
      <c r="L105" s="231">
        <v>0.99575236764616259</v>
      </c>
      <c r="M105" s="534">
        <f t="shared" si="23"/>
        <v>-0.20554635501333018</v>
      </c>
      <c r="N105" s="171">
        <v>7039899.5800000001</v>
      </c>
      <c r="O105" s="231">
        <v>0.23590744004844366</v>
      </c>
      <c r="P105" s="534">
        <f t="shared" si="24"/>
        <v>1.9543266624266251</v>
      </c>
    </row>
    <row r="106" spans="1:19" ht="14.1" customHeight="1" x14ac:dyDescent="0.2">
      <c r="A106" s="636" t="s">
        <v>558</v>
      </c>
      <c r="B106" s="34" t="s">
        <v>559</v>
      </c>
      <c r="C106" s="490">
        <v>8670600.1799999997</v>
      </c>
      <c r="D106" s="490">
        <v>8076666.0700000003</v>
      </c>
      <c r="E106" s="490">
        <v>7663447.5099999998</v>
      </c>
      <c r="F106" s="264">
        <f t="shared" si="18"/>
        <v>0.94883797888650356</v>
      </c>
      <c r="G106" s="490">
        <v>7657733.54</v>
      </c>
      <c r="H106" s="264">
        <f t="shared" si="19"/>
        <v>0.94813051247022773</v>
      </c>
      <c r="I106" s="490">
        <v>4332854.01</v>
      </c>
      <c r="J106" s="170">
        <f t="shared" si="20"/>
        <v>0.53646566200055856</v>
      </c>
      <c r="K106" s="171">
        <v>7779886.2999999998</v>
      </c>
      <c r="L106" s="231">
        <v>0.94661236194209786</v>
      </c>
      <c r="M106" s="534">
        <f t="shared" si="23"/>
        <v>-1.5701098356668775E-2</v>
      </c>
      <c r="N106" s="171">
        <v>2453634.69</v>
      </c>
      <c r="O106" s="231">
        <v>0.29854432824345606</v>
      </c>
      <c r="P106" s="534">
        <f t="shared" si="24"/>
        <v>0.76589205706086583</v>
      </c>
    </row>
    <row r="107" spans="1:19" ht="14.1" customHeight="1" x14ac:dyDescent="0.2">
      <c r="A107" s="636" t="s">
        <v>560</v>
      </c>
      <c r="B107" s="34" t="s">
        <v>561</v>
      </c>
      <c r="C107" s="490">
        <v>78236624.579999998</v>
      </c>
      <c r="D107" s="490">
        <v>90665185.099999994</v>
      </c>
      <c r="E107" s="490">
        <v>43554261.079999998</v>
      </c>
      <c r="F107" s="264">
        <f t="shared" si="18"/>
        <v>0.48038572945019004</v>
      </c>
      <c r="G107" s="490">
        <v>42852586.859999999</v>
      </c>
      <c r="H107" s="264">
        <f t="shared" si="19"/>
        <v>0.47264654908866449</v>
      </c>
      <c r="I107" s="490">
        <v>36761037.450000003</v>
      </c>
      <c r="J107" s="170">
        <f t="shared" si="20"/>
        <v>0.40545924446582315</v>
      </c>
      <c r="K107" s="171">
        <v>9997440.9299999997</v>
      </c>
      <c r="L107" s="231">
        <v>0.3176260490418788</v>
      </c>
      <c r="M107" s="534">
        <f t="shared" si="23"/>
        <v>3.2863555944010967</v>
      </c>
      <c r="N107" s="171">
        <v>4558144.01</v>
      </c>
      <c r="O107" s="231">
        <v>0.14481558660834279</v>
      </c>
      <c r="P107" s="534">
        <f t="shared" si="24"/>
        <v>7.0649135633606281</v>
      </c>
    </row>
    <row r="108" spans="1:19" ht="14.1" customHeight="1" x14ac:dyDescent="0.2">
      <c r="A108" s="636" t="s">
        <v>562</v>
      </c>
      <c r="B108" s="34" t="s">
        <v>563</v>
      </c>
      <c r="C108" s="490">
        <v>22507267.920000002</v>
      </c>
      <c r="D108" s="490">
        <v>38195907.530000001</v>
      </c>
      <c r="E108" s="490">
        <v>15107448.73</v>
      </c>
      <c r="F108" s="264">
        <f t="shared" si="18"/>
        <v>0.39552532475198399</v>
      </c>
      <c r="G108" s="490">
        <v>13659105.82</v>
      </c>
      <c r="H108" s="264">
        <f t="shared" si="19"/>
        <v>0.3576065265440232</v>
      </c>
      <c r="I108" s="490">
        <v>7301199.7999999998</v>
      </c>
      <c r="J108" s="170">
        <f t="shared" si="20"/>
        <v>0.1911513633827252</v>
      </c>
      <c r="K108" s="171">
        <v>19399152.579999998</v>
      </c>
      <c r="L108" s="231">
        <v>0.8042882531236013</v>
      </c>
      <c r="M108" s="534">
        <f t="shared" si="23"/>
        <v>-0.29589162394226598</v>
      </c>
      <c r="N108" s="171">
        <v>9160139.3900000006</v>
      </c>
      <c r="O108" s="231">
        <v>0.37977908972927893</v>
      </c>
      <c r="P108" s="534">
        <f t="shared" si="24"/>
        <v>-0.20293791511834192</v>
      </c>
    </row>
    <row r="109" spans="1:19" ht="14.1" customHeight="1" x14ac:dyDescent="0.2">
      <c r="A109" s="636" t="s">
        <v>564</v>
      </c>
      <c r="B109" s="34" t="s">
        <v>565</v>
      </c>
      <c r="C109" s="490">
        <v>0</v>
      </c>
      <c r="D109" s="490">
        <v>464587.78</v>
      </c>
      <c r="E109" s="490">
        <v>121169.61</v>
      </c>
      <c r="F109" s="264">
        <f t="shared" si="18"/>
        <v>0.26081101401332596</v>
      </c>
      <c r="G109" s="490">
        <v>108480.78</v>
      </c>
      <c r="H109" s="264">
        <f t="shared" si="19"/>
        <v>0.23349899560423218</v>
      </c>
      <c r="I109" s="490">
        <v>81999.31</v>
      </c>
      <c r="J109" s="170">
        <f t="shared" si="20"/>
        <v>0.17649906762506753</v>
      </c>
      <c r="K109" s="171">
        <v>331711.77</v>
      </c>
      <c r="L109" s="231">
        <v>0.19873297694072312</v>
      </c>
      <c r="M109" s="534">
        <f t="shared" si="23"/>
        <v>-0.67296674459275296</v>
      </c>
      <c r="N109" s="171">
        <v>331711.77</v>
      </c>
      <c r="O109" s="231">
        <v>0.19873297694072312</v>
      </c>
      <c r="P109" s="534">
        <f t="shared" si="24"/>
        <v>-0.75279951627884656</v>
      </c>
    </row>
    <row r="110" spans="1:19" ht="14.1" customHeight="1" x14ac:dyDescent="0.2">
      <c r="A110" s="636" t="s">
        <v>787</v>
      </c>
      <c r="B110" s="34" t="s">
        <v>747</v>
      </c>
      <c r="C110" s="490">
        <v>49798263.390000001</v>
      </c>
      <c r="D110" s="490">
        <v>37920803.259999998</v>
      </c>
      <c r="E110" s="490">
        <v>21075246.219999999</v>
      </c>
      <c r="F110" s="264">
        <f t="shared" si="18"/>
        <v>0.55577003671308833</v>
      </c>
      <c r="G110" s="490">
        <v>20498025.219999999</v>
      </c>
      <c r="H110" s="264">
        <f t="shared" si="19"/>
        <v>0.5405482863708726</v>
      </c>
      <c r="I110" s="490">
        <v>9228337.2300000004</v>
      </c>
      <c r="J110" s="170">
        <f t="shared" si="20"/>
        <v>0.24335816851575842</v>
      </c>
      <c r="K110" s="171">
        <v>5437886.6299999999</v>
      </c>
      <c r="L110" s="231">
        <v>0.28888795469093109</v>
      </c>
      <c r="M110" s="534">
        <f t="shared" si="23"/>
        <v>2.7694837378395287</v>
      </c>
      <c r="N110" s="171">
        <v>1779592.68</v>
      </c>
      <c r="O110" s="231">
        <v>9.4540935567123549E-2</v>
      </c>
      <c r="P110" s="534">
        <f t="shared" si="24"/>
        <v>4.1856457568706116</v>
      </c>
    </row>
    <row r="111" spans="1:19" ht="14.1" customHeight="1" x14ac:dyDescent="0.2">
      <c r="A111" s="636" t="s">
        <v>807</v>
      </c>
      <c r="B111" s="34" t="s">
        <v>566</v>
      </c>
      <c r="C111" s="490">
        <v>18733182.399999999</v>
      </c>
      <c r="D111" s="490">
        <v>19267501.02</v>
      </c>
      <c r="E111" s="490">
        <v>19056144.02</v>
      </c>
      <c r="F111" s="264">
        <f t="shared" si="18"/>
        <v>0.98903038853971736</v>
      </c>
      <c r="G111" s="490">
        <v>19056144.02</v>
      </c>
      <c r="H111" s="264">
        <f t="shared" si="19"/>
        <v>0.98903038853971736</v>
      </c>
      <c r="I111" s="490">
        <v>11320957.42</v>
      </c>
      <c r="J111" s="170">
        <f t="shared" si="20"/>
        <v>0.58756750074898922</v>
      </c>
      <c r="K111" s="171">
        <v>18389537.68</v>
      </c>
      <c r="L111" s="231">
        <v>0.97411797701900871</v>
      </c>
      <c r="M111" s="534">
        <f t="shared" si="23"/>
        <v>3.6249216897115577E-2</v>
      </c>
      <c r="N111" s="171">
        <v>10566258.609999999</v>
      </c>
      <c r="O111" s="231">
        <v>0.55970860393228128</v>
      </c>
      <c r="P111" s="534">
        <f t="shared" si="24"/>
        <v>7.1425358573539599E-2</v>
      </c>
    </row>
    <row r="112" spans="1:19" ht="14.1" customHeight="1" x14ac:dyDescent="0.2">
      <c r="A112" s="636" t="s">
        <v>567</v>
      </c>
      <c r="B112" s="34" t="s">
        <v>568</v>
      </c>
      <c r="C112" s="490">
        <v>8990582.9499999993</v>
      </c>
      <c r="D112" s="490">
        <v>10657848.369999999</v>
      </c>
      <c r="E112" s="490">
        <v>9898473.4000000004</v>
      </c>
      <c r="F112" s="264">
        <f t="shared" si="18"/>
        <v>0.92874969284255271</v>
      </c>
      <c r="G112" s="490">
        <v>9898473.4000000004</v>
      </c>
      <c r="H112" s="264">
        <f t="shared" si="19"/>
        <v>0.92874969284255271</v>
      </c>
      <c r="I112" s="490">
        <v>3680930.23</v>
      </c>
      <c r="J112" s="170">
        <f t="shared" si="20"/>
        <v>0.34537273399020973</v>
      </c>
      <c r="K112" s="171">
        <v>6369492.29</v>
      </c>
      <c r="L112" s="231">
        <v>0.75522538551225726</v>
      </c>
      <c r="M112" s="534">
        <f t="shared" si="23"/>
        <v>0.55404433341421</v>
      </c>
      <c r="N112" s="171">
        <v>3097747.39</v>
      </c>
      <c r="O112" s="231">
        <v>0.36729732297585355</v>
      </c>
      <c r="P112" s="534">
        <f t="shared" si="24"/>
        <v>0.18826029581450143</v>
      </c>
    </row>
    <row r="113" spans="1:18" ht="14.1" customHeight="1" x14ac:dyDescent="0.2">
      <c r="A113" s="636" t="s">
        <v>569</v>
      </c>
      <c r="B113" s="34" t="s">
        <v>570</v>
      </c>
      <c r="C113" s="490">
        <v>98538647.590000004</v>
      </c>
      <c r="D113" s="490">
        <v>96317950.840000004</v>
      </c>
      <c r="E113" s="490">
        <v>91861360.799999997</v>
      </c>
      <c r="F113" s="264">
        <f t="shared" si="18"/>
        <v>0.95373043133565893</v>
      </c>
      <c r="G113" s="490">
        <v>91861360.799999997</v>
      </c>
      <c r="H113" s="264">
        <f t="shared" si="19"/>
        <v>0.95373043133565893</v>
      </c>
      <c r="I113" s="490">
        <v>45413784.240000002</v>
      </c>
      <c r="J113" s="170">
        <f t="shared" si="20"/>
        <v>0.47149865465306445</v>
      </c>
      <c r="K113" s="171">
        <v>87650000</v>
      </c>
      <c r="L113" s="231">
        <v>0.9262526642881167</v>
      </c>
      <c r="M113" s="534">
        <f t="shared" si="23"/>
        <v>4.8047470621791266E-2</v>
      </c>
      <c r="N113" s="171">
        <v>41730838.329999998</v>
      </c>
      <c r="O113" s="231">
        <v>0.44099600896907204</v>
      </c>
      <c r="P113" s="534">
        <f t="shared" si="24"/>
        <v>8.8254778896985631E-2</v>
      </c>
    </row>
    <row r="114" spans="1:18" ht="14.1" customHeight="1" x14ac:dyDescent="0.2">
      <c r="A114" s="636" t="s">
        <v>571</v>
      </c>
      <c r="B114" s="34" t="s">
        <v>572</v>
      </c>
      <c r="C114" s="490">
        <v>5012562.41</v>
      </c>
      <c r="D114" s="490">
        <v>5125136.8099999996</v>
      </c>
      <c r="E114" s="490">
        <v>5125136.5199999996</v>
      </c>
      <c r="F114" s="264">
        <f t="shared" si="18"/>
        <v>0.99999994341614462</v>
      </c>
      <c r="G114" s="490">
        <v>4975136.5199999996</v>
      </c>
      <c r="H114" s="264">
        <f t="shared" si="19"/>
        <v>0.97073243201872694</v>
      </c>
      <c r="I114" s="490">
        <v>1861313.1</v>
      </c>
      <c r="J114" s="170">
        <f t="shared" si="20"/>
        <v>0.36317334912275256</v>
      </c>
      <c r="K114" s="171">
        <v>4767846.51</v>
      </c>
      <c r="L114" s="231">
        <v>0.99614037707759551</v>
      </c>
      <c r="M114" s="534">
        <f t="shared" si="23"/>
        <v>4.347665336231632E-2</v>
      </c>
      <c r="N114" s="171">
        <v>1712893.44</v>
      </c>
      <c r="O114" s="231">
        <v>0.35787274477830028</v>
      </c>
      <c r="P114" s="534">
        <f t="shared" si="24"/>
        <v>8.6648507451812184E-2</v>
      </c>
    </row>
    <row r="115" spans="1:18" ht="14.1" customHeight="1" x14ac:dyDescent="0.2">
      <c r="A115" s="636" t="s">
        <v>573</v>
      </c>
      <c r="B115" s="34" t="s">
        <v>574</v>
      </c>
      <c r="C115" s="490">
        <v>783034.29</v>
      </c>
      <c r="D115" s="490">
        <v>827220.33</v>
      </c>
      <c r="E115" s="490">
        <v>459870.96</v>
      </c>
      <c r="F115" s="264">
        <f t="shared" si="18"/>
        <v>0.55592318433469845</v>
      </c>
      <c r="G115" s="490">
        <v>459870.96</v>
      </c>
      <c r="H115" s="264">
        <f t="shared" si="19"/>
        <v>0.55592318433469845</v>
      </c>
      <c r="I115" s="490">
        <v>459870.96</v>
      </c>
      <c r="J115" s="170">
        <f t="shared" si="20"/>
        <v>0.55592318433469845</v>
      </c>
      <c r="K115" s="171">
        <v>680081.39</v>
      </c>
      <c r="L115" s="231">
        <v>0.1696432936503422</v>
      </c>
      <c r="M115" s="534">
        <f t="shared" si="23"/>
        <v>-0.32380011163075639</v>
      </c>
      <c r="N115" s="171">
        <v>680081.39</v>
      </c>
      <c r="O115" s="231">
        <v>0.1696432936503422</v>
      </c>
      <c r="P115" s="534">
        <f t="shared" si="24"/>
        <v>-0.32380011163075639</v>
      </c>
    </row>
    <row r="116" spans="1:18" ht="14.1" customHeight="1" x14ac:dyDescent="0.2">
      <c r="A116" s="636" t="s">
        <v>575</v>
      </c>
      <c r="B116" s="34" t="s">
        <v>96</v>
      </c>
      <c r="C116" s="490">
        <v>175738146.58000001</v>
      </c>
      <c r="D116" s="490">
        <v>175537407.11000001</v>
      </c>
      <c r="E116" s="490">
        <v>170008228.56</v>
      </c>
      <c r="F116" s="264">
        <f t="shared" si="18"/>
        <v>0.96850142291018826</v>
      </c>
      <c r="G116" s="490">
        <v>170007638.53999999</v>
      </c>
      <c r="H116" s="264">
        <f t="shared" si="19"/>
        <v>0.96849806168929675</v>
      </c>
      <c r="I116" s="490">
        <v>82856603.140000001</v>
      </c>
      <c r="J116" s="170">
        <f t="shared" si="20"/>
        <v>0.47201678835371053</v>
      </c>
      <c r="K116" s="171">
        <v>174255608.30000001</v>
      </c>
      <c r="L116" s="231">
        <v>0.99839741087770362</v>
      </c>
      <c r="M116" s="534">
        <f t="shared" si="23"/>
        <v>-2.4377807988174904E-2</v>
      </c>
      <c r="N116" s="171">
        <v>88850999.019999996</v>
      </c>
      <c r="O116" s="231">
        <v>0.50907174948850908</v>
      </c>
      <c r="P116" s="534">
        <f t="shared" si="24"/>
        <v>-6.746571165340165E-2</v>
      </c>
      <c r="R116"/>
    </row>
    <row r="117" spans="1:18" ht="14.1" customHeight="1" x14ac:dyDescent="0.2">
      <c r="A117" s="636" t="s">
        <v>576</v>
      </c>
      <c r="B117" s="34" t="s">
        <v>577</v>
      </c>
      <c r="C117" s="490">
        <v>11958000</v>
      </c>
      <c r="D117" s="490">
        <v>11958000</v>
      </c>
      <c r="E117" s="490">
        <v>0</v>
      </c>
      <c r="F117" s="264">
        <f t="shared" si="18"/>
        <v>0</v>
      </c>
      <c r="G117" s="490">
        <v>0</v>
      </c>
      <c r="H117" s="264">
        <f t="shared" si="19"/>
        <v>0</v>
      </c>
      <c r="I117" s="490">
        <v>0</v>
      </c>
      <c r="J117" s="170">
        <f t="shared" si="20"/>
        <v>0</v>
      </c>
      <c r="K117" s="171">
        <v>0</v>
      </c>
      <c r="L117" s="231">
        <v>0</v>
      </c>
      <c r="M117" s="534" t="s">
        <v>127</v>
      </c>
      <c r="N117" s="171">
        <v>0</v>
      </c>
      <c r="O117" s="231">
        <v>0</v>
      </c>
      <c r="P117" s="534" t="s">
        <v>127</v>
      </c>
      <c r="R117"/>
    </row>
    <row r="118" spans="1:18" ht="14.1" customHeight="1" x14ac:dyDescent="0.2">
      <c r="A118" s="636" t="s">
        <v>578</v>
      </c>
      <c r="B118" s="34" t="s">
        <v>579</v>
      </c>
      <c r="C118" s="490">
        <v>33982511.009999998</v>
      </c>
      <c r="D118" s="490">
        <v>37458711.950000003</v>
      </c>
      <c r="E118" s="490">
        <v>30235835.920000002</v>
      </c>
      <c r="F118" s="264">
        <f t="shared" si="18"/>
        <v>0.8071776723224996</v>
      </c>
      <c r="G118" s="490">
        <v>30215110.57</v>
      </c>
      <c r="H118" s="264">
        <f t="shared" si="19"/>
        <v>0.80662438714740692</v>
      </c>
      <c r="I118" s="490">
        <v>11175680.24</v>
      </c>
      <c r="J118" s="170">
        <f t="shared" si="20"/>
        <v>0.29834662374182352</v>
      </c>
      <c r="K118" s="171">
        <v>29703531.52</v>
      </c>
      <c r="L118" s="231">
        <v>0.90581543857497016</v>
      </c>
      <c r="M118" s="534">
        <f t="shared" si="23"/>
        <v>1.7222835933011771E-2</v>
      </c>
      <c r="N118" s="171">
        <v>10844371.359999999</v>
      </c>
      <c r="O118" s="231">
        <v>0.33070138454460263</v>
      </c>
      <c r="P118" s="534">
        <f t="shared" si="24"/>
        <v>3.0551229665746193E-2</v>
      </c>
      <c r="R118"/>
    </row>
    <row r="119" spans="1:18" ht="14.1" customHeight="1" x14ac:dyDescent="0.2">
      <c r="A119" s="636" t="s">
        <v>580</v>
      </c>
      <c r="B119" s="34" t="s">
        <v>581</v>
      </c>
      <c r="C119" s="490">
        <v>3017274.39</v>
      </c>
      <c r="D119" s="490">
        <v>2659549.9500000002</v>
      </c>
      <c r="E119" s="490">
        <v>2527415.69</v>
      </c>
      <c r="F119" s="264">
        <f t="shared" si="18"/>
        <v>0.95031706022291473</v>
      </c>
      <c r="G119" s="490">
        <v>2238986.08</v>
      </c>
      <c r="H119" s="264">
        <f t="shared" si="19"/>
        <v>0.84186652707913978</v>
      </c>
      <c r="I119" s="490">
        <v>1540544.46</v>
      </c>
      <c r="J119" s="170">
        <f t="shared" si="20"/>
        <v>0.57925005695042497</v>
      </c>
      <c r="K119" s="171">
        <v>2127330.15</v>
      </c>
      <c r="L119" s="231">
        <v>0.80556256069111043</v>
      </c>
      <c r="M119" s="534">
        <f t="shared" si="23"/>
        <v>5.2486413545166144E-2</v>
      </c>
      <c r="N119" s="171">
        <v>1476267.61</v>
      </c>
      <c r="O119" s="231">
        <v>0.5590227338135294</v>
      </c>
      <c r="P119" s="534">
        <f t="shared" si="24"/>
        <v>4.3540107203191791E-2</v>
      </c>
    </row>
    <row r="120" spans="1:18" ht="14.1" customHeight="1" x14ac:dyDescent="0.2">
      <c r="A120" s="636" t="s">
        <v>582</v>
      </c>
      <c r="B120" s="34" t="s">
        <v>583</v>
      </c>
      <c r="C120" s="490">
        <v>61216771.100000001</v>
      </c>
      <c r="D120" s="490">
        <v>65741260.890000001</v>
      </c>
      <c r="E120" s="490">
        <v>51269303.450000003</v>
      </c>
      <c r="F120" s="264">
        <f t="shared" si="18"/>
        <v>0.77986492434006016</v>
      </c>
      <c r="G120" s="490">
        <v>51269303.450000003</v>
      </c>
      <c r="H120" s="264">
        <f t="shared" si="19"/>
        <v>0.77986492434006016</v>
      </c>
      <c r="I120" s="490">
        <v>28947678.329999998</v>
      </c>
      <c r="J120" s="170">
        <f t="shared" si="20"/>
        <v>0.44032739771200941</v>
      </c>
      <c r="K120" s="171">
        <v>48893979.600000001</v>
      </c>
      <c r="L120" s="231">
        <v>0.93710070102632581</v>
      </c>
      <c r="M120" s="534">
        <f t="shared" si="23"/>
        <v>4.8581110996332111E-2</v>
      </c>
      <c r="N120" s="171">
        <v>26129716.969999999</v>
      </c>
      <c r="O120" s="231">
        <v>0.50080145430024436</v>
      </c>
      <c r="P120" s="534">
        <f t="shared" si="24"/>
        <v>0.10784507781830754</v>
      </c>
      <c r="R120"/>
    </row>
    <row r="121" spans="1:18" ht="14.1" customHeight="1" x14ac:dyDescent="0.2">
      <c r="A121" s="637" t="s">
        <v>788</v>
      </c>
      <c r="B121" s="35" t="s">
        <v>584</v>
      </c>
      <c r="C121" s="490">
        <v>9575959.9900000002</v>
      </c>
      <c r="D121" s="490">
        <v>4861233.3099999996</v>
      </c>
      <c r="E121" s="490">
        <v>3632294.79</v>
      </c>
      <c r="F121" s="264">
        <f t="shared" ref="F121:F147" si="25">+E121/D121</f>
        <v>0.74719614516917732</v>
      </c>
      <c r="G121" s="490">
        <v>2796052.88</v>
      </c>
      <c r="H121" s="264">
        <f t="shared" ref="H121:H147" si="26">+G121/D121</f>
        <v>0.57517356228269578</v>
      </c>
      <c r="I121" s="490">
        <v>1528299.53</v>
      </c>
      <c r="J121" s="170">
        <f t="shared" ref="J121:J147" si="27">+I121/D121</f>
        <v>0.31438514313973548</v>
      </c>
      <c r="K121" s="171">
        <v>2589684.64</v>
      </c>
      <c r="L121" s="231">
        <v>0.47253480830610506</v>
      </c>
      <c r="M121" s="534">
        <f t="shared" si="23"/>
        <v>7.9688560071159653E-2</v>
      </c>
      <c r="N121" s="171">
        <v>447710.06</v>
      </c>
      <c r="O121" s="231">
        <v>8.1692799235514174E-2</v>
      </c>
      <c r="P121" s="534">
        <f t="shared" si="24"/>
        <v>2.4135921136103131</v>
      </c>
      <c r="R121"/>
    </row>
    <row r="122" spans="1:18" ht="14.1" customHeight="1" x14ac:dyDescent="0.2">
      <c r="A122" s="637" t="s">
        <v>585</v>
      </c>
      <c r="B122" s="35" t="s">
        <v>586</v>
      </c>
      <c r="C122" s="490">
        <v>2528999.98</v>
      </c>
      <c r="D122" s="490">
        <v>2859656.17</v>
      </c>
      <c r="E122" s="490">
        <v>2775597.17</v>
      </c>
      <c r="F122" s="264">
        <f t="shared" si="25"/>
        <v>0.97060520740855361</v>
      </c>
      <c r="G122" s="490">
        <v>2564306.96</v>
      </c>
      <c r="H122" s="264">
        <f t="shared" si="26"/>
        <v>0.8967186289392266</v>
      </c>
      <c r="I122" s="490">
        <v>947259.1</v>
      </c>
      <c r="J122" s="170">
        <f t="shared" si="27"/>
        <v>0.33124929840778727</v>
      </c>
      <c r="K122" s="171">
        <v>2376237.67</v>
      </c>
      <c r="L122" s="231">
        <v>0.78864515737532692</v>
      </c>
      <c r="M122" s="534">
        <f t="shared" si="23"/>
        <v>7.9145824668287457E-2</v>
      </c>
      <c r="N122" s="171">
        <v>1151507.22</v>
      </c>
      <c r="O122" s="231">
        <v>0.3821716170065283</v>
      </c>
      <c r="P122" s="534">
        <f t="shared" si="24"/>
        <v>-0.17737458910591986</v>
      </c>
      <c r="R122"/>
    </row>
    <row r="123" spans="1:18" ht="14.1" customHeight="1" x14ac:dyDescent="0.2">
      <c r="A123" s="637" t="s">
        <v>587</v>
      </c>
      <c r="B123" s="35" t="s">
        <v>588</v>
      </c>
      <c r="C123" s="490">
        <v>3683269.32</v>
      </c>
      <c r="D123" s="490">
        <v>2993178.26</v>
      </c>
      <c r="E123" s="490">
        <v>2851597.48</v>
      </c>
      <c r="F123" s="390">
        <f t="shared" si="25"/>
        <v>0.95269884794632986</v>
      </c>
      <c r="G123" s="490">
        <v>2715882.61</v>
      </c>
      <c r="H123" s="390">
        <f t="shared" si="26"/>
        <v>0.90735745554960701</v>
      </c>
      <c r="I123" s="490">
        <v>1141732.3500000001</v>
      </c>
      <c r="J123" s="405">
        <f t="shared" si="27"/>
        <v>0.38144482246774042</v>
      </c>
      <c r="K123" s="171">
        <v>2682595.2799999998</v>
      </c>
      <c r="L123" s="231">
        <v>0.77865528248542071</v>
      </c>
      <c r="M123" s="534">
        <f t="shared" si="23"/>
        <v>1.2408629154077921E-2</v>
      </c>
      <c r="N123" s="171">
        <v>1663364.85</v>
      </c>
      <c r="O123" s="231">
        <v>0.48281149109942129</v>
      </c>
      <c r="P123" s="534">
        <f t="shared" si="24"/>
        <v>-0.31360077135211795</v>
      </c>
      <c r="R123"/>
    </row>
    <row r="124" spans="1:18" ht="14.1" customHeight="1" x14ac:dyDescent="0.2">
      <c r="A124" s="634">
        <v>1</v>
      </c>
      <c r="B124" s="2" t="s">
        <v>124</v>
      </c>
      <c r="C124" s="192">
        <f>SUBTOTAL(9,C90:C123)</f>
        <v>1185259167.79</v>
      </c>
      <c r="D124" s="198">
        <f>SUBTOTAL(9,D90:D123)</f>
        <v>1204389698.0100002</v>
      </c>
      <c r="E124" s="194">
        <f>SUBTOTAL(9,E90:E123)</f>
        <v>828469949.76999998</v>
      </c>
      <c r="F124" s="82">
        <f t="shared" si="25"/>
        <v>0.68787532070298485</v>
      </c>
      <c r="G124" s="194">
        <f>SUBTOTAL(9,G90:G123)</f>
        <v>819808724.82000005</v>
      </c>
      <c r="H124" s="82">
        <f t="shared" si="26"/>
        <v>0.68068393990297404</v>
      </c>
      <c r="I124" s="194">
        <f>SUBTOTAL(9,I90:I123)</f>
        <v>514559872.53000009</v>
      </c>
      <c r="J124" s="162">
        <f t="shared" si="27"/>
        <v>0.42723702583989359</v>
      </c>
      <c r="K124" s="658">
        <f>SUM(K90:K123)</f>
        <v>844332486.80999994</v>
      </c>
      <c r="L124" s="667">
        <v>0.72467025108148964</v>
      </c>
      <c r="M124" s="667">
        <f t="shared" ref="M124:M150" si="28">+G124/K124-1</f>
        <v>-2.9045147940065519E-2</v>
      </c>
      <c r="N124" s="658">
        <f>SUM(N90:N123)</f>
        <v>519756749.57999998</v>
      </c>
      <c r="O124" s="667">
        <v>0.44609470807226625</v>
      </c>
      <c r="P124" s="657">
        <f t="shared" ref="P124:P150" si="29">+I124/N124-1</f>
        <v>-9.9986715982031127E-3</v>
      </c>
      <c r="R124"/>
    </row>
    <row r="125" spans="1:18" ht="14.1" customHeight="1" x14ac:dyDescent="0.2">
      <c r="A125" s="635" t="s">
        <v>589</v>
      </c>
      <c r="B125" s="33" t="s">
        <v>98</v>
      </c>
      <c r="C125" s="490">
        <v>498885.12</v>
      </c>
      <c r="D125" s="490">
        <v>490240.54</v>
      </c>
      <c r="E125" s="490">
        <v>270022.7</v>
      </c>
      <c r="F125" s="41">
        <f t="shared" si="25"/>
        <v>0.55079634988979087</v>
      </c>
      <c r="G125" s="490">
        <v>270022.7</v>
      </c>
      <c r="H125" s="41">
        <f t="shared" si="26"/>
        <v>0.55079634988979087</v>
      </c>
      <c r="I125" s="490">
        <v>270022.7</v>
      </c>
      <c r="J125" s="145">
        <f t="shared" si="27"/>
        <v>0.55079634988979087</v>
      </c>
      <c r="K125" s="171">
        <v>336774.17</v>
      </c>
      <c r="L125" s="231">
        <v>0.60101865842061031</v>
      </c>
      <c r="M125" s="534">
        <f t="shared" si="28"/>
        <v>-0.1982084017904342</v>
      </c>
      <c r="N125" s="171">
        <v>336774.17</v>
      </c>
      <c r="O125" s="231">
        <v>0.60101865842061031</v>
      </c>
      <c r="P125" s="534">
        <f t="shared" si="29"/>
        <v>-0.1982084017904342</v>
      </c>
      <c r="R125"/>
    </row>
    <row r="126" spans="1:18" ht="14.1" customHeight="1" x14ac:dyDescent="0.2">
      <c r="A126" s="636" t="s">
        <v>590</v>
      </c>
      <c r="B126" s="34" t="s">
        <v>591</v>
      </c>
      <c r="C126" s="490">
        <v>9471652.2599999998</v>
      </c>
      <c r="D126" s="490">
        <v>8718304.6300000008</v>
      </c>
      <c r="E126" s="490">
        <v>6124718.9000000004</v>
      </c>
      <c r="F126" s="264">
        <f t="shared" si="25"/>
        <v>0.70251260536648619</v>
      </c>
      <c r="G126" s="490">
        <v>5714505.5700000003</v>
      </c>
      <c r="H126" s="41">
        <f t="shared" si="26"/>
        <v>0.65546064430189566</v>
      </c>
      <c r="I126" s="490">
        <v>4449274.5</v>
      </c>
      <c r="J126" s="170">
        <f t="shared" si="27"/>
        <v>0.51033712273483611</v>
      </c>
      <c r="K126" s="171">
        <v>5476899.7300000004</v>
      </c>
      <c r="L126" s="231">
        <v>0.62764768632496437</v>
      </c>
      <c r="M126" s="534">
        <f t="shared" si="28"/>
        <v>4.3383273697435332E-2</v>
      </c>
      <c r="N126" s="171">
        <v>4777178.8</v>
      </c>
      <c r="O126" s="231">
        <v>0.54746030944420254</v>
      </c>
      <c r="P126" s="534">
        <f t="shared" si="29"/>
        <v>-6.8639737746470697E-2</v>
      </c>
      <c r="R126"/>
    </row>
    <row r="127" spans="1:18" ht="14.1" customHeight="1" x14ac:dyDescent="0.2">
      <c r="A127" s="636" t="s">
        <v>592</v>
      </c>
      <c r="B127" s="34" t="s">
        <v>593</v>
      </c>
      <c r="C127" s="490">
        <v>10148464.16</v>
      </c>
      <c r="D127" s="490">
        <v>10485827.609999999</v>
      </c>
      <c r="E127" s="490">
        <v>7182261.21</v>
      </c>
      <c r="F127" s="264">
        <f t="shared" si="25"/>
        <v>0.68494938855856324</v>
      </c>
      <c r="G127" s="490">
        <v>7167408.5199999996</v>
      </c>
      <c r="H127" s="41">
        <f t="shared" si="26"/>
        <v>0.68353293479330812</v>
      </c>
      <c r="I127" s="490">
        <v>7115724.7999999998</v>
      </c>
      <c r="J127" s="170">
        <f t="shared" si="27"/>
        <v>0.67860402293987365</v>
      </c>
      <c r="K127" s="171">
        <v>6356300.2000000002</v>
      </c>
      <c r="L127" s="231">
        <v>0.68083305660354787</v>
      </c>
      <c r="M127" s="534">
        <f t="shared" si="28"/>
        <v>0.12760698747362498</v>
      </c>
      <c r="N127" s="171">
        <v>6305317.7000000002</v>
      </c>
      <c r="O127" s="231">
        <v>0.67537224288863085</v>
      </c>
      <c r="P127" s="534">
        <f t="shared" si="29"/>
        <v>0.12852756015767453</v>
      </c>
      <c r="R127"/>
    </row>
    <row r="128" spans="1:18" ht="14.1" customHeight="1" x14ac:dyDescent="0.2">
      <c r="A128" s="636" t="s">
        <v>594</v>
      </c>
      <c r="B128" s="34" t="s">
        <v>595</v>
      </c>
      <c r="C128" s="490">
        <v>9583690.2599999998</v>
      </c>
      <c r="D128" s="490">
        <v>8795258.4100000001</v>
      </c>
      <c r="E128" s="490">
        <v>5909565.5</v>
      </c>
      <c r="F128" s="264">
        <f t="shared" si="25"/>
        <v>0.67190356718581046</v>
      </c>
      <c r="G128" s="490">
        <v>5205116.84</v>
      </c>
      <c r="H128" s="41">
        <f t="shared" si="26"/>
        <v>0.59180942700693195</v>
      </c>
      <c r="I128" s="490">
        <v>2850452.74</v>
      </c>
      <c r="J128" s="170">
        <f t="shared" si="27"/>
        <v>0.32408970915045576</v>
      </c>
      <c r="K128" s="171">
        <v>3951539.71</v>
      </c>
      <c r="L128" s="231">
        <v>0.50046683594058505</v>
      </c>
      <c r="M128" s="534">
        <f t="shared" si="28"/>
        <v>0.31723763950229911</v>
      </c>
      <c r="N128" s="171">
        <v>2691428.47</v>
      </c>
      <c r="O128" s="231">
        <v>0.34087236606343252</v>
      </c>
      <c r="P128" s="534">
        <f t="shared" si="29"/>
        <v>5.9085452863623766E-2</v>
      </c>
      <c r="R128"/>
    </row>
    <row r="129" spans="1:18" ht="14.1" customHeight="1" x14ac:dyDescent="0.2">
      <c r="A129" s="636" t="s">
        <v>596</v>
      </c>
      <c r="B129" s="34" t="s">
        <v>598</v>
      </c>
      <c r="C129" s="490">
        <v>9637207.5500000007</v>
      </c>
      <c r="D129" s="490">
        <v>5163362.0999999996</v>
      </c>
      <c r="E129" s="490">
        <v>5206205.2</v>
      </c>
      <c r="F129" s="264">
        <f t="shared" si="25"/>
        <v>1.0082975199434494</v>
      </c>
      <c r="G129" s="490">
        <v>3580515.2</v>
      </c>
      <c r="H129" s="41">
        <f t="shared" si="26"/>
        <v>0.69344646582117497</v>
      </c>
      <c r="I129" s="490">
        <v>3527813.51</v>
      </c>
      <c r="J129" s="170">
        <f t="shared" si="27"/>
        <v>0.6832396104855788</v>
      </c>
      <c r="K129" s="171">
        <v>5851779.8099999996</v>
      </c>
      <c r="L129" s="231">
        <v>0.64531020940613493</v>
      </c>
      <c r="M129" s="534">
        <f t="shared" si="28"/>
        <v>-0.3881322749223538</v>
      </c>
      <c r="N129" s="171">
        <v>5346188.53</v>
      </c>
      <c r="O129" s="231">
        <v>0.58955568251618429</v>
      </c>
      <c r="P129" s="534">
        <f t="shared" si="29"/>
        <v>-0.34012549497576372</v>
      </c>
      <c r="R129"/>
    </row>
    <row r="130" spans="1:18" ht="14.1" customHeight="1" x14ac:dyDescent="0.2">
      <c r="A130" s="636" t="s">
        <v>597</v>
      </c>
      <c r="B130" s="34" t="s">
        <v>599</v>
      </c>
      <c r="C130" s="490">
        <v>1451368.26</v>
      </c>
      <c r="D130" s="490">
        <v>1451368.26</v>
      </c>
      <c r="E130" s="490">
        <v>658400.24</v>
      </c>
      <c r="F130" s="264">
        <f t="shared" si="25"/>
        <v>0.45364106281337585</v>
      </c>
      <c r="G130" s="490">
        <v>359900.24</v>
      </c>
      <c r="H130" s="41">
        <f t="shared" si="26"/>
        <v>0.24797306784151391</v>
      </c>
      <c r="I130" s="490">
        <v>359900.24</v>
      </c>
      <c r="J130" s="170">
        <f t="shared" si="27"/>
        <v>0.24797306784151391</v>
      </c>
      <c r="K130" s="171">
        <v>233572.75</v>
      </c>
      <c r="L130" s="231">
        <v>0.17121591408884329</v>
      </c>
      <c r="M130" s="534">
        <f t="shared" si="28"/>
        <v>0.54084857929702834</v>
      </c>
      <c r="N130" s="171">
        <v>172647.31</v>
      </c>
      <c r="O130" s="231">
        <v>0.12655571763671017</v>
      </c>
      <c r="P130" s="534">
        <f t="shared" si="29"/>
        <v>1.0845980166154918</v>
      </c>
      <c r="R130"/>
    </row>
    <row r="131" spans="1:18" ht="14.1" customHeight="1" x14ac:dyDescent="0.2">
      <c r="A131" s="636" t="s">
        <v>600</v>
      </c>
      <c r="B131" s="34" t="s">
        <v>601</v>
      </c>
      <c r="C131" s="490">
        <v>34285644.789999999</v>
      </c>
      <c r="D131" s="490">
        <v>34313160.920000002</v>
      </c>
      <c r="E131" s="490">
        <v>32279095.920000002</v>
      </c>
      <c r="F131" s="264">
        <f t="shared" si="25"/>
        <v>0.94072055894989226</v>
      </c>
      <c r="G131" s="490">
        <v>32141588.48</v>
      </c>
      <c r="H131" s="41">
        <f t="shared" si="26"/>
        <v>0.93671313333496287</v>
      </c>
      <c r="I131" s="490">
        <v>29550616.690000001</v>
      </c>
      <c r="J131" s="170">
        <f t="shared" si="27"/>
        <v>0.86120357022473926</v>
      </c>
      <c r="K131" s="171">
        <v>25206097.920000002</v>
      </c>
      <c r="L131" s="231">
        <v>0.74292298859652928</v>
      </c>
      <c r="M131" s="534">
        <f t="shared" si="28"/>
        <v>0.27515129799194238</v>
      </c>
      <c r="N131" s="171">
        <v>12711949.039999999</v>
      </c>
      <c r="O131" s="231">
        <v>0.37467120859631969</v>
      </c>
      <c r="P131" s="534">
        <f t="shared" si="29"/>
        <v>1.3246330359738447</v>
      </c>
      <c r="R131"/>
    </row>
    <row r="132" spans="1:18" ht="14.1" customHeight="1" x14ac:dyDescent="0.2">
      <c r="A132" s="636" t="s">
        <v>602</v>
      </c>
      <c r="B132" s="34" t="s">
        <v>605</v>
      </c>
      <c r="C132" s="490">
        <v>37146406.920000002</v>
      </c>
      <c r="D132" s="490">
        <v>36956523.100000001</v>
      </c>
      <c r="E132" s="490">
        <v>34310251.560000002</v>
      </c>
      <c r="F132" s="264">
        <f t="shared" si="25"/>
        <v>0.92839500802498387</v>
      </c>
      <c r="G132" s="490">
        <v>34090751.560000002</v>
      </c>
      <c r="H132" s="41">
        <f t="shared" si="26"/>
        <v>0.92245559647898812</v>
      </c>
      <c r="I132" s="490">
        <v>34005279.770000003</v>
      </c>
      <c r="J132" s="170">
        <f t="shared" si="27"/>
        <v>0.92014283048179935</v>
      </c>
      <c r="K132" s="171">
        <v>30232838.370000001</v>
      </c>
      <c r="L132" s="231">
        <v>0.82075865499427147</v>
      </c>
      <c r="M132" s="534">
        <f t="shared" si="28"/>
        <v>0.12760671501582199</v>
      </c>
      <c r="N132" s="171">
        <v>15238141.460000001</v>
      </c>
      <c r="O132" s="231">
        <v>0.41368383399067682</v>
      </c>
      <c r="P132" s="534">
        <f t="shared" si="29"/>
        <v>1.2315897157972704</v>
      </c>
    </row>
    <row r="133" spans="1:18" ht="14.1" customHeight="1" x14ac:dyDescent="0.2">
      <c r="A133" s="636" t="s">
        <v>603</v>
      </c>
      <c r="B133" s="34" t="s">
        <v>604</v>
      </c>
      <c r="C133" s="490">
        <v>145349893.49000001</v>
      </c>
      <c r="D133" s="490">
        <v>156281736.56999999</v>
      </c>
      <c r="E133" s="490">
        <v>153130319.40000001</v>
      </c>
      <c r="F133" s="264">
        <f t="shared" si="25"/>
        <v>0.97983502590151705</v>
      </c>
      <c r="G133" s="490">
        <v>150216319.40000001</v>
      </c>
      <c r="H133" s="41">
        <f t="shared" si="26"/>
        <v>0.96118921312802774</v>
      </c>
      <c r="I133" s="490">
        <v>107872594.81</v>
      </c>
      <c r="J133" s="170">
        <f t="shared" si="27"/>
        <v>0.69024440844809076</v>
      </c>
      <c r="K133" s="171">
        <v>142230952.19999999</v>
      </c>
      <c r="L133" s="231">
        <v>0.96980697645652925</v>
      </c>
      <c r="M133" s="556">
        <f t="shared" si="28"/>
        <v>5.6143666877595644E-2</v>
      </c>
      <c r="N133" s="171">
        <v>107723340.40000001</v>
      </c>
      <c r="O133" s="231">
        <v>0.73451555678414071</v>
      </c>
      <c r="P133" s="556">
        <f t="shared" si="29"/>
        <v>1.3855345503193117E-3</v>
      </c>
    </row>
    <row r="134" spans="1:18" ht="15.75" thickBot="1" x14ac:dyDescent="0.3">
      <c r="A134" s="630" t="s">
        <v>19</v>
      </c>
      <c r="K134" s="687"/>
      <c r="L134" s="688"/>
      <c r="M134" s="686"/>
      <c r="N134" s="686"/>
      <c r="O134" s="688"/>
      <c r="P134" s="686"/>
    </row>
    <row r="135" spans="1:18" ht="12.75" customHeight="1" x14ac:dyDescent="0.2">
      <c r="A135" s="631" t="s">
        <v>739</v>
      </c>
      <c r="C135" s="156" t="s">
        <v>763</v>
      </c>
      <c r="D135" s="715" t="s">
        <v>835</v>
      </c>
      <c r="E135" s="713"/>
      <c r="F135" s="713"/>
      <c r="G135" s="713"/>
      <c r="H135" s="713"/>
      <c r="I135" s="713"/>
      <c r="J135" s="714"/>
      <c r="K135" s="724" t="s">
        <v>834</v>
      </c>
      <c r="L135" s="722"/>
      <c r="M135" s="722"/>
      <c r="N135" s="722"/>
      <c r="O135" s="722"/>
      <c r="P135" s="725"/>
    </row>
    <row r="136" spans="1:18" ht="12.75" customHeight="1" x14ac:dyDescent="0.2">
      <c r="A136" s="631" t="s">
        <v>146</v>
      </c>
      <c r="C136" s="149">
        <v>1</v>
      </c>
      <c r="D136" s="140">
        <v>2</v>
      </c>
      <c r="E136" s="79">
        <v>3</v>
      </c>
      <c r="F136" s="80" t="s">
        <v>36</v>
      </c>
      <c r="G136" s="79">
        <v>4</v>
      </c>
      <c r="H136" s="80" t="s">
        <v>37</v>
      </c>
      <c r="I136" s="79">
        <v>5</v>
      </c>
      <c r="J136" s="141" t="s">
        <v>38</v>
      </c>
      <c r="K136" s="691" t="s">
        <v>525</v>
      </c>
      <c r="L136" s="690" t="s">
        <v>526</v>
      </c>
      <c r="M136" s="690" t="s">
        <v>527</v>
      </c>
      <c r="N136" s="691" t="s">
        <v>39</v>
      </c>
      <c r="O136" s="690" t="s">
        <v>40</v>
      </c>
      <c r="P136" s="693" t="s">
        <v>352</v>
      </c>
    </row>
    <row r="137" spans="1:18" ht="14.1" customHeight="1" x14ac:dyDescent="0.2">
      <c r="A137" s="632"/>
      <c r="B137" s="2" t="s">
        <v>413</v>
      </c>
      <c r="C137" s="234" t="s">
        <v>13</v>
      </c>
      <c r="D137" s="235" t="s">
        <v>14</v>
      </c>
      <c r="E137" s="81" t="s">
        <v>15</v>
      </c>
      <c r="F137" s="81" t="s">
        <v>18</v>
      </c>
      <c r="G137" s="81" t="s">
        <v>16</v>
      </c>
      <c r="H137" s="81" t="s">
        <v>18</v>
      </c>
      <c r="I137" s="81" t="s">
        <v>17</v>
      </c>
      <c r="J137" s="105" t="s">
        <v>18</v>
      </c>
      <c r="K137" s="662" t="s">
        <v>16</v>
      </c>
      <c r="L137" s="662" t="s">
        <v>18</v>
      </c>
      <c r="M137" s="663" t="s">
        <v>824</v>
      </c>
      <c r="N137" s="664" t="s">
        <v>17</v>
      </c>
      <c r="O137" s="662" t="s">
        <v>18</v>
      </c>
      <c r="P137" s="666" t="s">
        <v>824</v>
      </c>
    </row>
    <row r="138" spans="1:18" ht="14.1" customHeight="1" x14ac:dyDescent="0.2">
      <c r="A138" s="636" t="s">
        <v>606</v>
      </c>
      <c r="B138" s="34" t="s">
        <v>607</v>
      </c>
      <c r="C138" s="490">
        <v>9333627.9600000009</v>
      </c>
      <c r="D138" s="490">
        <v>10882436.68</v>
      </c>
      <c r="E138" s="490">
        <v>9393218.8200000003</v>
      </c>
      <c r="F138" s="41">
        <f t="shared" si="25"/>
        <v>0.86315400642423035</v>
      </c>
      <c r="G138" s="490">
        <v>8493505.2100000009</v>
      </c>
      <c r="H138" s="41">
        <f t="shared" si="26"/>
        <v>0.78047825682363636</v>
      </c>
      <c r="I138" s="490">
        <v>5395603.9100000001</v>
      </c>
      <c r="J138" s="145">
        <f t="shared" si="27"/>
        <v>0.49580843598347502</v>
      </c>
      <c r="K138" s="171">
        <v>6104221.1100000003</v>
      </c>
      <c r="L138" s="231">
        <v>0.76680951259373176</v>
      </c>
      <c r="M138" s="534">
        <f t="shared" si="28"/>
        <v>0.39141506458307185</v>
      </c>
      <c r="N138" s="171">
        <v>3028400.86</v>
      </c>
      <c r="O138" s="231">
        <v>0.38042635506613193</v>
      </c>
      <c r="P138" s="534">
        <f t="shared" si="29"/>
        <v>0.78166767196070608</v>
      </c>
    </row>
    <row r="139" spans="1:18" ht="14.1" customHeight="1" x14ac:dyDescent="0.2">
      <c r="A139" s="636" t="s">
        <v>608</v>
      </c>
      <c r="B139" s="34" t="s">
        <v>609</v>
      </c>
      <c r="C139" s="490">
        <v>12929430.1</v>
      </c>
      <c r="D139" s="490">
        <v>13195410.98</v>
      </c>
      <c r="E139" s="490">
        <v>10631151.92</v>
      </c>
      <c r="F139" s="264">
        <f t="shared" si="25"/>
        <v>0.80567039072245705</v>
      </c>
      <c r="G139" s="490">
        <v>9347542.9900000002</v>
      </c>
      <c r="H139" s="41">
        <f t="shared" si="26"/>
        <v>0.70839347134908259</v>
      </c>
      <c r="I139" s="490">
        <v>5222387.33</v>
      </c>
      <c r="J139" s="170">
        <f t="shared" si="27"/>
        <v>0.39577299546906569</v>
      </c>
      <c r="K139" s="171">
        <v>7656891.4100000001</v>
      </c>
      <c r="L139" s="231">
        <v>0.64813960598596942</v>
      </c>
      <c r="M139" s="534">
        <f t="shared" si="28"/>
        <v>0.2208013003543432</v>
      </c>
      <c r="N139" s="171">
        <v>3033892.85</v>
      </c>
      <c r="O139" s="231">
        <v>0.25681259026796749</v>
      </c>
      <c r="P139" s="534">
        <f t="shared" si="29"/>
        <v>0.7213486395869253</v>
      </c>
    </row>
    <row r="140" spans="1:18" ht="14.1" customHeight="1" x14ac:dyDescent="0.2">
      <c r="A140" s="636" t="s">
        <v>610</v>
      </c>
      <c r="B140" s="34" t="s">
        <v>611</v>
      </c>
      <c r="C140" s="490">
        <v>1746344.56</v>
      </c>
      <c r="D140" s="490">
        <v>1928019.32</v>
      </c>
      <c r="E140" s="490">
        <v>1546989.3</v>
      </c>
      <c r="F140" s="264">
        <f t="shared" si="25"/>
        <v>0.80237230195390363</v>
      </c>
      <c r="G140" s="490">
        <v>1005193.24</v>
      </c>
      <c r="H140" s="41">
        <f t="shared" si="26"/>
        <v>0.52136056395949393</v>
      </c>
      <c r="I140" s="490">
        <v>792375.84</v>
      </c>
      <c r="J140" s="170">
        <f t="shared" si="27"/>
        <v>0.41097920118352338</v>
      </c>
      <c r="K140" s="171">
        <v>120378.08</v>
      </c>
      <c r="L140" s="231">
        <v>0.20117464604195356</v>
      </c>
      <c r="M140" s="534">
        <f t="shared" si="28"/>
        <v>7.3503013173162426</v>
      </c>
      <c r="N140" s="171">
        <v>95285.08</v>
      </c>
      <c r="O140" s="231">
        <v>0.15923947484524781</v>
      </c>
      <c r="P140" s="534">
        <f t="shared" si="29"/>
        <v>7.3158437816287716</v>
      </c>
    </row>
    <row r="141" spans="1:18" ht="14.1" customHeight="1" x14ac:dyDescent="0.2">
      <c r="A141" s="636" t="s">
        <v>612</v>
      </c>
      <c r="B141" s="34" t="s">
        <v>613</v>
      </c>
      <c r="C141" s="490">
        <v>3839950</v>
      </c>
      <c r="D141" s="490">
        <v>3872321.21</v>
      </c>
      <c r="E141" s="490">
        <v>3581786.75</v>
      </c>
      <c r="F141" s="264">
        <f t="shared" si="25"/>
        <v>0.9249714979093896</v>
      </c>
      <c r="G141" s="490">
        <v>3581786.75</v>
      </c>
      <c r="H141" s="41">
        <f t="shared" si="26"/>
        <v>0.9249714979093896</v>
      </c>
      <c r="I141" s="490">
        <v>3581779.13</v>
      </c>
      <c r="J141" s="170">
        <f t="shared" si="27"/>
        <v>0.924969530097427</v>
      </c>
      <c r="K141" s="171">
        <v>3400527.31</v>
      </c>
      <c r="L141" s="231">
        <v>0.85906605867088348</v>
      </c>
      <c r="M141" s="534">
        <f t="shared" si="28"/>
        <v>5.3303333123356111E-2</v>
      </c>
      <c r="N141" s="171">
        <v>1603466.39</v>
      </c>
      <c r="O141" s="231">
        <v>0.405079396897574</v>
      </c>
      <c r="P141" s="534">
        <f t="shared" si="29"/>
        <v>1.2337725020853103</v>
      </c>
    </row>
    <row r="142" spans="1:18" ht="14.1" customHeight="1" x14ac:dyDescent="0.2">
      <c r="A142" s="636" t="s">
        <v>614</v>
      </c>
      <c r="B142" s="34" t="s">
        <v>615</v>
      </c>
      <c r="C142" s="490">
        <v>8184667.8799999999</v>
      </c>
      <c r="D142" s="490">
        <v>8424479.3599999994</v>
      </c>
      <c r="E142" s="490">
        <v>8234612.7999999998</v>
      </c>
      <c r="F142" s="264">
        <f t="shared" si="25"/>
        <v>0.97746251704271492</v>
      </c>
      <c r="G142" s="490">
        <v>4203529.3600000003</v>
      </c>
      <c r="H142" s="41">
        <f t="shared" si="26"/>
        <v>0.49896607023083744</v>
      </c>
      <c r="I142" s="490">
        <v>2252330.58</v>
      </c>
      <c r="J142" s="170">
        <f t="shared" si="27"/>
        <v>0.26735546302056584</v>
      </c>
      <c r="K142" s="171">
        <v>3432556.5</v>
      </c>
      <c r="L142" s="231">
        <v>0.42421345008589462</v>
      </c>
      <c r="M142" s="534">
        <f t="shared" si="28"/>
        <v>0.22460602177997657</v>
      </c>
      <c r="N142" s="171">
        <v>2071726.48</v>
      </c>
      <c r="O142" s="231">
        <v>0.25603489344315411</v>
      </c>
      <c r="P142" s="534">
        <f t="shared" si="29"/>
        <v>8.7175648785451587E-2</v>
      </c>
    </row>
    <row r="143" spans="1:18" ht="14.1" customHeight="1" x14ac:dyDescent="0.2">
      <c r="A143" s="636" t="s">
        <v>616</v>
      </c>
      <c r="B143" s="34" t="s">
        <v>617</v>
      </c>
      <c r="C143" s="490">
        <v>6798399.4299999997</v>
      </c>
      <c r="D143" s="490">
        <v>6764288.5199999996</v>
      </c>
      <c r="E143" s="490">
        <v>5633849.2699999996</v>
      </c>
      <c r="F143" s="264">
        <f t="shared" si="25"/>
        <v>0.83288127839940218</v>
      </c>
      <c r="G143" s="490">
        <v>5252435.74</v>
      </c>
      <c r="H143" s="41">
        <f t="shared" si="26"/>
        <v>0.77649492987623192</v>
      </c>
      <c r="I143" s="490">
        <v>3173620.08</v>
      </c>
      <c r="J143" s="170">
        <f t="shared" si="27"/>
        <v>0.46917278448672683</v>
      </c>
      <c r="K143" s="171">
        <v>5169132.26</v>
      </c>
      <c r="L143" s="231">
        <v>0.72926829178482344</v>
      </c>
      <c r="M143" s="534">
        <f t="shared" si="28"/>
        <v>1.6115563659421683E-2</v>
      </c>
      <c r="N143" s="171">
        <v>3018793.59</v>
      </c>
      <c r="O143" s="231">
        <v>0.42589555343091079</v>
      </c>
      <c r="P143" s="534">
        <f t="shared" si="29"/>
        <v>5.1287537681567796E-2</v>
      </c>
    </row>
    <row r="144" spans="1:18" ht="14.1" customHeight="1" x14ac:dyDescent="0.2">
      <c r="A144" s="636" t="s">
        <v>618</v>
      </c>
      <c r="B144" s="34" t="s">
        <v>619</v>
      </c>
      <c r="C144" s="490">
        <v>6030417.0800000001</v>
      </c>
      <c r="D144" s="490">
        <v>6443158.0999999996</v>
      </c>
      <c r="E144" s="490">
        <v>5407095.3499999996</v>
      </c>
      <c r="F144" s="264">
        <f t="shared" si="25"/>
        <v>0.83919954563896237</v>
      </c>
      <c r="G144" s="490">
        <v>5135053.78</v>
      </c>
      <c r="H144" s="41">
        <f t="shared" si="26"/>
        <v>0.79697777088536759</v>
      </c>
      <c r="I144" s="490">
        <v>3158251.55</v>
      </c>
      <c r="J144" s="170">
        <f t="shared" si="27"/>
        <v>0.4901713571175601</v>
      </c>
      <c r="K144" s="171">
        <v>3739031.74</v>
      </c>
      <c r="L144" s="231">
        <v>0.63984219404232123</v>
      </c>
      <c r="M144" s="534">
        <f t="shared" si="28"/>
        <v>0.3733645866295856</v>
      </c>
      <c r="N144" s="171">
        <v>2385124.2000000002</v>
      </c>
      <c r="O144" s="231">
        <v>0.4081546259330327</v>
      </c>
      <c r="P144" s="534">
        <f t="shared" si="29"/>
        <v>0.32414553087004849</v>
      </c>
    </row>
    <row r="145" spans="1:19" ht="14.1" customHeight="1" x14ac:dyDescent="0.2">
      <c r="A145" s="636" t="s">
        <v>620</v>
      </c>
      <c r="B145" s="34" t="s">
        <v>621</v>
      </c>
      <c r="C145" s="490">
        <v>1618076.32</v>
      </c>
      <c r="D145" s="490">
        <v>1670890.64</v>
      </c>
      <c r="E145" s="490">
        <v>1198541.08</v>
      </c>
      <c r="F145" s="264">
        <f t="shared" si="25"/>
        <v>0.71730671733250007</v>
      </c>
      <c r="G145" s="490">
        <v>1012876.7</v>
      </c>
      <c r="H145" s="41">
        <f t="shared" si="26"/>
        <v>0.60618970251697624</v>
      </c>
      <c r="I145" s="490">
        <v>850435.35</v>
      </c>
      <c r="J145" s="170">
        <f t="shared" si="27"/>
        <v>0.50897128132814251</v>
      </c>
      <c r="K145" s="171">
        <v>503047.69</v>
      </c>
      <c r="L145" s="231">
        <v>0.42509552228829456</v>
      </c>
      <c r="M145" s="534">
        <f t="shared" si="28"/>
        <v>1.013480471404212</v>
      </c>
      <c r="N145" s="171">
        <v>280312.95</v>
      </c>
      <c r="O145" s="231">
        <v>0.236875712289669</v>
      </c>
      <c r="P145" s="534">
        <f t="shared" si="29"/>
        <v>2.0338782064831467</v>
      </c>
    </row>
    <row r="146" spans="1:19" ht="14.1" customHeight="1" x14ac:dyDescent="0.2">
      <c r="A146" s="636" t="s">
        <v>622</v>
      </c>
      <c r="B146" s="34" t="s">
        <v>623</v>
      </c>
      <c r="C146" s="490">
        <v>3012642.52</v>
      </c>
      <c r="D146" s="490">
        <v>3212585.07</v>
      </c>
      <c r="E146" s="490">
        <v>2318781.14</v>
      </c>
      <c r="F146" s="264">
        <f t="shared" si="25"/>
        <v>0.72178046323299394</v>
      </c>
      <c r="G146" s="490">
        <v>1860009.26</v>
      </c>
      <c r="H146" s="41">
        <f t="shared" si="26"/>
        <v>0.57897587751660695</v>
      </c>
      <c r="I146" s="490">
        <v>1476490.7</v>
      </c>
      <c r="J146" s="170">
        <f t="shared" si="27"/>
        <v>0.45959582947324101</v>
      </c>
      <c r="K146" s="171">
        <v>1775249.95</v>
      </c>
      <c r="L146" s="231">
        <v>0.55716306812807836</v>
      </c>
      <c r="M146" s="534">
        <f t="shared" si="28"/>
        <v>4.7745000640614155E-2</v>
      </c>
      <c r="N146" s="171">
        <v>1166846.32</v>
      </c>
      <c r="O146" s="231">
        <v>0.36621529023851407</v>
      </c>
      <c r="P146" s="534">
        <f t="shared" si="29"/>
        <v>0.26536860483906732</v>
      </c>
    </row>
    <row r="147" spans="1:19" ht="14.1" customHeight="1" x14ac:dyDescent="0.2">
      <c r="A147" s="636" t="s">
        <v>624</v>
      </c>
      <c r="B147" s="34" t="s">
        <v>625</v>
      </c>
      <c r="C147" s="490">
        <v>3426426.98</v>
      </c>
      <c r="D147" s="490">
        <v>3575044.49</v>
      </c>
      <c r="E147" s="490">
        <v>2720131.09</v>
      </c>
      <c r="F147" s="264">
        <f t="shared" si="25"/>
        <v>0.76086636057499801</v>
      </c>
      <c r="G147" s="490">
        <v>2367675</v>
      </c>
      <c r="H147" s="41">
        <f t="shared" si="26"/>
        <v>0.66227847139323293</v>
      </c>
      <c r="I147" s="490">
        <v>1594800.43</v>
      </c>
      <c r="J147" s="170">
        <f t="shared" si="27"/>
        <v>0.4460924708660059</v>
      </c>
      <c r="K147" s="171">
        <v>2898125.94</v>
      </c>
      <c r="L147" s="231">
        <v>0.74611076350616956</v>
      </c>
      <c r="M147" s="534">
        <f t="shared" si="28"/>
        <v>-0.1830323978260241</v>
      </c>
      <c r="N147" s="171">
        <v>1990831.39</v>
      </c>
      <c r="O147" s="231">
        <v>0.51253146314440323</v>
      </c>
      <c r="P147" s="534">
        <f t="shared" si="29"/>
        <v>-0.19892742398440888</v>
      </c>
      <c r="R147" s="259"/>
      <c r="S147" s="259"/>
    </row>
    <row r="148" spans="1:19" ht="14.1" customHeight="1" x14ac:dyDescent="0.2">
      <c r="A148" s="636" t="s">
        <v>628</v>
      </c>
      <c r="B148" s="34" t="s">
        <v>629</v>
      </c>
      <c r="C148" s="490">
        <v>475229.6</v>
      </c>
      <c r="D148" s="490">
        <v>634255.4</v>
      </c>
      <c r="E148" s="490">
        <v>620555.56999999995</v>
      </c>
      <c r="F148" s="264">
        <f t="shared" ref="F148:F177" si="30">+E148/D148</f>
        <v>0.97840013660112302</v>
      </c>
      <c r="G148" s="490">
        <v>589128.38</v>
      </c>
      <c r="H148" s="41">
        <f>+G148/D148</f>
        <v>0.92885039685905701</v>
      </c>
      <c r="I148" s="490">
        <v>460327.4</v>
      </c>
      <c r="J148" s="170">
        <f>+I148/D148</f>
        <v>0.72577608326235776</v>
      </c>
      <c r="K148" s="171">
        <v>624876.5</v>
      </c>
      <c r="L148" s="231">
        <v>0.88642478403559433</v>
      </c>
      <c r="M148" s="534">
        <f t="shared" si="28"/>
        <v>-5.7208296359360644E-2</v>
      </c>
      <c r="N148" s="171">
        <v>421982.15</v>
      </c>
      <c r="O148" s="231">
        <v>0.59860698262876866</v>
      </c>
      <c r="P148" s="534">
        <f t="shared" si="29"/>
        <v>9.0869364971954303E-2</v>
      </c>
      <c r="R148" s="259"/>
      <c r="S148" s="259"/>
    </row>
    <row r="149" spans="1:19" ht="14.1" customHeight="1" x14ac:dyDescent="0.2">
      <c r="A149" s="636" t="s">
        <v>630</v>
      </c>
      <c r="B149" s="34" t="s">
        <v>631</v>
      </c>
      <c r="C149" s="490">
        <v>10384657.359999999</v>
      </c>
      <c r="D149" s="490">
        <v>10385407.359999999</v>
      </c>
      <c r="E149" s="490">
        <v>8353877.29</v>
      </c>
      <c r="F149" s="264">
        <f t="shared" si="30"/>
        <v>0.80438609680111772</v>
      </c>
      <c r="G149" s="490">
        <v>4892283.7</v>
      </c>
      <c r="H149" s="41">
        <f>+G149/D149</f>
        <v>0.47107287469944759</v>
      </c>
      <c r="I149" s="490">
        <v>1862461.86</v>
      </c>
      <c r="J149" s="170">
        <f>+I149/D149</f>
        <v>0.17933450229149223</v>
      </c>
      <c r="K149" s="171">
        <v>3411190.99</v>
      </c>
      <c r="L149" s="231">
        <v>0.33588809437142819</v>
      </c>
      <c r="M149" s="534">
        <f t="shared" si="28"/>
        <v>0.43418639247754331</v>
      </c>
      <c r="N149" s="171">
        <v>679002.55</v>
      </c>
      <c r="O149" s="231">
        <v>6.6859015886659684E-2</v>
      </c>
      <c r="P149" s="534">
        <f t="shared" si="29"/>
        <v>1.7429379462566081</v>
      </c>
    </row>
    <row r="150" spans="1:19" ht="14.1" customHeight="1" x14ac:dyDescent="0.2">
      <c r="A150" s="638" t="s">
        <v>789</v>
      </c>
      <c r="B150" s="34" t="s">
        <v>419</v>
      </c>
      <c r="C150" s="490">
        <v>10737227.699999999</v>
      </c>
      <c r="D150" s="490">
        <v>11113176.33</v>
      </c>
      <c r="E150" s="490">
        <v>10557606.460000001</v>
      </c>
      <c r="F150" s="264">
        <f t="shared" si="30"/>
        <v>0.95000800369735527</v>
      </c>
      <c r="G150" s="490">
        <v>10516148.85</v>
      </c>
      <c r="H150" s="41">
        <f>+G150/D150</f>
        <v>0.94627751218269385</v>
      </c>
      <c r="I150" s="490">
        <v>6829265.71</v>
      </c>
      <c r="J150" s="170">
        <f>+I150/D150</f>
        <v>0.61451969330896061</v>
      </c>
      <c r="K150" s="171">
        <v>10581915.199999999</v>
      </c>
      <c r="L150" s="231">
        <v>0.98545140138882281</v>
      </c>
      <c r="M150" s="534">
        <f t="shared" si="28"/>
        <v>-6.2149760943085441E-3</v>
      </c>
      <c r="N150" s="171">
        <v>6269864.7800000003</v>
      </c>
      <c r="O150" s="231">
        <v>0.58388740763764801</v>
      </c>
      <c r="P150" s="534">
        <f t="shared" si="29"/>
        <v>8.9220573270481163E-2</v>
      </c>
    </row>
    <row r="151" spans="1:19" ht="14.1" customHeight="1" x14ac:dyDescent="0.2">
      <c r="A151" s="639">
        <v>2</v>
      </c>
      <c r="B151" s="480" t="s">
        <v>123</v>
      </c>
      <c r="C151" s="192">
        <f>SUM(C125:C133,C138:C150)</f>
        <v>336090310.30000001</v>
      </c>
      <c r="D151" s="198">
        <f>SUM(D125:D133,D138:D150)</f>
        <v>344757255.59999996</v>
      </c>
      <c r="E151" s="194">
        <f>SUM(E125:E133,E138:E150)</f>
        <v>315269037.46999991</v>
      </c>
      <c r="F151" s="247">
        <f t="shared" si="30"/>
        <v>0.91446672216171321</v>
      </c>
      <c r="G151" s="194">
        <f>SUM(G125:G133,G138:G150)</f>
        <v>297003297.46999997</v>
      </c>
      <c r="H151" s="219">
        <f>G151/D151</f>
        <v>0.86148527013045406</v>
      </c>
      <c r="I151" s="194">
        <f>SUM(I125:I133,I138:I150)</f>
        <v>226651809.63000005</v>
      </c>
      <c r="J151" s="261">
        <f>I151/D151</f>
        <v>0.65742433537923806</v>
      </c>
      <c r="K151" s="658">
        <f>SUM(K125:K150)</f>
        <v>269293899.54000002</v>
      </c>
      <c r="L151" s="657">
        <v>0.81708165165237601</v>
      </c>
      <c r="M151" s="667">
        <f t="shared" ref="M151:M175" si="31">+G151/K151-1</f>
        <v>0.10289649330093376</v>
      </c>
      <c r="N151" s="658">
        <f>SUM(N125:N150)</f>
        <v>181348495.46999997</v>
      </c>
      <c r="O151" s="657">
        <v>0.55024093919844386</v>
      </c>
      <c r="P151" s="657">
        <f>+I151/N151-1</f>
        <v>0.24981356499588103</v>
      </c>
    </row>
    <row r="152" spans="1:19" ht="14.1" customHeight="1" x14ac:dyDescent="0.2">
      <c r="A152" s="635" t="s">
        <v>790</v>
      </c>
      <c r="B152" s="33" t="s">
        <v>633</v>
      </c>
      <c r="C152" s="490">
        <v>19667096.66</v>
      </c>
      <c r="D152" s="490">
        <v>20054424.620000001</v>
      </c>
      <c r="E152" s="490">
        <v>18922627.140000001</v>
      </c>
      <c r="F152" s="41">
        <f t="shared" si="30"/>
        <v>0.94356370220309016</v>
      </c>
      <c r="G152" s="490">
        <v>18715671.140000001</v>
      </c>
      <c r="H152" s="41">
        <f t="shared" ref="H152:H203" si="32">+G152/D152</f>
        <v>0.93324398453870971</v>
      </c>
      <c r="I152" s="490">
        <v>11870658.01</v>
      </c>
      <c r="J152" s="145">
        <f t="shared" ref="J152:J203" si="33">+I152/D152</f>
        <v>0.59192214361321327</v>
      </c>
      <c r="K152" s="171">
        <v>18337180.050000001</v>
      </c>
      <c r="L152" s="231">
        <v>0.94869165561311453</v>
      </c>
      <c r="M152" s="534">
        <f t="shared" si="31"/>
        <v>2.0640637708086329E-2</v>
      </c>
      <c r="N152" s="171">
        <v>11814437.699999999</v>
      </c>
      <c r="O152" s="231">
        <v>0.61123130335141118</v>
      </c>
      <c r="P152" s="534">
        <f>+I152/N152-1</f>
        <v>4.7586107293113855E-3</v>
      </c>
    </row>
    <row r="153" spans="1:19" ht="14.1" customHeight="1" x14ac:dyDescent="0.2">
      <c r="A153" s="635" t="s">
        <v>632</v>
      </c>
      <c r="B153" s="33" t="s">
        <v>634</v>
      </c>
      <c r="C153" s="490">
        <v>3689577.19</v>
      </c>
      <c r="D153" s="490">
        <v>3339577.19</v>
      </c>
      <c r="E153" s="490">
        <v>1841249.2</v>
      </c>
      <c r="F153" s="41">
        <f t="shared" si="30"/>
        <v>0.55134200985484627</v>
      </c>
      <c r="G153" s="490">
        <v>1841249.2</v>
      </c>
      <c r="H153" s="41">
        <f t="shared" si="32"/>
        <v>0.55134200985484627</v>
      </c>
      <c r="I153" s="490">
        <v>691249.2</v>
      </c>
      <c r="J153" s="145">
        <f t="shared" si="33"/>
        <v>0.20698704077566177</v>
      </c>
      <c r="K153" s="171">
        <v>4057577.19</v>
      </c>
      <c r="L153" s="231">
        <v>1</v>
      </c>
      <c r="M153" s="534">
        <f t="shared" si="31"/>
        <v>-0.54621955078567463</v>
      </c>
      <c r="N153" s="171">
        <v>2248848</v>
      </c>
      <c r="O153" s="231">
        <v>0.55423418821023096</v>
      </c>
      <c r="P153" s="534">
        <f t="shared" ref="P153:P155" si="34">+I153/N153-1</f>
        <v>-0.69262075515997523</v>
      </c>
    </row>
    <row r="154" spans="1:19" ht="14.1" customHeight="1" x14ac:dyDescent="0.2">
      <c r="A154" s="635" t="s">
        <v>791</v>
      </c>
      <c r="B154" s="33" t="s">
        <v>743</v>
      </c>
      <c r="C154" s="490">
        <v>9000</v>
      </c>
      <c r="D154" s="490">
        <v>6000</v>
      </c>
      <c r="E154" s="490">
        <v>6000</v>
      </c>
      <c r="F154" s="41">
        <f t="shared" si="30"/>
        <v>1</v>
      </c>
      <c r="G154" s="490">
        <v>2959.15</v>
      </c>
      <c r="H154" s="41">
        <f t="shared" si="32"/>
        <v>0.49319166666666669</v>
      </c>
      <c r="I154" s="490">
        <v>2959.15</v>
      </c>
      <c r="J154" s="145">
        <f t="shared" si="33"/>
        <v>0.49319166666666669</v>
      </c>
      <c r="K154" s="171">
        <v>5190</v>
      </c>
      <c r="L154" s="231">
        <v>0.86499999999999999</v>
      </c>
      <c r="M154" s="534">
        <f t="shared" si="31"/>
        <v>-0.42983622350674378</v>
      </c>
      <c r="N154" s="171">
        <v>5190</v>
      </c>
      <c r="O154" s="231">
        <v>0.86499999999999999</v>
      </c>
      <c r="P154" s="534">
        <f t="shared" si="34"/>
        <v>-0.42983622350674378</v>
      </c>
    </row>
    <row r="155" spans="1:19" ht="14.1" customHeight="1" x14ac:dyDescent="0.2">
      <c r="A155" s="636" t="s">
        <v>635</v>
      </c>
      <c r="B155" s="34" t="s">
        <v>636</v>
      </c>
      <c r="C155" s="490">
        <v>10958931.689999999</v>
      </c>
      <c r="D155" s="490">
        <v>10958931.689999999</v>
      </c>
      <c r="E155" s="490">
        <v>10958931.689999999</v>
      </c>
      <c r="F155" s="264">
        <f t="shared" si="30"/>
        <v>1</v>
      </c>
      <c r="G155" s="490">
        <v>10958931.689999999</v>
      </c>
      <c r="H155" s="264">
        <f t="shared" si="32"/>
        <v>1</v>
      </c>
      <c r="I155" s="490">
        <v>10958931.689999999</v>
      </c>
      <c r="J155" s="170">
        <f t="shared" si="33"/>
        <v>1</v>
      </c>
      <c r="K155" s="171">
        <v>10674936.689999999</v>
      </c>
      <c r="L155" s="231">
        <v>1</v>
      </c>
      <c r="M155" s="535">
        <f t="shared" si="31"/>
        <v>2.6603904851823623E-2</v>
      </c>
      <c r="N155" s="171">
        <v>7100000</v>
      </c>
      <c r="O155" s="231">
        <v>0.66510933096690805</v>
      </c>
      <c r="P155" s="534">
        <f t="shared" si="34"/>
        <v>0.54351150563380268</v>
      </c>
    </row>
    <row r="156" spans="1:19" ht="14.1" customHeight="1" x14ac:dyDescent="0.2">
      <c r="A156" s="638" t="s">
        <v>792</v>
      </c>
      <c r="B156" s="34" t="s">
        <v>467</v>
      </c>
      <c r="C156" s="490">
        <v>40599839.609999999</v>
      </c>
      <c r="D156" s="490">
        <v>40782839.609999999</v>
      </c>
      <c r="E156" s="490">
        <v>37279734.350000001</v>
      </c>
      <c r="F156" s="264">
        <f t="shared" si="30"/>
        <v>0.9141034490609371</v>
      </c>
      <c r="G156" s="490">
        <v>37279734.350000001</v>
      </c>
      <c r="H156" s="264">
        <f t="shared" si="32"/>
        <v>0.9141034490609371</v>
      </c>
      <c r="I156" s="490">
        <v>36134149.890000001</v>
      </c>
      <c r="J156" s="170">
        <f t="shared" si="33"/>
        <v>0.88601358403547426</v>
      </c>
      <c r="K156" s="171">
        <v>40599839.609999999</v>
      </c>
      <c r="L156" s="231">
        <v>1</v>
      </c>
      <c r="M156" s="534">
        <f t="shared" si="31"/>
        <v>-8.1776314682342588E-2</v>
      </c>
      <c r="N156" s="171">
        <v>34681050</v>
      </c>
      <c r="O156" s="231">
        <v>0.85421642876288206</v>
      </c>
      <c r="P156" s="534">
        <f t="shared" ref="P156:P174" si="35">+I156/N156-1</f>
        <v>4.1898958941554598E-2</v>
      </c>
    </row>
    <row r="157" spans="1:19" ht="14.1" customHeight="1" x14ac:dyDescent="0.2">
      <c r="A157" s="638" t="s">
        <v>637</v>
      </c>
      <c r="B157" s="34" t="s">
        <v>638</v>
      </c>
      <c r="C157" s="490">
        <v>1576943.5</v>
      </c>
      <c r="D157" s="490">
        <v>1576943.5</v>
      </c>
      <c r="E157" s="490">
        <v>1576943.5</v>
      </c>
      <c r="F157" s="264">
        <f t="shared" si="30"/>
        <v>1</v>
      </c>
      <c r="G157" s="490">
        <v>1576943.5</v>
      </c>
      <c r="H157" s="264">
        <f t="shared" si="32"/>
        <v>1</v>
      </c>
      <c r="I157" s="490">
        <v>0</v>
      </c>
      <c r="J157" s="170">
        <f t="shared" si="33"/>
        <v>0</v>
      </c>
      <c r="K157" s="171">
        <v>1576943.5</v>
      </c>
      <c r="L157" s="231">
        <v>1</v>
      </c>
      <c r="M157" s="534">
        <f t="shared" si="31"/>
        <v>0</v>
      </c>
      <c r="N157" s="171">
        <v>0</v>
      </c>
      <c r="O157" s="231">
        <v>0</v>
      </c>
      <c r="P157" s="534" t="s">
        <v>127</v>
      </c>
    </row>
    <row r="158" spans="1:19" ht="14.1" customHeight="1" x14ac:dyDescent="0.2">
      <c r="A158" s="636" t="s">
        <v>639</v>
      </c>
      <c r="B158" s="34" t="s">
        <v>640</v>
      </c>
      <c r="C158" s="490">
        <v>8163831</v>
      </c>
      <c r="D158" s="490">
        <v>8163831</v>
      </c>
      <c r="E158" s="490">
        <v>8163831</v>
      </c>
      <c r="F158" s="264">
        <f t="shared" si="30"/>
        <v>1</v>
      </c>
      <c r="G158" s="490">
        <v>8163831</v>
      </c>
      <c r="H158" s="264">
        <f t="shared" si="32"/>
        <v>1</v>
      </c>
      <c r="I158" s="490">
        <v>5416531</v>
      </c>
      <c r="J158" s="170">
        <f t="shared" si="33"/>
        <v>0.66347907005914253</v>
      </c>
      <c r="K158" s="171">
        <v>8163831</v>
      </c>
      <c r="L158" s="231">
        <v>1</v>
      </c>
      <c r="M158" s="534">
        <f t="shared" si="31"/>
        <v>0</v>
      </c>
      <c r="N158" s="171">
        <v>5416531</v>
      </c>
      <c r="O158" s="231">
        <v>0.66347907005914253</v>
      </c>
      <c r="P158" s="534">
        <f t="shared" ref="P158" si="36">+I158/N158-1</f>
        <v>0</v>
      </c>
    </row>
    <row r="159" spans="1:19" ht="14.1" customHeight="1" x14ac:dyDescent="0.2">
      <c r="A159" s="636" t="s">
        <v>641</v>
      </c>
      <c r="B159" s="34" t="s">
        <v>112</v>
      </c>
      <c r="C159" s="490">
        <v>8786963.8499999996</v>
      </c>
      <c r="D159" s="490">
        <v>8749024.3499999996</v>
      </c>
      <c r="E159" s="490">
        <v>8664541.0099999998</v>
      </c>
      <c r="F159" s="264">
        <f t="shared" si="30"/>
        <v>0.99034368443608234</v>
      </c>
      <c r="G159" s="490">
        <v>8531025.9399999995</v>
      </c>
      <c r="H159" s="264">
        <f t="shared" si="32"/>
        <v>0.97508311769643208</v>
      </c>
      <c r="I159" s="490">
        <v>7445715.9000000004</v>
      </c>
      <c r="J159" s="170">
        <f t="shared" si="33"/>
        <v>0.8510338527061021</v>
      </c>
      <c r="K159" s="171">
        <v>8847683.3599999994</v>
      </c>
      <c r="L159" s="231">
        <v>0.97216398869707277</v>
      </c>
      <c r="M159" s="534">
        <f t="shared" si="31"/>
        <v>-3.5789868049708295E-2</v>
      </c>
      <c r="N159" s="171">
        <v>6641386.9199999999</v>
      </c>
      <c r="O159" s="231">
        <v>0.72974098822494116</v>
      </c>
      <c r="P159" s="534">
        <f t="shared" ref="P159" si="37">+I159/N159-1</f>
        <v>0.12110858615657949</v>
      </c>
    </row>
    <row r="160" spans="1:19" ht="14.1" customHeight="1" x14ac:dyDescent="0.2">
      <c r="A160" s="636" t="s">
        <v>642</v>
      </c>
      <c r="B160" s="34" t="s">
        <v>643</v>
      </c>
      <c r="C160" s="490">
        <v>8747393.0999999996</v>
      </c>
      <c r="D160" s="490">
        <v>8747393.0999999996</v>
      </c>
      <c r="E160" s="490">
        <v>8744700.8900000006</v>
      </c>
      <c r="F160" s="264">
        <f t="shared" si="30"/>
        <v>0.99969222716194162</v>
      </c>
      <c r="G160" s="490">
        <v>8744700.8900000006</v>
      </c>
      <c r="H160" s="264">
        <f t="shared" si="32"/>
        <v>0.99969222716194162</v>
      </c>
      <c r="I160" s="490">
        <v>597307.79</v>
      </c>
      <c r="J160" s="170">
        <f t="shared" si="33"/>
        <v>6.8284091405472563E-2</v>
      </c>
      <c r="K160" s="171">
        <v>8744700.8900000006</v>
      </c>
      <c r="L160" s="231">
        <v>0.99261442253273913</v>
      </c>
      <c r="M160" s="534">
        <f t="shared" si="31"/>
        <v>0</v>
      </c>
      <c r="N160" s="171">
        <v>0</v>
      </c>
      <c r="O160" s="231">
        <v>0</v>
      </c>
      <c r="P160" s="534" t="s">
        <v>127</v>
      </c>
    </row>
    <row r="161" spans="1:19" ht="14.1" customHeight="1" x14ac:dyDescent="0.2">
      <c r="A161" s="636" t="s">
        <v>793</v>
      </c>
      <c r="B161" s="34" t="s">
        <v>646</v>
      </c>
      <c r="C161" s="490">
        <v>5255775.0999999996</v>
      </c>
      <c r="D161" s="490">
        <v>5255775.0999999996</v>
      </c>
      <c r="E161" s="490">
        <v>5255775.0999999996</v>
      </c>
      <c r="F161" s="264">
        <f t="shared" si="30"/>
        <v>1</v>
      </c>
      <c r="G161" s="490">
        <v>5255775.0999999996</v>
      </c>
      <c r="H161" s="264">
        <f t="shared" si="32"/>
        <v>1</v>
      </c>
      <c r="I161" s="490">
        <v>4095915.1</v>
      </c>
      <c r="J161" s="170">
        <f t="shared" si="33"/>
        <v>0.77931704117248102</v>
      </c>
      <c r="K161" s="171">
        <v>5255775.0999999996</v>
      </c>
      <c r="L161" s="231">
        <v>1</v>
      </c>
      <c r="M161" s="534">
        <f t="shared" si="31"/>
        <v>0</v>
      </c>
      <c r="N161" s="171">
        <v>0</v>
      </c>
      <c r="O161" s="231">
        <v>0</v>
      </c>
      <c r="P161" s="534" t="s">
        <v>127</v>
      </c>
    </row>
    <row r="162" spans="1:19" ht="14.1" customHeight="1" x14ac:dyDescent="0.2">
      <c r="A162" s="636" t="s">
        <v>644</v>
      </c>
      <c r="B162" s="34" t="s">
        <v>647</v>
      </c>
      <c r="C162" s="490">
        <v>3019606</v>
      </c>
      <c r="D162" s="490">
        <v>3019606</v>
      </c>
      <c r="E162" s="490">
        <v>2919606</v>
      </c>
      <c r="F162" s="264">
        <f t="shared" si="30"/>
        <v>0.96688309666890315</v>
      </c>
      <c r="G162" s="490">
        <v>2919606</v>
      </c>
      <c r="H162" s="264">
        <f t="shared" si="32"/>
        <v>0.96688309666890315</v>
      </c>
      <c r="I162" s="490">
        <v>0</v>
      </c>
      <c r="J162" s="170">
        <f t="shared" si="33"/>
        <v>0</v>
      </c>
      <c r="K162" s="171">
        <v>2919606</v>
      </c>
      <c r="L162" s="231">
        <v>0.96688309666890315</v>
      </c>
      <c r="M162" s="534">
        <f t="shared" si="31"/>
        <v>0</v>
      </c>
      <c r="N162" s="171">
        <v>0</v>
      </c>
      <c r="O162" s="231">
        <v>0</v>
      </c>
      <c r="P162" s="534" t="s">
        <v>127</v>
      </c>
    </row>
    <row r="163" spans="1:19" ht="14.1" customHeight="1" x14ac:dyDescent="0.2">
      <c r="A163" s="636" t="s">
        <v>645</v>
      </c>
      <c r="B163" s="34" t="s">
        <v>648</v>
      </c>
      <c r="C163" s="490">
        <v>1326943.5</v>
      </c>
      <c r="D163" s="490">
        <v>2046943.5</v>
      </c>
      <c r="E163" s="490">
        <v>2046943.5</v>
      </c>
      <c r="F163" s="264">
        <f t="shared" si="30"/>
        <v>1</v>
      </c>
      <c r="G163" s="490">
        <v>2046943.5</v>
      </c>
      <c r="H163" s="264">
        <f t="shared" si="32"/>
        <v>1</v>
      </c>
      <c r="I163" s="490">
        <v>720000</v>
      </c>
      <c r="J163" s="170">
        <f t="shared" si="33"/>
        <v>0.35174395385119328</v>
      </c>
      <c r="K163" s="171">
        <v>1326943.5</v>
      </c>
      <c r="L163" s="231">
        <v>1</v>
      </c>
      <c r="M163" s="534">
        <f t="shared" si="31"/>
        <v>0.54260034432513526</v>
      </c>
      <c r="N163" s="171">
        <v>0</v>
      </c>
      <c r="O163" s="231">
        <v>0</v>
      </c>
      <c r="P163" s="534" t="s">
        <v>127</v>
      </c>
    </row>
    <row r="164" spans="1:19" ht="14.1" customHeight="1" x14ac:dyDescent="0.2">
      <c r="A164" s="636" t="s">
        <v>794</v>
      </c>
      <c r="B164" s="34" t="s">
        <v>482</v>
      </c>
      <c r="C164" s="490">
        <v>33376191.52</v>
      </c>
      <c r="D164" s="490">
        <v>34526191.520000003</v>
      </c>
      <c r="E164" s="490">
        <v>32004808.640000001</v>
      </c>
      <c r="F164" s="264">
        <f t="shared" si="30"/>
        <v>0.92697187934732272</v>
      </c>
      <c r="G164" s="490">
        <v>32004808.640000001</v>
      </c>
      <c r="H164" s="264">
        <f t="shared" si="32"/>
        <v>0.92697187934732272</v>
      </c>
      <c r="I164" s="490">
        <v>24614668.640000001</v>
      </c>
      <c r="J164" s="170">
        <f t="shared" si="33"/>
        <v>0.71292741991949649</v>
      </c>
      <c r="K164" s="171">
        <v>33376191.52</v>
      </c>
      <c r="L164" s="231">
        <v>1</v>
      </c>
      <c r="M164" s="534">
        <f t="shared" si="31"/>
        <v>-4.1088656840257753E-2</v>
      </c>
      <c r="N164" s="171">
        <v>26200000</v>
      </c>
      <c r="O164" s="231">
        <v>0.78499070165930063</v>
      </c>
      <c r="P164" s="534">
        <f t="shared" si="35"/>
        <v>-6.0508830534351077E-2</v>
      </c>
    </row>
    <row r="165" spans="1:19" ht="14.1" customHeight="1" x14ac:dyDescent="0.2">
      <c r="A165" s="638" t="s">
        <v>649</v>
      </c>
      <c r="B165" s="34" t="s">
        <v>650</v>
      </c>
      <c r="C165" s="490">
        <v>17623555.41</v>
      </c>
      <c r="D165" s="490">
        <v>17659586.52</v>
      </c>
      <c r="E165" s="490">
        <v>15489024.689999999</v>
      </c>
      <c r="F165" s="264">
        <f t="shared" si="30"/>
        <v>0.87708875133957553</v>
      </c>
      <c r="G165" s="490">
        <v>15489024.689999999</v>
      </c>
      <c r="H165" s="264">
        <f t="shared" si="32"/>
        <v>0.87708875133957553</v>
      </c>
      <c r="I165" s="490">
        <v>409920.5</v>
      </c>
      <c r="J165" s="170">
        <f t="shared" si="33"/>
        <v>2.3212349821200684E-2</v>
      </c>
      <c r="K165" s="171">
        <v>20472746.260000002</v>
      </c>
      <c r="L165" s="231">
        <v>0.90249452127723662</v>
      </c>
      <c r="M165" s="534">
        <f t="shared" si="31"/>
        <v>-0.24343200011897193</v>
      </c>
      <c r="N165" s="171">
        <v>9292890.2200000007</v>
      </c>
      <c r="O165" s="231">
        <v>0.40965595938474814</v>
      </c>
      <c r="P165" s="534">
        <f t="shared" si="35"/>
        <v>-0.95588880420455458</v>
      </c>
    </row>
    <row r="166" spans="1:19" s="6" customFormat="1" ht="14.1" customHeight="1" x14ac:dyDescent="0.2">
      <c r="A166" s="636" t="s">
        <v>651</v>
      </c>
      <c r="B166" s="34" t="s">
        <v>652</v>
      </c>
      <c r="C166" s="490">
        <v>12917828.109999999</v>
      </c>
      <c r="D166" s="490">
        <v>12999991.24</v>
      </c>
      <c r="E166" s="490">
        <v>12641182</v>
      </c>
      <c r="F166" s="264">
        <f t="shared" si="30"/>
        <v>0.97239927063212384</v>
      </c>
      <c r="G166" s="490">
        <v>12596428.050000001</v>
      </c>
      <c r="H166" s="264">
        <f t="shared" si="32"/>
        <v>0.96895665677387033</v>
      </c>
      <c r="I166" s="490">
        <v>12508252.65</v>
      </c>
      <c r="J166" s="170">
        <f t="shared" si="33"/>
        <v>0.96217392912643229</v>
      </c>
      <c r="K166" s="171">
        <v>12553628.58</v>
      </c>
      <c r="L166" s="231">
        <v>0.97235438477849223</v>
      </c>
      <c r="M166" s="534">
        <f t="shared" si="31"/>
        <v>3.4093305953137865E-3</v>
      </c>
      <c r="N166" s="171">
        <v>7081193.5199999996</v>
      </c>
      <c r="O166" s="231">
        <v>0.5484812239551734</v>
      </c>
      <c r="P166" s="534">
        <f t="shared" si="35"/>
        <v>0.7664045777977837</v>
      </c>
      <c r="R166" s="239"/>
    </row>
    <row r="167" spans="1:19" s="256" customFormat="1" ht="14.1" customHeight="1" x14ac:dyDescent="0.2">
      <c r="A167" s="636" t="s">
        <v>653</v>
      </c>
      <c r="B167" s="34" t="s">
        <v>654</v>
      </c>
      <c r="C167" s="490">
        <v>51707327.659999996</v>
      </c>
      <c r="D167" s="490">
        <v>51737827.659999996</v>
      </c>
      <c r="E167" s="490">
        <v>48067327.659999996</v>
      </c>
      <c r="F167" s="264">
        <f t="shared" si="30"/>
        <v>0.9290557766723212</v>
      </c>
      <c r="G167" s="490">
        <v>48067327.659999996</v>
      </c>
      <c r="H167" s="264">
        <f t="shared" si="32"/>
        <v>0.9290557766723212</v>
      </c>
      <c r="I167" s="490">
        <v>38000000</v>
      </c>
      <c r="J167" s="170">
        <f t="shared" si="33"/>
        <v>0.73447227528995951</v>
      </c>
      <c r="K167" s="171">
        <v>48067327.659999996</v>
      </c>
      <c r="L167" s="231">
        <v>0.9270846982289942</v>
      </c>
      <c r="M167" s="534">
        <f t="shared" si="31"/>
        <v>0</v>
      </c>
      <c r="N167" s="171">
        <v>40000000</v>
      </c>
      <c r="O167" s="231">
        <v>0.77148844619500889</v>
      </c>
      <c r="P167" s="534">
        <f t="shared" si="35"/>
        <v>-5.0000000000000044E-2</v>
      </c>
      <c r="R167" s="257"/>
      <c r="S167" s="258"/>
    </row>
    <row r="168" spans="1:19" x14ac:dyDescent="0.2">
      <c r="A168" s="636" t="s">
        <v>655</v>
      </c>
      <c r="B168" s="34" t="s">
        <v>656</v>
      </c>
      <c r="C168" s="490">
        <v>18169551.329999998</v>
      </c>
      <c r="D168" s="490">
        <v>18169551.329999998</v>
      </c>
      <c r="E168" s="490">
        <v>17219551.329999998</v>
      </c>
      <c r="F168" s="264">
        <f t="shared" si="30"/>
        <v>0.94771472433491288</v>
      </c>
      <c r="G168" s="490">
        <v>17219551.329999998</v>
      </c>
      <c r="H168" s="264">
        <f t="shared" si="32"/>
        <v>0.94771472433491288</v>
      </c>
      <c r="I168" s="490">
        <v>17219551.329999998</v>
      </c>
      <c r="J168" s="170">
        <f t="shared" si="33"/>
        <v>0.94771472433491288</v>
      </c>
      <c r="K168" s="171">
        <v>17219551.329999998</v>
      </c>
      <c r="L168" s="231">
        <v>0.94771472433491288</v>
      </c>
      <c r="M168" s="534">
        <f t="shared" si="31"/>
        <v>0</v>
      </c>
      <c r="N168" s="171">
        <v>13500000</v>
      </c>
      <c r="O168" s="231">
        <v>0.74300128576702729</v>
      </c>
      <c r="P168" s="534">
        <f t="shared" si="35"/>
        <v>0.27552232074074068</v>
      </c>
    </row>
    <row r="169" spans="1:19" x14ac:dyDescent="0.2">
      <c r="A169" s="636" t="s">
        <v>657</v>
      </c>
      <c r="B169" s="34" t="s">
        <v>100</v>
      </c>
      <c r="C169" s="490">
        <v>21420777.93</v>
      </c>
      <c r="D169" s="490">
        <v>21394479.600000001</v>
      </c>
      <c r="E169" s="490">
        <v>16433198.550000001</v>
      </c>
      <c r="F169" s="264">
        <f t="shared" si="30"/>
        <v>0.76810461657595075</v>
      </c>
      <c r="G169" s="490">
        <v>16201469.23</v>
      </c>
      <c r="H169" s="264">
        <f t="shared" si="32"/>
        <v>0.75727334961678616</v>
      </c>
      <c r="I169" s="490">
        <v>14791471.039999999</v>
      </c>
      <c r="J169" s="170">
        <f t="shared" si="33"/>
        <v>0.69136858276281687</v>
      </c>
      <c r="K169" s="171">
        <v>17481627.039999999</v>
      </c>
      <c r="L169" s="231">
        <v>0.84754697920728972</v>
      </c>
      <c r="M169" s="534">
        <f t="shared" si="31"/>
        <v>-7.3228756515102855E-2</v>
      </c>
      <c r="N169" s="171">
        <v>15990246.060000001</v>
      </c>
      <c r="O169" s="231">
        <v>0.77524161303319217</v>
      </c>
      <c r="P169" s="534">
        <f t="shared" si="35"/>
        <v>-7.4969141531772143E-2</v>
      </c>
    </row>
    <row r="170" spans="1:19" x14ac:dyDescent="0.2">
      <c r="A170" s="638" t="s">
        <v>795</v>
      </c>
      <c r="B170" s="34" t="s">
        <v>658</v>
      </c>
      <c r="C170" s="490">
        <v>211322.62</v>
      </c>
      <c r="D170" s="490">
        <v>211322.62</v>
      </c>
      <c r="E170" s="490">
        <v>211322.62</v>
      </c>
      <c r="F170" s="264">
        <f t="shared" si="30"/>
        <v>1</v>
      </c>
      <c r="G170" s="490">
        <v>211322.62</v>
      </c>
      <c r="H170" s="264">
        <f t="shared" si="32"/>
        <v>1</v>
      </c>
      <c r="I170" s="490">
        <v>0</v>
      </c>
      <c r="J170" s="170">
        <f t="shared" si="33"/>
        <v>0</v>
      </c>
      <c r="K170" s="171">
        <v>211322.62</v>
      </c>
      <c r="L170" s="231">
        <v>1</v>
      </c>
      <c r="M170" s="535">
        <f t="shared" si="31"/>
        <v>0</v>
      </c>
      <c r="N170" s="171">
        <v>0</v>
      </c>
      <c r="O170" s="231">
        <v>0</v>
      </c>
      <c r="P170" s="534" t="s">
        <v>127</v>
      </c>
    </row>
    <row r="171" spans="1:19" x14ac:dyDescent="0.2">
      <c r="A171" s="638" t="s">
        <v>796</v>
      </c>
      <c r="B171" s="34" t="s">
        <v>659</v>
      </c>
      <c r="C171" s="490">
        <v>15585118.16</v>
      </c>
      <c r="D171" s="490">
        <v>17497991.809999999</v>
      </c>
      <c r="E171" s="490">
        <v>16796894.93</v>
      </c>
      <c r="F171" s="264">
        <f t="shared" si="30"/>
        <v>0.95993272327403156</v>
      </c>
      <c r="G171" s="490">
        <v>16164646</v>
      </c>
      <c r="H171" s="264">
        <f t="shared" si="32"/>
        <v>0.92380006663176062</v>
      </c>
      <c r="I171" s="490">
        <v>9755203.9399999995</v>
      </c>
      <c r="J171" s="170">
        <f t="shared" si="33"/>
        <v>0.55750420082063123</v>
      </c>
      <c r="K171" s="171">
        <v>14352081.09</v>
      </c>
      <c r="L171" s="231">
        <v>0.89914892069794972</v>
      </c>
      <c r="M171" s="534">
        <f t="shared" si="31"/>
        <v>0.12629282810162823</v>
      </c>
      <c r="N171" s="171">
        <v>8897816.4100000001</v>
      </c>
      <c r="O171" s="231">
        <v>0.55744264343617955</v>
      </c>
      <c r="P171" s="534">
        <f t="shared" si="35"/>
        <v>9.6359319016338318E-2</v>
      </c>
    </row>
    <row r="172" spans="1:19" x14ac:dyDescent="0.2">
      <c r="A172" s="638" t="s">
        <v>797</v>
      </c>
      <c r="B172" s="34" t="s">
        <v>660</v>
      </c>
      <c r="C172" s="490">
        <v>8834615.9700000007</v>
      </c>
      <c r="D172" s="490">
        <v>8821241.5399999991</v>
      </c>
      <c r="E172" s="490">
        <v>8045666.6699999999</v>
      </c>
      <c r="F172" s="264">
        <f t="shared" si="30"/>
        <v>0.91207871743641211</v>
      </c>
      <c r="G172" s="490">
        <v>7738900.5599999996</v>
      </c>
      <c r="H172" s="264">
        <f t="shared" si="32"/>
        <v>0.87730287453391742</v>
      </c>
      <c r="I172" s="490">
        <v>2571408.39</v>
      </c>
      <c r="J172" s="170">
        <f t="shared" si="33"/>
        <v>0.29150186834131292</v>
      </c>
      <c r="K172" s="171">
        <v>7612729.8399999999</v>
      </c>
      <c r="L172" s="231">
        <v>0.8885574996619644</v>
      </c>
      <c r="M172" s="534">
        <f t="shared" si="31"/>
        <v>1.6573650011465491E-2</v>
      </c>
      <c r="N172" s="171">
        <v>2558034.31</v>
      </c>
      <c r="O172" s="231">
        <v>0.29857365469613439</v>
      </c>
      <c r="P172" s="534">
        <f t="shared" si="35"/>
        <v>5.2282645106507264E-3</v>
      </c>
      <c r="R172"/>
    </row>
    <row r="173" spans="1:19" x14ac:dyDescent="0.2">
      <c r="A173" s="638" t="s">
        <v>661</v>
      </c>
      <c r="B173" s="34" t="s">
        <v>662</v>
      </c>
      <c r="C173" s="490">
        <v>13280781.460000001</v>
      </c>
      <c r="D173" s="490">
        <v>13849652.550000001</v>
      </c>
      <c r="E173" s="490">
        <v>12466100.6</v>
      </c>
      <c r="F173" s="371">
        <f t="shared" si="30"/>
        <v>0.90010204624230805</v>
      </c>
      <c r="G173" s="490">
        <v>12421551.17</v>
      </c>
      <c r="H173" s="371">
        <f t="shared" si="32"/>
        <v>0.89688540020449825</v>
      </c>
      <c r="I173" s="490">
        <v>8809209.5800000001</v>
      </c>
      <c r="J173" s="373">
        <f t="shared" si="33"/>
        <v>0.63605996960551903</v>
      </c>
      <c r="K173" s="171">
        <v>12499572.58</v>
      </c>
      <c r="L173" s="231">
        <v>0.95518785597496192</v>
      </c>
      <c r="M173" s="534">
        <f t="shared" si="31"/>
        <v>-6.2419262339288295E-3</v>
      </c>
      <c r="N173" s="171">
        <v>6959772.5800000001</v>
      </c>
      <c r="O173" s="231">
        <v>0.53184940574692263</v>
      </c>
      <c r="P173" s="534">
        <f t="shared" si="35"/>
        <v>0.26573238977874758</v>
      </c>
    </row>
    <row r="174" spans="1:19" x14ac:dyDescent="0.2">
      <c r="A174" s="638" t="s">
        <v>798</v>
      </c>
      <c r="B174" s="34" t="s">
        <v>471</v>
      </c>
      <c r="C174" s="490">
        <v>5444779.1600000001</v>
      </c>
      <c r="D174" s="490">
        <v>5199555.01</v>
      </c>
      <c r="E174" s="490">
        <v>5190236.84</v>
      </c>
      <c r="F174" s="371">
        <f t="shared" si="30"/>
        <v>0.99820789087103057</v>
      </c>
      <c r="G174" s="490">
        <v>5190236.84</v>
      </c>
      <c r="H174" s="371">
        <f t="shared" si="32"/>
        <v>0.99820789087103057</v>
      </c>
      <c r="I174" s="490">
        <v>132496.29999999999</v>
      </c>
      <c r="J174" s="373">
        <f t="shared" si="33"/>
        <v>2.5482238334853195E-2</v>
      </c>
      <c r="K174" s="171">
        <v>6456013.3300000001</v>
      </c>
      <c r="L174" s="231">
        <v>0.9982617802640974</v>
      </c>
      <c r="M174" s="534">
        <f t="shared" si="31"/>
        <v>-0.19606162894957968</v>
      </c>
      <c r="N174" s="171">
        <v>1433683.53</v>
      </c>
      <c r="O174" s="231">
        <v>0.22168347551926684</v>
      </c>
      <c r="P174" s="534">
        <f t="shared" si="35"/>
        <v>-0.90758330047915103</v>
      </c>
      <c r="R174"/>
    </row>
    <row r="175" spans="1:19" x14ac:dyDescent="0.2">
      <c r="A175" s="645" t="s">
        <v>799</v>
      </c>
      <c r="B175" s="567" t="s">
        <v>423</v>
      </c>
      <c r="C175" s="490">
        <v>6518951.2199999997</v>
      </c>
      <c r="D175" s="490">
        <v>6268294.6600000001</v>
      </c>
      <c r="E175" s="490">
        <v>6268294.6600000001</v>
      </c>
      <c r="F175" s="390">
        <f t="shared" si="30"/>
        <v>1</v>
      </c>
      <c r="G175" s="490">
        <v>6268294.6600000001</v>
      </c>
      <c r="H175" s="390">
        <f t="shared" si="32"/>
        <v>1</v>
      </c>
      <c r="I175" s="490">
        <v>75291</v>
      </c>
      <c r="J175" s="405">
        <f t="shared" si="33"/>
        <v>1.2011400880762042E-2</v>
      </c>
      <c r="K175" s="171">
        <v>6518951.2199999997</v>
      </c>
      <c r="L175" s="231">
        <v>1</v>
      </c>
      <c r="M175" s="534">
        <f t="shared" si="31"/>
        <v>-3.8450442646508987E-2</v>
      </c>
      <c r="N175" s="171">
        <v>0</v>
      </c>
      <c r="O175" s="231">
        <v>0</v>
      </c>
      <c r="P175" s="534" t="s">
        <v>127</v>
      </c>
    </row>
    <row r="176" spans="1:19" x14ac:dyDescent="0.2">
      <c r="A176" s="639">
        <v>3</v>
      </c>
      <c r="B176" s="2" t="s">
        <v>122</v>
      </c>
      <c r="C176" s="192">
        <f>SUBTOTAL(9,C152:C175)</f>
        <v>316892701.75000012</v>
      </c>
      <c r="D176" s="198">
        <f>SUBTOTAL(9,D152:D175)</f>
        <v>321036975.72000009</v>
      </c>
      <c r="E176" s="194">
        <f>SUBTOTAL(9,E152:E175)</f>
        <v>297214492.57000005</v>
      </c>
      <c r="F176" s="82">
        <f t="shared" si="30"/>
        <v>0.9257952044415676</v>
      </c>
      <c r="G176" s="194">
        <f>SUBTOTAL(9,G152:G175)</f>
        <v>295610932.90999997</v>
      </c>
      <c r="H176" s="82">
        <f t="shared" si="32"/>
        <v>0.92080026684472616</v>
      </c>
      <c r="I176" s="194">
        <f>SUBTOTAL(9,I152:I175)</f>
        <v>206820891.10000002</v>
      </c>
      <c r="J176" s="162">
        <f t="shared" si="33"/>
        <v>0.64422763339380473</v>
      </c>
      <c r="K176" s="658">
        <f>SUM(K152:K175)</f>
        <v>307331949.95999998</v>
      </c>
      <c r="L176" s="657">
        <v>0.95341393792046003</v>
      </c>
      <c r="M176" s="667">
        <f t="shared" ref="M176:M182" si="38">+G176/K176-1</f>
        <v>-3.8137971179129093E-2</v>
      </c>
      <c r="N176" s="658">
        <f>SUBTOTAL(9,N152:N175)</f>
        <v>199821080.25000003</v>
      </c>
      <c r="O176" s="657">
        <v>0.61989065251910336</v>
      </c>
      <c r="P176" s="657">
        <f t="shared" ref="P176:P182" si="39">+I176/N176-1</f>
        <v>3.5030392395248855E-2</v>
      </c>
    </row>
    <row r="177" spans="1:16" x14ac:dyDescent="0.2">
      <c r="A177" s="635" t="s">
        <v>800</v>
      </c>
      <c r="B177" s="492" t="s">
        <v>663</v>
      </c>
      <c r="C177" s="490">
        <v>5789085.3399999999</v>
      </c>
      <c r="D177" s="490">
        <v>5535705.3700000001</v>
      </c>
      <c r="E177" s="490">
        <v>4723218.59</v>
      </c>
      <c r="F177" s="70">
        <f t="shared" si="30"/>
        <v>0.85322795819243535</v>
      </c>
      <c r="G177" s="490">
        <v>4545400.3099999996</v>
      </c>
      <c r="H177" s="70">
        <f t="shared" si="32"/>
        <v>0.82110589458629357</v>
      </c>
      <c r="I177" s="490">
        <v>4394440.34</v>
      </c>
      <c r="J177" s="145">
        <f t="shared" si="33"/>
        <v>0.79383566253635351</v>
      </c>
      <c r="K177" s="171">
        <v>3086802.74</v>
      </c>
      <c r="L177" s="231">
        <v>0.58918076832688548</v>
      </c>
      <c r="M177" s="534">
        <f t="shared" si="38"/>
        <v>0.4725269778657768</v>
      </c>
      <c r="N177" s="171">
        <v>3061170.56</v>
      </c>
      <c r="O177" s="231">
        <v>0.58428833146637749</v>
      </c>
      <c r="P177" s="534">
        <f t="shared" si="39"/>
        <v>0.43554246778069095</v>
      </c>
    </row>
    <row r="178" spans="1:16" x14ac:dyDescent="0.2">
      <c r="A178" s="635" t="s">
        <v>664</v>
      </c>
      <c r="B178" s="33" t="s">
        <v>666</v>
      </c>
      <c r="C178" s="490">
        <v>22436445.48</v>
      </c>
      <c r="D178" s="490">
        <v>23732261.760000002</v>
      </c>
      <c r="E178" s="490">
        <v>23190989.260000002</v>
      </c>
      <c r="F178" s="41">
        <f t="shared" ref="F178:F203" si="40">+E178/D178</f>
        <v>0.97719254466878092</v>
      </c>
      <c r="G178" s="490">
        <v>23190989.260000002</v>
      </c>
      <c r="H178" s="41">
        <f t="shared" si="32"/>
        <v>0.97719254466878092</v>
      </c>
      <c r="I178" s="490">
        <v>9683548.8000000007</v>
      </c>
      <c r="J178" s="145">
        <f t="shared" si="33"/>
        <v>0.40803311955379346</v>
      </c>
      <c r="K178" s="171">
        <v>25885012.039999999</v>
      </c>
      <c r="L178" s="231">
        <v>1</v>
      </c>
      <c r="M178" s="534">
        <f t="shared" si="38"/>
        <v>-0.1040765511654751</v>
      </c>
      <c r="N178" s="171">
        <v>10024817.98</v>
      </c>
      <c r="O178" s="231">
        <v>0.38728272424632032</v>
      </c>
      <c r="P178" s="534">
        <f t="shared" si="39"/>
        <v>-3.4042431561435715E-2</v>
      </c>
    </row>
    <row r="179" spans="1:16" x14ac:dyDescent="0.2">
      <c r="A179" s="635" t="s">
        <v>665</v>
      </c>
      <c r="B179" s="33" t="s">
        <v>667</v>
      </c>
      <c r="C179" s="490">
        <v>6874744.6100000003</v>
      </c>
      <c r="D179" s="490">
        <v>6234432.6100000003</v>
      </c>
      <c r="E179" s="490">
        <v>4417482.3099999996</v>
      </c>
      <c r="F179" s="41">
        <f t="shared" si="40"/>
        <v>0.70856204346717599</v>
      </c>
      <c r="G179" s="490">
        <v>2325595.06</v>
      </c>
      <c r="H179" s="41">
        <f t="shared" si="32"/>
        <v>0.37302433204101954</v>
      </c>
      <c r="I179" s="490">
        <v>1623145.25</v>
      </c>
      <c r="J179" s="145">
        <f t="shared" si="33"/>
        <v>0.26035171948069225</v>
      </c>
      <c r="K179" s="171">
        <v>2527311.3199999998</v>
      </c>
      <c r="L179" s="231">
        <v>0.34391683844230847</v>
      </c>
      <c r="M179" s="534">
        <f t="shared" si="38"/>
        <v>-7.9814567522294766E-2</v>
      </c>
      <c r="N179" s="171">
        <v>1630880.84</v>
      </c>
      <c r="O179" s="231">
        <v>0.22193046734303251</v>
      </c>
      <c r="P179" s="534">
        <f t="shared" si="39"/>
        <v>-4.7431975471611265E-3</v>
      </c>
    </row>
    <row r="180" spans="1:16" x14ac:dyDescent="0.2">
      <c r="A180" s="636" t="s">
        <v>668</v>
      </c>
      <c r="B180" s="34" t="s">
        <v>669</v>
      </c>
      <c r="C180" s="490">
        <v>2743104</v>
      </c>
      <c r="D180" s="490">
        <v>11108692.9</v>
      </c>
      <c r="E180" s="490">
        <v>8473195.9299999997</v>
      </c>
      <c r="F180" s="264">
        <f t="shared" si="40"/>
        <v>0.76275363863915968</v>
      </c>
      <c r="G180" s="490">
        <v>7696576.5</v>
      </c>
      <c r="H180" s="264">
        <f t="shared" si="32"/>
        <v>0.69284267458685433</v>
      </c>
      <c r="I180" s="490">
        <v>5265463.07</v>
      </c>
      <c r="J180" s="170">
        <f t="shared" si="33"/>
        <v>0.47399483606212572</v>
      </c>
      <c r="K180" s="171">
        <v>4101218.84</v>
      </c>
      <c r="L180" s="231">
        <v>0.49087563843836429</v>
      </c>
      <c r="M180" s="534">
        <f t="shared" si="38"/>
        <v>0.87665589188603277</v>
      </c>
      <c r="N180" s="171">
        <v>3233229.62</v>
      </c>
      <c r="O180" s="231">
        <v>0.38698584880570042</v>
      </c>
      <c r="P180" s="534">
        <f t="shared" si="39"/>
        <v>0.62854597070034268</v>
      </c>
    </row>
    <row r="181" spans="1:16" x14ac:dyDescent="0.2">
      <c r="A181" s="636" t="s">
        <v>670</v>
      </c>
      <c r="B181" s="34" t="s">
        <v>671</v>
      </c>
      <c r="C181" s="490">
        <v>37841838.060000002</v>
      </c>
      <c r="D181" s="490">
        <v>42547899.530000001</v>
      </c>
      <c r="E181" s="490">
        <v>26263454.579999998</v>
      </c>
      <c r="F181" s="264">
        <f t="shared" si="40"/>
        <v>0.61726794671689866</v>
      </c>
      <c r="G181" s="490">
        <v>23207301.079999998</v>
      </c>
      <c r="H181" s="264">
        <f t="shared" si="32"/>
        <v>0.54543940679461311</v>
      </c>
      <c r="I181" s="490">
        <v>23118187.079999998</v>
      </c>
      <c r="J181" s="170">
        <f t="shared" si="33"/>
        <v>0.54334496732793236</v>
      </c>
      <c r="K181" s="171">
        <v>23803287.629999999</v>
      </c>
      <c r="L181" s="231">
        <v>0.59157223943621495</v>
      </c>
      <c r="M181" s="534">
        <f t="shared" si="38"/>
        <v>-2.5037993039619511E-2</v>
      </c>
      <c r="N181" s="171">
        <v>23018763.629999999</v>
      </c>
      <c r="O181" s="231">
        <v>0.57207482265978049</v>
      </c>
      <c r="P181" s="534">
        <f t="shared" si="39"/>
        <v>4.31923502053011E-3</v>
      </c>
    </row>
    <row r="182" spans="1:16" x14ac:dyDescent="0.2">
      <c r="A182" s="646" t="s">
        <v>672</v>
      </c>
      <c r="B182" s="566" t="s">
        <v>673</v>
      </c>
      <c r="C182" s="490">
        <v>1962280</v>
      </c>
      <c r="D182" s="490">
        <v>2425430</v>
      </c>
      <c r="E182" s="490">
        <v>2225794.9500000002</v>
      </c>
      <c r="F182" s="390">
        <f t="shared" si="40"/>
        <v>0.91769086306345682</v>
      </c>
      <c r="G182" s="490">
        <v>2107226.87</v>
      </c>
      <c r="H182" s="390">
        <f t="shared" si="32"/>
        <v>0.86880547779156692</v>
      </c>
      <c r="I182" s="490">
        <v>249302.59</v>
      </c>
      <c r="J182" s="405">
        <f t="shared" si="33"/>
        <v>0.10278696561022169</v>
      </c>
      <c r="K182" s="171">
        <v>1602411.47</v>
      </c>
      <c r="L182" s="231">
        <v>0.83359940799467303</v>
      </c>
      <c r="M182" s="534">
        <f t="shared" si="38"/>
        <v>0.3150348143726156</v>
      </c>
      <c r="N182" s="171">
        <v>112500</v>
      </c>
      <c r="O182" s="231">
        <v>5.8524252450215371E-2</v>
      </c>
      <c r="P182" s="534">
        <f t="shared" si="39"/>
        <v>1.2160230222222221</v>
      </c>
    </row>
    <row r="183" spans="1:16" ht="15.75" thickBot="1" x14ac:dyDescent="0.3">
      <c r="A183" s="630" t="s">
        <v>19</v>
      </c>
      <c r="K183" s="686"/>
      <c r="L183" s="686"/>
      <c r="M183" s="686"/>
      <c r="N183" s="686"/>
      <c r="O183" s="686"/>
      <c r="P183" s="686"/>
    </row>
    <row r="184" spans="1:16" ht="12.75" customHeight="1" x14ac:dyDescent="0.2">
      <c r="A184" s="631" t="s">
        <v>739</v>
      </c>
      <c r="C184" s="156" t="s">
        <v>763</v>
      </c>
      <c r="D184" s="715" t="s">
        <v>835</v>
      </c>
      <c r="E184" s="713"/>
      <c r="F184" s="713"/>
      <c r="G184" s="713"/>
      <c r="H184" s="713"/>
      <c r="I184" s="713"/>
      <c r="J184" s="714"/>
      <c r="K184" s="724" t="s">
        <v>834</v>
      </c>
      <c r="L184" s="722"/>
      <c r="M184" s="722"/>
      <c r="N184" s="722"/>
      <c r="O184" s="722"/>
      <c r="P184" s="725"/>
    </row>
    <row r="185" spans="1:16" ht="12.75" customHeight="1" x14ac:dyDescent="0.2">
      <c r="A185" s="631" t="s">
        <v>146</v>
      </c>
      <c r="C185" s="149">
        <v>1</v>
      </c>
      <c r="D185" s="140">
        <v>2</v>
      </c>
      <c r="E185" s="79">
        <v>3</v>
      </c>
      <c r="F185" s="80" t="s">
        <v>36</v>
      </c>
      <c r="G185" s="79">
        <v>4</v>
      </c>
      <c r="H185" s="80" t="s">
        <v>37</v>
      </c>
      <c r="I185" s="79">
        <v>5</v>
      </c>
      <c r="J185" s="141" t="s">
        <v>38</v>
      </c>
      <c r="K185" s="691" t="s">
        <v>525</v>
      </c>
      <c r="L185" s="690" t="s">
        <v>526</v>
      </c>
      <c r="M185" s="690" t="s">
        <v>527</v>
      </c>
      <c r="N185" s="691" t="s">
        <v>39</v>
      </c>
      <c r="O185" s="690" t="s">
        <v>40</v>
      </c>
      <c r="P185" s="693" t="s">
        <v>352</v>
      </c>
    </row>
    <row r="186" spans="1:16" ht="14.1" customHeight="1" x14ac:dyDescent="0.2">
      <c r="A186" s="640"/>
      <c r="B186" s="2" t="s">
        <v>413</v>
      </c>
      <c r="C186" s="234" t="s">
        <v>13</v>
      </c>
      <c r="D186" s="235" t="s">
        <v>14</v>
      </c>
      <c r="E186" s="81" t="s">
        <v>15</v>
      </c>
      <c r="F186" s="81" t="s">
        <v>18</v>
      </c>
      <c r="G186" s="81" t="s">
        <v>16</v>
      </c>
      <c r="H186" s="81" t="s">
        <v>18</v>
      </c>
      <c r="I186" s="81" t="s">
        <v>17</v>
      </c>
      <c r="J186" s="105" t="s">
        <v>18</v>
      </c>
      <c r="K186" s="662" t="s">
        <v>16</v>
      </c>
      <c r="L186" s="662" t="s">
        <v>18</v>
      </c>
      <c r="M186" s="663" t="s">
        <v>824</v>
      </c>
      <c r="N186" s="664" t="s">
        <v>17</v>
      </c>
      <c r="O186" s="662" t="s">
        <v>18</v>
      </c>
      <c r="P186" s="666" t="s">
        <v>824</v>
      </c>
    </row>
    <row r="187" spans="1:16" x14ac:dyDescent="0.2">
      <c r="A187" s="635" t="s">
        <v>674</v>
      </c>
      <c r="B187" s="34" t="s">
        <v>675</v>
      </c>
      <c r="C187" s="490">
        <v>10350043.93</v>
      </c>
      <c r="D187" s="490">
        <v>9850033.9299999997</v>
      </c>
      <c r="E187" s="490">
        <v>5654220.1799999997</v>
      </c>
      <c r="F187" s="41">
        <f t="shared" si="40"/>
        <v>0.5740305282379875</v>
      </c>
      <c r="G187" s="490">
        <v>5654220.1799999997</v>
      </c>
      <c r="H187" s="41">
        <f t="shared" si="32"/>
        <v>0.5740305282379875</v>
      </c>
      <c r="I187" s="490">
        <v>5516000</v>
      </c>
      <c r="J187" s="145">
        <f t="shared" si="33"/>
        <v>0.55999807099141641</v>
      </c>
      <c r="K187" s="171">
        <v>6142614.2699999996</v>
      </c>
      <c r="L187" s="231">
        <v>0.50913639052301962</v>
      </c>
      <c r="M187" s="534">
        <f>+G187/K187-1</f>
        <v>-7.9509158239884026E-2</v>
      </c>
      <c r="N187" s="171">
        <v>5853293.3700000001</v>
      </c>
      <c r="O187" s="231">
        <v>0.48515575422484108</v>
      </c>
      <c r="P187" s="534">
        <f>+I187/N187-1</f>
        <v>-5.7624545478744738E-2</v>
      </c>
    </row>
    <row r="188" spans="1:16" x14ac:dyDescent="0.2">
      <c r="A188" s="636" t="s">
        <v>676</v>
      </c>
      <c r="B188" s="34" t="s">
        <v>677</v>
      </c>
      <c r="C188" s="490">
        <v>993800.67</v>
      </c>
      <c r="D188" s="490">
        <v>1194005.17</v>
      </c>
      <c r="E188" s="490">
        <v>831010.33</v>
      </c>
      <c r="F188" s="264">
        <f t="shared" si="40"/>
        <v>0.69598553748305803</v>
      </c>
      <c r="G188" s="490">
        <v>556011.66</v>
      </c>
      <c r="H188" s="264">
        <f t="shared" si="32"/>
        <v>0.46566939069451441</v>
      </c>
      <c r="I188" s="490">
        <v>323125.42</v>
      </c>
      <c r="J188" s="170">
        <f t="shared" si="33"/>
        <v>0.27062313306398833</v>
      </c>
      <c r="K188" s="171">
        <v>549905.30000000005</v>
      </c>
      <c r="L188" s="231">
        <v>0.4692090841655116</v>
      </c>
      <c r="M188" s="534">
        <f>+G188/K188-1</f>
        <v>1.1104384700420189E-2</v>
      </c>
      <c r="N188" s="171">
        <v>339514.12</v>
      </c>
      <c r="O188" s="231">
        <v>0.28969189659830447</v>
      </c>
      <c r="P188" s="534">
        <f>+I188/N188-1</f>
        <v>-4.8271040980563673E-2</v>
      </c>
    </row>
    <row r="189" spans="1:16" x14ac:dyDescent="0.2">
      <c r="A189" s="636" t="s">
        <v>678</v>
      </c>
      <c r="B189" s="34" t="s">
        <v>679</v>
      </c>
      <c r="C189" s="490">
        <v>4754764.68</v>
      </c>
      <c r="D189" s="490">
        <v>4754764.68</v>
      </c>
      <c r="E189" s="490">
        <v>2574159.27</v>
      </c>
      <c r="F189" s="264">
        <f t="shared" si="40"/>
        <v>0.54138520899419151</v>
      </c>
      <c r="G189" s="490">
        <v>1436302.62</v>
      </c>
      <c r="H189" s="264">
        <f t="shared" si="32"/>
        <v>0.30207648888314703</v>
      </c>
      <c r="I189" s="490">
        <v>869430.19</v>
      </c>
      <c r="J189" s="170">
        <f t="shared" si="33"/>
        <v>0.18285451510504616</v>
      </c>
      <c r="K189" s="171">
        <v>1916204.34</v>
      </c>
      <c r="L189" s="231">
        <v>0.35265771524202888</v>
      </c>
      <c r="M189" s="534">
        <f>+G189/K189-1</f>
        <v>-0.25044391664408816</v>
      </c>
      <c r="N189" s="171">
        <v>530178.85</v>
      </c>
      <c r="O189" s="231">
        <v>9.7573968499959834E-2</v>
      </c>
      <c r="P189" s="534">
        <f t="shared" ref="P189:P195" si="41">+I189/N189-1</f>
        <v>0.6398809382909183</v>
      </c>
    </row>
    <row r="190" spans="1:16" x14ac:dyDescent="0.2">
      <c r="A190" s="636" t="s">
        <v>680</v>
      </c>
      <c r="B190" s="34" t="s">
        <v>682</v>
      </c>
      <c r="C190" s="490">
        <v>151035710.06</v>
      </c>
      <c r="D190" s="490">
        <v>168246290.59999999</v>
      </c>
      <c r="E190" s="490">
        <v>162651875.37</v>
      </c>
      <c r="F190" s="264">
        <f t="shared" si="40"/>
        <v>0.966748656329663</v>
      </c>
      <c r="G190" s="490">
        <v>161783864.08000001</v>
      </c>
      <c r="H190" s="264">
        <f t="shared" si="32"/>
        <v>0.96158948588433257</v>
      </c>
      <c r="I190" s="490">
        <v>92552890.849999994</v>
      </c>
      <c r="J190" s="170">
        <f t="shared" si="33"/>
        <v>0.55010360418608839</v>
      </c>
      <c r="K190" s="171">
        <v>114122637.5</v>
      </c>
      <c r="L190" s="231">
        <v>0.79205519964687376</v>
      </c>
      <c r="M190" s="534">
        <f t="shared" ref="M190:M195" si="42">+G190/K190-1</f>
        <v>0.41763166032681309</v>
      </c>
      <c r="N190" s="171">
        <v>81706666.150000006</v>
      </c>
      <c r="O190" s="231">
        <v>0.56707583339824852</v>
      </c>
      <c r="P190" s="534">
        <f t="shared" si="41"/>
        <v>0.13274589713510165</v>
      </c>
    </row>
    <row r="191" spans="1:16" x14ac:dyDescent="0.2">
      <c r="A191" s="636" t="s">
        <v>681</v>
      </c>
      <c r="B191" s="34" t="s">
        <v>683</v>
      </c>
      <c r="C191" s="490">
        <v>15654064</v>
      </c>
      <c r="D191" s="490">
        <v>15654074</v>
      </c>
      <c r="E191" s="490">
        <v>15363305</v>
      </c>
      <c r="F191" s="264">
        <f t="shared" si="40"/>
        <v>0.9814253465264059</v>
      </c>
      <c r="G191" s="490">
        <v>15363305</v>
      </c>
      <c r="H191" s="264">
        <f t="shared" si="32"/>
        <v>0.9814253465264059</v>
      </c>
      <c r="I191" s="490">
        <v>8267578.0099999998</v>
      </c>
      <c r="J191" s="170">
        <f t="shared" si="33"/>
        <v>0.52814225932495273</v>
      </c>
      <c r="K191" s="171">
        <v>14327012</v>
      </c>
      <c r="L191" s="231">
        <v>0.91052716472615502</v>
      </c>
      <c r="M191" s="534">
        <f t="shared" si="42"/>
        <v>7.2331411462487782E-2</v>
      </c>
      <c r="N191" s="171">
        <v>7744750.4800000004</v>
      </c>
      <c r="O191" s="231">
        <v>0.49220351710921501</v>
      </c>
      <c r="P191" s="534">
        <f t="shared" si="41"/>
        <v>6.7507343374088924E-2</v>
      </c>
    </row>
    <row r="192" spans="1:16" x14ac:dyDescent="0.2">
      <c r="A192" s="636" t="s">
        <v>801</v>
      </c>
      <c r="B192" s="34" t="s">
        <v>742</v>
      </c>
      <c r="C192" s="490">
        <v>0</v>
      </c>
      <c r="D192" s="490"/>
      <c r="E192" s="490"/>
      <c r="F192" s="264" t="s">
        <v>127</v>
      </c>
      <c r="G192" s="490"/>
      <c r="H192" s="264" t="s">
        <v>127</v>
      </c>
      <c r="I192" s="490"/>
      <c r="J192" s="170" t="s">
        <v>127</v>
      </c>
      <c r="K192" s="171">
        <v>0</v>
      </c>
      <c r="L192" s="231" t="s">
        <v>127</v>
      </c>
      <c r="M192" s="534" t="s">
        <v>127</v>
      </c>
      <c r="N192" s="171">
        <v>0</v>
      </c>
      <c r="O192" s="231" t="s">
        <v>127</v>
      </c>
      <c r="P192" s="534" t="s">
        <v>127</v>
      </c>
    </row>
    <row r="193" spans="1:16" x14ac:dyDescent="0.2">
      <c r="A193" s="636" t="s">
        <v>827</v>
      </c>
      <c r="B193" s="34" t="s">
        <v>829</v>
      </c>
      <c r="C193" s="490">
        <v>1888721.52</v>
      </c>
      <c r="D193" s="490">
        <v>2484617.52</v>
      </c>
      <c r="E193" s="490">
        <v>1225580.3899999999</v>
      </c>
      <c r="F193" s="264">
        <f t="shared" si="40"/>
        <v>0.49326722529107814</v>
      </c>
      <c r="G193" s="490">
        <v>1102801.28</v>
      </c>
      <c r="H193" s="264">
        <f t="shared" si="32"/>
        <v>0.44385152689416763</v>
      </c>
      <c r="I193" s="490">
        <v>927955.47</v>
      </c>
      <c r="J193" s="170">
        <f t="shared" si="33"/>
        <v>0.37348020873651411</v>
      </c>
      <c r="K193" s="171"/>
      <c r="L193" s="231"/>
      <c r="M193" s="534" t="s">
        <v>127</v>
      </c>
      <c r="N193" s="171"/>
      <c r="O193" s="231"/>
      <c r="P193" s="534" t="s">
        <v>127</v>
      </c>
    </row>
    <row r="194" spans="1:16" x14ac:dyDescent="0.2">
      <c r="A194" s="636" t="s">
        <v>802</v>
      </c>
      <c r="B194" s="34" t="s">
        <v>684</v>
      </c>
      <c r="C194" s="490">
        <v>44965872.729999997</v>
      </c>
      <c r="D194" s="490">
        <v>41346549.43</v>
      </c>
      <c r="E194" s="490">
        <v>39985779.43</v>
      </c>
      <c r="F194" s="264">
        <f t="shared" si="40"/>
        <v>0.96708866837113472</v>
      </c>
      <c r="G194" s="490">
        <v>39474833.329999998</v>
      </c>
      <c r="H194" s="264">
        <f t="shared" si="32"/>
        <v>0.95473102046474689</v>
      </c>
      <c r="I194" s="490">
        <v>10623875.92</v>
      </c>
      <c r="J194" s="170">
        <f t="shared" si="33"/>
        <v>0.25694709876543137</v>
      </c>
      <c r="K194" s="171">
        <v>36578865.229999997</v>
      </c>
      <c r="L194" s="231">
        <v>0.96464631210757723</v>
      </c>
      <c r="M194" s="534">
        <f t="shared" si="42"/>
        <v>7.9170528713528476E-2</v>
      </c>
      <c r="N194" s="171">
        <v>11847208.66</v>
      </c>
      <c r="O194" s="231">
        <v>0.31243085510659929</v>
      </c>
      <c r="P194" s="534">
        <f t="shared" si="41"/>
        <v>-0.10325915370515637</v>
      </c>
    </row>
    <row r="195" spans="1:16" x14ac:dyDescent="0.2">
      <c r="A195" s="646" t="s">
        <v>685</v>
      </c>
      <c r="B195" s="566" t="s">
        <v>686</v>
      </c>
      <c r="C195" s="490">
        <v>1507477</v>
      </c>
      <c r="D195" s="490">
        <v>1457697.45</v>
      </c>
      <c r="E195" s="490">
        <v>1120120.8799999999</v>
      </c>
      <c r="F195" s="390">
        <f t="shared" si="40"/>
        <v>0.76841794571294608</v>
      </c>
      <c r="G195" s="490">
        <v>940758.35</v>
      </c>
      <c r="H195" s="390">
        <f t="shared" si="32"/>
        <v>0.64537284468735268</v>
      </c>
      <c r="I195" s="490">
        <v>805383.1</v>
      </c>
      <c r="J195" s="405">
        <f t="shared" si="33"/>
        <v>0.55250360765877715</v>
      </c>
      <c r="K195" s="171">
        <v>839530.57</v>
      </c>
      <c r="L195" s="231">
        <v>0.57085007312598535</v>
      </c>
      <c r="M195" s="534">
        <f t="shared" si="42"/>
        <v>0.12057664558897474</v>
      </c>
      <c r="N195" s="171">
        <v>786084.39</v>
      </c>
      <c r="O195" s="231">
        <v>0.53450862607027594</v>
      </c>
      <c r="P195" s="534">
        <f t="shared" si="41"/>
        <v>2.4550430266144785E-2</v>
      </c>
    </row>
    <row r="196" spans="1:16" x14ac:dyDescent="0.2">
      <c r="A196" s="643" t="s">
        <v>757</v>
      </c>
      <c r="B196" s="605" t="s">
        <v>756</v>
      </c>
      <c r="C196" s="490" t="s">
        <v>146</v>
      </c>
      <c r="D196" s="490"/>
      <c r="E196" s="490"/>
      <c r="F196" s="70" t="s">
        <v>127</v>
      </c>
      <c r="G196" s="490"/>
      <c r="H196" s="70" t="s">
        <v>127</v>
      </c>
      <c r="I196" s="490"/>
      <c r="J196" s="164" t="s">
        <v>127</v>
      </c>
      <c r="K196" s="171"/>
      <c r="L196" s="231"/>
      <c r="M196" s="534" t="s">
        <v>127</v>
      </c>
      <c r="N196" s="171"/>
      <c r="O196" s="231"/>
      <c r="P196" s="534" t="s">
        <v>127</v>
      </c>
    </row>
    <row r="197" spans="1:16" x14ac:dyDescent="0.2">
      <c r="A197" s="634">
        <v>4</v>
      </c>
      <c r="B197" s="480" t="s">
        <v>121</v>
      </c>
      <c r="C197" s="192">
        <f>SUM(C177:C182,C187:C195)</f>
        <v>308797952.08000004</v>
      </c>
      <c r="D197" s="198">
        <f>SUM(D177:D182,D187:D195)</f>
        <v>336572454.94999993</v>
      </c>
      <c r="E197" s="194">
        <f>SUM(E177:E182,E187:E195)</f>
        <v>298700186.46999997</v>
      </c>
      <c r="F197" s="82">
        <f t="shared" si="40"/>
        <v>0.88747662524663185</v>
      </c>
      <c r="G197" s="194">
        <f>SUM(G177:G182,G187:G195)</f>
        <v>289385185.58000004</v>
      </c>
      <c r="H197" s="82">
        <f t="shared" si="32"/>
        <v>0.85980056099061974</v>
      </c>
      <c r="I197" s="194">
        <f>SUM(I177:I182,I187:I195)</f>
        <v>164220326.08999997</v>
      </c>
      <c r="J197" s="162">
        <f t="shared" si="33"/>
        <v>0.48791968467650149</v>
      </c>
      <c r="K197" s="658">
        <f>SUM(K177:K196)</f>
        <v>235482813.24999997</v>
      </c>
      <c r="L197" s="659">
        <v>0.76737788392554596</v>
      </c>
      <c r="M197" s="667">
        <f t="shared" ref="M197:M203" si="43">+G197/K197-1</f>
        <v>0.22890151338889742</v>
      </c>
      <c r="N197" s="658">
        <f>SUBTOTAL(9,N177:N196)</f>
        <v>149889058.64999998</v>
      </c>
      <c r="O197" s="657">
        <v>0.48844986631069581</v>
      </c>
      <c r="P197" s="657">
        <f t="shared" ref="P197:P203" si="44">+I197/N197-1</f>
        <v>9.5612498797956746E-2</v>
      </c>
    </row>
    <row r="198" spans="1:16" x14ac:dyDescent="0.2">
      <c r="A198" s="635" t="s">
        <v>687</v>
      </c>
      <c r="B198" s="33" t="s">
        <v>111</v>
      </c>
      <c r="C198" s="490">
        <v>23871191.34</v>
      </c>
      <c r="D198" s="490">
        <v>23997717.879999999</v>
      </c>
      <c r="E198" s="490">
        <v>16526799.09</v>
      </c>
      <c r="F198" s="41">
        <f t="shared" si="40"/>
        <v>0.68868211438445337</v>
      </c>
      <c r="G198" s="490">
        <v>16021799.09</v>
      </c>
      <c r="H198" s="41">
        <f t="shared" si="32"/>
        <v>0.66763844671050032</v>
      </c>
      <c r="I198" s="490">
        <v>15338931.26</v>
      </c>
      <c r="J198" s="145">
        <f t="shared" si="33"/>
        <v>0.63918291467138455</v>
      </c>
      <c r="K198" s="171">
        <v>15757043.220000001</v>
      </c>
      <c r="L198" s="231">
        <v>0.67896877290489943</v>
      </c>
      <c r="M198" s="534">
        <f t="shared" si="43"/>
        <v>1.6802382674431682E-2</v>
      </c>
      <c r="N198" s="171">
        <v>15082569.91</v>
      </c>
      <c r="O198" s="231">
        <v>0.64990581297936301</v>
      </c>
      <c r="P198" s="534">
        <f t="shared" si="44"/>
        <v>1.6997192887534984E-2</v>
      </c>
    </row>
    <row r="199" spans="1:16" x14ac:dyDescent="0.2">
      <c r="A199" s="635" t="s">
        <v>688</v>
      </c>
      <c r="B199" s="33" t="s">
        <v>689</v>
      </c>
      <c r="C199" s="490">
        <v>6957425.8899999997</v>
      </c>
      <c r="D199" s="490">
        <v>6965756.5800000001</v>
      </c>
      <c r="E199" s="490">
        <v>4603445.25</v>
      </c>
      <c r="F199" s="41">
        <f t="shared" si="40"/>
        <v>0.66086794695315065</v>
      </c>
      <c r="G199" s="490">
        <v>3998249.74</v>
      </c>
      <c r="H199" s="41">
        <f t="shared" si="32"/>
        <v>0.57398642833424995</v>
      </c>
      <c r="I199" s="490">
        <v>3591166.22</v>
      </c>
      <c r="J199" s="145">
        <f t="shared" si="33"/>
        <v>0.51554575282043524</v>
      </c>
      <c r="K199" s="171">
        <v>3933030.96</v>
      </c>
      <c r="L199" s="231">
        <v>0.55031316378379325</v>
      </c>
      <c r="M199" s="534">
        <f>+G199/K199-1</f>
        <v>1.65823205215756E-2</v>
      </c>
      <c r="N199" s="171">
        <v>3639214.31</v>
      </c>
      <c r="O199" s="231">
        <v>0.50920207875082535</v>
      </c>
      <c r="P199" s="534">
        <f t="shared" si="44"/>
        <v>-1.320287455123792E-2</v>
      </c>
    </row>
    <row r="200" spans="1:16" x14ac:dyDescent="0.2">
      <c r="A200" s="636" t="s">
        <v>690</v>
      </c>
      <c r="B200" s="34" t="s">
        <v>691</v>
      </c>
      <c r="C200" s="490">
        <v>55715012.659999996</v>
      </c>
      <c r="D200" s="490">
        <v>57010668.189999998</v>
      </c>
      <c r="E200" s="490">
        <v>38184037.579999998</v>
      </c>
      <c r="F200" s="41">
        <f t="shared" si="40"/>
        <v>0.66977004115692329</v>
      </c>
      <c r="G200" s="490">
        <v>35308876.75</v>
      </c>
      <c r="H200" s="41">
        <f t="shared" si="32"/>
        <v>0.61933806199790131</v>
      </c>
      <c r="I200" s="490">
        <v>30128785.52</v>
      </c>
      <c r="J200" s="145">
        <f t="shared" si="33"/>
        <v>0.52847627429290089</v>
      </c>
      <c r="K200" s="171">
        <v>33531929.32</v>
      </c>
      <c r="L200" s="231">
        <v>0.62623730548011525</v>
      </c>
      <c r="M200" s="534">
        <f t="shared" si="43"/>
        <v>5.2992698780983893E-2</v>
      </c>
      <c r="N200" s="171">
        <v>27201432.600000001</v>
      </c>
      <c r="O200" s="231">
        <v>0.50800989391513385</v>
      </c>
      <c r="P200" s="534">
        <f t="shared" si="44"/>
        <v>0.10761760099355944</v>
      </c>
    </row>
    <row r="201" spans="1:16" x14ac:dyDescent="0.2">
      <c r="A201" s="636" t="s">
        <v>692</v>
      </c>
      <c r="B201" s="34" t="s">
        <v>693</v>
      </c>
      <c r="C201" s="490">
        <v>922312.7</v>
      </c>
      <c r="D201" s="490">
        <v>919014.71</v>
      </c>
      <c r="E201" s="490">
        <v>650922.19999999995</v>
      </c>
      <c r="F201" s="41">
        <f t="shared" si="40"/>
        <v>0.70828267808683931</v>
      </c>
      <c r="G201" s="490">
        <v>644529.53</v>
      </c>
      <c r="H201" s="41">
        <f t="shared" si="32"/>
        <v>0.70132667408555416</v>
      </c>
      <c r="I201" s="490">
        <v>604969.84</v>
      </c>
      <c r="J201" s="145">
        <f t="shared" si="33"/>
        <v>0.65828091043286996</v>
      </c>
      <c r="K201" s="171">
        <v>595312.36</v>
      </c>
      <c r="L201" s="231">
        <v>0.67292412445747396</v>
      </c>
      <c r="M201" s="534">
        <f t="shared" si="43"/>
        <v>8.2674530728708673E-2</v>
      </c>
      <c r="N201" s="171">
        <v>582424.75</v>
      </c>
      <c r="O201" s="231">
        <v>0.65835633742950195</v>
      </c>
      <c r="P201" s="534">
        <f t="shared" si="44"/>
        <v>3.8709017774399168E-2</v>
      </c>
    </row>
    <row r="202" spans="1:16" x14ac:dyDescent="0.2">
      <c r="A202" s="636" t="s">
        <v>694</v>
      </c>
      <c r="B202" s="34" t="s">
        <v>695</v>
      </c>
      <c r="C202" s="490">
        <v>4515330.0599999996</v>
      </c>
      <c r="D202" s="490">
        <v>4969907.04</v>
      </c>
      <c r="E202" s="490">
        <v>3727760.69</v>
      </c>
      <c r="F202" s="41">
        <f t="shared" si="40"/>
        <v>0.75006648212880855</v>
      </c>
      <c r="G202" s="490">
        <v>3373558.67</v>
      </c>
      <c r="H202" s="41">
        <f t="shared" si="32"/>
        <v>0.67879713701848232</v>
      </c>
      <c r="I202" s="490">
        <v>2811395.46</v>
      </c>
      <c r="J202" s="145">
        <f t="shared" si="33"/>
        <v>0.56568371146032537</v>
      </c>
      <c r="K202" s="171">
        <v>2950128.55</v>
      </c>
      <c r="L202" s="231">
        <v>0.68306532160310129</v>
      </c>
      <c r="M202" s="534">
        <f t="shared" si="43"/>
        <v>0.14352937942314425</v>
      </c>
      <c r="N202" s="171">
        <v>2550521.64</v>
      </c>
      <c r="O202" s="231">
        <v>0.59054134582788587</v>
      </c>
      <c r="P202" s="534">
        <f t="shared" si="44"/>
        <v>0.10228253542675292</v>
      </c>
    </row>
    <row r="203" spans="1:16" x14ac:dyDescent="0.2">
      <c r="A203" s="636" t="s">
        <v>696</v>
      </c>
      <c r="B203" s="34" t="s">
        <v>697</v>
      </c>
      <c r="C203" s="490">
        <v>7548309.2699999996</v>
      </c>
      <c r="D203" s="490">
        <v>8271246.5</v>
      </c>
      <c r="E203" s="490">
        <v>5827397.9699999997</v>
      </c>
      <c r="F203" s="41">
        <f t="shared" si="40"/>
        <v>0.7045368518517735</v>
      </c>
      <c r="G203" s="490">
        <v>5473774.0300000003</v>
      </c>
      <c r="H203" s="41">
        <f t="shared" si="32"/>
        <v>0.66178344823842461</v>
      </c>
      <c r="I203" s="490">
        <v>4828904.41</v>
      </c>
      <c r="J203" s="145">
        <f t="shared" si="33"/>
        <v>0.5838182201437232</v>
      </c>
      <c r="K203" s="171">
        <v>5170633.22</v>
      </c>
      <c r="L203" s="231">
        <v>0.71213925788897303</v>
      </c>
      <c r="M203" s="534">
        <f t="shared" si="43"/>
        <v>5.8627405407030597E-2</v>
      </c>
      <c r="N203" s="171">
        <v>4682932.3600000003</v>
      </c>
      <c r="O203" s="231">
        <v>0.64496935553178869</v>
      </c>
      <c r="P203" s="534">
        <f t="shared" si="44"/>
        <v>3.1171078029408106E-2</v>
      </c>
    </row>
    <row r="204" spans="1:16" x14ac:dyDescent="0.2">
      <c r="A204" s="636" t="s">
        <v>698</v>
      </c>
      <c r="B204" s="34" t="s">
        <v>699</v>
      </c>
      <c r="C204" s="490">
        <v>1128377.3799999999</v>
      </c>
      <c r="D204" s="490">
        <v>0</v>
      </c>
      <c r="E204" s="490">
        <v>0</v>
      </c>
      <c r="F204" s="41" t="s">
        <v>127</v>
      </c>
      <c r="G204" s="490">
        <v>0</v>
      </c>
      <c r="H204" s="41" t="s">
        <v>127</v>
      </c>
      <c r="I204" s="490">
        <v>0</v>
      </c>
      <c r="J204" s="145" t="s">
        <v>127</v>
      </c>
      <c r="K204" s="171">
        <v>0</v>
      </c>
      <c r="L204" s="231" t="s">
        <v>127</v>
      </c>
      <c r="M204" s="535" t="s">
        <v>127</v>
      </c>
      <c r="N204" s="171">
        <v>0</v>
      </c>
      <c r="O204" s="231" t="s">
        <v>127</v>
      </c>
      <c r="P204" s="534" t="s">
        <v>127</v>
      </c>
    </row>
    <row r="205" spans="1:16" x14ac:dyDescent="0.2">
      <c r="A205" s="636" t="s">
        <v>700</v>
      </c>
      <c r="B205" s="34" t="s">
        <v>701</v>
      </c>
      <c r="C205" s="490">
        <v>2248508.67</v>
      </c>
      <c r="D205" s="490">
        <v>2368463.89</v>
      </c>
      <c r="E205" s="490">
        <v>1709675.82</v>
      </c>
      <c r="F205" s="41">
        <f t="shared" ref="F205:F219" si="45">+E205/D205</f>
        <v>0.72185006797802598</v>
      </c>
      <c r="G205" s="490">
        <v>1670048.3</v>
      </c>
      <c r="H205" s="41">
        <f t="shared" ref="H205:H219" si="46">+G205/D205</f>
        <v>0.70511875103994093</v>
      </c>
      <c r="I205" s="490">
        <v>1380026.38</v>
      </c>
      <c r="J205" s="145">
        <f t="shared" ref="J205:J219" si="47">+I205/D205</f>
        <v>0.58266726625078491</v>
      </c>
      <c r="K205" s="171">
        <v>1628948.21</v>
      </c>
      <c r="L205" s="231">
        <v>0.67615630253725612</v>
      </c>
      <c r="M205" s="534">
        <f>+G205/K205-1</f>
        <v>2.5231059985633353E-2</v>
      </c>
      <c r="N205" s="171">
        <v>1523728.2</v>
      </c>
      <c r="O205" s="231">
        <v>0.63248077468573949</v>
      </c>
      <c r="P205" s="534">
        <f t="shared" ref="P205:P210" si="48">+I205/N205-1</f>
        <v>-9.4309352547258807E-2</v>
      </c>
    </row>
    <row r="206" spans="1:16" x14ac:dyDescent="0.2">
      <c r="A206" s="636" t="s">
        <v>702</v>
      </c>
      <c r="B206" s="34" t="s">
        <v>703</v>
      </c>
      <c r="C206" s="490">
        <v>14128474.859999999</v>
      </c>
      <c r="D206" s="490">
        <v>14544180.32</v>
      </c>
      <c r="E206" s="490">
        <v>12421598.550000001</v>
      </c>
      <c r="F206" s="41">
        <f t="shared" si="45"/>
        <v>0.85405971850602036</v>
      </c>
      <c r="G206" s="490">
        <v>10672943.140000001</v>
      </c>
      <c r="H206" s="41">
        <f t="shared" si="46"/>
        <v>0.7338291265079695</v>
      </c>
      <c r="I206" s="490">
        <v>8894776.3000000007</v>
      </c>
      <c r="J206" s="145">
        <f t="shared" si="47"/>
        <v>0.61156944594317297</v>
      </c>
      <c r="K206" s="171">
        <v>9937894.1999999993</v>
      </c>
      <c r="L206" s="231">
        <v>0.7072795223901911</v>
      </c>
      <c r="M206" s="534">
        <f>+G206/K206-1</f>
        <v>7.3964254922335604E-2</v>
      </c>
      <c r="N206" s="171">
        <v>7515320.6299999999</v>
      </c>
      <c r="O206" s="231">
        <v>0.53486506082903862</v>
      </c>
      <c r="P206" s="534">
        <f t="shared" si="48"/>
        <v>0.18355247073470515</v>
      </c>
    </row>
    <row r="207" spans="1:16" x14ac:dyDescent="0.2">
      <c r="A207" s="636" t="s">
        <v>704</v>
      </c>
      <c r="B207" s="34" t="s">
        <v>705</v>
      </c>
      <c r="C207" s="490">
        <v>1036764.12</v>
      </c>
      <c r="D207" s="490">
        <v>1053500.6200000001</v>
      </c>
      <c r="E207" s="490">
        <v>1041302.94</v>
      </c>
      <c r="F207" s="41">
        <f t="shared" si="45"/>
        <v>0.98842176286521766</v>
      </c>
      <c r="G207" s="490">
        <v>1030628.94</v>
      </c>
      <c r="H207" s="41">
        <f t="shared" si="46"/>
        <v>0.97828982767945583</v>
      </c>
      <c r="I207" s="490">
        <v>1014053.54</v>
      </c>
      <c r="J207" s="145">
        <f t="shared" si="47"/>
        <v>0.96255618719996572</v>
      </c>
      <c r="K207" s="171">
        <v>46126.97</v>
      </c>
      <c r="L207" s="231">
        <v>4.8899516860543599E-2</v>
      </c>
      <c r="M207" s="534">
        <f>+G207/K207-1</f>
        <v>21.343304578644553</v>
      </c>
      <c r="N207" s="171">
        <v>46126.97</v>
      </c>
      <c r="O207" s="231">
        <v>4.8899516860543599E-2</v>
      </c>
      <c r="P207" s="534">
        <f t="shared" si="48"/>
        <v>20.983961660607665</v>
      </c>
    </row>
    <row r="208" spans="1:16" x14ac:dyDescent="0.2">
      <c r="A208" s="636" t="s">
        <v>706</v>
      </c>
      <c r="B208" s="34" t="s">
        <v>707</v>
      </c>
      <c r="C208" s="490">
        <v>20238704.199999999</v>
      </c>
      <c r="D208" s="490">
        <v>20432106.469999999</v>
      </c>
      <c r="E208" s="490">
        <v>16042748.710000001</v>
      </c>
      <c r="F208" s="41">
        <f t="shared" si="45"/>
        <v>0.78517350785907503</v>
      </c>
      <c r="G208" s="490">
        <v>15983538.529999999</v>
      </c>
      <c r="H208" s="41">
        <f t="shared" si="46"/>
        <v>0.7822756089034808</v>
      </c>
      <c r="I208" s="490">
        <v>12930517.029999999</v>
      </c>
      <c r="J208" s="145">
        <f t="shared" si="47"/>
        <v>0.63285286071632341</v>
      </c>
      <c r="K208" s="171">
        <v>14046135.560000001</v>
      </c>
      <c r="L208" s="231">
        <v>0.81549939896805457</v>
      </c>
      <c r="M208" s="534">
        <f t="shared" ref="M208:M217" si="49">+G208/K208-1</f>
        <v>0.13793138772754365</v>
      </c>
      <c r="N208" s="171">
        <v>9781329.3800000008</v>
      </c>
      <c r="O208" s="231">
        <v>0.56789059143172438</v>
      </c>
      <c r="P208" s="534">
        <f t="shared" si="48"/>
        <v>0.32195906380979045</v>
      </c>
    </row>
    <row r="209" spans="1:16" x14ac:dyDescent="0.2">
      <c r="A209" s="636" t="s">
        <v>708</v>
      </c>
      <c r="B209" s="34" t="s">
        <v>709</v>
      </c>
      <c r="C209" s="490">
        <v>24020797.739999998</v>
      </c>
      <c r="D209" s="490">
        <v>24874518.809999999</v>
      </c>
      <c r="E209" s="490">
        <v>21233455.920000002</v>
      </c>
      <c r="F209" s="41">
        <f t="shared" si="45"/>
        <v>0.85362278089430921</v>
      </c>
      <c r="G209" s="490">
        <v>17765304.199999999</v>
      </c>
      <c r="H209" s="41">
        <f t="shared" si="46"/>
        <v>0.71419689907159256</v>
      </c>
      <c r="I209" s="490">
        <v>11479247.35</v>
      </c>
      <c r="J209" s="145">
        <f t="shared" si="47"/>
        <v>0.46148620753962638</v>
      </c>
      <c r="K209" s="171">
        <v>15307086.34</v>
      </c>
      <c r="L209" s="231">
        <v>0.70219596067875634</v>
      </c>
      <c r="M209" s="534">
        <f t="shared" si="49"/>
        <v>0.16059345360692601</v>
      </c>
      <c r="N209" s="171">
        <v>9726276.2100000009</v>
      </c>
      <c r="O209" s="231">
        <v>0.44618235733475875</v>
      </c>
      <c r="P209" s="534">
        <f t="shared" si="48"/>
        <v>0.18023045018993944</v>
      </c>
    </row>
    <row r="210" spans="1:16" x14ac:dyDescent="0.2">
      <c r="A210" s="636" t="s">
        <v>710</v>
      </c>
      <c r="B210" s="34" t="s">
        <v>711</v>
      </c>
      <c r="C210" s="490">
        <v>44360060.619999997</v>
      </c>
      <c r="D210" s="490">
        <v>49297677.619999997</v>
      </c>
      <c r="E210" s="490">
        <v>48177637.299999997</v>
      </c>
      <c r="F210" s="41">
        <f t="shared" si="45"/>
        <v>0.97728005914125249</v>
      </c>
      <c r="G210" s="490">
        <v>47926486.07</v>
      </c>
      <c r="H210" s="41">
        <f t="shared" si="46"/>
        <v>0.97218547371400499</v>
      </c>
      <c r="I210" s="490">
        <v>31443459.449999999</v>
      </c>
      <c r="J210" s="145">
        <f t="shared" si="47"/>
        <v>0.63782841237217702</v>
      </c>
      <c r="K210" s="171">
        <v>48879243.920000002</v>
      </c>
      <c r="L210" s="231">
        <v>0.93892782695857691</v>
      </c>
      <c r="M210" s="534">
        <f t="shared" si="49"/>
        <v>-1.949207421373722E-2</v>
      </c>
      <c r="N210" s="171">
        <v>37558932.140000001</v>
      </c>
      <c r="O210" s="231">
        <v>0.72147446868885301</v>
      </c>
      <c r="P210" s="534">
        <f t="shared" si="48"/>
        <v>-0.16282339091017617</v>
      </c>
    </row>
    <row r="211" spans="1:16" x14ac:dyDescent="0.2">
      <c r="A211" s="636" t="s">
        <v>712</v>
      </c>
      <c r="B211" s="34" t="s">
        <v>713</v>
      </c>
      <c r="C211" s="490">
        <v>38862805.329999998</v>
      </c>
      <c r="D211" s="490">
        <v>12965270.300000001</v>
      </c>
      <c r="E211" s="490">
        <v>0</v>
      </c>
      <c r="F211" s="41">
        <f t="shared" si="45"/>
        <v>0</v>
      </c>
      <c r="G211" s="490">
        <v>0</v>
      </c>
      <c r="H211" s="41">
        <f t="shared" si="46"/>
        <v>0</v>
      </c>
      <c r="I211" s="490">
        <v>0</v>
      </c>
      <c r="J211" s="145">
        <f t="shared" si="47"/>
        <v>0</v>
      </c>
      <c r="K211" s="171">
        <v>0</v>
      </c>
      <c r="L211" s="231">
        <v>0</v>
      </c>
      <c r="M211" s="535" t="s">
        <v>127</v>
      </c>
      <c r="N211" s="171">
        <v>0</v>
      </c>
      <c r="O211" s="231">
        <v>0</v>
      </c>
      <c r="P211" s="534" t="s">
        <v>127</v>
      </c>
    </row>
    <row r="212" spans="1:16" x14ac:dyDescent="0.2">
      <c r="A212" s="636" t="s">
        <v>714</v>
      </c>
      <c r="B212" s="34" t="s">
        <v>715</v>
      </c>
      <c r="C212" s="490">
        <v>22539324.34</v>
      </c>
      <c r="D212" s="490">
        <v>4593360.18</v>
      </c>
      <c r="E212" s="490">
        <v>1625.47</v>
      </c>
      <c r="F212" s="41">
        <f t="shared" si="45"/>
        <v>3.5387383882445731E-4</v>
      </c>
      <c r="G212" s="490">
        <v>1625.47</v>
      </c>
      <c r="H212" s="41">
        <f t="shared" si="46"/>
        <v>3.5387383882445731E-4</v>
      </c>
      <c r="I212" s="490">
        <v>1625.47</v>
      </c>
      <c r="J212" s="145">
        <f t="shared" si="47"/>
        <v>3.5387383882445731E-4</v>
      </c>
      <c r="K212" s="171">
        <v>11528.1</v>
      </c>
      <c r="L212" s="231">
        <v>9.5862876296829249E-4</v>
      </c>
      <c r="M212" s="534">
        <f t="shared" si="49"/>
        <v>-0.85899931471794999</v>
      </c>
      <c r="N212" s="171">
        <v>11528.1</v>
      </c>
      <c r="O212" s="231">
        <v>9.5862876296829249E-4</v>
      </c>
      <c r="P212" s="534">
        <f t="shared" ref="P212:P217" si="50">+I212/N212-1</f>
        <v>-0.85899931471794999</v>
      </c>
    </row>
    <row r="213" spans="1:16" x14ac:dyDescent="0.2">
      <c r="A213" s="638" t="s">
        <v>803</v>
      </c>
      <c r="B213" s="34" t="s">
        <v>716</v>
      </c>
      <c r="C213" s="490">
        <v>5375879.29</v>
      </c>
      <c r="D213" s="490">
        <v>5414560.0999999996</v>
      </c>
      <c r="E213" s="490">
        <v>3914272.21</v>
      </c>
      <c r="F213" s="264">
        <f t="shared" si="45"/>
        <v>0.72291601491319679</v>
      </c>
      <c r="G213" s="490">
        <v>3716145.1</v>
      </c>
      <c r="H213" s="264">
        <f t="shared" si="46"/>
        <v>0.68632447167776389</v>
      </c>
      <c r="I213" s="490">
        <v>3333178.19</v>
      </c>
      <c r="J213" s="170">
        <f t="shared" si="47"/>
        <v>0.61559538142350667</v>
      </c>
      <c r="K213" s="171">
        <v>4094092.39</v>
      </c>
      <c r="L213" s="231">
        <v>0.71201017362012797</v>
      </c>
      <c r="M213" s="534">
        <f t="shared" si="49"/>
        <v>-9.2315281140980754E-2</v>
      </c>
      <c r="N213" s="171">
        <v>3824753.04</v>
      </c>
      <c r="O213" s="231">
        <v>0.66516893529716181</v>
      </c>
      <c r="P213" s="534">
        <f t="shared" si="50"/>
        <v>-0.12852459880651534</v>
      </c>
    </row>
    <row r="214" spans="1:16" x14ac:dyDescent="0.2">
      <c r="A214" s="636" t="s">
        <v>717</v>
      </c>
      <c r="B214" s="34" t="s">
        <v>718</v>
      </c>
      <c r="C214" s="490">
        <v>33627256.240000002</v>
      </c>
      <c r="D214" s="490">
        <v>33615838.219999999</v>
      </c>
      <c r="E214" s="490">
        <v>31435109.960000001</v>
      </c>
      <c r="F214" s="264">
        <f t="shared" si="45"/>
        <v>0.93512795231437795</v>
      </c>
      <c r="G214" s="490">
        <v>31352753.390000001</v>
      </c>
      <c r="H214" s="264">
        <f t="shared" si="46"/>
        <v>0.93267801876040801</v>
      </c>
      <c r="I214" s="490">
        <v>17475424.390000001</v>
      </c>
      <c r="J214" s="170">
        <f t="shared" si="47"/>
        <v>0.51985686852820656</v>
      </c>
      <c r="K214" s="171">
        <v>28065451.579999998</v>
      </c>
      <c r="L214" s="231">
        <v>0.92496910924784215</v>
      </c>
      <c r="M214" s="534">
        <f t="shared" si="49"/>
        <v>0.11712983846454827</v>
      </c>
      <c r="N214" s="171">
        <v>17570052.960000001</v>
      </c>
      <c r="O214" s="231">
        <v>0.57906626549454632</v>
      </c>
      <c r="P214" s="534">
        <f t="shared" si="50"/>
        <v>-5.3857874085770918E-3</v>
      </c>
    </row>
    <row r="215" spans="1:16" x14ac:dyDescent="0.2">
      <c r="A215" s="636" t="s">
        <v>719</v>
      </c>
      <c r="B215" s="34" t="s">
        <v>720</v>
      </c>
      <c r="C215" s="490">
        <v>119959775.39</v>
      </c>
      <c r="D215" s="490">
        <v>121147711.34999999</v>
      </c>
      <c r="E215" s="490">
        <v>96117065.519999996</v>
      </c>
      <c r="F215" s="264">
        <f t="shared" si="45"/>
        <v>0.79338738180793544</v>
      </c>
      <c r="G215" s="490">
        <v>92388692</v>
      </c>
      <c r="H215" s="264">
        <f t="shared" si="46"/>
        <v>0.76261194677533628</v>
      </c>
      <c r="I215" s="490">
        <v>49208865.689999998</v>
      </c>
      <c r="J215" s="170">
        <f t="shared" si="47"/>
        <v>0.40618898319782415</v>
      </c>
      <c r="K215" s="171">
        <v>97182806.209999993</v>
      </c>
      <c r="L215" s="231">
        <v>0.82989792691156195</v>
      </c>
      <c r="M215" s="534">
        <f t="shared" si="49"/>
        <v>-4.9330888836863873E-2</v>
      </c>
      <c r="N215" s="171">
        <v>55457237.159999996</v>
      </c>
      <c r="O215" s="231">
        <v>0.47358013157054768</v>
      </c>
      <c r="P215" s="534">
        <f t="shared" si="50"/>
        <v>-0.11267008221078134</v>
      </c>
    </row>
    <row r="216" spans="1:16" x14ac:dyDescent="0.2">
      <c r="A216" s="636" t="s">
        <v>721</v>
      </c>
      <c r="B216" s="34" t="s">
        <v>115</v>
      </c>
      <c r="C216" s="490">
        <v>812128.31</v>
      </c>
      <c r="D216" s="490">
        <v>806060.6</v>
      </c>
      <c r="E216" s="490">
        <v>550239.64</v>
      </c>
      <c r="F216" s="264">
        <f t="shared" si="45"/>
        <v>0.68262812994457245</v>
      </c>
      <c r="G216" s="490">
        <v>550239.64</v>
      </c>
      <c r="H216" s="264">
        <f t="shared" si="46"/>
        <v>0.68262812994457245</v>
      </c>
      <c r="I216" s="490">
        <v>550239.64</v>
      </c>
      <c r="J216" s="170">
        <f t="shared" si="47"/>
        <v>0.68262812994457245</v>
      </c>
      <c r="K216" s="171">
        <v>535531.34</v>
      </c>
      <c r="L216" s="231">
        <v>0.66830057739413085</v>
      </c>
      <c r="M216" s="534">
        <f t="shared" si="49"/>
        <v>2.7464872550689634E-2</v>
      </c>
      <c r="N216" s="171">
        <v>535531.34</v>
      </c>
      <c r="O216" s="231">
        <v>0.66830057739413085</v>
      </c>
      <c r="P216" s="534">
        <f t="shared" si="50"/>
        <v>2.7464872550689634E-2</v>
      </c>
    </row>
    <row r="217" spans="1:16" x14ac:dyDescent="0.2">
      <c r="A217" s="646" t="s">
        <v>804</v>
      </c>
      <c r="B217" s="566" t="s">
        <v>722</v>
      </c>
      <c r="C217" s="490">
        <v>97202394.870000005</v>
      </c>
      <c r="D217" s="490">
        <v>97202394.870000005</v>
      </c>
      <c r="E217" s="490">
        <v>97202394.870000005</v>
      </c>
      <c r="F217" s="390">
        <f t="shared" si="45"/>
        <v>1</v>
      </c>
      <c r="G217" s="490">
        <v>97202394.870000005</v>
      </c>
      <c r="H217" s="390">
        <f t="shared" si="46"/>
        <v>1</v>
      </c>
      <c r="I217" s="490">
        <v>65019836.130000003</v>
      </c>
      <c r="J217" s="405">
        <f t="shared" si="47"/>
        <v>0.66891187420802278</v>
      </c>
      <c r="K217" s="171">
        <v>97687346.230000004</v>
      </c>
      <c r="L217" s="231">
        <v>0.99780229315810531</v>
      </c>
      <c r="M217" s="534">
        <f t="shared" si="49"/>
        <v>-4.9643211604725179E-3</v>
      </c>
      <c r="N217" s="171">
        <v>64261061.18</v>
      </c>
      <c r="O217" s="231">
        <v>0.65637809481701281</v>
      </c>
      <c r="P217" s="534">
        <f t="shared" si="50"/>
        <v>1.1807694054018381E-2</v>
      </c>
    </row>
    <row r="218" spans="1:16" ht="13.5" thickBot="1" x14ac:dyDescent="0.25">
      <c r="A218" s="634">
        <v>9</v>
      </c>
      <c r="B218" s="2" t="s">
        <v>516</v>
      </c>
      <c r="C218" s="192">
        <f>SUBTOTAL(9,DTProg!C69:C81)</f>
        <v>525070833.28000003</v>
      </c>
      <c r="D218" s="198">
        <f>SUBTOTAL(9,DTProg!D69:D81)</f>
        <v>490449954.25</v>
      </c>
      <c r="E218" s="194">
        <f>SUBTOTAL(9,DTProg!E69:E81)</f>
        <v>399367489.69</v>
      </c>
      <c r="F218" s="493">
        <f t="shared" si="45"/>
        <v>0.81428795380502372</v>
      </c>
      <c r="G218" s="194">
        <f>SUBTOTAL(9,DTProg!G69:G81)</f>
        <v>385081587.45999998</v>
      </c>
      <c r="H218" s="493">
        <f t="shared" si="46"/>
        <v>0.78515979892152266</v>
      </c>
      <c r="I218" s="194">
        <f>SUBTOTAL(9,DTProg!I69:I81)</f>
        <v>260035402.26999998</v>
      </c>
      <c r="J218" s="494">
        <f t="shared" si="47"/>
        <v>0.53019762774297374</v>
      </c>
      <c r="K218" s="658">
        <f>SUM(K198:K217)</f>
        <v>379360268.67999995</v>
      </c>
      <c r="L218" s="659">
        <v>0.7975109852318778</v>
      </c>
      <c r="M218" s="667">
        <f>+G218/K218-1</f>
        <v>1.5081491796459234E-2</v>
      </c>
      <c r="N218" s="658">
        <f>SUM(N198:N217)</f>
        <v>261550972.88000003</v>
      </c>
      <c r="O218" s="659">
        <v>0.54984612594165927</v>
      </c>
      <c r="P218" s="667">
        <f>+I218/N218-1</f>
        <v>-5.794551606181142E-3</v>
      </c>
    </row>
    <row r="219" spans="1:16" ht="13.5" thickBot="1" x14ac:dyDescent="0.25">
      <c r="A219" s="644"/>
      <c r="B219" s="4" t="s">
        <v>11</v>
      </c>
      <c r="C219" s="193">
        <f>SUM(C88,C90:C123,C125:C133,C138:C150,C152:C175,C177:C182,C187:C195,C198:C217)</f>
        <v>2739957933.5799985</v>
      </c>
      <c r="D219" s="199">
        <f>SUM(D88,D90:D123,D125:D133,D138:D150,D152:D175,D177:D182,D187:D195,D198:D217)</f>
        <v>2765053306.9099979</v>
      </c>
      <c r="E219" s="200">
        <f>SUM(E88,E90:E123,E125:E133,E138:E150,E152:E175,E177:E182,E187:E195,E198:E217)</f>
        <v>2185667052.1800003</v>
      </c>
      <c r="F219" s="172">
        <f t="shared" si="45"/>
        <v>0.79046109046719493</v>
      </c>
      <c r="G219" s="200">
        <f>SUM(G88,G90:G123,G125:G133,G138:G150,G152:G175,G177:G182,G187:G195,G198:G217)</f>
        <v>2133535624.4500003</v>
      </c>
      <c r="H219" s="172">
        <f t="shared" si="46"/>
        <v>0.77160741137185118</v>
      </c>
      <c r="I219" s="200">
        <f>SUM(I88,I90:I123,I125:I133,I138:I150,I152:I175,I177:I182,I187:I195,I198:I217)</f>
        <v>1418934197.8300009</v>
      </c>
      <c r="J219" s="165">
        <f t="shared" si="47"/>
        <v>0.51316703163878175</v>
      </c>
      <c r="K219" s="656">
        <f>K89+K124+K151+K176+K197+K218</f>
        <v>2087759899.8299999</v>
      </c>
      <c r="L219" s="659">
        <v>0.75786599667662624</v>
      </c>
      <c r="M219" s="667">
        <f>+G219/K219-1</f>
        <v>2.1925761014821576E-2</v>
      </c>
      <c r="N219" s="658">
        <f>N89+N124+N151+N176+N197+N218</f>
        <v>1364324838.4200001</v>
      </c>
      <c r="O219" s="659">
        <v>0.49525589774190271</v>
      </c>
      <c r="P219" s="667">
        <f>+I219/N219-1</f>
        <v>4.0026654849473431E-2</v>
      </c>
    </row>
    <row r="222" spans="1:16" x14ac:dyDescent="0.2">
      <c r="C222" s="238"/>
    </row>
    <row r="301" spans="1:16" x14ac:dyDescent="0.2">
      <c r="A301" s="647"/>
      <c r="B301" s="253"/>
      <c r="C301" s="254"/>
      <c r="D301" s="254"/>
      <c r="E301" s="254"/>
      <c r="F301" s="255"/>
      <c r="G301" s="254"/>
      <c r="H301" s="255"/>
      <c r="I301" s="254"/>
      <c r="J301" s="255"/>
      <c r="K301" s="255"/>
      <c r="L301" s="255"/>
      <c r="M301" s="255"/>
      <c r="N301" s="254"/>
      <c r="O301" s="255"/>
      <c r="P301" s="255"/>
    </row>
    <row r="306" spans="3:16" x14ac:dyDescent="0.2">
      <c r="C306" s="332"/>
      <c r="D306" s="332"/>
      <c r="E306" s="332"/>
      <c r="F306" s="372"/>
      <c r="G306" s="332"/>
      <c r="H306" s="372"/>
      <c r="I306" s="332"/>
      <c r="J306" s="372"/>
      <c r="K306" s="372"/>
      <c r="L306" s="372"/>
      <c r="M306" s="372"/>
      <c r="P306"/>
    </row>
    <row r="308" spans="3:16" x14ac:dyDescent="0.2">
      <c r="C308" s="335"/>
      <c r="P308"/>
    </row>
  </sheetData>
  <mergeCells count="10">
    <mergeCell ref="D135:J135"/>
    <mergeCell ref="K135:P135"/>
    <mergeCell ref="D184:J184"/>
    <mergeCell ref="K184:P184"/>
    <mergeCell ref="D2:J2"/>
    <mergeCell ref="K2:P2"/>
    <mergeCell ref="D85:J85"/>
    <mergeCell ref="K85:P85"/>
    <mergeCell ref="D50:J50"/>
    <mergeCell ref="K50:P5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rowBreaks count="5" manualBreakCount="5">
    <brk id="48" max="15" man="1"/>
    <brk id="83" max="15" man="1"/>
    <brk id="133" max="15" man="1"/>
    <brk id="182" max="15" man="1"/>
    <brk id="219" max="12" man="1"/>
  </rowBreaks>
  <ignoredErrors>
    <ignoredError sqref="F68" formula="1"/>
  </ignoredError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222"/>
  <sheetViews>
    <sheetView topLeftCell="A62" zoomScaleNormal="100" workbookViewId="0">
      <pane xSplit="1" topLeftCell="F1" activePane="topRight" state="frozen"/>
      <selection activeCell="B17" sqref="B17"/>
      <selection pane="topRight" activeCell="B17" sqref="B17"/>
    </sheetView>
  </sheetViews>
  <sheetFormatPr defaultColWidth="11.42578125" defaultRowHeight="12.75" x14ac:dyDescent="0.2"/>
  <cols>
    <col min="1" max="1" width="6.85546875" style="648" customWidth="1"/>
    <col min="2" max="2" width="43.7109375" bestFit="1" customWidth="1"/>
    <col min="3" max="5" width="12.7109375" customWidth="1"/>
    <col min="6" max="6" width="6.7109375" style="89" customWidth="1"/>
    <col min="7" max="7" width="12.7109375" customWidth="1"/>
    <col min="8" max="8" width="6.7109375" style="89" customWidth="1"/>
    <col min="9" max="9" width="12.7109375" customWidth="1"/>
    <col min="10" max="10" width="6.7109375" style="89" customWidth="1"/>
    <col min="11" max="11" width="15.42578125" style="89" customWidth="1"/>
    <col min="12" max="12" width="7.140625" style="89" bestFit="1" customWidth="1"/>
    <col min="13" max="13" width="8.85546875" style="89" customWidth="1"/>
    <col min="14" max="14" width="15.42578125" customWidth="1"/>
    <col min="15" max="15" width="6.28515625" style="89" bestFit="1" customWidth="1"/>
    <col min="16" max="16" width="8.85546875" style="89" customWidth="1"/>
    <col min="17" max="17" width="16.5703125" bestFit="1" customWidth="1"/>
    <col min="18" max="18" width="20.42578125" style="238" bestFit="1" customWidth="1"/>
    <col min="19" max="21" width="15.5703125" bestFit="1" customWidth="1"/>
  </cols>
  <sheetData>
    <row r="1" spans="1:16" ht="15.75" thickBot="1" x14ac:dyDescent="0.3">
      <c r="A1" s="630" t="s">
        <v>19</v>
      </c>
      <c r="N1" s="89"/>
      <c r="P1" s="484"/>
    </row>
    <row r="2" spans="1:16" ht="12.75" customHeight="1" x14ac:dyDescent="0.2">
      <c r="A2" s="726" t="s">
        <v>453</v>
      </c>
      <c r="B2" s="727"/>
      <c r="C2" s="156" t="s">
        <v>763</v>
      </c>
      <c r="D2" s="712" t="s">
        <v>835</v>
      </c>
      <c r="E2" s="713"/>
      <c r="F2" s="713"/>
      <c r="G2" s="713"/>
      <c r="H2" s="713"/>
      <c r="I2" s="713"/>
      <c r="J2" s="714"/>
      <c r="K2" s="721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79" t="s">
        <v>525</v>
      </c>
      <c r="L3" s="80" t="s">
        <v>526</v>
      </c>
      <c r="M3" s="80" t="s">
        <v>527</v>
      </c>
      <c r="N3" s="79" t="s">
        <v>39</v>
      </c>
      <c r="O3" s="80" t="s">
        <v>40</v>
      </c>
      <c r="P3" s="541" t="s">
        <v>352</v>
      </c>
    </row>
    <row r="4" spans="1:16" x14ac:dyDescent="0.2">
      <c r="A4" s="632"/>
      <c r="B4" s="2" t="s">
        <v>413</v>
      </c>
      <c r="C4" s="234" t="s">
        <v>13</v>
      </c>
      <c r="D4" s="235" t="s">
        <v>14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81" t="s">
        <v>16</v>
      </c>
      <c r="L4" s="81" t="s">
        <v>18</v>
      </c>
      <c r="M4" s="543" t="s">
        <v>824</v>
      </c>
      <c r="N4" s="517" t="s">
        <v>17</v>
      </c>
      <c r="O4" s="81" t="s">
        <v>18</v>
      </c>
      <c r="P4" s="542" t="s">
        <v>824</v>
      </c>
    </row>
    <row r="5" spans="1:16" x14ac:dyDescent="0.2">
      <c r="A5" s="633" t="s">
        <v>51</v>
      </c>
      <c r="B5" s="13" t="s">
        <v>94</v>
      </c>
      <c r="C5" s="490">
        <v>18388635.050000001</v>
      </c>
      <c r="D5" s="28">
        <v>18388635.050000001</v>
      </c>
      <c r="E5" s="28">
        <v>6458396.21</v>
      </c>
      <c r="F5" s="70">
        <f>+E5/D5</f>
        <v>0.35121672665965492</v>
      </c>
      <c r="G5" s="28">
        <v>6458396.21</v>
      </c>
      <c r="H5" s="70">
        <f>+G5/D5</f>
        <v>0.35121672665965492</v>
      </c>
      <c r="I5" s="28">
        <v>6458396.21</v>
      </c>
      <c r="J5" s="164">
        <f>I5/D5</f>
        <v>0.35121672665965492</v>
      </c>
      <c r="K5" s="171">
        <v>11770981.59</v>
      </c>
      <c r="L5" s="669">
        <v>0.4892344800498753</v>
      </c>
      <c r="M5" s="231">
        <f>+G5/K5-1</f>
        <v>-0.45132900254582764</v>
      </c>
      <c r="N5" s="171">
        <v>11770981.59</v>
      </c>
      <c r="O5" s="669">
        <v>0.4892344800498753</v>
      </c>
      <c r="P5" s="231">
        <f>+I5/N5-1</f>
        <v>-0.45132900254582764</v>
      </c>
    </row>
    <row r="6" spans="1:16" x14ac:dyDescent="0.2">
      <c r="A6" s="634">
        <v>0</v>
      </c>
      <c r="B6" s="2" t="s">
        <v>94</v>
      </c>
      <c r="C6" s="192">
        <f>SUBTOTAL(9,C5:C5)</f>
        <v>18388635.050000001</v>
      </c>
      <c r="D6" s="198">
        <f>SUBTOTAL(9,D5:D5)</f>
        <v>18388635.050000001</v>
      </c>
      <c r="E6" s="194">
        <f>SUBTOTAL(9,E5:E5)</f>
        <v>6458396.21</v>
      </c>
      <c r="F6" s="82">
        <f>+E6/D6</f>
        <v>0.35121672665965492</v>
      </c>
      <c r="G6" s="194">
        <f>SUBTOTAL(9,G5:G5)</f>
        <v>6458396.21</v>
      </c>
      <c r="H6" s="82">
        <f>+G6/D6</f>
        <v>0.35121672665965492</v>
      </c>
      <c r="I6" s="194">
        <f>SUBTOTAL(9,I5:I5)</f>
        <v>6458396.21</v>
      </c>
      <c r="J6" s="162">
        <f>+I6/D6</f>
        <v>0.35121672665965492</v>
      </c>
      <c r="K6" s="521">
        <f>SUBTOTAL(9,K5:K5)</f>
        <v>11770981.59</v>
      </c>
      <c r="L6" s="82">
        <v>0.4892344800498753</v>
      </c>
      <c r="M6" s="204">
        <f>+G6/K6-1</f>
        <v>-0.45132900254582764</v>
      </c>
      <c r="N6" s="521">
        <f>SUM(N5)</f>
        <v>11770981.59</v>
      </c>
      <c r="O6" s="82">
        <v>0.4892344800498753</v>
      </c>
      <c r="P6" s="204">
        <f>+I6/N6-1</f>
        <v>-0.45132900254582764</v>
      </c>
    </row>
    <row r="7" spans="1:16" x14ac:dyDescent="0.2">
      <c r="A7" s="635" t="s">
        <v>52</v>
      </c>
      <c r="B7" s="33" t="s">
        <v>487</v>
      </c>
      <c r="C7" s="490">
        <v>9009580.75</v>
      </c>
      <c r="D7" s="28">
        <v>9564581.2400000002</v>
      </c>
      <c r="E7" s="28">
        <v>6982728.25</v>
      </c>
      <c r="F7" s="392">
        <f>+E7/D7</f>
        <v>0.73006105283496969</v>
      </c>
      <c r="G7" s="28">
        <v>6874096.6699999999</v>
      </c>
      <c r="H7" s="41">
        <f>+G7/D7</f>
        <v>0.7187033595628699</v>
      </c>
      <c r="I7" s="28">
        <v>5602993.2599999998</v>
      </c>
      <c r="J7" s="145">
        <f>I7/D7</f>
        <v>0.58580643725077497</v>
      </c>
      <c r="K7" s="171">
        <v>6951584.1399999997</v>
      </c>
      <c r="L7" s="669">
        <v>0.32879717023065691</v>
      </c>
      <c r="M7" s="668">
        <f>+G7/K7-1</f>
        <v>-1.1146735541058939E-2</v>
      </c>
      <c r="N7" s="171">
        <v>5616595.8799999999</v>
      </c>
      <c r="O7" s="669">
        <v>0.26565467589566805</v>
      </c>
      <c r="P7" s="669">
        <f>+I7/N7-1</f>
        <v>-2.4218619766533944E-3</v>
      </c>
    </row>
    <row r="8" spans="1:16" x14ac:dyDescent="0.2">
      <c r="A8" s="636" t="s">
        <v>53</v>
      </c>
      <c r="B8" s="34" t="s">
        <v>104</v>
      </c>
      <c r="C8" s="490">
        <v>169368074.56</v>
      </c>
      <c r="D8" s="28">
        <v>181746969.22</v>
      </c>
      <c r="E8" s="28">
        <v>120873422.17</v>
      </c>
      <c r="F8" s="122">
        <f t="shared" ref="F8:F45" si="0">+E8/D8</f>
        <v>0.66506430720000542</v>
      </c>
      <c r="G8" s="28">
        <v>120574868.33</v>
      </c>
      <c r="H8" s="264">
        <f t="shared" ref="H8:H45" si="1">+G8/D8</f>
        <v>0.6634216176889709</v>
      </c>
      <c r="I8" s="28">
        <v>114041301.41</v>
      </c>
      <c r="J8" s="145">
        <f t="shared" ref="J8:J26" si="2">I8/D8</f>
        <v>0.62747291962792484</v>
      </c>
      <c r="K8" s="171">
        <v>117297790.70999999</v>
      </c>
      <c r="L8" s="669">
        <v>0.69774907742322501</v>
      </c>
      <c r="M8" s="668">
        <f>+G8/K8-1</f>
        <v>2.7938101819002359E-2</v>
      </c>
      <c r="N8" s="171">
        <v>112804402.17</v>
      </c>
      <c r="O8" s="669">
        <v>0.67102003428173473</v>
      </c>
      <c r="P8" s="669">
        <f>+I8/N8-1</f>
        <v>1.0964990870976354E-2</v>
      </c>
    </row>
    <row r="9" spans="1:16" x14ac:dyDescent="0.2">
      <c r="A9" s="636" t="s">
        <v>54</v>
      </c>
      <c r="B9" s="34" t="s">
        <v>120</v>
      </c>
      <c r="C9" s="490">
        <v>53624889</v>
      </c>
      <c r="D9" s="28">
        <v>53624889</v>
      </c>
      <c r="E9" s="28">
        <v>0</v>
      </c>
      <c r="F9" s="122">
        <f t="shared" si="0"/>
        <v>0</v>
      </c>
      <c r="G9" s="28">
        <v>0</v>
      </c>
      <c r="H9" s="264">
        <f t="shared" si="1"/>
        <v>0</v>
      </c>
      <c r="I9" s="28">
        <v>0</v>
      </c>
      <c r="J9" s="145">
        <f t="shared" si="2"/>
        <v>0</v>
      </c>
      <c r="K9" s="171">
        <v>0</v>
      </c>
      <c r="L9" s="669">
        <v>0</v>
      </c>
      <c r="M9" s="668" t="s">
        <v>127</v>
      </c>
      <c r="N9" s="171">
        <v>0</v>
      </c>
      <c r="O9" s="669">
        <v>0</v>
      </c>
      <c r="P9" s="669" t="s">
        <v>127</v>
      </c>
    </row>
    <row r="10" spans="1:16" x14ac:dyDescent="0.2">
      <c r="A10" s="636" t="s">
        <v>770</v>
      </c>
      <c r="B10" s="34" t="s">
        <v>455</v>
      </c>
      <c r="C10" s="490">
        <v>14184962.73</v>
      </c>
      <c r="D10" s="28">
        <v>16510629.5</v>
      </c>
      <c r="E10" s="28">
        <v>15533288.43</v>
      </c>
      <c r="F10" s="122">
        <f t="shared" si="0"/>
        <v>0.94080534179511444</v>
      </c>
      <c r="G10" s="28">
        <v>15159248.92</v>
      </c>
      <c r="H10" s="264">
        <f t="shared" si="1"/>
        <v>0.91815087486518909</v>
      </c>
      <c r="I10" s="28">
        <v>5668097.3499999996</v>
      </c>
      <c r="J10" s="145">
        <f t="shared" si="2"/>
        <v>0.34329989356250767</v>
      </c>
      <c r="K10" s="171">
        <v>14329024.18</v>
      </c>
      <c r="L10" s="669">
        <v>0.90961424026627946</v>
      </c>
      <c r="M10" s="668">
        <f t="shared" ref="M10:M20" si="3">+G10/K10-1</f>
        <v>5.7940075302462146E-2</v>
      </c>
      <c r="N10" s="171">
        <v>5189954.9400000004</v>
      </c>
      <c r="O10" s="669">
        <v>0.32946115942448806</v>
      </c>
      <c r="P10" s="669">
        <f t="shared" ref="P10:P20" si="4">+I10/N10-1</f>
        <v>9.2128431851086434E-2</v>
      </c>
    </row>
    <row r="11" spans="1:16" x14ac:dyDescent="0.2">
      <c r="A11" s="636" t="s">
        <v>55</v>
      </c>
      <c r="B11" s="34" t="s">
        <v>462</v>
      </c>
      <c r="C11" s="490">
        <v>411663.07</v>
      </c>
      <c r="D11" s="28">
        <v>460643.58</v>
      </c>
      <c r="E11" s="28">
        <v>385665.12</v>
      </c>
      <c r="F11" s="122">
        <f t="shared" si="0"/>
        <v>0.83723107570499511</v>
      </c>
      <c r="G11" s="28">
        <v>385665.12</v>
      </c>
      <c r="H11" s="264">
        <f t="shared" si="1"/>
        <v>0.83723107570499511</v>
      </c>
      <c r="I11" s="28">
        <v>385665.12</v>
      </c>
      <c r="J11" s="145">
        <f t="shared" si="2"/>
        <v>0.83723107570499511</v>
      </c>
      <c r="K11" s="171">
        <v>286106.03000000003</v>
      </c>
      <c r="L11" s="669">
        <v>0.87876817665712281</v>
      </c>
      <c r="M11" s="668">
        <f t="shared" si="3"/>
        <v>0.34797969829576814</v>
      </c>
      <c r="N11" s="171">
        <v>286106.03000000003</v>
      </c>
      <c r="O11" s="669">
        <v>0.87876817665712281</v>
      </c>
      <c r="P11" s="669">
        <f t="shared" si="4"/>
        <v>0.34797969829576814</v>
      </c>
    </row>
    <row r="12" spans="1:16" x14ac:dyDescent="0.2">
      <c r="A12" s="636" t="s">
        <v>771</v>
      </c>
      <c r="B12" s="34" t="s">
        <v>456</v>
      </c>
      <c r="C12" s="490">
        <v>40689926.009999998</v>
      </c>
      <c r="D12" s="28">
        <v>44932621.020000003</v>
      </c>
      <c r="E12" s="28">
        <v>31234631.739999998</v>
      </c>
      <c r="F12" s="122">
        <f t="shared" si="0"/>
        <v>0.69514377374284753</v>
      </c>
      <c r="G12" s="28">
        <v>30851520.02</v>
      </c>
      <c r="H12" s="264">
        <f t="shared" si="1"/>
        <v>0.68661741335471282</v>
      </c>
      <c r="I12" s="28">
        <v>28770079.870000001</v>
      </c>
      <c r="J12" s="145">
        <f t="shared" si="2"/>
        <v>0.64029382699918891</v>
      </c>
      <c r="K12" s="171">
        <v>29926768.449999999</v>
      </c>
      <c r="L12" s="669">
        <v>0.71595618923697824</v>
      </c>
      <c r="M12" s="668">
        <f t="shared" si="3"/>
        <v>3.0900482006436025E-2</v>
      </c>
      <c r="N12" s="171">
        <v>28437748.329999998</v>
      </c>
      <c r="O12" s="669">
        <v>0.68033345995387762</v>
      </c>
      <c r="P12" s="669">
        <f t="shared" si="4"/>
        <v>1.1686281773912954E-2</v>
      </c>
    </row>
    <row r="13" spans="1:16" x14ac:dyDescent="0.2">
      <c r="A13" s="636" t="s">
        <v>56</v>
      </c>
      <c r="B13" s="34" t="s">
        <v>724</v>
      </c>
      <c r="C13" s="490">
        <v>31216374.469999999</v>
      </c>
      <c r="D13" s="28">
        <v>31656241.329999998</v>
      </c>
      <c r="E13" s="28">
        <v>24648906.41</v>
      </c>
      <c r="F13" s="122">
        <f t="shared" si="0"/>
        <v>0.7786428639157712</v>
      </c>
      <c r="G13" s="28">
        <v>24055325.949999999</v>
      </c>
      <c r="H13" s="264">
        <f t="shared" si="1"/>
        <v>0.75989204464407589</v>
      </c>
      <c r="I13" s="28">
        <v>17403894.609999999</v>
      </c>
      <c r="J13" s="145">
        <f t="shared" si="2"/>
        <v>0.54977767033594949</v>
      </c>
      <c r="K13" s="171">
        <v>22976778.530000001</v>
      </c>
      <c r="L13" s="669">
        <v>0.75554638731752954</v>
      </c>
      <c r="M13" s="668">
        <f t="shared" si="3"/>
        <v>4.694075884449056E-2</v>
      </c>
      <c r="N13" s="171">
        <v>17541482.469999999</v>
      </c>
      <c r="O13" s="669">
        <v>0.57681731540815229</v>
      </c>
      <c r="P13" s="669">
        <f t="shared" si="4"/>
        <v>-7.8435708176493035E-3</v>
      </c>
    </row>
    <row r="14" spans="1:16" x14ac:dyDescent="0.2">
      <c r="A14" s="636" t="s">
        <v>57</v>
      </c>
      <c r="B14" s="34" t="s">
        <v>463</v>
      </c>
      <c r="C14" s="490">
        <v>29375667.719999999</v>
      </c>
      <c r="D14" s="28">
        <v>30465226.469999999</v>
      </c>
      <c r="E14" s="28">
        <v>25165294.129999999</v>
      </c>
      <c r="F14" s="122">
        <f t="shared" si="0"/>
        <v>0.82603338448118879</v>
      </c>
      <c r="G14" s="28">
        <v>24653239.66</v>
      </c>
      <c r="H14" s="264">
        <f t="shared" si="1"/>
        <v>0.80922555045756073</v>
      </c>
      <c r="I14" s="28">
        <v>16244833.199999999</v>
      </c>
      <c r="J14" s="145">
        <f t="shared" si="2"/>
        <v>0.53322542066105305</v>
      </c>
      <c r="K14" s="171">
        <v>22798116.449999999</v>
      </c>
      <c r="L14" s="669">
        <v>0.85711842966630003</v>
      </c>
      <c r="M14" s="668">
        <f t="shared" si="3"/>
        <v>8.1371775342431896E-2</v>
      </c>
      <c r="N14" s="171">
        <v>17588149.539999999</v>
      </c>
      <c r="O14" s="669">
        <v>0.66124441234095277</v>
      </c>
      <c r="P14" s="669">
        <f t="shared" si="4"/>
        <v>-7.63762178019326E-2</v>
      </c>
    </row>
    <row r="15" spans="1:16" x14ac:dyDescent="0.2">
      <c r="A15" s="636" t="s">
        <v>772</v>
      </c>
      <c r="B15" s="34" t="s">
        <v>457</v>
      </c>
      <c r="C15" s="490">
        <v>28981451.059999999</v>
      </c>
      <c r="D15" s="28">
        <v>28960368.879999999</v>
      </c>
      <c r="E15" s="28">
        <v>24910977.210000001</v>
      </c>
      <c r="F15" s="122">
        <f t="shared" si="0"/>
        <v>0.860174720605976</v>
      </c>
      <c r="G15" s="28">
        <v>24855507.440000001</v>
      </c>
      <c r="H15" s="264">
        <f t="shared" si="1"/>
        <v>0.85825935239261364</v>
      </c>
      <c r="I15" s="28">
        <v>12449134.699999999</v>
      </c>
      <c r="J15" s="145">
        <f t="shared" si="2"/>
        <v>0.42986796030064933</v>
      </c>
      <c r="K15" s="171">
        <v>26824839.690000001</v>
      </c>
      <c r="L15" s="669">
        <v>0.92399238448537968</v>
      </c>
      <c r="M15" s="668">
        <f t="shared" si="3"/>
        <v>-7.3414502109182989E-2</v>
      </c>
      <c r="N15" s="171">
        <v>13609369.689999999</v>
      </c>
      <c r="O15" s="669">
        <v>0.46878020881123672</v>
      </c>
      <c r="P15" s="669">
        <f t="shared" si="4"/>
        <v>-8.5252661690315201E-2</v>
      </c>
    </row>
    <row r="16" spans="1:16" x14ac:dyDescent="0.2">
      <c r="A16" s="636" t="s">
        <v>58</v>
      </c>
      <c r="B16" s="34" t="s">
        <v>95</v>
      </c>
      <c r="C16" s="490">
        <v>43854784.840000004</v>
      </c>
      <c r="D16" s="28">
        <v>42632176.100000001</v>
      </c>
      <c r="E16" s="28">
        <v>34365785.420000002</v>
      </c>
      <c r="F16" s="70">
        <f t="shared" si="0"/>
        <v>0.80609972475695424</v>
      </c>
      <c r="G16" s="28">
        <v>33520407.239999998</v>
      </c>
      <c r="H16" s="264">
        <f t="shared" si="1"/>
        <v>0.78627014397231287</v>
      </c>
      <c r="I16" s="28">
        <v>18536150.84</v>
      </c>
      <c r="J16" s="145">
        <f t="shared" si="2"/>
        <v>0.43479250968847444</v>
      </c>
      <c r="K16" s="171">
        <v>29184609.309999999</v>
      </c>
      <c r="L16" s="669">
        <v>0.80975087567475157</v>
      </c>
      <c r="M16" s="668">
        <f t="shared" si="3"/>
        <v>0.14856453564085759</v>
      </c>
      <c r="N16" s="171">
        <v>13481645.550000001</v>
      </c>
      <c r="O16" s="669">
        <v>0.3740592917894065</v>
      </c>
      <c r="P16" s="669">
        <f t="shared" si="4"/>
        <v>0.37491753297133656</v>
      </c>
    </row>
    <row r="17" spans="1:16" x14ac:dyDescent="0.2">
      <c r="A17" s="636" t="s">
        <v>476</v>
      </c>
      <c r="B17" s="34" t="s">
        <v>158</v>
      </c>
      <c r="C17" s="490">
        <v>18733182.399999999</v>
      </c>
      <c r="D17" s="28">
        <v>19067501.02</v>
      </c>
      <c r="E17" s="28">
        <v>19056144.02</v>
      </c>
      <c r="F17" s="392">
        <f t="shared" si="0"/>
        <v>0.99940437921109393</v>
      </c>
      <c r="G17" s="28">
        <v>19056144.02</v>
      </c>
      <c r="H17" s="264">
        <f t="shared" si="1"/>
        <v>0.99940437921109393</v>
      </c>
      <c r="I17" s="28">
        <v>11320957.42</v>
      </c>
      <c r="J17" s="145">
        <f t="shared" si="2"/>
        <v>0.59373052651867642</v>
      </c>
      <c r="K17" s="171">
        <v>18268817.390000001</v>
      </c>
      <c r="L17" s="669">
        <v>0.99333565594267226</v>
      </c>
      <c r="M17" s="668">
        <f t="shared" si="3"/>
        <v>4.309674858488477E-2</v>
      </c>
      <c r="N17" s="171">
        <v>10445538.32</v>
      </c>
      <c r="O17" s="669">
        <v>0.56795825571342684</v>
      </c>
      <c r="P17" s="669">
        <f t="shared" si="4"/>
        <v>8.3807944902546616E-2</v>
      </c>
    </row>
    <row r="18" spans="1:16" x14ac:dyDescent="0.2">
      <c r="A18" s="636" t="s">
        <v>59</v>
      </c>
      <c r="B18" s="34" t="s">
        <v>465</v>
      </c>
      <c r="C18" s="490">
        <v>8305266.9900000002</v>
      </c>
      <c r="D18" s="28">
        <v>7980515.0199999996</v>
      </c>
      <c r="E18" s="28">
        <v>7969778.5199999996</v>
      </c>
      <c r="F18" s="70">
        <f t="shared" si="0"/>
        <v>0.99865466076148057</v>
      </c>
      <c r="G18" s="28">
        <v>7969778.5199999996</v>
      </c>
      <c r="H18" s="264">
        <f t="shared" si="1"/>
        <v>0.99865466076148057</v>
      </c>
      <c r="I18" s="28">
        <v>3265776.2</v>
      </c>
      <c r="J18" s="145">
        <f t="shared" si="2"/>
        <v>0.40921872733973008</v>
      </c>
      <c r="K18" s="171">
        <v>6361093.6799999997</v>
      </c>
      <c r="L18" s="669">
        <v>0.89724402431656014</v>
      </c>
      <c r="M18" s="668">
        <f t="shared" si="3"/>
        <v>0.25289437963441541</v>
      </c>
      <c r="N18" s="171">
        <v>3089348.78</v>
      </c>
      <c r="O18" s="669">
        <v>0.43575835718310868</v>
      </c>
      <c r="P18" s="669">
        <f t="shared" si="4"/>
        <v>5.7108288045094158E-2</v>
      </c>
    </row>
    <row r="19" spans="1:16" x14ac:dyDescent="0.2">
      <c r="A19" s="636" t="s">
        <v>60</v>
      </c>
      <c r="B19" s="34" t="s">
        <v>477</v>
      </c>
      <c r="C19" s="490">
        <v>104034244.29000001</v>
      </c>
      <c r="D19" s="28">
        <v>101770307.98</v>
      </c>
      <c r="E19" s="28">
        <v>97132818.120000005</v>
      </c>
      <c r="F19" s="392">
        <f t="shared" si="0"/>
        <v>0.95443179890040852</v>
      </c>
      <c r="G19" s="28">
        <v>97132818.120000005</v>
      </c>
      <c r="H19" s="264">
        <f t="shared" si="1"/>
        <v>0.95443179890040852</v>
      </c>
      <c r="I19" s="28">
        <v>47571418.140000001</v>
      </c>
      <c r="J19" s="145">
        <f t="shared" si="2"/>
        <v>0.46743907023793996</v>
      </c>
      <c r="K19" s="171">
        <v>93097927.900000006</v>
      </c>
      <c r="L19" s="669">
        <v>0.92900282289308711</v>
      </c>
      <c r="M19" s="668">
        <f t="shared" si="3"/>
        <v>4.3340279542354976E-2</v>
      </c>
      <c r="N19" s="171">
        <v>44123813.159999996</v>
      </c>
      <c r="O19" s="669">
        <v>0.44030138916171452</v>
      </c>
      <c r="P19" s="669">
        <f t="shared" si="4"/>
        <v>7.8134792373869333E-2</v>
      </c>
    </row>
    <row r="20" spans="1:16" x14ac:dyDescent="0.2">
      <c r="A20" s="636" t="s">
        <v>61</v>
      </c>
      <c r="B20" s="34" t="s">
        <v>96</v>
      </c>
      <c r="C20" s="490">
        <v>175738146.58000001</v>
      </c>
      <c r="D20" s="28">
        <v>175537407.11000001</v>
      </c>
      <c r="E20" s="28">
        <v>170008228.56</v>
      </c>
      <c r="F20" s="122">
        <f t="shared" si="0"/>
        <v>0.96850142291018826</v>
      </c>
      <c r="G20" s="28">
        <v>170007638.53999999</v>
      </c>
      <c r="H20" s="264">
        <f t="shared" si="1"/>
        <v>0.96849806168929675</v>
      </c>
      <c r="I20" s="28">
        <v>82856603.140000001</v>
      </c>
      <c r="J20" s="145">
        <f t="shared" si="2"/>
        <v>0.47201678835371053</v>
      </c>
      <c r="K20" s="171">
        <v>174255608.31</v>
      </c>
      <c r="L20" s="669">
        <v>0.99839741087779521</v>
      </c>
      <c r="M20" s="668">
        <f t="shared" si="3"/>
        <v>-2.4377808044162896E-2</v>
      </c>
      <c r="N20" s="171">
        <v>88850999.019999996</v>
      </c>
      <c r="O20" s="669">
        <v>0.50907174945934175</v>
      </c>
      <c r="P20" s="669">
        <f t="shared" si="4"/>
        <v>-6.746571165340165E-2</v>
      </c>
    </row>
    <row r="21" spans="1:16" x14ac:dyDescent="0.2">
      <c r="A21" s="636" t="s">
        <v>62</v>
      </c>
      <c r="B21" s="34" t="s">
        <v>478</v>
      </c>
      <c r="C21" s="490">
        <v>11958000</v>
      </c>
      <c r="D21" s="28">
        <v>11958000</v>
      </c>
      <c r="E21" s="28">
        <v>0</v>
      </c>
      <c r="F21" s="122">
        <f t="shared" si="0"/>
        <v>0</v>
      </c>
      <c r="G21" s="28">
        <v>0</v>
      </c>
      <c r="H21" s="264">
        <f t="shared" si="1"/>
        <v>0</v>
      </c>
      <c r="I21" s="28">
        <v>0</v>
      </c>
      <c r="J21" s="145">
        <f t="shared" si="2"/>
        <v>0</v>
      </c>
      <c r="K21" s="171">
        <v>0</v>
      </c>
      <c r="L21" s="669">
        <v>0</v>
      </c>
      <c r="M21" s="668" t="s">
        <v>127</v>
      </c>
      <c r="N21" s="171">
        <v>0</v>
      </c>
      <c r="O21" s="669">
        <v>0</v>
      </c>
      <c r="P21" s="669" t="s">
        <v>127</v>
      </c>
    </row>
    <row r="22" spans="1:16" x14ac:dyDescent="0.2">
      <c r="A22" s="636" t="s">
        <v>63</v>
      </c>
      <c r="B22" s="34" t="s">
        <v>97</v>
      </c>
      <c r="C22" s="490">
        <v>29529629.260000002</v>
      </c>
      <c r="D22" s="28">
        <v>31221421.649999999</v>
      </c>
      <c r="E22" s="28">
        <v>27929108.52</v>
      </c>
      <c r="F22" s="122">
        <f t="shared" si="0"/>
        <v>0.89454954463932945</v>
      </c>
      <c r="G22" s="28">
        <v>27908383.170000002</v>
      </c>
      <c r="H22" s="264">
        <f t="shared" si="1"/>
        <v>0.89388572637274522</v>
      </c>
      <c r="I22" s="28">
        <v>10780319.939999999</v>
      </c>
      <c r="J22" s="145">
        <f t="shared" si="2"/>
        <v>0.34528600461728176</v>
      </c>
      <c r="K22" s="171">
        <v>27503531.52</v>
      </c>
      <c r="L22" s="669">
        <v>0.89904223648253911</v>
      </c>
      <c r="M22" s="668">
        <f t="shared" ref="M22:M32" si="5">+G22/K22-1</f>
        <v>1.4719987857035877E-2</v>
      </c>
      <c r="N22" s="171">
        <v>10674612.369999999</v>
      </c>
      <c r="O22" s="669">
        <v>0.34893436763676289</v>
      </c>
      <c r="P22" s="669">
        <f>+I22/N22-1</f>
        <v>9.9027080643303567E-3</v>
      </c>
    </row>
    <row r="23" spans="1:16" x14ac:dyDescent="0.2">
      <c r="A23" s="636" t="s">
        <v>64</v>
      </c>
      <c r="B23" s="34" t="s">
        <v>110</v>
      </c>
      <c r="C23" s="490">
        <v>2646253.38</v>
      </c>
      <c r="D23" s="28">
        <v>2646253.38</v>
      </c>
      <c r="E23" s="28">
        <v>2527415.69</v>
      </c>
      <c r="F23" s="122">
        <f t="shared" si="0"/>
        <v>0.95509209703871967</v>
      </c>
      <c r="G23" s="28">
        <v>2238986.08</v>
      </c>
      <c r="H23" s="264">
        <f t="shared" si="1"/>
        <v>0.84609663493372667</v>
      </c>
      <c r="I23" s="28">
        <v>1540544.46</v>
      </c>
      <c r="J23" s="145">
        <f t="shared" si="2"/>
        <v>0.58216060171834338</v>
      </c>
      <c r="K23" s="171">
        <v>2104619.11</v>
      </c>
      <c r="L23" s="669">
        <v>0.80396461583914258</v>
      </c>
      <c r="M23" s="668">
        <f t="shared" si="5"/>
        <v>6.3843842033725728E-2</v>
      </c>
      <c r="N23" s="171">
        <v>1465556.56</v>
      </c>
      <c r="O23" s="669">
        <v>0.5598426865709375</v>
      </c>
      <c r="P23" s="669">
        <f>+I23/N23-1</f>
        <v>5.116684135343097E-2</v>
      </c>
    </row>
    <row r="24" spans="1:16" x14ac:dyDescent="0.2">
      <c r="A24" s="636" t="s">
        <v>65</v>
      </c>
      <c r="B24" s="34" t="s">
        <v>107</v>
      </c>
      <c r="C24" s="490">
        <v>50302097.030000001</v>
      </c>
      <c r="D24" s="28">
        <v>48242097.030000001</v>
      </c>
      <c r="E24" s="28">
        <v>45021625.119999997</v>
      </c>
      <c r="F24" s="122">
        <f t="shared" si="0"/>
        <v>0.93324353400314852</v>
      </c>
      <c r="G24" s="28">
        <v>45021625.119999997</v>
      </c>
      <c r="H24" s="264">
        <f t="shared" si="1"/>
        <v>0.93324353400314852</v>
      </c>
      <c r="I24" s="28">
        <v>22700000</v>
      </c>
      <c r="J24" s="145">
        <f t="shared" si="2"/>
        <v>0.47054339254538824</v>
      </c>
      <c r="K24" s="171">
        <v>48786377.43</v>
      </c>
      <c r="L24" s="669">
        <v>0.99967789089082915</v>
      </c>
      <c r="M24" s="668">
        <f t="shared" si="5"/>
        <v>-7.7168105285164268E-2</v>
      </c>
      <c r="N24" s="171">
        <v>26022114.800000001</v>
      </c>
      <c r="O24" s="669">
        <v>0.53321714400927256</v>
      </c>
      <c r="P24" s="669">
        <f t="shared" ref="P24:P26" si="6">+I24/N24-1</f>
        <v>-0.12766505818351093</v>
      </c>
    </row>
    <row r="25" spans="1:16" x14ac:dyDescent="0.2">
      <c r="A25" s="637" t="s">
        <v>479</v>
      </c>
      <c r="B25" s="35" t="s">
        <v>480</v>
      </c>
      <c r="C25" s="490">
        <v>3902700.69</v>
      </c>
      <c r="D25" s="28">
        <v>4173856.88</v>
      </c>
      <c r="E25" s="28">
        <v>4051109.53</v>
      </c>
      <c r="F25" s="122">
        <f t="shared" si="0"/>
        <v>0.9705913850117448</v>
      </c>
      <c r="G25" s="28">
        <v>3735930.16</v>
      </c>
      <c r="H25" s="264">
        <f t="shared" si="1"/>
        <v>0.89507864486239885</v>
      </c>
      <c r="I25" s="28">
        <v>1215743.48</v>
      </c>
      <c r="J25" s="145">
        <f t="shared" si="2"/>
        <v>0.2912757947752152</v>
      </c>
      <c r="K25" s="171">
        <v>3364438.89</v>
      </c>
      <c r="L25" s="669">
        <v>0.76786408677936069</v>
      </c>
      <c r="M25" s="668">
        <f t="shared" si="5"/>
        <v>0.11041700626638518</v>
      </c>
      <c r="N25" s="171">
        <v>1422331.14</v>
      </c>
      <c r="O25" s="669">
        <v>0.32461787466555736</v>
      </c>
      <c r="P25" s="669">
        <f t="shared" si="6"/>
        <v>-0.14524582510370965</v>
      </c>
    </row>
    <row r="26" spans="1:16" x14ac:dyDescent="0.2">
      <c r="A26" s="646" t="s">
        <v>66</v>
      </c>
      <c r="B26" s="566" t="s">
        <v>129</v>
      </c>
      <c r="C26" s="490">
        <v>3683269.32</v>
      </c>
      <c r="D26" s="28">
        <v>2643178.2599999998</v>
      </c>
      <c r="E26" s="28">
        <v>2501597.48</v>
      </c>
      <c r="F26" s="122">
        <f t="shared" si="0"/>
        <v>0.94643540235534485</v>
      </c>
      <c r="G26" s="28">
        <v>2365882.61</v>
      </c>
      <c r="H26" s="264">
        <f t="shared" si="1"/>
        <v>0.8950900685752462</v>
      </c>
      <c r="I26" s="28">
        <v>1141732.3500000001</v>
      </c>
      <c r="J26" s="145">
        <f t="shared" si="2"/>
        <v>0.43195435104706115</v>
      </c>
      <c r="K26" s="171">
        <v>2682595.2799999998</v>
      </c>
      <c r="L26" s="669">
        <v>0.77865528248542071</v>
      </c>
      <c r="M26" s="668">
        <f t="shared" si="5"/>
        <v>-0.11806203953359673</v>
      </c>
      <c r="N26" s="171">
        <v>1663364.85</v>
      </c>
      <c r="O26" s="669">
        <v>0.48281149109942129</v>
      </c>
      <c r="P26" s="669">
        <f t="shared" si="6"/>
        <v>-0.31360077135211795</v>
      </c>
    </row>
    <row r="27" spans="1:16" x14ac:dyDescent="0.2">
      <c r="A27" s="634">
        <v>1</v>
      </c>
      <c r="B27" s="2" t="s">
        <v>124</v>
      </c>
      <c r="C27" s="192">
        <f>SUBTOTAL(9,C7:C26)</f>
        <v>829550164.1500001</v>
      </c>
      <c r="D27" s="198">
        <f>SUBTOTAL(9,D7:D26)</f>
        <v>845794884.66999996</v>
      </c>
      <c r="E27" s="194">
        <f>SUBTOTAL(9,E7:E26)</f>
        <v>660298524.43999994</v>
      </c>
      <c r="F27" s="82">
        <f>+E27/D27</f>
        <v>0.78068398900003477</v>
      </c>
      <c r="G27" s="194">
        <f>SUBTOTAL(9,G7:G26)</f>
        <v>656367065.68999994</v>
      </c>
      <c r="H27" s="82">
        <f t="shared" si="1"/>
        <v>0.77603574765776906</v>
      </c>
      <c r="I27" s="194">
        <f>SUBTOTAL(9,I7:I26)</f>
        <v>401495245.48999995</v>
      </c>
      <c r="J27" s="162">
        <f>+I27/D27</f>
        <v>0.47469575989059049</v>
      </c>
      <c r="K27" s="670">
        <f>SUM(K7:K26)</f>
        <v>647000626.99999988</v>
      </c>
      <c r="L27" s="82">
        <v>0.78330081049445421</v>
      </c>
      <c r="M27" s="671">
        <f t="shared" si="5"/>
        <v>1.4476707284551082E-2</v>
      </c>
      <c r="N27" s="672">
        <f>SUBTOTAL(9,N7:N26)</f>
        <v>402313133.60000002</v>
      </c>
      <c r="O27" s="82">
        <v>0.48706630329346451</v>
      </c>
      <c r="P27" s="673">
        <f t="shared" ref="P27:P32" si="7">+I27/N27-1</f>
        <v>-2.0329639817656675E-3</v>
      </c>
    </row>
    <row r="28" spans="1:16" x14ac:dyDescent="0.2">
      <c r="A28" s="635" t="s">
        <v>67</v>
      </c>
      <c r="B28" s="33" t="s">
        <v>98</v>
      </c>
      <c r="C28" s="490">
        <v>498885.12</v>
      </c>
      <c r="D28" s="28">
        <v>490240.54</v>
      </c>
      <c r="E28" s="28">
        <v>270022.7</v>
      </c>
      <c r="F28" s="392">
        <f t="shared" si="0"/>
        <v>0.55079634988979087</v>
      </c>
      <c r="G28" s="28">
        <v>270022.7</v>
      </c>
      <c r="H28" s="41">
        <f t="shared" si="1"/>
        <v>0.55079634988979087</v>
      </c>
      <c r="I28" s="28">
        <v>270022.7</v>
      </c>
      <c r="J28" s="145">
        <f t="shared" ref="J28:J34" si="8">I28/D28</f>
        <v>0.55079634988979087</v>
      </c>
      <c r="K28" s="171">
        <v>336774.17</v>
      </c>
      <c r="L28" s="669">
        <v>0.60101865842061031</v>
      </c>
      <c r="M28" s="668">
        <f t="shared" si="5"/>
        <v>-0.1982084017904342</v>
      </c>
      <c r="N28" s="171">
        <v>336774.17</v>
      </c>
      <c r="O28" s="669">
        <v>0.60101865842061031</v>
      </c>
      <c r="P28" s="669">
        <f t="shared" si="7"/>
        <v>-0.1982084017904342</v>
      </c>
    </row>
    <row r="29" spans="1:16" x14ac:dyDescent="0.2">
      <c r="A29" s="636" t="s">
        <v>68</v>
      </c>
      <c r="B29" s="34" t="s">
        <v>725</v>
      </c>
      <c r="C29" s="490">
        <v>29103706.68</v>
      </c>
      <c r="D29" s="28">
        <v>27743896.579999998</v>
      </c>
      <c r="E29" s="28">
        <v>19014935.41</v>
      </c>
      <c r="F29" s="122">
        <f t="shared" si="0"/>
        <v>0.68537364083556573</v>
      </c>
      <c r="G29" s="28">
        <v>17949308.73</v>
      </c>
      <c r="H29" s="264">
        <f t="shared" si="1"/>
        <v>0.64696423151098703</v>
      </c>
      <c r="I29" s="28">
        <v>14415452.039999999</v>
      </c>
      <c r="J29" s="145">
        <f t="shared" si="8"/>
        <v>0.519590029411795</v>
      </c>
      <c r="K29" s="171">
        <v>15784739.640000001</v>
      </c>
      <c r="L29" s="669">
        <v>0.60809367314044493</v>
      </c>
      <c r="M29" s="668">
        <f t="shared" si="5"/>
        <v>0.13713049054764137</v>
      </c>
      <c r="N29" s="171">
        <v>13773924.970000001</v>
      </c>
      <c r="O29" s="669">
        <v>0.53062874773955993</v>
      </c>
      <c r="P29" s="669">
        <f t="shared" si="7"/>
        <v>4.6575472960486142E-2</v>
      </c>
    </row>
    <row r="30" spans="1:16" x14ac:dyDescent="0.2">
      <c r="A30" s="636" t="s">
        <v>69</v>
      </c>
      <c r="B30" s="34" t="s">
        <v>466</v>
      </c>
      <c r="C30" s="490">
        <v>253409067.18000001</v>
      </c>
      <c r="D30" s="28">
        <v>261687316.56</v>
      </c>
      <c r="E30" s="28">
        <v>248472828.78999999</v>
      </c>
      <c r="F30" s="122">
        <f t="shared" si="0"/>
        <v>0.94950275793374117</v>
      </c>
      <c r="G30" s="28">
        <v>240552512.75</v>
      </c>
      <c r="H30" s="264">
        <f t="shared" si="1"/>
        <v>0.91923642273600914</v>
      </c>
      <c r="I30" s="28">
        <v>190308351.22999999</v>
      </c>
      <c r="J30" s="145">
        <f t="shared" si="8"/>
        <v>0.72723567092089403</v>
      </c>
      <c r="K30" s="171">
        <v>219301299.25999999</v>
      </c>
      <c r="L30" s="669">
        <v>0.87562935354657978</v>
      </c>
      <c r="M30" s="668">
        <f t="shared" si="5"/>
        <v>9.6904184159916529E-2</v>
      </c>
      <c r="N30" s="171">
        <v>148953311.96000001</v>
      </c>
      <c r="O30" s="669">
        <v>0.59474290713400513</v>
      </c>
      <c r="P30" s="669">
        <f t="shared" si="7"/>
        <v>0.2776375947995402</v>
      </c>
    </row>
    <row r="31" spans="1:16" x14ac:dyDescent="0.2">
      <c r="A31" s="636" t="s">
        <v>70</v>
      </c>
      <c r="B31" s="34" t="s">
        <v>99</v>
      </c>
      <c r="C31" s="490">
        <v>39930517.170000002</v>
      </c>
      <c r="D31" s="28">
        <v>41110108.939999998</v>
      </c>
      <c r="E31" s="28">
        <v>34487443.590000004</v>
      </c>
      <c r="F31" s="392">
        <f t="shared" si="0"/>
        <v>0.83890421308136787</v>
      </c>
      <c r="G31" s="28">
        <v>25312991.920000002</v>
      </c>
      <c r="H31" s="264">
        <f t="shared" si="1"/>
        <v>0.6157364349713641</v>
      </c>
      <c r="I31" s="28">
        <v>14828717.949999999</v>
      </c>
      <c r="J31" s="145">
        <f t="shared" si="8"/>
        <v>0.36070733774124608</v>
      </c>
      <c r="K31" s="171">
        <v>21478211.57</v>
      </c>
      <c r="L31" s="669">
        <v>0.53611147766195688</v>
      </c>
      <c r="M31" s="668">
        <f t="shared" si="5"/>
        <v>0.17854281477310185</v>
      </c>
      <c r="N31" s="171">
        <v>11939619.630000001</v>
      </c>
      <c r="O31" s="669">
        <v>0.29802142053119779</v>
      </c>
      <c r="P31" s="669">
        <f t="shared" si="7"/>
        <v>0.24197574206976635</v>
      </c>
    </row>
    <row r="32" spans="1:16" x14ac:dyDescent="0.2">
      <c r="A32" s="637" t="s">
        <v>773</v>
      </c>
      <c r="B32" s="35" t="s">
        <v>419</v>
      </c>
      <c r="C32" s="490">
        <v>10737227.699999999</v>
      </c>
      <c r="D32" s="28">
        <v>11113176.33</v>
      </c>
      <c r="E32" s="28">
        <v>10557606.460000001</v>
      </c>
      <c r="F32" s="122">
        <f t="shared" si="0"/>
        <v>0.95000800369735527</v>
      </c>
      <c r="G32" s="28">
        <v>10516148.85</v>
      </c>
      <c r="H32" s="264">
        <f t="shared" si="1"/>
        <v>0.94627751218269385</v>
      </c>
      <c r="I32" s="28">
        <v>6829265.71</v>
      </c>
      <c r="J32" s="145">
        <f t="shared" si="8"/>
        <v>0.61451969330896061</v>
      </c>
      <c r="K32" s="171">
        <v>10581915.199999999</v>
      </c>
      <c r="L32" s="669">
        <v>0.98545140138882281</v>
      </c>
      <c r="M32" s="668">
        <f t="shared" si="5"/>
        <v>-6.2149760943085441E-3</v>
      </c>
      <c r="N32" s="171">
        <v>6269864.7800000003</v>
      </c>
      <c r="O32" s="669">
        <v>0.58388740763764801</v>
      </c>
      <c r="P32" s="669">
        <f t="shared" si="7"/>
        <v>8.9220573270481163E-2</v>
      </c>
    </row>
    <row r="33" spans="1:16" x14ac:dyDescent="0.2">
      <c r="A33" s="634">
        <v>2</v>
      </c>
      <c r="B33" s="480" t="s">
        <v>123</v>
      </c>
      <c r="C33" s="192">
        <f>SUBTOTAL(9,C28:C32)</f>
        <v>333679403.85000002</v>
      </c>
      <c r="D33" s="198">
        <f>SUBTOTAL(9,D28:D32)</f>
        <v>342144738.94999999</v>
      </c>
      <c r="E33" s="194">
        <f>SUBTOTAL(9,E28:E32)</f>
        <v>312802836.94999999</v>
      </c>
      <c r="F33" s="82">
        <f>E33/D33</f>
        <v>0.91424125915234977</v>
      </c>
      <c r="G33" s="194">
        <f>SUBTOTAL(9,G28:G32)</f>
        <v>294600984.95000005</v>
      </c>
      <c r="H33" s="82">
        <f t="shared" si="1"/>
        <v>0.86104198431954304</v>
      </c>
      <c r="I33" s="194">
        <f>SUBTOTAL(9,I28:I32)</f>
        <v>226651809.63</v>
      </c>
      <c r="J33" s="162">
        <f t="shared" si="8"/>
        <v>0.66244423434820732</v>
      </c>
      <c r="K33" s="670">
        <f>SUM(K28:K32)</f>
        <v>267482939.83999997</v>
      </c>
      <c r="L33" s="82">
        <v>0.81607125723903429</v>
      </c>
      <c r="M33" s="671">
        <f t="shared" ref="M33:M56" si="9">+G33/K33-1</f>
        <v>0.10138233536023367</v>
      </c>
      <c r="N33" s="672">
        <f>SUBTOTAL(9,N28:N32)</f>
        <v>181273495.51000002</v>
      </c>
      <c r="O33" s="82">
        <v>0.55305242821635114</v>
      </c>
      <c r="P33" s="673">
        <f t="shared" ref="P33:P55" si="10">+I33/N33-1</f>
        <v>0.25033066192236952</v>
      </c>
    </row>
    <row r="34" spans="1:16" x14ac:dyDescent="0.2">
      <c r="A34" s="635" t="s">
        <v>481</v>
      </c>
      <c r="B34" s="33" t="s">
        <v>459</v>
      </c>
      <c r="C34" s="490">
        <v>19667096.66</v>
      </c>
      <c r="D34" s="28">
        <v>20054424.620000001</v>
      </c>
      <c r="E34" s="28">
        <v>18922627.140000001</v>
      </c>
      <c r="F34" s="70">
        <f t="shared" si="0"/>
        <v>0.94356370220309016</v>
      </c>
      <c r="G34" s="28">
        <v>18715671.140000001</v>
      </c>
      <c r="H34" s="264">
        <f t="shared" si="1"/>
        <v>0.93324398453870971</v>
      </c>
      <c r="I34" s="28">
        <v>11870658.01</v>
      </c>
      <c r="J34" s="145">
        <f t="shared" si="8"/>
        <v>0.59192214361321327</v>
      </c>
      <c r="K34" s="171">
        <v>18337180.050000001</v>
      </c>
      <c r="L34" s="669">
        <v>0.94869165561311453</v>
      </c>
      <c r="M34" s="668">
        <f t="shared" si="9"/>
        <v>2.0640637708086329E-2</v>
      </c>
      <c r="N34" s="171">
        <v>11814437.699999999</v>
      </c>
      <c r="O34" s="669">
        <v>0.61123130335141118</v>
      </c>
      <c r="P34" s="669">
        <f t="shared" si="10"/>
        <v>4.7586107293113855E-3</v>
      </c>
    </row>
    <row r="35" spans="1:16" x14ac:dyDescent="0.2">
      <c r="A35" s="635" t="s">
        <v>71</v>
      </c>
      <c r="B35" s="33" t="s">
        <v>130</v>
      </c>
      <c r="C35" s="490">
        <v>2539577.19</v>
      </c>
      <c r="D35" s="28">
        <v>2189577.19</v>
      </c>
      <c r="E35" s="28">
        <v>691249.2</v>
      </c>
      <c r="F35" s="70">
        <f t="shared" si="0"/>
        <v>0.31569985436320697</v>
      </c>
      <c r="G35" s="28">
        <v>691249.2</v>
      </c>
      <c r="H35" s="264">
        <f t="shared" si="1"/>
        <v>0.31569985436320697</v>
      </c>
      <c r="I35" s="28">
        <v>691249.2</v>
      </c>
      <c r="J35" s="145">
        <f t="shared" ref="J35:J45" si="11">I35/D35</f>
        <v>0.31569985436320697</v>
      </c>
      <c r="K35" s="171">
        <v>2889577.19</v>
      </c>
      <c r="L35" s="669">
        <v>1</v>
      </c>
      <c r="M35" s="668">
        <f t="shared" si="9"/>
        <v>-0.76077842724111489</v>
      </c>
      <c r="N35" s="171">
        <v>2248848</v>
      </c>
      <c r="O35" s="669">
        <v>0.77826195741806781</v>
      </c>
      <c r="P35" s="669">
        <f t="shared" si="10"/>
        <v>-0.69262075515997523</v>
      </c>
    </row>
    <row r="36" spans="1:16" x14ac:dyDescent="0.2">
      <c r="A36" s="635" t="s">
        <v>774</v>
      </c>
      <c r="B36" s="33" t="s">
        <v>743</v>
      </c>
      <c r="C36" s="490">
        <v>9000</v>
      </c>
      <c r="D36" s="28">
        <v>6000</v>
      </c>
      <c r="E36" s="28">
        <v>6000</v>
      </c>
      <c r="F36" s="70">
        <f t="shared" si="0"/>
        <v>1</v>
      </c>
      <c r="G36" s="28">
        <v>2959.15</v>
      </c>
      <c r="H36" s="264">
        <f t="shared" si="1"/>
        <v>0.49319166666666669</v>
      </c>
      <c r="I36" s="28">
        <v>2959.15</v>
      </c>
      <c r="J36" s="145">
        <f t="shared" si="11"/>
        <v>0.49319166666666669</v>
      </c>
      <c r="K36" s="171">
        <v>5190</v>
      </c>
      <c r="L36" s="669">
        <v>0.86499999999999999</v>
      </c>
      <c r="M36" s="668">
        <f t="shared" si="9"/>
        <v>-0.42983622350674378</v>
      </c>
      <c r="N36" s="171">
        <v>5190</v>
      </c>
      <c r="O36" s="669">
        <v>0.86499999999999999</v>
      </c>
      <c r="P36" s="669">
        <f t="shared" si="10"/>
        <v>-0.42983622350674378</v>
      </c>
    </row>
    <row r="37" spans="1:16" x14ac:dyDescent="0.2">
      <c r="A37" s="636" t="s">
        <v>72</v>
      </c>
      <c r="B37" s="34" t="s">
        <v>636</v>
      </c>
      <c r="C37" s="490">
        <v>10958931.689999999</v>
      </c>
      <c r="D37" s="28">
        <v>10958931.689999999</v>
      </c>
      <c r="E37" s="28">
        <v>10958931.689999999</v>
      </c>
      <c r="F37" s="70">
        <f t="shared" si="0"/>
        <v>1</v>
      </c>
      <c r="G37" s="28">
        <v>10958931.689999999</v>
      </c>
      <c r="H37" s="264">
        <f t="shared" si="1"/>
        <v>1</v>
      </c>
      <c r="I37" s="28">
        <v>10958931.689999999</v>
      </c>
      <c r="J37" s="145">
        <f t="shared" si="11"/>
        <v>1</v>
      </c>
      <c r="K37" s="171">
        <v>10674936.689999999</v>
      </c>
      <c r="L37" s="669">
        <v>1</v>
      </c>
      <c r="M37" s="674">
        <f t="shared" si="9"/>
        <v>2.6603904851823623E-2</v>
      </c>
      <c r="N37" s="171">
        <v>7100000</v>
      </c>
      <c r="O37" s="669">
        <v>0.66510933096690805</v>
      </c>
      <c r="P37" s="669">
        <f t="shared" si="10"/>
        <v>0.54351150563380268</v>
      </c>
    </row>
    <row r="38" spans="1:16" x14ac:dyDescent="0.2">
      <c r="A38" s="636" t="s">
        <v>775</v>
      </c>
      <c r="B38" s="34" t="s">
        <v>467</v>
      </c>
      <c r="C38" s="490">
        <v>42176783.109999999</v>
      </c>
      <c r="D38" s="28">
        <v>42176783.109999999</v>
      </c>
      <c r="E38" s="28">
        <v>38673677.850000001</v>
      </c>
      <c r="F38" s="70">
        <f t="shared" si="0"/>
        <v>0.9169423317358355</v>
      </c>
      <c r="G38" s="28">
        <v>38673677.850000001</v>
      </c>
      <c r="H38" s="264">
        <f t="shared" si="1"/>
        <v>0.9169423317358355</v>
      </c>
      <c r="I38" s="28">
        <v>36095203.549999997</v>
      </c>
      <c r="J38" s="145">
        <f t="shared" si="11"/>
        <v>0.85580741081796552</v>
      </c>
      <c r="K38" s="171">
        <v>42176783.109999999</v>
      </c>
      <c r="L38" s="669">
        <v>1</v>
      </c>
      <c r="M38" s="668">
        <f t="shared" si="9"/>
        <v>-8.3057668264164497E-2</v>
      </c>
      <c r="N38" s="171">
        <v>34681050</v>
      </c>
      <c r="O38" s="669">
        <v>0.82227821665652867</v>
      </c>
      <c r="P38" s="669">
        <f t="shared" si="10"/>
        <v>4.0775972757456813E-2</v>
      </c>
    </row>
    <row r="39" spans="1:16" x14ac:dyDescent="0.2">
      <c r="A39" s="636" t="s">
        <v>73</v>
      </c>
      <c r="B39" s="34" t="s">
        <v>461</v>
      </c>
      <c r="C39" s="490">
        <v>8163831</v>
      </c>
      <c r="D39" s="28">
        <v>8163831</v>
      </c>
      <c r="E39" s="28">
        <v>8163831</v>
      </c>
      <c r="F39" s="70">
        <f t="shared" si="0"/>
        <v>1</v>
      </c>
      <c r="G39" s="28">
        <v>8163831</v>
      </c>
      <c r="H39" s="264">
        <f t="shared" si="1"/>
        <v>1</v>
      </c>
      <c r="I39" s="28">
        <v>5416531</v>
      </c>
      <c r="J39" s="145">
        <f t="shared" si="11"/>
        <v>0.66347907005914253</v>
      </c>
      <c r="K39" s="171">
        <v>8163831</v>
      </c>
      <c r="L39" s="669">
        <v>1</v>
      </c>
      <c r="M39" s="668">
        <f t="shared" si="9"/>
        <v>0</v>
      </c>
      <c r="N39" s="171">
        <v>5416531</v>
      </c>
      <c r="O39" s="669">
        <v>0.66347907005914253</v>
      </c>
      <c r="P39" s="669">
        <f t="shared" si="10"/>
        <v>0</v>
      </c>
    </row>
    <row r="40" spans="1:16" x14ac:dyDescent="0.2">
      <c r="A40" s="636" t="s">
        <v>460</v>
      </c>
      <c r="B40" s="34" t="s">
        <v>112</v>
      </c>
      <c r="C40" s="490">
        <v>17534356.949999999</v>
      </c>
      <c r="D40" s="28">
        <v>17496417.449999999</v>
      </c>
      <c r="E40" s="28">
        <v>17409241.899999999</v>
      </c>
      <c r="F40" s="70">
        <f t="shared" si="0"/>
        <v>0.99501752000093024</v>
      </c>
      <c r="G40" s="28">
        <v>17275726.829999998</v>
      </c>
      <c r="H40" s="264">
        <f t="shared" si="1"/>
        <v>0.98738652523405579</v>
      </c>
      <c r="I40" s="28">
        <v>8043023.6900000004</v>
      </c>
      <c r="J40" s="145">
        <f t="shared" si="11"/>
        <v>0.45969546125569843</v>
      </c>
      <c r="K40" s="171">
        <v>17592384.25</v>
      </c>
      <c r="L40" s="669">
        <v>0.98222292990506099</v>
      </c>
      <c r="M40" s="668">
        <f t="shared" si="9"/>
        <v>-1.7999687563668432E-2</v>
      </c>
      <c r="N40" s="171">
        <v>6641386.9199999999</v>
      </c>
      <c r="O40" s="669">
        <v>0.37080377659415603</v>
      </c>
      <c r="P40" s="669">
        <f t="shared" si="10"/>
        <v>0.21104579312780047</v>
      </c>
    </row>
    <row r="41" spans="1:16" x14ac:dyDescent="0.2">
      <c r="A41" s="636" t="s">
        <v>776</v>
      </c>
      <c r="B41" s="34" t="s">
        <v>420</v>
      </c>
      <c r="C41" s="490">
        <v>9602324.5999999996</v>
      </c>
      <c r="D41" s="28">
        <v>10322324.6</v>
      </c>
      <c r="E41" s="28">
        <v>10222324.6</v>
      </c>
      <c r="F41" s="70">
        <f t="shared" si="0"/>
        <v>0.99031225970165671</v>
      </c>
      <c r="G41" s="28">
        <v>10222324.6</v>
      </c>
      <c r="H41" s="264">
        <f t="shared" si="1"/>
        <v>0.99031225970165671</v>
      </c>
      <c r="I41" s="28">
        <v>4815915.0999999996</v>
      </c>
      <c r="J41" s="145">
        <f t="shared" si="11"/>
        <v>0.46655334787669822</v>
      </c>
      <c r="K41" s="171">
        <v>9502324.5999999996</v>
      </c>
      <c r="L41" s="669">
        <v>0.98958585507513463</v>
      </c>
      <c r="M41" s="668">
        <f t="shared" si="9"/>
        <v>7.5770932935715463E-2</v>
      </c>
      <c r="N41" s="171">
        <v>0</v>
      </c>
      <c r="O41" s="669">
        <v>0</v>
      </c>
      <c r="P41" s="669" t="s">
        <v>127</v>
      </c>
    </row>
    <row r="42" spans="1:16" x14ac:dyDescent="0.2">
      <c r="A42" s="636" t="s">
        <v>483</v>
      </c>
      <c r="B42" s="34" t="s">
        <v>482</v>
      </c>
      <c r="C42" s="490">
        <v>33376191.52</v>
      </c>
      <c r="D42" s="28">
        <v>34526191.520000003</v>
      </c>
      <c r="E42" s="28">
        <v>32004808.640000001</v>
      </c>
      <c r="F42" s="70">
        <f t="shared" si="0"/>
        <v>0.92697187934732272</v>
      </c>
      <c r="G42" s="28">
        <v>32004808.640000001</v>
      </c>
      <c r="H42" s="264">
        <f t="shared" si="1"/>
        <v>0.92697187934732272</v>
      </c>
      <c r="I42" s="28">
        <v>24614668.640000001</v>
      </c>
      <c r="J42" s="145">
        <f t="shared" si="11"/>
        <v>0.71292741991949649</v>
      </c>
      <c r="K42" s="171">
        <v>33376191.52</v>
      </c>
      <c r="L42" s="669">
        <v>1</v>
      </c>
      <c r="M42" s="668">
        <f t="shared" si="9"/>
        <v>-4.1088656840257753E-2</v>
      </c>
      <c r="N42" s="171">
        <v>26200000</v>
      </c>
      <c r="O42" s="669">
        <v>0.78499070165930063</v>
      </c>
      <c r="P42" s="669">
        <f t="shared" si="10"/>
        <v>-6.0508830534351077E-2</v>
      </c>
    </row>
    <row r="43" spans="1:16" x14ac:dyDescent="0.2">
      <c r="A43" s="636" t="s">
        <v>421</v>
      </c>
      <c r="B43" s="34" t="s">
        <v>488</v>
      </c>
      <c r="C43" s="490">
        <v>13224307.26</v>
      </c>
      <c r="D43" s="28">
        <v>13543338.369999999</v>
      </c>
      <c r="E43" s="28">
        <v>11589776.539999999</v>
      </c>
      <c r="F43" s="70">
        <f t="shared" si="0"/>
        <v>0.85575477946210388</v>
      </c>
      <c r="G43" s="28">
        <v>11589776.539999999</v>
      </c>
      <c r="H43" s="264">
        <f t="shared" si="1"/>
        <v>0.85575477946210388</v>
      </c>
      <c r="I43" s="28">
        <v>409920.5</v>
      </c>
      <c r="J43" s="145">
        <f t="shared" si="11"/>
        <v>3.0267315842009788E-2</v>
      </c>
      <c r="K43" s="171">
        <v>16573498.109999999</v>
      </c>
      <c r="L43" s="669">
        <v>0.88226017019358771</v>
      </c>
      <c r="M43" s="668">
        <f t="shared" si="9"/>
        <v>-0.30070426514200754</v>
      </c>
      <c r="N43" s="171">
        <v>5393642.0700000003</v>
      </c>
      <c r="O43" s="669">
        <v>0.2871207719129788</v>
      </c>
      <c r="P43" s="669">
        <f t="shared" si="10"/>
        <v>-0.92399931351024933</v>
      </c>
    </row>
    <row r="44" spans="1:16" x14ac:dyDescent="0.2">
      <c r="A44" s="636" t="s">
        <v>74</v>
      </c>
      <c r="B44" s="34" t="s">
        <v>108</v>
      </c>
      <c r="C44" s="490">
        <v>12917828.109999999</v>
      </c>
      <c r="D44" s="28">
        <v>12899991.24</v>
      </c>
      <c r="E44" s="28">
        <v>12579408.189999999</v>
      </c>
      <c r="F44" s="70">
        <f t="shared" si="0"/>
        <v>0.97514858389934844</v>
      </c>
      <c r="G44" s="28">
        <v>12534654.24</v>
      </c>
      <c r="H44" s="264">
        <f t="shared" si="1"/>
        <v>0.97167928309383877</v>
      </c>
      <c r="I44" s="28">
        <v>12446478.84</v>
      </c>
      <c r="J44" s="145">
        <f t="shared" si="11"/>
        <v>0.96484397612660699</v>
      </c>
      <c r="K44" s="171">
        <v>12553628.58</v>
      </c>
      <c r="L44" s="669">
        <v>0.97235438477849223</v>
      </c>
      <c r="M44" s="668">
        <f t="shared" si="9"/>
        <v>-1.5114625925948255E-3</v>
      </c>
      <c r="N44" s="171">
        <v>7081193.5199999996</v>
      </c>
      <c r="O44" s="669">
        <v>0.5484812239551734</v>
      </c>
      <c r="P44" s="669">
        <f t="shared" si="10"/>
        <v>0.75768093399034808</v>
      </c>
    </row>
    <row r="45" spans="1:16" x14ac:dyDescent="0.2">
      <c r="A45" s="636" t="s">
        <v>75</v>
      </c>
      <c r="B45" s="34" t="s">
        <v>468</v>
      </c>
      <c r="C45" s="490">
        <v>69876878.989999995</v>
      </c>
      <c r="D45" s="28">
        <v>69907378.989999995</v>
      </c>
      <c r="E45" s="28">
        <v>65286878.990000002</v>
      </c>
      <c r="F45" s="392">
        <f t="shared" si="0"/>
        <v>0.9339054035960791</v>
      </c>
      <c r="G45" s="28">
        <v>65286878.990000002</v>
      </c>
      <c r="H45" s="264">
        <f t="shared" si="1"/>
        <v>0.9339054035960791</v>
      </c>
      <c r="I45" s="28">
        <v>55219551.329999998</v>
      </c>
      <c r="J45" s="145">
        <f t="shared" si="11"/>
        <v>0.78989588978724212</v>
      </c>
      <c r="K45" s="171">
        <v>65286878.990000002</v>
      </c>
      <c r="L45" s="669">
        <v>0.93243820222582718</v>
      </c>
      <c r="M45" s="668">
        <f t="shared" si="9"/>
        <v>0</v>
      </c>
      <c r="N45" s="171">
        <v>53500000</v>
      </c>
      <c r="O45" s="669">
        <v>0.76409601118660786</v>
      </c>
      <c r="P45" s="669">
        <f t="shared" si="10"/>
        <v>3.2141146355140204E-2</v>
      </c>
    </row>
    <row r="46" spans="1:16" ht="15.75" thickBot="1" x14ac:dyDescent="0.3">
      <c r="A46" s="630" t="s">
        <v>19</v>
      </c>
      <c r="N46" s="89"/>
      <c r="P46" s="484"/>
    </row>
    <row r="47" spans="1:16" ht="12.75" customHeight="1" x14ac:dyDescent="0.2">
      <c r="A47" s="726" t="s">
        <v>453</v>
      </c>
      <c r="B47" s="727"/>
      <c r="C47" s="156" t="s">
        <v>763</v>
      </c>
      <c r="D47" s="712" t="s">
        <v>835</v>
      </c>
      <c r="E47" s="713"/>
      <c r="F47" s="713"/>
      <c r="G47" s="713"/>
      <c r="H47" s="713"/>
      <c r="I47" s="713"/>
      <c r="J47" s="714"/>
      <c r="K47" s="721" t="s">
        <v>834</v>
      </c>
      <c r="L47" s="722"/>
      <c r="M47" s="722"/>
      <c r="N47" s="722"/>
      <c r="O47" s="722"/>
      <c r="P47" s="725"/>
    </row>
    <row r="48" spans="1:16" x14ac:dyDescent="0.2">
      <c r="C48" s="149">
        <v>1</v>
      </c>
      <c r="D48" s="140">
        <v>2</v>
      </c>
      <c r="E48" s="79">
        <v>3</v>
      </c>
      <c r="F48" s="80" t="s">
        <v>36</v>
      </c>
      <c r="G48" s="79">
        <v>4</v>
      </c>
      <c r="H48" s="80" t="s">
        <v>37</v>
      </c>
      <c r="I48" s="79">
        <v>5</v>
      </c>
      <c r="J48" s="141" t="s">
        <v>38</v>
      </c>
      <c r="K48" s="79" t="s">
        <v>525</v>
      </c>
      <c r="L48" s="80" t="s">
        <v>526</v>
      </c>
      <c r="M48" s="80" t="s">
        <v>527</v>
      </c>
      <c r="N48" s="79" t="s">
        <v>39</v>
      </c>
      <c r="O48" s="80" t="s">
        <v>40</v>
      </c>
      <c r="P48" s="541" t="s">
        <v>352</v>
      </c>
    </row>
    <row r="49" spans="1:16" x14ac:dyDescent="0.2">
      <c r="A49" s="640"/>
      <c r="B49" s="2" t="s">
        <v>413</v>
      </c>
      <c r="C49" s="234" t="s">
        <v>13</v>
      </c>
      <c r="D49" s="235" t="s">
        <v>14</v>
      </c>
      <c r="E49" s="81" t="s">
        <v>15</v>
      </c>
      <c r="F49" s="81" t="s">
        <v>18</v>
      </c>
      <c r="G49" s="81" t="s">
        <v>16</v>
      </c>
      <c r="H49" s="81" t="s">
        <v>18</v>
      </c>
      <c r="I49" s="81" t="s">
        <v>17</v>
      </c>
      <c r="J49" s="105" t="s">
        <v>18</v>
      </c>
      <c r="K49" s="81" t="s">
        <v>16</v>
      </c>
      <c r="L49" s="81" t="s">
        <v>18</v>
      </c>
      <c r="M49" s="543" t="s">
        <v>824</v>
      </c>
      <c r="N49" s="517" t="s">
        <v>17</v>
      </c>
      <c r="O49" s="81" t="s">
        <v>18</v>
      </c>
      <c r="P49" s="542" t="s">
        <v>824</v>
      </c>
    </row>
    <row r="50" spans="1:16" x14ac:dyDescent="0.2">
      <c r="A50" s="635" t="s">
        <v>76</v>
      </c>
      <c r="B50" s="34" t="s">
        <v>100</v>
      </c>
      <c r="C50" s="490">
        <v>21420777.93</v>
      </c>
      <c r="D50" s="28">
        <v>21394479.600000001</v>
      </c>
      <c r="E50" s="28">
        <v>16433198.550000001</v>
      </c>
      <c r="F50" s="392">
        <f>+E50/D50</f>
        <v>0.76810461657595075</v>
      </c>
      <c r="G50" s="28">
        <v>16201469.23</v>
      </c>
      <c r="H50" s="41">
        <f>+G50/D50</f>
        <v>0.75727334961678616</v>
      </c>
      <c r="I50" s="28">
        <v>14791471.039999999</v>
      </c>
      <c r="J50" s="145">
        <f t="shared" ref="J50:J81" si="12">+I50/D50</f>
        <v>0.69136858276281687</v>
      </c>
      <c r="K50" s="171">
        <v>17481627.039999999</v>
      </c>
      <c r="L50" s="669">
        <v>0.84754697920728972</v>
      </c>
      <c r="M50" s="668">
        <f t="shared" si="9"/>
        <v>-7.3228756515102855E-2</v>
      </c>
      <c r="N50" s="171">
        <v>15990246.060000001</v>
      </c>
      <c r="O50" s="669">
        <v>0.77524161303319217</v>
      </c>
      <c r="P50" s="201">
        <f t="shared" si="10"/>
        <v>-7.4969141531772143E-2</v>
      </c>
    </row>
    <row r="51" spans="1:16" x14ac:dyDescent="0.2">
      <c r="A51" s="636" t="s">
        <v>777</v>
      </c>
      <c r="B51" s="34" t="s">
        <v>422</v>
      </c>
      <c r="C51" s="490">
        <v>211322.62</v>
      </c>
      <c r="D51" s="28">
        <v>211322.62</v>
      </c>
      <c r="E51" s="28">
        <v>211322.62</v>
      </c>
      <c r="F51" s="122">
        <f t="shared" ref="F51:F79" si="13">+E51/D51</f>
        <v>1</v>
      </c>
      <c r="G51" s="28">
        <v>211322.62</v>
      </c>
      <c r="H51" s="264">
        <f t="shared" ref="H51:H56" si="14">+G51/D51</f>
        <v>1</v>
      </c>
      <c r="I51" s="28">
        <v>0</v>
      </c>
      <c r="J51" s="170">
        <f t="shared" si="12"/>
        <v>0</v>
      </c>
      <c r="K51" s="171">
        <v>211322.62</v>
      </c>
      <c r="L51" s="669">
        <v>1</v>
      </c>
      <c r="M51" s="674">
        <f t="shared" si="9"/>
        <v>0</v>
      </c>
      <c r="N51" s="171">
        <v>0</v>
      </c>
      <c r="O51" s="669">
        <v>0</v>
      </c>
      <c r="P51" s="201" t="s">
        <v>127</v>
      </c>
    </row>
    <row r="52" spans="1:16" x14ac:dyDescent="0.2">
      <c r="A52" s="636" t="s">
        <v>484</v>
      </c>
      <c r="B52" s="34" t="s">
        <v>470</v>
      </c>
      <c r="C52" s="490">
        <v>15585118.16</v>
      </c>
      <c r="D52" s="28">
        <v>17497991.809999999</v>
      </c>
      <c r="E52" s="28">
        <v>16796894.93</v>
      </c>
      <c r="F52" s="122">
        <f t="shared" si="13"/>
        <v>0.95993272327403156</v>
      </c>
      <c r="G52" s="28">
        <v>16164646</v>
      </c>
      <c r="H52" s="264">
        <f t="shared" si="14"/>
        <v>0.92380006663176062</v>
      </c>
      <c r="I52" s="28">
        <v>9755203.9399999995</v>
      </c>
      <c r="J52" s="170">
        <f t="shared" si="12"/>
        <v>0.55750420082063123</v>
      </c>
      <c r="K52" s="171">
        <v>14352081.09</v>
      </c>
      <c r="L52" s="669">
        <v>0.89914892069794972</v>
      </c>
      <c r="M52" s="668">
        <f t="shared" si="9"/>
        <v>0.12629282810162823</v>
      </c>
      <c r="N52" s="171">
        <v>8897816.4100000001</v>
      </c>
      <c r="O52" s="669">
        <v>0.55744264343617955</v>
      </c>
      <c r="P52" s="202">
        <f t="shared" si="10"/>
        <v>9.6359319016338318E-2</v>
      </c>
    </row>
    <row r="53" spans="1:16" x14ac:dyDescent="0.2">
      <c r="A53" s="636" t="s">
        <v>778</v>
      </c>
      <c r="B53" s="34" t="s">
        <v>416</v>
      </c>
      <c r="C53" s="490">
        <v>8834615.9700000007</v>
      </c>
      <c r="D53" s="28">
        <v>8821241.5399999991</v>
      </c>
      <c r="E53" s="28">
        <v>8045666.6699999999</v>
      </c>
      <c r="F53" s="122">
        <f t="shared" si="13"/>
        <v>0.91207871743641211</v>
      </c>
      <c r="G53" s="28">
        <v>7738900.5599999996</v>
      </c>
      <c r="H53" s="264">
        <f t="shared" si="14"/>
        <v>0.87730287453391742</v>
      </c>
      <c r="I53" s="28">
        <v>2571408.39</v>
      </c>
      <c r="J53" s="170">
        <f t="shared" si="12"/>
        <v>0.29150186834131292</v>
      </c>
      <c r="K53" s="171">
        <v>7612729.8399999999</v>
      </c>
      <c r="L53" s="669">
        <v>0.8885574996619644</v>
      </c>
      <c r="M53" s="668">
        <f t="shared" si="9"/>
        <v>1.6573650011465491E-2</v>
      </c>
      <c r="N53" s="171">
        <v>2558034.31</v>
      </c>
      <c r="O53" s="669">
        <v>0.29857365469613439</v>
      </c>
      <c r="P53" s="202">
        <f t="shared" si="10"/>
        <v>5.2282645106507264E-3</v>
      </c>
    </row>
    <row r="54" spans="1:16" x14ac:dyDescent="0.2">
      <c r="A54" s="636" t="s">
        <v>77</v>
      </c>
      <c r="B54" s="34" t="s">
        <v>113</v>
      </c>
      <c r="C54" s="490">
        <v>13280781.460000001</v>
      </c>
      <c r="D54" s="28">
        <v>13849652.550000001</v>
      </c>
      <c r="E54" s="28">
        <v>12466100.6</v>
      </c>
      <c r="F54" s="122">
        <f t="shared" si="13"/>
        <v>0.90010204624230805</v>
      </c>
      <c r="G54" s="28">
        <v>12421551.17</v>
      </c>
      <c r="H54" s="264">
        <f t="shared" si="14"/>
        <v>0.89688540020449825</v>
      </c>
      <c r="I54" s="28">
        <v>8809209.5800000001</v>
      </c>
      <c r="J54" s="373">
        <f t="shared" si="12"/>
        <v>0.63605996960551903</v>
      </c>
      <c r="K54" s="171">
        <v>12499572.58</v>
      </c>
      <c r="L54" s="669">
        <v>0.95518785597496192</v>
      </c>
      <c r="M54" s="668">
        <f t="shared" si="9"/>
        <v>-6.2419262339288295E-3</v>
      </c>
      <c r="N54" s="171">
        <v>6959772.5800000001</v>
      </c>
      <c r="O54" s="669">
        <v>0.53184940574692263</v>
      </c>
      <c r="P54" s="202">
        <f t="shared" si="10"/>
        <v>0.26573238977874758</v>
      </c>
    </row>
    <row r="55" spans="1:16" x14ac:dyDescent="0.2">
      <c r="A55" s="636" t="s">
        <v>779</v>
      </c>
      <c r="B55" s="34" t="s">
        <v>471</v>
      </c>
      <c r="C55" s="490">
        <v>5444779.1600000001</v>
      </c>
      <c r="D55" s="28">
        <v>5199555.01</v>
      </c>
      <c r="E55" s="28">
        <v>5190236.84</v>
      </c>
      <c r="F55" s="122">
        <f t="shared" si="13"/>
        <v>0.99820789087103057</v>
      </c>
      <c r="G55" s="28">
        <v>5190236.84</v>
      </c>
      <c r="H55" s="264">
        <f t="shared" si="14"/>
        <v>0.99820789087103057</v>
      </c>
      <c r="I55" s="28">
        <v>132496.29999999999</v>
      </c>
      <c r="J55" s="373">
        <f t="shared" si="12"/>
        <v>2.5482238334853195E-2</v>
      </c>
      <c r="K55" s="171">
        <v>6456013.3300000001</v>
      </c>
      <c r="L55" s="669">
        <v>0.9982617802640974</v>
      </c>
      <c r="M55" s="668">
        <f t="shared" si="9"/>
        <v>-0.19606162894957968</v>
      </c>
      <c r="N55" s="171">
        <v>1433683.53</v>
      </c>
      <c r="O55" s="669">
        <v>0.22168347551926684</v>
      </c>
      <c r="P55" s="202">
        <f t="shared" si="10"/>
        <v>-0.90758330047915103</v>
      </c>
    </row>
    <row r="56" spans="1:16" x14ac:dyDescent="0.2">
      <c r="A56" s="646" t="s">
        <v>780</v>
      </c>
      <c r="B56" s="567" t="s">
        <v>423</v>
      </c>
      <c r="C56" s="490">
        <v>6518951.2199999997</v>
      </c>
      <c r="D56" s="28">
        <v>6268294.6600000001</v>
      </c>
      <c r="E56" s="28">
        <v>6268294.6600000001</v>
      </c>
      <c r="F56" s="122">
        <f t="shared" si="13"/>
        <v>1</v>
      </c>
      <c r="G56" s="28">
        <v>6268294.6600000001</v>
      </c>
      <c r="H56" s="264">
        <f t="shared" si="14"/>
        <v>1</v>
      </c>
      <c r="I56" s="28">
        <v>75291</v>
      </c>
      <c r="J56" s="405">
        <f t="shared" si="12"/>
        <v>1.2011400880762042E-2</v>
      </c>
      <c r="K56" s="171">
        <v>6518951.2199999997</v>
      </c>
      <c r="L56" s="669">
        <v>1</v>
      </c>
      <c r="M56" s="668">
        <f t="shared" si="9"/>
        <v>-3.8450442646508987E-2</v>
      </c>
      <c r="N56" s="171">
        <v>0</v>
      </c>
      <c r="O56" s="669">
        <v>0</v>
      </c>
      <c r="P56" s="202" t="s">
        <v>127</v>
      </c>
    </row>
    <row r="57" spans="1:16" x14ac:dyDescent="0.2">
      <c r="A57" s="639">
        <v>3</v>
      </c>
      <c r="B57" s="2" t="s">
        <v>122</v>
      </c>
      <c r="C57" s="192">
        <f>SUM(C34:C45,C50:C56)</f>
        <v>311343453.60000008</v>
      </c>
      <c r="D57" s="198">
        <f>SUM(D34:D45,D50:D56)</f>
        <v>315487727.57000005</v>
      </c>
      <c r="E57" s="194">
        <f>SUM(E34:E45,E50:E56)</f>
        <v>291920470.61000001</v>
      </c>
      <c r="F57" s="82">
        <f>+E57/D57</f>
        <v>0.92529897393624938</v>
      </c>
      <c r="G57" s="194">
        <f>SUM(G34:G45,G50:G56)</f>
        <v>290316910.94999999</v>
      </c>
      <c r="H57" s="82">
        <f>+G57/D57</f>
        <v>0.92021617825240065</v>
      </c>
      <c r="I57" s="194">
        <f>SUM(I34:I45,I50:I56)</f>
        <v>206720170.94999999</v>
      </c>
      <c r="J57" s="162">
        <f t="shared" si="12"/>
        <v>0.65523997571072923</v>
      </c>
      <c r="K57" s="521">
        <f>SUM(K34:K56)</f>
        <v>302264701.80999994</v>
      </c>
      <c r="L57" s="82">
        <v>0.95267022060764128</v>
      </c>
      <c r="M57" s="204">
        <f t="shared" ref="M57:M65" si="15">+G57/K57-1</f>
        <v>-3.9527575626446154E-2</v>
      </c>
      <c r="N57" s="521">
        <f>SUBTOTAL(9,N34:N56)</f>
        <v>195921832.09999999</v>
      </c>
      <c r="O57" s="82">
        <v>0.61750146110638338</v>
      </c>
      <c r="P57" s="204">
        <f t="shared" ref="P57:P65" si="16">+I57/N57-1</f>
        <v>5.5115546512899183E-2</v>
      </c>
    </row>
    <row r="58" spans="1:16" x14ac:dyDescent="0.2">
      <c r="A58" s="635" t="s">
        <v>781</v>
      </c>
      <c r="B58" s="33" t="s">
        <v>726</v>
      </c>
      <c r="C58" s="490">
        <v>5789085.3399999999</v>
      </c>
      <c r="D58" s="28">
        <v>5535705.3700000001</v>
      </c>
      <c r="E58" s="28">
        <v>4723218.59</v>
      </c>
      <c r="F58" s="392">
        <f t="shared" si="13"/>
        <v>0.85322795819243535</v>
      </c>
      <c r="G58" s="28">
        <v>4545400.3099999996</v>
      </c>
      <c r="H58" s="392">
        <f>G58/D58</f>
        <v>0.82110589458629357</v>
      </c>
      <c r="I58" s="28">
        <v>4394440.34</v>
      </c>
      <c r="J58" s="145">
        <f t="shared" si="12"/>
        <v>0.79383566253635351</v>
      </c>
      <c r="K58" s="171">
        <v>3086802.74</v>
      </c>
      <c r="L58" s="669">
        <v>0.58918076832688548</v>
      </c>
      <c r="M58" s="668">
        <f t="shared" si="15"/>
        <v>0.4725269778657768</v>
      </c>
      <c r="N58" s="171">
        <v>3061170.56</v>
      </c>
      <c r="O58" s="669">
        <v>0.58428833146637749</v>
      </c>
      <c r="P58" s="201">
        <f t="shared" si="16"/>
        <v>0.43554246778069095</v>
      </c>
    </row>
    <row r="59" spans="1:16" x14ac:dyDescent="0.2">
      <c r="A59" s="635" t="s">
        <v>78</v>
      </c>
      <c r="B59" s="33" t="s">
        <v>101</v>
      </c>
      <c r="C59" s="490">
        <v>9039834.6099999994</v>
      </c>
      <c r="D59" s="28">
        <v>8399522.6099999994</v>
      </c>
      <c r="E59" s="28">
        <v>6041299.8099999996</v>
      </c>
      <c r="F59" s="122">
        <f t="shared" si="13"/>
        <v>0.71924323446758365</v>
      </c>
      <c r="G59" s="28">
        <v>3949412.56</v>
      </c>
      <c r="H59" s="392">
        <f t="shared" ref="H59:H65" si="17">G59/D59</f>
        <v>0.47019488408758509</v>
      </c>
      <c r="I59" s="28">
        <v>3246962.75</v>
      </c>
      <c r="J59" s="145">
        <f t="shared" si="12"/>
        <v>0.38656515384985674</v>
      </c>
      <c r="K59" s="171">
        <v>4692401.32</v>
      </c>
      <c r="L59" s="669">
        <v>0.49322560695157386</v>
      </c>
      <c r="M59" s="668">
        <f t="shared" si="15"/>
        <v>-0.15833870748293122</v>
      </c>
      <c r="N59" s="171">
        <v>3254698.34</v>
      </c>
      <c r="O59" s="669">
        <v>0.34210640879087889</v>
      </c>
      <c r="P59" s="201">
        <f t="shared" si="16"/>
        <v>-2.3767456126210229E-3</v>
      </c>
    </row>
    <row r="60" spans="1:16" x14ac:dyDescent="0.2">
      <c r="A60" s="636" t="s">
        <v>79</v>
      </c>
      <c r="B60" s="34" t="s">
        <v>472</v>
      </c>
      <c r="C60" s="490">
        <v>2743104</v>
      </c>
      <c r="D60" s="28">
        <v>9425678.7899999991</v>
      </c>
      <c r="E60" s="28">
        <v>7425391.9400000004</v>
      </c>
      <c r="F60" s="122">
        <f t="shared" si="13"/>
        <v>0.78778325735838073</v>
      </c>
      <c r="G60" s="28">
        <v>6990336.5700000003</v>
      </c>
      <c r="H60" s="392">
        <f t="shared" si="17"/>
        <v>0.74162686059451433</v>
      </c>
      <c r="I60" s="28">
        <v>5111417.72</v>
      </c>
      <c r="J60" s="170">
        <f t="shared" si="12"/>
        <v>0.54228643197801996</v>
      </c>
      <c r="K60" s="171">
        <v>3816357.38</v>
      </c>
      <c r="L60" s="669">
        <v>0.65425344551200004</v>
      </c>
      <c r="M60" s="668">
        <f t="shared" si="15"/>
        <v>0.83167766379363584</v>
      </c>
      <c r="N60" s="171">
        <v>3211812.62</v>
      </c>
      <c r="O60" s="669">
        <v>0.55061391367228929</v>
      </c>
      <c r="P60" s="201">
        <f t="shared" si="16"/>
        <v>0.59144331402496308</v>
      </c>
    </row>
    <row r="61" spans="1:16" x14ac:dyDescent="0.2">
      <c r="A61" s="636" t="s">
        <v>80</v>
      </c>
      <c r="B61" s="34" t="s">
        <v>102</v>
      </c>
      <c r="C61" s="490">
        <v>55902727.340000004</v>
      </c>
      <c r="D61" s="28">
        <v>60722133.310000002</v>
      </c>
      <c r="E61" s="28">
        <v>37548639.310000002</v>
      </c>
      <c r="F61" s="122">
        <f t="shared" si="13"/>
        <v>0.61836824998070872</v>
      </c>
      <c r="G61" s="28">
        <v>32961062.41</v>
      </c>
      <c r="H61" s="392">
        <f t="shared" si="17"/>
        <v>0.54281792508386428</v>
      </c>
      <c r="I61" s="28">
        <v>30076045.280000001</v>
      </c>
      <c r="J61" s="170">
        <f t="shared" si="12"/>
        <v>0.49530613699711601</v>
      </c>
      <c r="K61" s="171">
        <v>34014423.009999998</v>
      </c>
      <c r="L61" s="669">
        <v>0.55917206915888285</v>
      </c>
      <c r="M61" s="668">
        <f t="shared" si="15"/>
        <v>-3.0968057276477001E-2</v>
      </c>
      <c r="N61" s="171">
        <v>29854249.969999999</v>
      </c>
      <c r="O61" s="669">
        <v>0.49078188755410018</v>
      </c>
      <c r="P61" s="201">
        <f t="shared" si="16"/>
        <v>7.429270881796679E-3</v>
      </c>
    </row>
    <row r="62" spans="1:16" x14ac:dyDescent="0.2">
      <c r="A62" s="636" t="s">
        <v>81</v>
      </c>
      <c r="B62" s="34" t="s">
        <v>473</v>
      </c>
      <c r="C62" s="490">
        <v>156664117.46000001</v>
      </c>
      <c r="D62" s="28">
        <v>171941062.28999999</v>
      </c>
      <c r="E62" s="28">
        <v>171650293.28999999</v>
      </c>
      <c r="F62" s="122">
        <f t="shared" si="13"/>
        <v>0.99830890308500253</v>
      </c>
      <c r="G62" s="28">
        <v>171650293.28999999</v>
      </c>
      <c r="H62" s="392">
        <f t="shared" si="17"/>
        <v>0.99830890308500253</v>
      </c>
      <c r="I62" s="28">
        <v>96517607.969999999</v>
      </c>
      <c r="J62" s="170">
        <f>+I62/D62</f>
        <v>0.56134123335361885</v>
      </c>
      <c r="K62" s="171">
        <v>126582428.90000001</v>
      </c>
      <c r="L62" s="669">
        <v>0.82776627685300164</v>
      </c>
      <c r="M62" s="668">
        <f t="shared" si="15"/>
        <v>0.35603570560021058</v>
      </c>
      <c r="N62" s="171">
        <v>89333250.670000002</v>
      </c>
      <c r="O62" s="669">
        <v>0.58418101903147956</v>
      </c>
      <c r="P62" s="201">
        <f t="shared" si="16"/>
        <v>8.04219844919698E-2</v>
      </c>
    </row>
    <row r="63" spans="1:16" x14ac:dyDescent="0.2">
      <c r="A63" s="636" t="s">
        <v>828</v>
      </c>
      <c r="B63" s="34" t="s">
        <v>829</v>
      </c>
      <c r="C63" s="490">
        <v>1888721.52</v>
      </c>
      <c r="D63" s="28">
        <v>2484617.52</v>
      </c>
      <c r="E63" s="28">
        <v>1225580.3899999999</v>
      </c>
      <c r="F63" s="122">
        <f t="shared" si="13"/>
        <v>0.49326722529107814</v>
      </c>
      <c r="G63" s="28">
        <v>1102801.28</v>
      </c>
      <c r="H63" s="392">
        <f t="shared" si="17"/>
        <v>0.44385152689416763</v>
      </c>
      <c r="I63" s="28">
        <v>927955.47</v>
      </c>
      <c r="J63" s="170">
        <f>+I63/D63</f>
        <v>0.37348020873651411</v>
      </c>
      <c r="K63" s="171"/>
      <c r="L63" s="669"/>
      <c r="M63" s="668" t="s">
        <v>127</v>
      </c>
      <c r="N63" s="171"/>
      <c r="O63" s="669"/>
      <c r="P63" s="201" t="s">
        <v>127</v>
      </c>
    </row>
    <row r="64" spans="1:16" x14ac:dyDescent="0.2">
      <c r="A64" s="636" t="s">
        <v>783</v>
      </c>
      <c r="B64" s="34" t="s">
        <v>485</v>
      </c>
      <c r="C64" s="490">
        <v>17144480</v>
      </c>
      <c r="D64" s="28">
        <v>20355426.100000001</v>
      </c>
      <c r="E64" s="28">
        <v>19488656.100000001</v>
      </c>
      <c r="F64" s="122">
        <f t="shared" si="13"/>
        <v>0.95741823355886424</v>
      </c>
      <c r="G64" s="28">
        <v>18977710</v>
      </c>
      <c r="H64" s="392">
        <f t="shared" si="17"/>
        <v>0.93231701005757861</v>
      </c>
      <c r="I64" s="28">
        <v>8648886</v>
      </c>
      <c r="J64" s="170">
        <f t="shared" si="12"/>
        <v>0.42489338997428305</v>
      </c>
      <c r="K64" s="171">
        <v>16869480</v>
      </c>
      <c r="L64" s="669">
        <v>1</v>
      </c>
      <c r="M64" s="668">
        <f t="shared" si="15"/>
        <v>0.12497302821426626</v>
      </c>
      <c r="N64" s="171">
        <v>10650000</v>
      </c>
      <c r="O64" s="669">
        <v>0.6313176221199468</v>
      </c>
      <c r="P64" s="201">
        <f t="shared" si="16"/>
        <v>-0.18789802816901413</v>
      </c>
    </row>
    <row r="65" spans="1:16" x14ac:dyDescent="0.2">
      <c r="A65" s="646" t="s">
        <v>82</v>
      </c>
      <c r="B65" s="567" t="s">
        <v>474</v>
      </c>
      <c r="C65" s="490">
        <v>1507477</v>
      </c>
      <c r="D65" s="28">
        <v>1457697.45</v>
      </c>
      <c r="E65" s="28">
        <v>1120120.8799999999</v>
      </c>
      <c r="F65" s="122">
        <f t="shared" si="13"/>
        <v>0.76841794571294608</v>
      </c>
      <c r="G65" s="28">
        <v>940758.35</v>
      </c>
      <c r="H65" s="392">
        <f t="shared" si="17"/>
        <v>0.64537284468735268</v>
      </c>
      <c r="I65" s="28">
        <v>805383.1</v>
      </c>
      <c r="J65" s="405">
        <f>+I65/D65</f>
        <v>0.55250360765877715</v>
      </c>
      <c r="K65" s="171">
        <v>839530.57</v>
      </c>
      <c r="L65" s="669">
        <v>0.57085007312598535</v>
      </c>
      <c r="M65" s="668">
        <f t="shared" si="15"/>
        <v>0.12057664558897474</v>
      </c>
      <c r="N65" s="171">
        <v>786084.39</v>
      </c>
      <c r="O65" s="669">
        <v>0.53450862607027594</v>
      </c>
      <c r="P65" s="421">
        <f t="shared" si="16"/>
        <v>2.4550430266144785E-2</v>
      </c>
    </row>
    <row r="66" spans="1:16" x14ac:dyDescent="0.2">
      <c r="A66" s="639">
        <v>4</v>
      </c>
      <c r="B66" s="2" t="s">
        <v>121</v>
      </c>
      <c r="C66" s="192">
        <f>SUBTOTAL(9,C58:C65)</f>
        <v>250679547.27000001</v>
      </c>
      <c r="D66" s="198">
        <f>SUBTOTAL(9,D58:D65)</f>
        <v>280321843.44</v>
      </c>
      <c r="E66" s="194">
        <f>SUBTOTAL(9,E58:E65)</f>
        <v>249223200.30999997</v>
      </c>
      <c r="F66" s="82">
        <f>+E66/D66</f>
        <v>0.88906093528649199</v>
      </c>
      <c r="G66" s="194">
        <f>SUBTOTAL(9,G58:G65)</f>
        <v>241117774.76999998</v>
      </c>
      <c r="H66" s="82">
        <f>+G66/D66</f>
        <v>0.86014622268138996</v>
      </c>
      <c r="I66" s="194">
        <f>SUBTOTAL(9,I58:I65)</f>
        <v>149728698.63</v>
      </c>
      <c r="J66" s="162">
        <f t="shared" si="12"/>
        <v>0.53413139979599156</v>
      </c>
      <c r="K66" s="521">
        <f>SUM(K58:K65)</f>
        <v>189901423.92000002</v>
      </c>
      <c r="L66" s="82">
        <v>0.75155916853731064</v>
      </c>
      <c r="M66" s="204">
        <f t="shared" ref="M66:M79" si="18">+G66/K66-1</f>
        <v>0.26969966729462724</v>
      </c>
      <c r="N66" s="521">
        <f>SUBTOTAL(9,N58:N65)</f>
        <v>140151266.54999998</v>
      </c>
      <c r="O66" s="82">
        <v>0.55466655901507245</v>
      </c>
      <c r="P66" s="204">
        <f t="shared" ref="P66:P79" si="19">+I66/N66-1</f>
        <v>6.833639335384234E-2</v>
      </c>
    </row>
    <row r="67" spans="1:16" x14ac:dyDescent="0.2">
      <c r="A67" s="635" t="s">
        <v>83</v>
      </c>
      <c r="B67" s="33" t="s">
        <v>111</v>
      </c>
      <c r="C67" s="490">
        <v>30828617.23</v>
      </c>
      <c r="D67" s="28">
        <v>30963474.460000001</v>
      </c>
      <c r="E67" s="28">
        <v>21130244.34</v>
      </c>
      <c r="F67" s="392">
        <f t="shared" si="13"/>
        <v>0.68242484761511479</v>
      </c>
      <c r="G67" s="28">
        <v>20020048.829999998</v>
      </c>
      <c r="H67" s="392">
        <f>+G67/D67</f>
        <v>0.64656984331208667</v>
      </c>
      <c r="I67" s="28">
        <v>18930097.48</v>
      </c>
      <c r="J67" s="145">
        <f t="shared" si="12"/>
        <v>0.6113686467729823</v>
      </c>
      <c r="K67" s="171">
        <v>19690074.18</v>
      </c>
      <c r="L67" s="669">
        <v>0.64867682381985459</v>
      </c>
      <c r="M67" s="668">
        <f t="shared" si="18"/>
        <v>1.675842594514787E-2</v>
      </c>
      <c r="N67" s="171">
        <v>18721784.219999999</v>
      </c>
      <c r="O67" s="669">
        <v>0.61677713415654956</v>
      </c>
      <c r="P67" s="201">
        <f t="shared" si="19"/>
        <v>1.1126784581646065E-2</v>
      </c>
    </row>
    <row r="68" spans="1:16" x14ac:dyDescent="0.2">
      <c r="A68" s="636" t="s">
        <v>84</v>
      </c>
      <c r="B68" s="34" t="s">
        <v>727</v>
      </c>
      <c r="C68" s="490">
        <v>59015207.869999997</v>
      </c>
      <c r="D68" s="28">
        <v>61399939.289999999</v>
      </c>
      <c r="E68" s="28">
        <v>41562685.409999996</v>
      </c>
      <c r="F68" s="122">
        <f t="shared" si="13"/>
        <v>0.67691736979891726</v>
      </c>
      <c r="G68" s="28">
        <v>38662282.289999999</v>
      </c>
      <c r="H68" s="392">
        <f t="shared" ref="H68:H79" si="20">+G68/D68</f>
        <v>0.62967948726126499</v>
      </c>
      <c r="I68" s="28">
        <v>33138353.870000001</v>
      </c>
      <c r="J68" s="170">
        <f t="shared" si="12"/>
        <v>0.5397131373938856</v>
      </c>
      <c r="K68" s="171">
        <v>36134761.590000004</v>
      </c>
      <c r="L68" s="669">
        <v>0.65648349749736989</v>
      </c>
      <c r="M68" s="668">
        <f t="shared" si="18"/>
        <v>6.9947070045135229E-2</v>
      </c>
      <c r="N68" s="171">
        <v>29803287.859999999</v>
      </c>
      <c r="O68" s="669">
        <v>0.54145553451411887</v>
      </c>
      <c r="P68" s="202">
        <f t="shared" si="19"/>
        <v>0.11190262046477462</v>
      </c>
    </row>
    <row r="69" spans="1:16" x14ac:dyDescent="0.2">
      <c r="A69" s="636" t="s">
        <v>85</v>
      </c>
      <c r="B69" s="34" t="s">
        <v>114</v>
      </c>
      <c r="C69" s="490">
        <v>7548309.2699999996</v>
      </c>
      <c r="D69" s="28">
        <v>8271246.5</v>
      </c>
      <c r="E69" s="28">
        <v>5827397.9699999997</v>
      </c>
      <c r="F69" s="122">
        <f t="shared" si="13"/>
        <v>0.7045368518517735</v>
      </c>
      <c r="G69" s="28">
        <v>5473774.0300000003</v>
      </c>
      <c r="H69" s="392">
        <f t="shared" si="20"/>
        <v>0.66178344823842461</v>
      </c>
      <c r="I69" s="28">
        <v>4828904.41</v>
      </c>
      <c r="J69" s="170">
        <f t="shared" si="12"/>
        <v>0.5838182201437232</v>
      </c>
      <c r="K69" s="171">
        <v>5170633.22</v>
      </c>
      <c r="L69" s="669">
        <v>0.71213925788897303</v>
      </c>
      <c r="M69" s="668">
        <f t="shared" si="18"/>
        <v>5.8627405407030597E-2</v>
      </c>
      <c r="N69" s="171">
        <v>4682932.3600000003</v>
      </c>
      <c r="O69" s="669">
        <v>0.64496935553178869</v>
      </c>
      <c r="P69" s="202">
        <f t="shared" si="19"/>
        <v>3.1171078029408106E-2</v>
      </c>
    </row>
    <row r="70" spans="1:16" x14ac:dyDescent="0.2">
      <c r="A70" s="636" t="s">
        <v>86</v>
      </c>
      <c r="B70" s="34" t="s">
        <v>109</v>
      </c>
      <c r="C70" s="490">
        <v>3376886.05</v>
      </c>
      <c r="D70" s="28">
        <v>2368463.89</v>
      </c>
      <c r="E70" s="28">
        <v>1709675.82</v>
      </c>
      <c r="F70" s="122">
        <f t="shared" si="13"/>
        <v>0.72185006797802598</v>
      </c>
      <c r="G70" s="28">
        <v>1670048.3</v>
      </c>
      <c r="H70" s="392">
        <f t="shared" si="20"/>
        <v>0.70511875103994093</v>
      </c>
      <c r="I70" s="28">
        <v>1380026.38</v>
      </c>
      <c r="J70" s="170">
        <f t="shared" si="12"/>
        <v>0.58266726625078491</v>
      </c>
      <c r="K70" s="171">
        <v>1628948.21</v>
      </c>
      <c r="L70" s="669">
        <v>0.67615630253725612</v>
      </c>
      <c r="M70" s="668">
        <f t="shared" si="18"/>
        <v>2.5231059985633353E-2</v>
      </c>
      <c r="N70" s="171">
        <v>1523728.2</v>
      </c>
      <c r="O70" s="669">
        <v>0.63248077468573949</v>
      </c>
      <c r="P70" s="202">
        <f t="shared" si="19"/>
        <v>-9.4309352547258807E-2</v>
      </c>
    </row>
    <row r="71" spans="1:16" x14ac:dyDescent="0.2">
      <c r="A71" s="636" t="s">
        <v>87</v>
      </c>
      <c r="B71" s="34" t="s">
        <v>103</v>
      </c>
      <c r="C71" s="490">
        <v>15165238.98</v>
      </c>
      <c r="D71" s="28">
        <v>15597680.939999999</v>
      </c>
      <c r="E71" s="28">
        <v>13462901.49</v>
      </c>
      <c r="F71" s="122">
        <f t="shared" si="13"/>
        <v>0.86313481739933584</v>
      </c>
      <c r="G71" s="28">
        <v>11703572.08</v>
      </c>
      <c r="H71" s="392">
        <f t="shared" si="20"/>
        <v>0.75034052337782986</v>
      </c>
      <c r="I71" s="28">
        <v>9908829.8399999999</v>
      </c>
      <c r="J71" s="170">
        <f t="shared" si="12"/>
        <v>0.63527583864015114</v>
      </c>
      <c r="K71" s="171">
        <v>9984021.1699999999</v>
      </c>
      <c r="L71" s="669">
        <v>0.66741079001632075</v>
      </c>
      <c r="M71" s="668">
        <f t="shared" si="18"/>
        <v>0.17223029486024211</v>
      </c>
      <c r="N71" s="171">
        <v>7561447.5999999996</v>
      </c>
      <c r="O71" s="669">
        <v>0.50546684852261914</v>
      </c>
      <c r="P71" s="202">
        <f t="shared" si="19"/>
        <v>0.310440852621924</v>
      </c>
    </row>
    <row r="72" spans="1:16" x14ac:dyDescent="0.2">
      <c r="A72" s="636" t="s">
        <v>88</v>
      </c>
      <c r="B72" s="34" t="s">
        <v>118</v>
      </c>
      <c r="C72" s="490">
        <v>44259501.939999998</v>
      </c>
      <c r="D72" s="28">
        <v>45306625.280000001</v>
      </c>
      <c r="E72" s="28">
        <v>37276204.630000003</v>
      </c>
      <c r="F72" s="70">
        <f t="shared" si="13"/>
        <v>0.82275394381349076</v>
      </c>
      <c r="G72" s="28">
        <v>33748842.729999997</v>
      </c>
      <c r="H72" s="392">
        <f t="shared" si="20"/>
        <v>0.74489862181145428</v>
      </c>
      <c r="I72" s="28">
        <v>24409764.379999999</v>
      </c>
      <c r="J72" s="170">
        <f t="shared" si="12"/>
        <v>0.53876809912777501</v>
      </c>
      <c r="K72" s="171">
        <v>29353221.899999999</v>
      </c>
      <c r="L72" s="669">
        <v>0.7522060146606061</v>
      </c>
      <c r="M72" s="668">
        <f t="shared" si="18"/>
        <v>0.14974917727855952</v>
      </c>
      <c r="N72" s="171">
        <v>19507605.59</v>
      </c>
      <c r="O72" s="669">
        <v>0.49990213361978031</v>
      </c>
      <c r="P72" s="202">
        <f t="shared" si="19"/>
        <v>0.25129474590735756</v>
      </c>
    </row>
    <row r="73" spans="1:16" x14ac:dyDescent="0.2">
      <c r="A73" s="636" t="s">
        <v>89</v>
      </c>
      <c r="B73" s="34" t="s">
        <v>475</v>
      </c>
      <c r="C73" s="490">
        <v>44360060.619999997</v>
      </c>
      <c r="D73" s="28">
        <v>49271010.950000003</v>
      </c>
      <c r="E73" s="28">
        <v>48150970.630000003</v>
      </c>
      <c r="F73" s="392">
        <f t="shared" si="13"/>
        <v>0.97726776255643277</v>
      </c>
      <c r="G73" s="28">
        <v>47899819.399999999</v>
      </c>
      <c r="H73" s="392">
        <f t="shared" si="20"/>
        <v>0.97217041981558927</v>
      </c>
      <c r="I73" s="28">
        <v>31443459.449999999</v>
      </c>
      <c r="J73" s="170">
        <f t="shared" si="12"/>
        <v>0.63817362062874416</v>
      </c>
      <c r="K73" s="171">
        <v>46242295.340000004</v>
      </c>
      <c r="L73" s="669">
        <v>0.93566924999556045</v>
      </c>
      <c r="M73" s="668">
        <f t="shared" si="18"/>
        <v>3.5844329262051611E-2</v>
      </c>
      <c r="N73" s="171">
        <v>36455235.189999998</v>
      </c>
      <c r="O73" s="669">
        <v>0.73763731488331996</v>
      </c>
      <c r="P73" s="202">
        <f t="shared" si="19"/>
        <v>-0.1374775313855271</v>
      </c>
    </row>
    <row r="74" spans="1:16" x14ac:dyDescent="0.2">
      <c r="A74" s="636" t="s">
        <v>90</v>
      </c>
      <c r="B74" s="34" t="s">
        <v>116</v>
      </c>
      <c r="C74" s="490">
        <v>61402129.670000002</v>
      </c>
      <c r="D74" s="28">
        <v>17558630.48</v>
      </c>
      <c r="E74" s="28">
        <v>1625.47</v>
      </c>
      <c r="F74" s="122">
        <f t="shared" si="13"/>
        <v>9.2573848618289283E-5</v>
      </c>
      <c r="G74" s="28">
        <v>1625.47</v>
      </c>
      <c r="H74" s="392">
        <f t="shared" si="20"/>
        <v>9.2573848618289283E-5</v>
      </c>
      <c r="I74" s="28">
        <v>1625.47</v>
      </c>
      <c r="J74" s="170">
        <f t="shared" si="12"/>
        <v>9.2573848618289283E-5</v>
      </c>
      <c r="K74" s="171">
        <v>11528.1</v>
      </c>
      <c r="L74" s="669">
        <v>6.088600756678907E-4</v>
      </c>
      <c r="M74" s="668">
        <f t="shared" si="18"/>
        <v>-0.85899931471794999</v>
      </c>
      <c r="N74" s="171">
        <v>11528.1</v>
      </c>
      <c r="O74" s="669">
        <v>6.088600756678907E-4</v>
      </c>
      <c r="P74" s="202">
        <f t="shared" si="19"/>
        <v>-0.85899931471794999</v>
      </c>
    </row>
    <row r="75" spans="1:16" x14ac:dyDescent="0.2">
      <c r="A75" s="636" t="s">
        <v>785</v>
      </c>
      <c r="B75" s="34" t="s">
        <v>424</v>
      </c>
      <c r="C75" s="490">
        <v>5375879.29</v>
      </c>
      <c r="D75" s="28">
        <v>5414560.0999999996</v>
      </c>
      <c r="E75" s="28">
        <v>3914272.21</v>
      </c>
      <c r="F75" s="122">
        <f t="shared" si="13"/>
        <v>0.72291601491319679</v>
      </c>
      <c r="G75" s="28">
        <v>3716145.1</v>
      </c>
      <c r="H75" s="392">
        <f t="shared" si="20"/>
        <v>0.68632447167776389</v>
      </c>
      <c r="I75" s="28">
        <v>3333178.19</v>
      </c>
      <c r="J75" s="170">
        <f t="shared" si="12"/>
        <v>0.61559538142350667</v>
      </c>
      <c r="K75" s="171">
        <v>4094092.39</v>
      </c>
      <c r="L75" s="669">
        <v>0.71201017362012797</v>
      </c>
      <c r="M75" s="668">
        <f t="shared" si="18"/>
        <v>-9.2315281140980754E-2</v>
      </c>
      <c r="N75" s="171">
        <v>3824753.04</v>
      </c>
      <c r="O75" s="669">
        <v>0.66516893529716181</v>
      </c>
      <c r="P75" s="202">
        <f t="shared" si="19"/>
        <v>-0.12852459880651534</v>
      </c>
    </row>
    <row r="76" spans="1:16" x14ac:dyDescent="0.2">
      <c r="A76" s="636" t="s">
        <v>91</v>
      </c>
      <c r="B76" s="34" t="s">
        <v>105</v>
      </c>
      <c r="C76" s="490">
        <v>30155627.289999999</v>
      </c>
      <c r="D76" s="28">
        <v>30210893.710000001</v>
      </c>
      <c r="E76" s="28">
        <v>30070049.859999999</v>
      </c>
      <c r="F76" s="122">
        <f t="shared" si="13"/>
        <v>0.99533797803692969</v>
      </c>
      <c r="G76" s="28">
        <v>29987693.289999999</v>
      </c>
      <c r="H76" s="392">
        <f t="shared" si="20"/>
        <v>0.99261192263484344</v>
      </c>
      <c r="I76" s="28">
        <v>16110364.289999999</v>
      </c>
      <c r="J76" s="170">
        <f t="shared" si="12"/>
        <v>0.53326341301407332</v>
      </c>
      <c r="K76" s="171">
        <v>26761191.100000001</v>
      </c>
      <c r="L76" s="669">
        <v>0.93475392192085072</v>
      </c>
      <c r="M76" s="668">
        <f t="shared" si="18"/>
        <v>0.12056646424829709</v>
      </c>
      <c r="N76" s="171">
        <v>16265792.48</v>
      </c>
      <c r="O76" s="669">
        <v>0.56815532825183857</v>
      </c>
      <c r="P76" s="202">
        <f t="shared" si="19"/>
        <v>-9.5555252036513272E-3</v>
      </c>
    </row>
    <row r="77" spans="1:16" x14ac:dyDescent="0.2">
      <c r="A77" s="636" t="s">
        <v>92</v>
      </c>
      <c r="B77" s="34" t="s">
        <v>106</v>
      </c>
      <c r="C77" s="490">
        <v>67386646.969999999</v>
      </c>
      <c r="D77" s="28">
        <v>69442977.670000002</v>
      </c>
      <c r="E77" s="28">
        <v>63419598.700000003</v>
      </c>
      <c r="F77" s="122">
        <f t="shared" si="13"/>
        <v>0.91326151078048956</v>
      </c>
      <c r="G77" s="28">
        <v>60792505.049999997</v>
      </c>
      <c r="H77" s="392">
        <f t="shared" si="20"/>
        <v>0.87543056317216239</v>
      </c>
      <c r="I77" s="28">
        <v>31899139.829999998</v>
      </c>
      <c r="J77" s="170">
        <f t="shared" si="12"/>
        <v>0.45935731589143414</v>
      </c>
      <c r="K77" s="171">
        <v>60919742.270000003</v>
      </c>
      <c r="L77" s="669">
        <v>0.84751912996289647</v>
      </c>
      <c r="M77" s="668">
        <f t="shared" si="18"/>
        <v>-2.0886040429403119E-3</v>
      </c>
      <c r="N77" s="171">
        <v>31557158.129999999</v>
      </c>
      <c r="O77" s="669">
        <v>0.43902508785907807</v>
      </c>
      <c r="P77" s="202">
        <f t="shared" si="19"/>
        <v>1.0836897878801377E-2</v>
      </c>
    </row>
    <row r="78" spans="1:16" x14ac:dyDescent="0.2">
      <c r="A78" s="636" t="s">
        <v>93</v>
      </c>
      <c r="B78" s="34" t="s">
        <v>115</v>
      </c>
      <c r="C78" s="490">
        <v>812128.31</v>
      </c>
      <c r="D78" s="28">
        <v>806060.6</v>
      </c>
      <c r="E78" s="28">
        <v>550239.64</v>
      </c>
      <c r="F78" s="122">
        <f t="shared" si="13"/>
        <v>0.68262812994457245</v>
      </c>
      <c r="G78" s="28">
        <v>550239.64</v>
      </c>
      <c r="H78" s="392">
        <f t="shared" si="20"/>
        <v>0.68262812994457245</v>
      </c>
      <c r="I78" s="28">
        <v>550239.64</v>
      </c>
      <c r="J78" s="170">
        <f t="shared" si="12"/>
        <v>0.68262812994457245</v>
      </c>
      <c r="K78" s="171">
        <v>535531.34</v>
      </c>
      <c r="L78" s="669">
        <v>0.66830057739413085</v>
      </c>
      <c r="M78" s="668">
        <f t="shared" si="18"/>
        <v>2.7464872550689634E-2</v>
      </c>
      <c r="N78" s="171">
        <v>535531.34</v>
      </c>
      <c r="O78" s="669">
        <v>0.66830057739413085</v>
      </c>
      <c r="P78" s="202">
        <f t="shared" si="19"/>
        <v>2.7464872550689634E-2</v>
      </c>
    </row>
    <row r="79" spans="1:16" x14ac:dyDescent="0.2">
      <c r="A79" s="646" t="s">
        <v>486</v>
      </c>
      <c r="B79" s="35" t="s">
        <v>117</v>
      </c>
      <c r="C79" s="490">
        <v>97202394.870000005</v>
      </c>
      <c r="D79" s="28">
        <v>97202394.870000005</v>
      </c>
      <c r="E79" s="28">
        <v>97202394.870000005</v>
      </c>
      <c r="F79" s="122">
        <f t="shared" si="13"/>
        <v>1</v>
      </c>
      <c r="G79" s="28">
        <v>97202394.870000005</v>
      </c>
      <c r="H79" s="392">
        <f t="shared" si="20"/>
        <v>1</v>
      </c>
      <c r="I79" s="28">
        <v>65019836.130000003</v>
      </c>
      <c r="J79" s="373">
        <f t="shared" si="12"/>
        <v>0.66891187420802278</v>
      </c>
      <c r="K79" s="171">
        <v>97687346.230000004</v>
      </c>
      <c r="L79" s="669">
        <v>0.99999999989763266</v>
      </c>
      <c r="M79" s="668">
        <f t="shared" si="18"/>
        <v>-4.9643211604725179E-3</v>
      </c>
      <c r="N79" s="171">
        <v>64261061.18</v>
      </c>
      <c r="O79" s="669">
        <v>0.65782379861279361</v>
      </c>
      <c r="P79" s="482">
        <f t="shared" si="19"/>
        <v>1.1807694054018381E-2</v>
      </c>
    </row>
    <row r="80" spans="1:16" ht="13.5" thickBot="1" x14ac:dyDescent="0.25">
      <c r="A80" s="634">
        <v>9</v>
      </c>
      <c r="B80" s="2" t="s">
        <v>516</v>
      </c>
      <c r="C80" s="481">
        <f>SUBTOTAL(9,C67:C79)</f>
        <v>466888628.36000007</v>
      </c>
      <c r="D80" s="198">
        <f>SUBTOTAL(9,D67:D79)</f>
        <v>433813958.74000001</v>
      </c>
      <c r="E80" s="194">
        <f>SUBTOTAL(9,E67:E79)</f>
        <v>364278261.03999996</v>
      </c>
      <c r="F80" s="82">
        <f>+E80/D80</f>
        <v>0.83971078777187236</v>
      </c>
      <c r="G80" s="194">
        <f>SUBTOTAL(9,G67:G79)</f>
        <v>351428991.07999998</v>
      </c>
      <c r="H80" s="493">
        <f>+G80/D80</f>
        <v>0.81009147815509497</v>
      </c>
      <c r="I80" s="194">
        <f>SUBTOTAL(9,I67:I79)</f>
        <v>240953819.35999995</v>
      </c>
      <c r="J80" s="162">
        <f t="shared" si="12"/>
        <v>0.55543122692465519</v>
      </c>
      <c r="K80" s="544">
        <f>SUM(K67:K79)</f>
        <v>338213387.04000002</v>
      </c>
      <c r="L80" s="493">
        <v>0.80116379771226731</v>
      </c>
      <c r="M80" s="36">
        <f>+G80/K80-1</f>
        <v>3.9074751462859769E-2</v>
      </c>
      <c r="N80" s="544">
        <f>SUM(N67:N79)</f>
        <v>234711845.28999999</v>
      </c>
      <c r="O80" s="493">
        <v>0.55598814401261709</v>
      </c>
      <c r="P80" s="36">
        <f>+I80/N80-1</f>
        <v>2.6594201337762247E-2</v>
      </c>
    </row>
    <row r="81" spans="1:19" ht="13.5" thickBot="1" x14ac:dyDescent="0.25">
      <c r="A81" s="644"/>
      <c r="B81" s="4" t="s">
        <v>128</v>
      </c>
      <c r="C81" s="236">
        <f>SUM(C80,C66,C57,C33,C27,C6)</f>
        <v>2210529832.2800007</v>
      </c>
      <c r="D81" s="199">
        <f>SUM(D80,D66,D57,D33,D27,D6)</f>
        <v>2235951788.4200001</v>
      </c>
      <c r="E81" s="200">
        <f>SUM(E80,E66,E57,E33,E27,E6)</f>
        <v>1884981689.5599999</v>
      </c>
      <c r="F81" s="172">
        <f>+E81/D81</f>
        <v>0.84303324397347246</v>
      </c>
      <c r="G81" s="200">
        <f>SUM(G80,G66,G57,G33,G27,G6)</f>
        <v>1840290123.6500001</v>
      </c>
      <c r="H81" s="172">
        <f>+G81/D81</f>
        <v>0.82304552950598808</v>
      </c>
      <c r="I81" s="200">
        <f>SUM(I80,I66,I57,I33,I27,I6)</f>
        <v>1232008140.27</v>
      </c>
      <c r="J81" s="165">
        <f t="shared" si="12"/>
        <v>0.55099942076147312</v>
      </c>
      <c r="K81" s="545">
        <f>K6+K27+K33+K57+K66+K80</f>
        <v>1756634061.1999998</v>
      </c>
      <c r="L81" s="172">
        <v>0.4892344800498753</v>
      </c>
      <c r="M81" s="546">
        <f>+G81/K81-1</f>
        <v>4.7622930864071211E-2</v>
      </c>
      <c r="N81" s="545">
        <f>N6+N27+N33+N57+N66+N80</f>
        <v>1166142554.6400001</v>
      </c>
      <c r="O81" s="172">
        <v>0.4892344800498753</v>
      </c>
      <c r="P81" s="546">
        <f>+I81/N81-1</f>
        <v>5.6481589980509117E-2</v>
      </c>
    </row>
    <row r="82" spans="1:19" ht="15.75" thickBot="1" x14ac:dyDescent="0.3">
      <c r="A82" s="630" t="s">
        <v>19</v>
      </c>
      <c r="N82" s="89"/>
      <c r="P82" s="484"/>
    </row>
    <row r="83" spans="1:19" ht="12.75" customHeight="1" x14ac:dyDescent="0.2">
      <c r="A83" s="726" t="s">
        <v>738</v>
      </c>
      <c r="B83" s="727"/>
      <c r="C83" s="156" t="s">
        <v>763</v>
      </c>
      <c r="D83" s="712" t="s">
        <v>835</v>
      </c>
      <c r="E83" s="713"/>
      <c r="F83" s="713"/>
      <c r="G83" s="713"/>
      <c r="H83" s="713"/>
      <c r="I83" s="713"/>
      <c r="J83" s="714"/>
      <c r="K83" s="721" t="s">
        <v>834</v>
      </c>
      <c r="L83" s="722"/>
      <c r="M83" s="722"/>
      <c r="N83" s="722"/>
      <c r="O83" s="722"/>
      <c r="P83" s="725"/>
    </row>
    <row r="84" spans="1:19" ht="12.75" customHeight="1" x14ac:dyDescent="0.2">
      <c r="C84" s="149">
        <v>1</v>
      </c>
      <c r="D84" s="140">
        <v>2</v>
      </c>
      <c r="E84" s="79">
        <v>3</v>
      </c>
      <c r="F84" s="80" t="s">
        <v>36</v>
      </c>
      <c r="G84" s="79">
        <v>4</v>
      </c>
      <c r="H84" s="80" t="s">
        <v>37</v>
      </c>
      <c r="I84" s="79">
        <v>5</v>
      </c>
      <c r="J84" s="141" t="s">
        <v>38</v>
      </c>
      <c r="K84" s="79" t="s">
        <v>525</v>
      </c>
      <c r="L84" s="80" t="s">
        <v>526</v>
      </c>
      <c r="M84" s="80" t="s">
        <v>527</v>
      </c>
      <c r="N84" s="79" t="s">
        <v>39</v>
      </c>
      <c r="O84" s="80" t="s">
        <v>40</v>
      </c>
      <c r="P84" s="541" t="s">
        <v>352</v>
      </c>
    </row>
    <row r="85" spans="1:19" ht="14.1" customHeight="1" x14ac:dyDescent="0.2">
      <c r="A85" s="632"/>
      <c r="B85" s="2" t="s">
        <v>413</v>
      </c>
      <c r="C85" s="234" t="s">
        <v>13</v>
      </c>
      <c r="D85" s="235" t="s">
        <v>14</v>
      </c>
      <c r="E85" s="81" t="s">
        <v>15</v>
      </c>
      <c r="F85" s="81" t="s">
        <v>18</v>
      </c>
      <c r="G85" s="81" t="s">
        <v>16</v>
      </c>
      <c r="H85" s="81" t="s">
        <v>18</v>
      </c>
      <c r="I85" s="81" t="s">
        <v>17</v>
      </c>
      <c r="J85" s="105" t="s">
        <v>18</v>
      </c>
      <c r="K85" s="81" t="s">
        <v>16</v>
      </c>
      <c r="L85" s="81" t="s">
        <v>18</v>
      </c>
      <c r="M85" s="543" t="s">
        <v>824</v>
      </c>
      <c r="N85" s="517" t="s">
        <v>17</v>
      </c>
      <c r="O85" s="81" t="s">
        <v>18</v>
      </c>
      <c r="P85" s="542" t="s">
        <v>824</v>
      </c>
    </row>
    <row r="86" spans="1:19" ht="14.1" customHeight="1" x14ac:dyDescent="0.2">
      <c r="A86" s="633" t="s">
        <v>528</v>
      </c>
      <c r="B86" s="13" t="s">
        <v>529</v>
      </c>
      <c r="C86" s="490">
        <v>18388635.050000001</v>
      </c>
      <c r="D86" s="28">
        <v>18388635.050000001</v>
      </c>
      <c r="E86" s="28">
        <v>6458396.21</v>
      </c>
      <c r="F86" s="70">
        <f>+E86/D86</f>
        <v>0.35121672665965492</v>
      </c>
      <c r="G86" s="28">
        <v>6458396.21</v>
      </c>
      <c r="H86" s="70">
        <f>+G86/D86</f>
        <v>0.35121672665965492</v>
      </c>
      <c r="I86" s="28">
        <v>6458396.21</v>
      </c>
      <c r="J86" s="164">
        <f>+I86/D86</f>
        <v>0.35121672665965492</v>
      </c>
      <c r="K86" s="171">
        <v>11770981.59</v>
      </c>
      <c r="L86" s="669">
        <v>0.4892344800498753</v>
      </c>
      <c r="M86" s="231">
        <f t="shared" ref="M86:M151" si="21">+G86/K86-1</f>
        <v>-0.45132900254582764</v>
      </c>
      <c r="N86" s="171">
        <v>11770981.59</v>
      </c>
      <c r="O86" s="669">
        <v>0.4892344800498753</v>
      </c>
      <c r="P86" s="231">
        <f t="shared" ref="P86:P96" si="22">+I86/N86-1</f>
        <v>-0.45132900254582764</v>
      </c>
    </row>
    <row r="87" spans="1:19" ht="14.1" customHeight="1" x14ac:dyDescent="0.2">
      <c r="A87" s="634">
        <v>0</v>
      </c>
      <c r="B87" s="2" t="s">
        <v>94</v>
      </c>
      <c r="C87" s="192">
        <f>SUBTOTAL(9,C86:C86)</f>
        <v>18388635.050000001</v>
      </c>
      <c r="D87" s="198">
        <f>SUBTOTAL(9,D86:D86)</f>
        <v>18388635.050000001</v>
      </c>
      <c r="E87" s="194">
        <f>SUBTOTAL(9,E86:E86)</f>
        <v>6458396.21</v>
      </c>
      <c r="F87" s="82">
        <f>+E87/D87</f>
        <v>0.35121672665965492</v>
      </c>
      <c r="G87" s="194">
        <f>SUBTOTAL(9,G86:G86)</f>
        <v>6458396.21</v>
      </c>
      <c r="H87" s="82">
        <f>+G87/D87</f>
        <v>0.35121672665965492</v>
      </c>
      <c r="I87" s="194">
        <f>SUBTOTAL(9,I86:I86)</f>
        <v>6458396.21</v>
      </c>
      <c r="J87" s="162">
        <f>+I87/D87</f>
        <v>0.35121672665965492</v>
      </c>
      <c r="K87" s="521">
        <f>SUM(K86)</f>
        <v>11770981.59</v>
      </c>
      <c r="L87" s="82">
        <v>0.4892344800498753</v>
      </c>
      <c r="M87" s="204">
        <f t="shared" si="21"/>
        <v>-0.45132900254582764</v>
      </c>
      <c r="N87" s="521">
        <f>SUBTOTAL(9,N86:N86)</f>
        <v>11770981.59</v>
      </c>
      <c r="O87" s="82">
        <v>0.4892344800498753</v>
      </c>
      <c r="P87" s="204">
        <f t="shared" si="22"/>
        <v>-0.45132900254582764</v>
      </c>
    </row>
    <row r="88" spans="1:19" ht="14.1" customHeight="1" x14ac:dyDescent="0.2">
      <c r="A88" s="635" t="s">
        <v>530</v>
      </c>
      <c r="B88" s="33" t="s">
        <v>531</v>
      </c>
      <c r="C88" s="490">
        <v>9009580.75</v>
      </c>
      <c r="D88" s="28">
        <v>9564581.2400000002</v>
      </c>
      <c r="E88" s="28">
        <v>6982728.25</v>
      </c>
      <c r="F88" s="41">
        <f>+E88/D88</f>
        <v>0.73006105283496969</v>
      </c>
      <c r="G88" s="28">
        <v>6874096.6699999999</v>
      </c>
      <c r="H88" s="41">
        <f>G88/D88</f>
        <v>0.7187033595628699</v>
      </c>
      <c r="I88" s="28">
        <v>5602993.2599999998</v>
      </c>
      <c r="J88" s="145">
        <f>I88/D88</f>
        <v>0.58580643725077497</v>
      </c>
      <c r="K88" s="171">
        <v>6951584.1399999997</v>
      </c>
      <c r="L88" s="669">
        <v>0.32879717023065691</v>
      </c>
      <c r="M88" s="668">
        <f t="shared" si="21"/>
        <v>-1.1146735541058939E-2</v>
      </c>
      <c r="N88" s="171">
        <v>5616595.8799999999</v>
      </c>
      <c r="O88" s="669">
        <v>0.26565467589566805</v>
      </c>
      <c r="P88" s="201">
        <f t="shared" si="22"/>
        <v>-2.4218619766533944E-3</v>
      </c>
    </row>
    <row r="89" spans="1:19" ht="14.1" customHeight="1" x14ac:dyDescent="0.2">
      <c r="A89" s="636" t="s">
        <v>532</v>
      </c>
      <c r="B89" s="34" t="s">
        <v>533</v>
      </c>
      <c r="C89" s="490">
        <v>168601964.84999999</v>
      </c>
      <c r="D89" s="28">
        <v>181017498.75</v>
      </c>
      <c r="E89" s="28">
        <v>120212333.09</v>
      </c>
      <c r="F89" s="264">
        <f>+E89/D89</f>
        <v>0.66409233317284477</v>
      </c>
      <c r="G89" s="28">
        <v>119922649.25</v>
      </c>
      <c r="H89" s="41">
        <f t="shared" ref="H89:H121" si="23">G89/D89</f>
        <v>0.6624920246833319</v>
      </c>
      <c r="I89" s="28">
        <v>113684754.89</v>
      </c>
      <c r="J89" s="170">
        <f t="shared" ref="J89:J131" si="24">I89/D89</f>
        <v>0.62803185147866813</v>
      </c>
      <c r="K89" s="171">
        <v>116780403.09999999</v>
      </c>
      <c r="L89" s="669">
        <v>0.69741953030822434</v>
      </c>
      <c r="M89" s="668">
        <f t="shared" si="21"/>
        <v>2.6907306933247055E-2</v>
      </c>
      <c r="N89" s="171">
        <v>112381521.3</v>
      </c>
      <c r="O89" s="669">
        <v>0.6711491459166723</v>
      </c>
      <c r="P89" s="421">
        <f t="shared" si="22"/>
        <v>1.1596511374152518E-2</v>
      </c>
      <c r="Q89" s="46" t="s">
        <v>146</v>
      </c>
    </row>
    <row r="90" spans="1:19" ht="14.1" customHeight="1" x14ac:dyDescent="0.2">
      <c r="A90" s="636" t="s">
        <v>534</v>
      </c>
      <c r="B90" s="34" t="s">
        <v>535</v>
      </c>
      <c r="C90" s="490">
        <v>766109.71</v>
      </c>
      <c r="D90" s="28">
        <v>729470.47</v>
      </c>
      <c r="E90" s="28">
        <v>661089.07999999996</v>
      </c>
      <c r="F90" s="264">
        <f>+E90/D90</f>
        <v>0.90625886473512762</v>
      </c>
      <c r="G90" s="28">
        <v>652219.07999999996</v>
      </c>
      <c r="H90" s="41">
        <f t="shared" si="23"/>
        <v>0.89409935949840436</v>
      </c>
      <c r="I90" s="28">
        <v>356546.52</v>
      </c>
      <c r="J90" s="170">
        <f t="shared" si="24"/>
        <v>0.48877443935461845</v>
      </c>
      <c r="K90" s="171">
        <v>517387.61</v>
      </c>
      <c r="L90" s="669">
        <v>0.78105140520686933</v>
      </c>
      <c r="M90" s="668">
        <f t="shared" si="21"/>
        <v>0.26060050027096704</v>
      </c>
      <c r="N90" s="171">
        <v>422880.88</v>
      </c>
      <c r="O90" s="669">
        <v>0.63838348498356479</v>
      </c>
      <c r="P90" s="231">
        <f t="shared" si="22"/>
        <v>-0.15686299177205643</v>
      </c>
      <c r="Q90" s="46"/>
    </row>
    <row r="91" spans="1:19" ht="14.1" customHeight="1" x14ac:dyDescent="0.2">
      <c r="A91" s="636" t="s">
        <v>536</v>
      </c>
      <c r="B91" s="34" t="s">
        <v>537</v>
      </c>
      <c r="C91" s="490">
        <v>53624889</v>
      </c>
      <c r="D91" s="28">
        <v>53624889</v>
      </c>
      <c r="E91" s="28">
        <v>0</v>
      </c>
      <c r="F91" s="264">
        <f t="shared" ref="F91:F101" si="25">+E91/D91</f>
        <v>0</v>
      </c>
      <c r="G91" s="28">
        <v>0</v>
      </c>
      <c r="H91" s="41">
        <f t="shared" si="23"/>
        <v>0</v>
      </c>
      <c r="I91" s="28">
        <v>0</v>
      </c>
      <c r="J91" s="170">
        <f t="shared" si="24"/>
        <v>0</v>
      </c>
      <c r="K91" s="171">
        <v>0</v>
      </c>
      <c r="L91" s="669">
        <v>0</v>
      </c>
      <c r="M91" s="668" t="s">
        <v>127</v>
      </c>
      <c r="N91" s="171">
        <v>0</v>
      </c>
      <c r="O91" s="669">
        <v>0</v>
      </c>
      <c r="P91" s="231" t="s">
        <v>127</v>
      </c>
      <c r="R91" s="260"/>
    </row>
    <row r="92" spans="1:19" ht="14.1" customHeight="1" x14ac:dyDescent="0.2">
      <c r="A92" s="636" t="s">
        <v>786</v>
      </c>
      <c r="B92" s="34" t="s">
        <v>538</v>
      </c>
      <c r="C92" s="490">
        <v>14184962.73</v>
      </c>
      <c r="D92" s="28">
        <v>16510629.5</v>
      </c>
      <c r="E92" s="28">
        <v>15533288.43</v>
      </c>
      <c r="F92" s="264">
        <f t="shared" si="25"/>
        <v>0.94080534179511444</v>
      </c>
      <c r="G92" s="28">
        <v>15159248.92</v>
      </c>
      <c r="H92" s="41">
        <f t="shared" si="23"/>
        <v>0.91815087486518909</v>
      </c>
      <c r="I92" s="28">
        <v>5668097.3499999996</v>
      </c>
      <c r="J92" s="170">
        <f t="shared" si="24"/>
        <v>0.34329989356250767</v>
      </c>
      <c r="K92" s="171">
        <v>14329024.18</v>
      </c>
      <c r="L92" s="669">
        <v>0.90961424026627946</v>
      </c>
      <c r="M92" s="668">
        <f t="shared" si="21"/>
        <v>5.7940075302462146E-2</v>
      </c>
      <c r="N92" s="171">
        <v>5189954.9400000004</v>
      </c>
      <c r="O92" s="669">
        <v>0.32946115942448806</v>
      </c>
      <c r="P92" s="201">
        <f t="shared" si="22"/>
        <v>9.2128431851086434E-2</v>
      </c>
      <c r="R92" s="260"/>
    </row>
    <row r="93" spans="1:19" ht="14.1" customHeight="1" x14ac:dyDescent="0.2">
      <c r="A93" s="636" t="s">
        <v>539</v>
      </c>
      <c r="B93" s="34" t="s">
        <v>462</v>
      </c>
      <c r="C93" s="490">
        <v>411663.07</v>
      </c>
      <c r="D93" s="28">
        <v>460643.58</v>
      </c>
      <c r="E93" s="28">
        <v>385665.12</v>
      </c>
      <c r="F93" s="264">
        <f t="shared" si="25"/>
        <v>0.83723107570499511</v>
      </c>
      <c r="G93" s="28">
        <v>385665.12</v>
      </c>
      <c r="H93" s="41">
        <f t="shared" si="23"/>
        <v>0.83723107570499511</v>
      </c>
      <c r="I93" s="28">
        <v>385665.12</v>
      </c>
      <c r="J93" s="170">
        <f t="shared" si="24"/>
        <v>0.83723107570499511</v>
      </c>
      <c r="K93" s="171">
        <v>286106.03000000003</v>
      </c>
      <c r="L93" s="669">
        <v>0.87876817665712281</v>
      </c>
      <c r="M93" s="668">
        <f t="shared" si="21"/>
        <v>0.34797969829576814</v>
      </c>
      <c r="N93" s="171">
        <v>286106.03000000003</v>
      </c>
      <c r="O93" s="669">
        <v>0.87876817665712281</v>
      </c>
      <c r="P93" s="201">
        <f t="shared" si="22"/>
        <v>0.34797969829576814</v>
      </c>
      <c r="R93" s="259"/>
    </row>
    <row r="94" spans="1:19" ht="14.1" customHeight="1" x14ac:dyDescent="0.2">
      <c r="A94" s="636" t="s">
        <v>805</v>
      </c>
      <c r="B94" s="34" t="s">
        <v>540</v>
      </c>
      <c r="C94" s="490">
        <v>40689926.009999998</v>
      </c>
      <c r="D94" s="28">
        <v>44932621.020000003</v>
      </c>
      <c r="E94" s="28">
        <v>31234631.739999998</v>
      </c>
      <c r="F94" s="264">
        <f t="shared" si="25"/>
        <v>0.69514377374284753</v>
      </c>
      <c r="G94" s="28">
        <v>30851520.02</v>
      </c>
      <c r="H94" s="41">
        <f t="shared" si="23"/>
        <v>0.68661741335471282</v>
      </c>
      <c r="I94" s="28">
        <v>28770079.870000001</v>
      </c>
      <c r="J94" s="170">
        <f t="shared" si="24"/>
        <v>0.64029382699918891</v>
      </c>
      <c r="K94" s="171">
        <v>29926768.449999999</v>
      </c>
      <c r="L94" s="669">
        <v>0.71595618923697824</v>
      </c>
      <c r="M94" s="668">
        <f t="shared" si="21"/>
        <v>3.0900482006436025E-2</v>
      </c>
      <c r="N94" s="171">
        <v>28437748.329999998</v>
      </c>
      <c r="O94" s="669">
        <v>0.68033345995387762</v>
      </c>
      <c r="P94" s="202">
        <f t="shared" si="22"/>
        <v>1.1686281773912954E-2</v>
      </c>
      <c r="R94" s="259"/>
    </row>
    <row r="95" spans="1:19" ht="14.1" customHeight="1" x14ac:dyDescent="0.2">
      <c r="A95" s="636" t="s">
        <v>541</v>
      </c>
      <c r="B95" s="34" t="s">
        <v>542</v>
      </c>
      <c r="C95" s="490">
        <v>31216374.469999999</v>
      </c>
      <c r="D95" s="28">
        <v>31656241.329999998</v>
      </c>
      <c r="E95" s="28">
        <v>24648906.41</v>
      </c>
      <c r="F95" s="264">
        <f t="shared" si="25"/>
        <v>0.7786428639157712</v>
      </c>
      <c r="G95" s="28">
        <v>24055325.949999999</v>
      </c>
      <c r="H95" s="41">
        <f t="shared" si="23"/>
        <v>0.75989204464407589</v>
      </c>
      <c r="I95" s="28">
        <v>17403894.609999999</v>
      </c>
      <c r="J95" s="170">
        <f t="shared" si="24"/>
        <v>0.54977767033594949</v>
      </c>
      <c r="K95" s="171">
        <v>22976778.530000001</v>
      </c>
      <c r="L95" s="669">
        <v>0.75554638731752954</v>
      </c>
      <c r="M95" s="668">
        <f t="shared" si="21"/>
        <v>4.694075884449056E-2</v>
      </c>
      <c r="N95" s="171">
        <v>17541482.469999999</v>
      </c>
      <c r="O95" s="669">
        <v>0.57681731540815229</v>
      </c>
      <c r="P95" s="202">
        <f t="shared" si="22"/>
        <v>-7.8435708176493035E-3</v>
      </c>
      <c r="R95" s="259"/>
      <c r="S95" s="259"/>
    </row>
    <row r="96" spans="1:19" ht="14.1" customHeight="1" x14ac:dyDescent="0.2">
      <c r="A96" s="636" t="s">
        <v>543</v>
      </c>
      <c r="B96" s="34" t="s">
        <v>544</v>
      </c>
      <c r="C96" s="490">
        <v>12090576.460000001</v>
      </c>
      <c r="D96" s="28">
        <v>12382757.810000001</v>
      </c>
      <c r="E96" s="28">
        <v>8872149.6699999999</v>
      </c>
      <c r="F96" s="264">
        <f t="shared" si="25"/>
        <v>0.71649222298727977</v>
      </c>
      <c r="G96" s="28">
        <v>8724116.8699999992</v>
      </c>
      <c r="H96" s="41">
        <f t="shared" si="23"/>
        <v>0.70453747088185992</v>
      </c>
      <c r="I96" s="28">
        <v>7806417.5599999996</v>
      </c>
      <c r="J96" s="170">
        <f t="shared" si="24"/>
        <v>0.63042641064139482</v>
      </c>
      <c r="K96" s="171">
        <v>7347767.1699999999</v>
      </c>
      <c r="L96" s="669">
        <v>0.73402644214852808</v>
      </c>
      <c r="M96" s="668">
        <f t="shared" si="21"/>
        <v>0.18731536644485147</v>
      </c>
      <c r="N96" s="171">
        <v>7027288.5800000001</v>
      </c>
      <c r="O96" s="669">
        <v>0.70201130697073821</v>
      </c>
      <c r="P96" s="202">
        <f t="shared" si="22"/>
        <v>0.11087192039009719</v>
      </c>
      <c r="R96" s="259"/>
      <c r="S96" s="259"/>
    </row>
    <row r="97" spans="1:19" ht="14.1" customHeight="1" x14ac:dyDescent="0.2">
      <c r="A97" s="636" t="s">
        <v>545</v>
      </c>
      <c r="B97" s="34" t="s">
        <v>546</v>
      </c>
      <c r="C97" s="490">
        <v>751776.25</v>
      </c>
      <c r="D97" s="28">
        <v>763903.93</v>
      </c>
      <c r="E97" s="28">
        <v>163452.64000000001</v>
      </c>
      <c r="F97" s="264">
        <f t="shared" si="25"/>
        <v>0.21397015197971295</v>
      </c>
      <c r="G97" s="28">
        <v>163452.64000000001</v>
      </c>
      <c r="H97" s="41">
        <f t="shared" si="23"/>
        <v>0.21397015197971295</v>
      </c>
      <c r="I97" s="28">
        <v>163452.64000000001</v>
      </c>
      <c r="J97" s="170">
        <f t="shared" si="24"/>
        <v>0.21397015197971295</v>
      </c>
      <c r="K97" s="171">
        <v>418068.12</v>
      </c>
      <c r="L97" s="669">
        <v>0.69476976788167311</v>
      </c>
      <c r="M97" s="668">
        <f>+G97/K97-1</f>
        <v>-0.60902869130513948</v>
      </c>
      <c r="N97" s="171">
        <v>418068.12</v>
      </c>
      <c r="O97" s="669">
        <v>0.69476976788167311</v>
      </c>
      <c r="P97" s="202">
        <f t="shared" ref="P97:P103" si="26">+I97/N97-1</f>
        <v>-0.60902869130513948</v>
      </c>
      <c r="R97" s="259"/>
      <c r="S97" s="259"/>
    </row>
    <row r="98" spans="1:19" ht="14.1" customHeight="1" x14ac:dyDescent="0.2">
      <c r="A98" s="636" t="s">
        <v>547</v>
      </c>
      <c r="B98" s="34" t="s">
        <v>548</v>
      </c>
      <c r="C98" s="490">
        <v>6279524.46</v>
      </c>
      <c r="D98" s="28">
        <v>6820547.5499999998</v>
      </c>
      <c r="E98" s="28">
        <v>6702371.6500000004</v>
      </c>
      <c r="F98" s="264">
        <f t="shared" si="25"/>
        <v>0.98267354649554506</v>
      </c>
      <c r="G98" s="28">
        <v>6664124.6500000004</v>
      </c>
      <c r="H98" s="41">
        <f t="shared" si="23"/>
        <v>0.9770659321919104</v>
      </c>
      <c r="I98" s="28">
        <v>2649739.4300000002</v>
      </c>
      <c r="J98" s="170">
        <f t="shared" si="24"/>
        <v>0.38849365253673807</v>
      </c>
      <c r="K98" s="171">
        <v>6503285.9500000002</v>
      </c>
      <c r="L98" s="669">
        <v>0.98222550566171929</v>
      </c>
      <c r="M98" s="668">
        <f t="shared" si="21"/>
        <v>2.4731912641793086E-2</v>
      </c>
      <c r="N98" s="171">
        <v>4886399.0199999996</v>
      </c>
      <c r="O98" s="669">
        <v>0.73801856249061737</v>
      </c>
      <c r="P98" s="202">
        <f t="shared" si="26"/>
        <v>-0.45773167128704928</v>
      </c>
      <c r="R98" s="259"/>
      <c r="S98" s="259"/>
    </row>
    <row r="99" spans="1:19" ht="14.1" customHeight="1" x14ac:dyDescent="0.2">
      <c r="A99" s="636" t="s">
        <v>549</v>
      </c>
      <c r="B99" s="34" t="s">
        <v>550</v>
      </c>
      <c r="C99" s="490">
        <v>1114401.7</v>
      </c>
      <c r="D99" s="28">
        <v>1232721.74</v>
      </c>
      <c r="E99" s="28">
        <v>1208522.23</v>
      </c>
      <c r="F99" s="264">
        <f t="shared" si="25"/>
        <v>0.98036904094836519</v>
      </c>
      <c r="G99" s="28">
        <v>902747.56</v>
      </c>
      <c r="H99" s="41">
        <f t="shared" si="23"/>
        <v>0.73232062898477002</v>
      </c>
      <c r="I99" s="28">
        <v>614824.30000000005</v>
      </c>
      <c r="J99" s="170">
        <f t="shared" si="24"/>
        <v>0.49875351431702669</v>
      </c>
      <c r="K99" s="171">
        <v>679048.38</v>
      </c>
      <c r="L99" s="669">
        <v>0.6704217482668291</v>
      </c>
      <c r="M99" s="668">
        <f t="shared" si="21"/>
        <v>0.3294304008206308</v>
      </c>
      <c r="N99" s="171">
        <v>436148.59</v>
      </c>
      <c r="O99" s="669">
        <v>0.43060775759734887</v>
      </c>
      <c r="P99" s="202">
        <f t="shared" si="26"/>
        <v>0.40966705865081443</v>
      </c>
      <c r="R99" s="259"/>
      <c r="S99" s="259"/>
    </row>
    <row r="100" spans="1:19" ht="14.1" customHeight="1" x14ac:dyDescent="0.2">
      <c r="A100" s="636" t="s">
        <v>551</v>
      </c>
      <c r="B100" s="34" t="s">
        <v>552</v>
      </c>
      <c r="C100" s="490">
        <v>309641.09000000003</v>
      </c>
      <c r="D100" s="28">
        <v>308390.82</v>
      </c>
      <c r="E100" s="28">
        <v>308390.82</v>
      </c>
      <c r="F100" s="264">
        <f t="shared" si="25"/>
        <v>1</v>
      </c>
      <c r="G100" s="28">
        <v>288390.82</v>
      </c>
      <c r="H100" s="41">
        <f t="shared" si="23"/>
        <v>0.93514722649656046</v>
      </c>
      <c r="I100" s="28">
        <v>87928.18</v>
      </c>
      <c r="J100" s="170">
        <f t="shared" si="24"/>
        <v>0.28511931710548322</v>
      </c>
      <c r="K100" s="171">
        <v>116719.36</v>
      </c>
      <c r="L100" s="669">
        <v>0.33866930957071889</v>
      </c>
      <c r="M100" s="668">
        <f t="shared" si="21"/>
        <v>1.470805357397436</v>
      </c>
      <c r="N100" s="171">
        <v>74953.789999999994</v>
      </c>
      <c r="O100" s="669">
        <v>0.21748361462064777</v>
      </c>
      <c r="P100" s="202">
        <f t="shared" si="26"/>
        <v>0.17309851843382429</v>
      </c>
      <c r="R100" s="259"/>
      <c r="S100" s="259"/>
    </row>
    <row r="101" spans="1:19" ht="14.1" customHeight="1" x14ac:dyDescent="0.2">
      <c r="A101" s="636" t="s">
        <v>553</v>
      </c>
      <c r="B101" s="34" t="s">
        <v>554</v>
      </c>
      <c r="C101" s="490">
        <v>8829747.7599999998</v>
      </c>
      <c r="D101" s="28">
        <v>8956904.6199999992</v>
      </c>
      <c r="E101" s="28">
        <v>7910407.1200000001</v>
      </c>
      <c r="F101" s="264">
        <f t="shared" si="25"/>
        <v>0.88316304076039176</v>
      </c>
      <c r="G101" s="28">
        <v>7910407.1200000001</v>
      </c>
      <c r="H101" s="41">
        <f t="shared" si="23"/>
        <v>0.88316304076039176</v>
      </c>
      <c r="I101" s="28">
        <v>4922471.09</v>
      </c>
      <c r="J101" s="170">
        <f t="shared" si="24"/>
        <v>0.54957279315094465</v>
      </c>
      <c r="K101" s="171">
        <v>7733227.4699999997</v>
      </c>
      <c r="L101" s="669">
        <v>0.965672783381748</v>
      </c>
      <c r="M101" s="668">
        <f t="shared" si="21"/>
        <v>2.2911475278251547E-2</v>
      </c>
      <c r="N101" s="171">
        <v>4745291.4400000004</v>
      </c>
      <c r="O101" s="669">
        <v>0.59255967971964796</v>
      </c>
      <c r="P101" s="202">
        <f t="shared" si="26"/>
        <v>3.7337991194066555E-2</v>
      </c>
      <c r="R101" s="259"/>
      <c r="S101" s="259"/>
    </row>
    <row r="102" spans="1:19" ht="14.1" customHeight="1" x14ac:dyDescent="0.2">
      <c r="A102" s="636" t="s">
        <v>806</v>
      </c>
      <c r="B102" s="34" t="s">
        <v>555</v>
      </c>
      <c r="C102" s="490">
        <v>18333488.539999999</v>
      </c>
      <c r="D102" s="28">
        <v>18312406.359999999</v>
      </c>
      <c r="E102" s="28">
        <v>14617802.49</v>
      </c>
      <c r="F102" s="264">
        <f t="shared" ref="F102:F113" si="27">+E102/D102</f>
        <v>0.7982458559859088</v>
      </c>
      <c r="G102" s="28">
        <v>14617802.49</v>
      </c>
      <c r="H102" s="41">
        <f t="shared" si="23"/>
        <v>0.7982458559859088</v>
      </c>
      <c r="I102" s="28">
        <v>5020480.67</v>
      </c>
      <c r="J102" s="170">
        <f t="shared" si="24"/>
        <v>0.27415734291296057</v>
      </c>
      <c r="K102" s="171">
        <v>16258634.109999999</v>
      </c>
      <c r="L102" s="669">
        <v>0.88658528616121168</v>
      </c>
      <c r="M102" s="668">
        <f t="shared" si="21"/>
        <v>-0.1009206313949087</v>
      </c>
      <c r="N102" s="171">
        <v>6569470.1100000003</v>
      </c>
      <c r="O102" s="669">
        <v>0.35823400034690106</v>
      </c>
      <c r="P102" s="202">
        <f t="shared" si="26"/>
        <v>-0.23578605489689952</v>
      </c>
      <c r="R102" s="259"/>
      <c r="S102" s="259"/>
    </row>
    <row r="103" spans="1:19" ht="14.1" customHeight="1" x14ac:dyDescent="0.2">
      <c r="A103" s="636" t="s">
        <v>556</v>
      </c>
      <c r="B103" s="34" t="s">
        <v>557</v>
      </c>
      <c r="C103" s="490">
        <v>10647962.52</v>
      </c>
      <c r="D103" s="28">
        <v>10647962.52</v>
      </c>
      <c r="E103" s="28">
        <v>10293174.720000001</v>
      </c>
      <c r="F103" s="264">
        <f t="shared" si="27"/>
        <v>0.96668021705245455</v>
      </c>
      <c r="G103" s="28">
        <v>10237704.949999999</v>
      </c>
      <c r="H103" s="41">
        <f t="shared" si="23"/>
        <v>0.96147079131529467</v>
      </c>
      <c r="I103" s="28">
        <v>7428654.0300000003</v>
      </c>
      <c r="J103" s="170">
        <f t="shared" si="24"/>
        <v>0.69765967113866223</v>
      </c>
      <c r="K103" s="171">
        <v>10566205.58</v>
      </c>
      <c r="L103" s="669">
        <v>0.98814576037623669</v>
      </c>
      <c r="M103" s="668">
        <f t="shared" si="21"/>
        <v>-3.1089744328067548E-2</v>
      </c>
      <c r="N103" s="171">
        <v>7039899.5800000001</v>
      </c>
      <c r="O103" s="669">
        <v>0.65836755406489544</v>
      </c>
      <c r="P103" s="202">
        <f t="shared" si="26"/>
        <v>5.5221590248876851E-2</v>
      </c>
      <c r="R103" s="259"/>
      <c r="S103" s="259"/>
    </row>
    <row r="104" spans="1:19" ht="14.1" customHeight="1" x14ac:dyDescent="0.2">
      <c r="A104" s="636" t="s">
        <v>558</v>
      </c>
      <c r="B104" s="34" t="s">
        <v>559</v>
      </c>
      <c r="C104" s="490">
        <v>8670600.1799999997</v>
      </c>
      <c r="D104" s="28">
        <v>8076666.0700000003</v>
      </c>
      <c r="E104" s="28">
        <v>7663447.5099999998</v>
      </c>
      <c r="F104" s="264">
        <f t="shared" si="27"/>
        <v>0.94883797888650356</v>
      </c>
      <c r="G104" s="28">
        <v>7657733.54</v>
      </c>
      <c r="H104" s="41">
        <f t="shared" si="23"/>
        <v>0.94813051247022773</v>
      </c>
      <c r="I104" s="28">
        <v>4332854.01</v>
      </c>
      <c r="J104" s="170">
        <f t="shared" si="24"/>
        <v>0.53646566200055856</v>
      </c>
      <c r="K104" s="171">
        <v>7779886.2999999998</v>
      </c>
      <c r="L104" s="669">
        <v>0.94661236194209786</v>
      </c>
      <c r="M104" s="668">
        <f t="shared" si="21"/>
        <v>-1.5701098356668775E-2</v>
      </c>
      <c r="N104" s="171">
        <v>2453634.69</v>
      </c>
      <c r="O104" s="669">
        <v>0.29854432824345606</v>
      </c>
      <c r="P104" s="202">
        <f t="shared" ref="P104:P114" si="28">+I104/N104-1</f>
        <v>0.76589205706086583</v>
      </c>
      <c r="R104" s="259"/>
    </row>
    <row r="105" spans="1:19" ht="14.1" customHeight="1" x14ac:dyDescent="0.2">
      <c r="A105" s="636" t="s">
        <v>560</v>
      </c>
      <c r="B105" s="34" t="s">
        <v>561</v>
      </c>
      <c r="C105" s="490">
        <v>8087183.1299999999</v>
      </c>
      <c r="D105" s="28">
        <v>7052699.5199999996</v>
      </c>
      <c r="E105" s="28">
        <v>7050544.0300000003</v>
      </c>
      <c r="F105" s="264">
        <f t="shared" si="27"/>
        <v>0.99969437376512538</v>
      </c>
      <c r="G105" s="28">
        <v>6712929.6600000001</v>
      </c>
      <c r="H105" s="41">
        <f t="shared" si="23"/>
        <v>0.95182414066606946</v>
      </c>
      <c r="I105" s="28">
        <v>2246685.35</v>
      </c>
      <c r="J105" s="170">
        <f t="shared" si="24"/>
        <v>0.31855679426421957</v>
      </c>
      <c r="K105" s="171">
        <v>6778136.4500000002</v>
      </c>
      <c r="L105" s="669">
        <v>0.9622758055195475</v>
      </c>
      <c r="M105" s="668">
        <f t="shared" si="21"/>
        <v>-9.6201648463420941E-3</v>
      </c>
      <c r="N105" s="171">
        <v>2932159.99</v>
      </c>
      <c r="O105" s="669">
        <v>0.41627173443659998</v>
      </c>
      <c r="P105" s="202">
        <f t="shared" si="28"/>
        <v>-0.23377804837995897</v>
      </c>
      <c r="R105" s="259"/>
    </row>
    <row r="106" spans="1:19" ht="14.1" customHeight="1" x14ac:dyDescent="0.2">
      <c r="A106" s="636" t="s">
        <v>562</v>
      </c>
      <c r="B106" s="34" t="s">
        <v>563</v>
      </c>
      <c r="C106" s="490">
        <v>13222493.529999999</v>
      </c>
      <c r="D106" s="28">
        <v>13842344.189999999</v>
      </c>
      <c r="E106" s="28">
        <v>10582925.85</v>
      </c>
      <c r="F106" s="264">
        <f t="shared" si="27"/>
        <v>0.76453277745003101</v>
      </c>
      <c r="G106" s="28">
        <v>10393564.84</v>
      </c>
      <c r="H106" s="41">
        <f t="shared" si="23"/>
        <v>0.7508529406101988</v>
      </c>
      <c r="I106" s="28">
        <v>6347937.5099999998</v>
      </c>
      <c r="J106" s="170">
        <f t="shared" si="24"/>
        <v>0.45858833033395335</v>
      </c>
      <c r="K106" s="171">
        <v>10872526.73</v>
      </c>
      <c r="L106" s="669">
        <v>0.81439924022808696</v>
      </c>
      <c r="M106" s="668">
        <f t="shared" si="21"/>
        <v>-4.4052491375204061E-2</v>
      </c>
      <c r="N106" s="171">
        <v>6550509.9900000002</v>
      </c>
      <c r="O106" s="669">
        <v>0.49066150780228923</v>
      </c>
      <c r="P106" s="202">
        <f t="shared" si="28"/>
        <v>-3.0924688353921703E-2</v>
      </c>
      <c r="R106" s="259"/>
    </row>
    <row r="107" spans="1:19" ht="14.1" customHeight="1" x14ac:dyDescent="0.2">
      <c r="A107" s="636" t="s">
        <v>564</v>
      </c>
      <c r="B107" s="34" t="s">
        <v>565</v>
      </c>
      <c r="C107" s="490">
        <v>0</v>
      </c>
      <c r="D107" s="28">
        <v>127674.22</v>
      </c>
      <c r="E107" s="28">
        <v>105034.26</v>
      </c>
      <c r="F107" s="264">
        <f t="shared" si="27"/>
        <v>0.82267399009760933</v>
      </c>
      <c r="G107" s="28">
        <v>92345.43</v>
      </c>
      <c r="H107" s="41">
        <f t="shared" si="23"/>
        <v>0.72328955681107743</v>
      </c>
      <c r="I107" s="28">
        <v>65863.960000000006</v>
      </c>
      <c r="J107" s="170">
        <f t="shared" si="24"/>
        <v>0.51587517041419961</v>
      </c>
      <c r="K107" s="171">
        <v>86340.88</v>
      </c>
      <c r="L107" s="669">
        <v>0.20044934183219978</v>
      </c>
      <c r="M107" s="668">
        <f t="shared" si="21"/>
        <v>6.9544693081654785E-2</v>
      </c>
      <c r="N107" s="171">
        <v>86340.88</v>
      </c>
      <c r="O107" s="669">
        <v>0.20044934183219978</v>
      </c>
      <c r="P107" s="202">
        <f t="shared" si="28"/>
        <v>-0.2371636703262695</v>
      </c>
      <c r="R107" s="259"/>
    </row>
    <row r="108" spans="1:19" ht="14.1" customHeight="1" x14ac:dyDescent="0.2">
      <c r="A108" s="636" t="s">
        <v>787</v>
      </c>
      <c r="B108" s="34" t="s">
        <v>747</v>
      </c>
      <c r="C108" s="490">
        <v>13874508</v>
      </c>
      <c r="D108" s="28">
        <v>13532792.1</v>
      </c>
      <c r="E108" s="28">
        <v>8963833.7699999996</v>
      </c>
      <c r="F108" s="264">
        <f t="shared" si="27"/>
        <v>0.66237873926992497</v>
      </c>
      <c r="G108" s="28">
        <v>8663833.7699999996</v>
      </c>
      <c r="H108" s="41">
        <f t="shared" si="23"/>
        <v>0.64021036501403139</v>
      </c>
      <c r="I108" s="28">
        <v>5542810.0099999998</v>
      </c>
      <c r="J108" s="170">
        <f t="shared" si="24"/>
        <v>0.40958362243664409</v>
      </c>
      <c r="K108" s="171">
        <v>3667718.95</v>
      </c>
      <c r="L108" s="669">
        <v>0.52412127935404107</v>
      </c>
      <c r="M108" s="668">
        <f t="shared" si="21"/>
        <v>1.3621858403299956</v>
      </c>
      <c r="N108" s="171">
        <v>1459000</v>
      </c>
      <c r="O108" s="669">
        <v>0.20849278720703118</v>
      </c>
      <c r="P108" s="202">
        <f t="shared" si="28"/>
        <v>2.7990472995202191</v>
      </c>
      <c r="R108" s="259"/>
    </row>
    <row r="109" spans="1:19" ht="14.1" customHeight="1" x14ac:dyDescent="0.2">
      <c r="A109" s="636" t="s">
        <v>807</v>
      </c>
      <c r="B109" s="34" t="s">
        <v>566</v>
      </c>
      <c r="C109" s="490">
        <v>18733182.399999999</v>
      </c>
      <c r="D109" s="28">
        <v>19067501.02</v>
      </c>
      <c r="E109" s="28">
        <v>19056144.02</v>
      </c>
      <c r="F109" s="264">
        <f t="shared" si="27"/>
        <v>0.99940437921109393</v>
      </c>
      <c r="G109" s="28">
        <v>19056144.02</v>
      </c>
      <c r="H109" s="41">
        <f t="shared" si="23"/>
        <v>0.99940437921109393</v>
      </c>
      <c r="I109" s="28">
        <v>11320957.42</v>
      </c>
      <c r="J109" s="170">
        <f t="shared" si="24"/>
        <v>0.59373052651867642</v>
      </c>
      <c r="K109" s="171">
        <v>18268817.390000001</v>
      </c>
      <c r="L109" s="669">
        <v>0.99333565594267226</v>
      </c>
      <c r="M109" s="668">
        <f t="shared" si="21"/>
        <v>4.309674858488477E-2</v>
      </c>
      <c r="N109" s="171">
        <v>10445538.32</v>
      </c>
      <c r="O109" s="669">
        <v>0.56795825571342684</v>
      </c>
      <c r="P109" s="202">
        <f t="shared" si="28"/>
        <v>8.3807944902546616E-2</v>
      </c>
      <c r="R109" s="259"/>
    </row>
    <row r="110" spans="1:19" ht="14.1" customHeight="1" x14ac:dyDescent="0.2">
      <c r="A110" s="636" t="s">
        <v>567</v>
      </c>
      <c r="B110" s="34" t="s">
        <v>568</v>
      </c>
      <c r="C110" s="490">
        <v>8305266.9900000002</v>
      </c>
      <c r="D110" s="28">
        <v>7980515.0199999996</v>
      </c>
      <c r="E110" s="28">
        <v>7969778.5199999996</v>
      </c>
      <c r="F110" s="264">
        <f t="shared" si="27"/>
        <v>0.99865466076148057</v>
      </c>
      <c r="G110" s="28">
        <v>7969778.5199999996</v>
      </c>
      <c r="H110" s="41">
        <f t="shared" si="23"/>
        <v>0.99865466076148057</v>
      </c>
      <c r="I110" s="28">
        <v>3265776.2</v>
      </c>
      <c r="J110" s="170">
        <f t="shared" si="24"/>
        <v>0.40921872733973008</v>
      </c>
      <c r="K110" s="171">
        <v>6361093.6799999997</v>
      </c>
      <c r="L110" s="669">
        <v>0.89724402431656014</v>
      </c>
      <c r="M110" s="668">
        <f t="shared" si="21"/>
        <v>0.25289437963441541</v>
      </c>
      <c r="N110" s="171">
        <v>3089348.78</v>
      </c>
      <c r="O110" s="669">
        <v>0.43575835718310868</v>
      </c>
      <c r="P110" s="202">
        <f t="shared" si="28"/>
        <v>5.7108288045094158E-2</v>
      </c>
    </row>
    <row r="111" spans="1:19" ht="14.1" customHeight="1" x14ac:dyDescent="0.2">
      <c r="A111" s="636" t="s">
        <v>569</v>
      </c>
      <c r="B111" s="34" t="s">
        <v>570</v>
      </c>
      <c r="C111" s="490">
        <v>98538647.590000004</v>
      </c>
      <c r="D111" s="28">
        <v>96317950.840000004</v>
      </c>
      <c r="E111" s="28">
        <v>91861360.799999997</v>
      </c>
      <c r="F111" s="264">
        <f t="shared" si="27"/>
        <v>0.95373043133565893</v>
      </c>
      <c r="G111" s="28">
        <v>91861360.799999997</v>
      </c>
      <c r="H111" s="41">
        <f t="shared" si="23"/>
        <v>0.95373043133565893</v>
      </c>
      <c r="I111" s="28">
        <v>45413784.240000002</v>
      </c>
      <c r="J111" s="170">
        <f t="shared" si="24"/>
        <v>0.47149865465306445</v>
      </c>
      <c r="K111" s="171">
        <v>87650000</v>
      </c>
      <c r="L111" s="669">
        <v>0.9262526642881167</v>
      </c>
      <c r="M111" s="668">
        <f t="shared" si="21"/>
        <v>4.8047470621791266E-2</v>
      </c>
      <c r="N111" s="171">
        <v>41730838.329999998</v>
      </c>
      <c r="O111" s="669">
        <v>0.44099600896907204</v>
      </c>
      <c r="P111" s="202">
        <f t="shared" si="28"/>
        <v>8.8254778896985631E-2</v>
      </c>
    </row>
    <row r="112" spans="1:19" ht="14.1" customHeight="1" x14ac:dyDescent="0.2">
      <c r="A112" s="636" t="s">
        <v>571</v>
      </c>
      <c r="B112" s="34" t="s">
        <v>572</v>
      </c>
      <c r="C112" s="490">
        <v>5012562.41</v>
      </c>
      <c r="D112" s="28">
        <v>4975136.8099999996</v>
      </c>
      <c r="E112" s="28">
        <v>4975136.5199999996</v>
      </c>
      <c r="F112" s="264">
        <f t="shared" si="27"/>
        <v>0.99999994171014561</v>
      </c>
      <c r="G112" s="28">
        <v>4975136.5199999996</v>
      </c>
      <c r="H112" s="41">
        <f t="shared" si="23"/>
        <v>0.99999994171014561</v>
      </c>
      <c r="I112" s="28">
        <v>1861313.1</v>
      </c>
      <c r="J112" s="170">
        <f t="shared" si="24"/>
        <v>0.37412299823771084</v>
      </c>
      <c r="K112" s="171">
        <v>4767846.51</v>
      </c>
      <c r="L112" s="669">
        <v>0.99614037707759551</v>
      </c>
      <c r="M112" s="668">
        <f t="shared" si="21"/>
        <v>4.347665336231632E-2</v>
      </c>
      <c r="N112" s="171">
        <v>1712893.44</v>
      </c>
      <c r="O112" s="669">
        <v>0.35787274477830028</v>
      </c>
      <c r="P112" s="202">
        <f t="shared" si="28"/>
        <v>8.6648507451812184E-2</v>
      </c>
    </row>
    <row r="113" spans="1:16" ht="14.1" customHeight="1" x14ac:dyDescent="0.2">
      <c r="A113" s="636" t="s">
        <v>573</v>
      </c>
      <c r="B113" s="34" t="s">
        <v>574</v>
      </c>
      <c r="C113" s="490">
        <v>483034.29</v>
      </c>
      <c r="D113" s="28">
        <v>477220.33</v>
      </c>
      <c r="E113" s="28">
        <v>296320.8</v>
      </c>
      <c r="F113" s="264">
        <f t="shared" si="27"/>
        <v>0.62093079731117062</v>
      </c>
      <c r="G113" s="28">
        <v>296320.8</v>
      </c>
      <c r="H113" s="41">
        <f t="shared" si="23"/>
        <v>0.62093079731117062</v>
      </c>
      <c r="I113" s="28">
        <v>296320.8</v>
      </c>
      <c r="J113" s="170">
        <f t="shared" si="24"/>
        <v>0.62093079731117062</v>
      </c>
      <c r="K113" s="171">
        <v>680081.39</v>
      </c>
      <c r="L113" s="669">
        <v>0.8524217311044604</v>
      </c>
      <c r="M113" s="668">
        <f t="shared" si="21"/>
        <v>-0.56428626873615828</v>
      </c>
      <c r="N113" s="171">
        <v>680081.39</v>
      </c>
      <c r="O113" s="669">
        <v>0.8524217311044604</v>
      </c>
      <c r="P113" s="202">
        <f t="shared" si="28"/>
        <v>-0.56428626873615828</v>
      </c>
    </row>
    <row r="114" spans="1:16" ht="14.1" customHeight="1" x14ac:dyDescent="0.2">
      <c r="A114" s="636" t="s">
        <v>575</v>
      </c>
      <c r="B114" s="34" t="s">
        <v>96</v>
      </c>
      <c r="C114" s="490">
        <v>175738146.58000001</v>
      </c>
      <c r="D114" s="28">
        <v>175537407.11000001</v>
      </c>
      <c r="E114" s="28">
        <v>170008228.56</v>
      </c>
      <c r="F114" s="264">
        <f t="shared" ref="F114:F120" si="29">+E114/D114</f>
        <v>0.96850142291018826</v>
      </c>
      <c r="G114" s="28">
        <v>170007638.53999999</v>
      </c>
      <c r="H114" s="41">
        <f t="shared" si="23"/>
        <v>0.96849806168929675</v>
      </c>
      <c r="I114" s="28">
        <v>82856603.140000001</v>
      </c>
      <c r="J114" s="170">
        <f t="shared" si="24"/>
        <v>0.47201678835371053</v>
      </c>
      <c r="K114" s="171">
        <v>174255608.30000001</v>
      </c>
      <c r="L114" s="669">
        <v>0.99839741087770362</v>
      </c>
      <c r="M114" s="668">
        <f t="shared" si="21"/>
        <v>-2.4377807988174904E-2</v>
      </c>
      <c r="N114" s="171">
        <v>88850999.019999996</v>
      </c>
      <c r="O114" s="669">
        <v>0.50907174948850908</v>
      </c>
      <c r="P114" s="202">
        <f t="shared" si="28"/>
        <v>-6.746571165340165E-2</v>
      </c>
    </row>
    <row r="115" spans="1:16" ht="14.1" customHeight="1" x14ac:dyDescent="0.2">
      <c r="A115" s="636" t="s">
        <v>576</v>
      </c>
      <c r="B115" s="34" t="s">
        <v>577</v>
      </c>
      <c r="C115" s="490">
        <v>11958000</v>
      </c>
      <c r="D115" s="28">
        <v>11958000</v>
      </c>
      <c r="E115" s="28">
        <v>0</v>
      </c>
      <c r="F115" s="264">
        <f t="shared" si="29"/>
        <v>0</v>
      </c>
      <c r="G115" s="28">
        <v>0</v>
      </c>
      <c r="H115" s="41">
        <f t="shared" si="23"/>
        <v>0</v>
      </c>
      <c r="I115" s="28">
        <v>0</v>
      </c>
      <c r="J115" s="170">
        <f t="shared" si="24"/>
        <v>0</v>
      </c>
      <c r="K115" s="171">
        <v>0</v>
      </c>
      <c r="L115" s="669">
        <v>0</v>
      </c>
      <c r="M115" s="668" t="s">
        <v>127</v>
      </c>
      <c r="N115" s="171">
        <v>0</v>
      </c>
      <c r="O115" s="669">
        <v>0</v>
      </c>
      <c r="P115" s="202" t="s">
        <v>127</v>
      </c>
    </row>
    <row r="116" spans="1:16" ht="14.1" customHeight="1" x14ac:dyDescent="0.2">
      <c r="A116" s="636" t="s">
        <v>578</v>
      </c>
      <c r="B116" s="34" t="s">
        <v>579</v>
      </c>
      <c r="C116" s="490">
        <v>29529629.260000002</v>
      </c>
      <c r="D116" s="28">
        <v>31221421.649999999</v>
      </c>
      <c r="E116" s="28">
        <v>27929108.52</v>
      </c>
      <c r="F116" s="264">
        <f t="shared" si="29"/>
        <v>0.89454954463932945</v>
      </c>
      <c r="G116" s="28">
        <v>27908383.170000002</v>
      </c>
      <c r="H116" s="41">
        <f t="shared" si="23"/>
        <v>0.89388572637274522</v>
      </c>
      <c r="I116" s="28">
        <v>10780319.939999999</v>
      </c>
      <c r="J116" s="170">
        <f t="shared" si="24"/>
        <v>0.34528600461728176</v>
      </c>
      <c r="K116" s="171">
        <v>27503531.52</v>
      </c>
      <c r="L116" s="669">
        <v>0.89904223648253911</v>
      </c>
      <c r="M116" s="668">
        <f t="shared" si="21"/>
        <v>1.4719987857035877E-2</v>
      </c>
      <c r="N116" s="171">
        <v>10674612.369999999</v>
      </c>
      <c r="O116" s="669">
        <v>0.34893436763676289</v>
      </c>
      <c r="P116" s="202">
        <f t="shared" ref="P116:P121" si="30">+I116/N116-1</f>
        <v>9.9027080643303567E-3</v>
      </c>
    </row>
    <row r="117" spans="1:16" ht="14.1" customHeight="1" x14ac:dyDescent="0.2">
      <c r="A117" s="636" t="s">
        <v>580</v>
      </c>
      <c r="B117" s="34" t="s">
        <v>581</v>
      </c>
      <c r="C117" s="490">
        <v>2646253.38</v>
      </c>
      <c r="D117" s="28">
        <v>2646253.38</v>
      </c>
      <c r="E117" s="28">
        <v>2527415.69</v>
      </c>
      <c r="F117" s="264">
        <f t="shared" si="29"/>
        <v>0.95509209703871967</v>
      </c>
      <c r="G117" s="28">
        <v>2238986.08</v>
      </c>
      <c r="H117" s="41">
        <f t="shared" si="23"/>
        <v>0.84609663493372667</v>
      </c>
      <c r="I117" s="28">
        <v>1540544.46</v>
      </c>
      <c r="J117" s="170">
        <f t="shared" si="24"/>
        <v>0.58216060171834338</v>
      </c>
      <c r="K117" s="171">
        <v>2104619.11</v>
      </c>
      <c r="L117" s="669">
        <v>0.80396461583914258</v>
      </c>
      <c r="M117" s="668">
        <f t="shared" si="21"/>
        <v>6.3843842033725728E-2</v>
      </c>
      <c r="N117" s="171">
        <v>1465556.56</v>
      </c>
      <c r="O117" s="669">
        <v>0.5598426865709375</v>
      </c>
      <c r="P117" s="202">
        <f t="shared" si="30"/>
        <v>5.116684135343097E-2</v>
      </c>
    </row>
    <row r="118" spans="1:16" ht="14.1" customHeight="1" x14ac:dyDescent="0.2">
      <c r="A118" s="636" t="s">
        <v>582</v>
      </c>
      <c r="B118" s="34" t="s">
        <v>583</v>
      </c>
      <c r="C118" s="490">
        <v>50302097.030000001</v>
      </c>
      <c r="D118" s="28">
        <v>48242097.030000001</v>
      </c>
      <c r="E118" s="28">
        <v>45021625.119999997</v>
      </c>
      <c r="F118" s="264">
        <f t="shared" si="29"/>
        <v>0.93324353400314852</v>
      </c>
      <c r="G118" s="28">
        <v>45021625.119999997</v>
      </c>
      <c r="H118" s="41">
        <f t="shared" si="23"/>
        <v>0.93324353400314852</v>
      </c>
      <c r="I118" s="28">
        <v>22700000</v>
      </c>
      <c r="J118" s="170">
        <f t="shared" si="24"/>
        <v>0.47054339254538824</v>
      </c>
      <c r="K118" s="171">
        <v>48786377.43</v>
      </c>
      <c r="L118" s="669">
        <v>0.99967789089082915</v>
      </c>
      <c r="M118" s="668">
        <f t="shared" si="21"/>
        <v>-7.7168105285164268E-2</v>
      </c>
      <c r="N118" s="171">
        <v>26022114.800000001</v>
      </c>
      <c r="O118" s="669">
        <v>0.53321714400927256</v>
      </c>
      <c r="P118" s="202">
        <f t="shared" si="30"/>
        <v>-0.12766505818351093</v>
      </c>
    </row>
    <row r="119" spans="1:16" ht="14.1" customHeight="1" x14ac:dyDescent="0.2">
      <c r="A119" s="637" t="s">
        <v>788</v>
      </c>
      <c r="B119" s="35" t="s">
        <v>584</v>
      </c>
      <c r="C119" s="490">
        <v>1373700.71</v>
      </c>
      <c r="D119" s="28">
        <v>1314200.71</v>
      </c>
      <c r="E119" s="28">
        <v>1275512.3600000001</v>
      </c>
      <c r="F119" s="264">
        <f t="shared" si="29"/>
        <v>0.97056130794511608</v>
      </c>
      <c r="G119" s="28">
        <v>1171623.2</v>
      </c>
      <c r="H119" s="41">
        <f t="shared" si="23"/>
        <v>0.89151009513607704</v>
      </c>
      <c r="I119" s="28">
        <v>268484.38</v>
      </c>
      <c r="J119" s="170">
        <f t="shared" si="24"/>
        <v>0.20429480668900263</v>
      </c>
      <c r="K119" s="171">
        <v>988201.22</v>
      </c>
      <c r="L119" s="669">
        <v>0.72210958039544326</v>
      </c>
      <c r="M119" s="668">
        <f t="shared" si="21"/>
        <v>0.18561197485669978</v>
      </c>
      <c r="N119" s="171">
        <v>270823.92</v>
      </c>
      <c r="O119" s="669">
        <v>0.19789952013239681</v>
      </c>
      <c r="P119" s="202">
        <f t="shared" si="30"/>
        <v>-8.6386017896793454E-3</v>
      </c>
    </row>
    <row r="120" spans="1:16" ht="14.1" customHeight="1" x14ac:dyDescent="0.2">
      <c r="A120" s="637" t="s">
        <v>585</v>
      </c>
      <c r="B120" s="35" t="s">
        <v>586</v>
      </c>
      <c r="C120" s="490">
        <v>2528999.98</v>
      </c>
      <c r="D120" s="28">
        <v>2859656.17</v>
      </c>
      <c r="E120" s="28">
        <v>2775597.17</v>
      </c>
      <c r="F120" s="264">
        <f t="shared" si="29"/>
        <v>0.97060520740855361</v>
      </c>
      <c r="G120" s="28">
        <v>2564306.96</v>
      </c>
      <c r="H120" s="41">
        <f t="shared" si="23"/>
        <v>0.8967186289392266</v>
      </c>
      <c r="I120" s="28">
        <v>947259.1</v>
      </c>
      <c r="J120" s="170">
        <f t="shared" si="24"/>
        <v>0.33124929840778727</v>
      </c>
      <c r="K120" s="171">
        <v>2376237.67</v>
      </c>
      <c r="L120" s="669">
        <v>0.78864515737532692</v>
      </c>
      <c r="M120" s="668">
        <f t="shared" si="21"/>
        <v>7.9145824668287457E-2</v>
      </c>
      <c r="N120" s="171">
        <v>1151507.22</v>
      </c>
      <c r="O120" s="669">
        <v>0.3821716170065283</v>
      </c>
      <c r="P120" s="202">
        <f t="shared" si="30"/>
        <v>-0.17737458910591986</v>
      </c>
    </row>
    <row r="121" spans="1:16" ht="14.1" customHeight="1" x14ac:dyDescent="0.2">
      <c r="A121" s="646" t="s">
        <v>587</v>
      </c>
      <c r="B121" s="566" t="s">
        <v>588</v>
      </c>
      <c r="C121" s="490">
        <v>3683269.32</v>
      </c>
      <c r="D121" s="28">
        <v>2643178.2599999998</v>
      </c>
      <c r="E121" s="28">
        <v>2501597.48</v>
      </c>
      <c r="F121" s="390">
        <f>+E121/D121</f>
        <v>0.94643540235534485</v>
      </c>
      <c r="G121" s="28">
        <v>2365882.61</v>
      </c>
      <c r="H121" s="41">
        <f t="shared" si="23"/>
        <v>0.8950900685752462</v>
      </c>
      <c r="I121" s="28">
        <v>1141732.3500000001</v>
      </c>
      <c r="J121" s="405">
        <f t="shared" si="24"/>
        <v>0.43195435104706115</v>
      </c>
      <c r="K121" s="171">
        <v>2682595.2799999998</v>
      </c>
      <c r="L121" s="669">
        <v>0.77865528248542071</v>
      </c>
      <c r="M121" s="668">
        <f t="shared" si="21"/>
        <v>-0.11806203953359673</v>
      </c>
      <c r="N121" s="171">
        <v>1663364.85</v>
      </c>
      <c r="O121" s="669">
        <v>0.48281149109942129</v>
      </c>
      <c r="P121" s="202">
        <f t="shared" si="30"/>
        <v>-0.31360077135211795</v>
      </c>
    </row>
    <row r="122" spans="1:16" ht="14.1" customHeight="1" x14ac:dyDescent="0.2">
      <c r="A122" s="634">
        <v>1</v>
      </c>
      <c r="B122" s="2" t="s">
        <v>124</v>
      </c>
      <c r="C122" s="192">
        <f>SUM(C88:C121)</f>
        <v>829550164.14999998</v>
      </c>
      <c r="D122" s="198">
        <f>SUM(D88:D121)</f>
        <v>845794884.66999996</v>
      </c>
      <c r="E122" s="194">
        <f>SUM(E88:E121)</f>
        <v>660298524.43999994</v>
      </c>
      <c r="F122" s="82">
        <f>+E122/D122</f>
        <v>0.78068398900003477</v>
      </c>
      <c r="G122" s="194">
        <f>SUM(G88:G121)</f>
        <v>656367065.69000006</v>
      </c>
      <c r="H122" s="82">
        <f t="shared" ref="H122:H131" si="31">+G122/D122</f>
        <v>0.77603574765776917</v>
      </c>
      <c r="I122" s="194">
        <f>SUM(I88:I121)</f>
        <v>401495245.49000001</v>
      </c>
      <c r="J122" s="162">
        <f>+I122/D122</f>
        <v>0.47469575989059054</v>
      </c>
      <c r="K122" s="521">
        <f>SUM(K88:K121)</f>
        <v>647000626.98999989</v>
      </c>
      <c r="L122" s="82">
        <v>0.78330081049445421</v>
      </c>
      <c r="M122" s="204">
        <f t="shared" si="21"/>
        <v>1.4476707300230984E-2</v>
      </c>
      <c r="N122" s="521">
        <f>SUM(N88:N121)</f>
        <v>402313133.61000007</v>
      </c>
      <c r="O122" s="82">
        <v>0.48706630329346451</v>
      </c>
      <c r="P122" s="204">
        <f>+I122/N122-1</f>
        <v>-2.0329640065713805E-3</v>
      </c>
    </row>
    <row r="123" spans="1:16" ht="14.1" customHeight="1" x14ac:dyDescent="0.2">
      <c r="A123" s="635" t="s">
        <v>589</v>
      </c>
      <c r="B123" s="33" t="s">
        <v>98</v>
      </c>
      <c r="C123" s="490">
        <v>498885.12</v>
      </c>
      <c r="D123" s="28">
        <v>490240.54</v>
      </c>
      <c r="E123" s="28">
        <v>270022.7</v>
      </c>
      <c r="F123" s="41">
        <f>+E123/D123</f>
        <v>0.55079634988979087</v>
      </c>
      <c r="G123" s="28">
        <v>270022.7</v>
      </c>
      <c r="H123" s="41">
        <f t="shared" si="31"/>
        <v>0.55079634988979087</v>
      </c>
      <c r="I123" s="28">
        <v>270022.7</v>
      </c>
      <c r="J123" s="145">
        <f t="shared" si="24"/>
        <v>0.55079634988979087</v>
      </c>
      <c r="K123" s="171">
        <v>336774.17</v>
      </c>
      <c r="L123" s="669">
        <v>0.60101865842061031</v>
      </c>
      <c r="M123" s="668">
        <f t="shared" si="21"/>
        <v>-0.1982084017904342</v>
      </c>
      <c r="N123" s="171">
        <v>336774.17</v>
      </c>
      <c r="O123" s="669">
        <v>0.60101865842061031</v>
      </c>
      <c r="P123" s="201">
        <f t="shared" ref="P123:P149" si="32">+I123/N123-1</f>
        <v>-0.1982084017904342</v>
      </c>
    </row>
    <row r="124" spans="1:16" ht="14.1" customHeight="1" x14ac:dyDescent="0.2">
      <c r="A124" s="636" t="s">
        <v>590</v>
      </c>
      <c r="B124" s="34" t="s">
        <v>591</v>
      </c>
      <c r="C124" s="490">
        <v>9371552.2599999998</v>
      </c>
      <c r="D124" s="28">
        <v>8664420.7599999998</v>
      </c>
      <c r="E124" s="28">
        <v>6124718.9000000004</v>
      </c>
      <c r="F124" s="264">
        <f>+E124/D124</f>
        <v>0.70688151806699662</v>
      </c>
      <c r="G124" s="28">
        <v>5714505.5700000003</v>
      </c>
      <c r="H124" s="264">
        <f t="shared" si="31"/>
        <v>0.65953694174011934</v>
      </c>
      <c r="I124" s="28">
        <v>4449274.5</v>
      </c>
      <c r="J124" s="170">
        <f t="shared" si="24"/>
        <v>0.51351089971766328</v>
      </c>
      <c r="K124" s="171">
        <v>5476899.7300000004</v>
      </c>
      <c r="L124" s="669">
        <v>0.62765487919231921</v>
      </c>
      <c r="M124" s="668">
        <f t="shared" si="21"/>
        <v>4.3383273697435332E-2</v>
      </c>
      <c r="N124" s="171">
        <v>4777178.8</v>
      </c>
      <c r="O124" s="669">
        <v>0.54746658336104104</v>
      </c>
      <c r="P124" s="202">
        <f t="shared" si="32"/>
        <v>-6.8639737746470697E-2</v>
      </c>
    </row>
    <row r="125" spans="1:16" ht="14.1" customHeight="1" x14ac:dyDescent="0.2">
      <c r="A125" s="636" t="s">
        <v>592</v>
      </c>
      <c r="B125" s="34" t="s">
        <v>593</v>
      </c>
      <c r="C125" s="490">
        <v>10148464.16</v>
      </c>
      <c r="D125" s="28">
        <v>10485827.609999999</v>
      </c>
      <c r="E125" s="28">
        <v>7182261.21</v>
      </c>
      <c r="F125" s="264">
        <f t="shared" ref="F125:F139" si="33">+E125/D125</f>
        <v>0.68494938855856324</v>
      </c>
      <c r="G125" s="28">
        <v>7167408.5199999996</v>
      </c>
      <c r="H125" s="264">
        <f t="shared" si="31"/>
        <v>0.68353293479330812</v>
      </c>
      <c r="I125" s="28">
        <v>7115724.7999999998</v>
      </c>
      <c r="J125" s="170">
        <f t="shared" si="24"/>
        <v>0.67860402293987365</v>
      </c>
      <c r="K125" s="171">
        <v>6356300.2000000002</v>
      </c>
      <c r="L125" s="669">
        <v>0.68083305660354787</v>
      </c>
      <c r="M125" s="668">
        <f t="shared" si="21"/>
        <v>0.12760698747362498</v>
      </c>
      <c r="N125" s="171">
        <v>6305317.7000000002</v>
      </c>
      <c r="O125" s="669">
        <v>0.67537224288863085</v>
      </c>
      <c r="P125" s="202">
        <f t="shared" si="32"/>
        <v>0.12852756015767453</v>
      </c>
    </row>
    <row r="126" spans="1:16" ht="14.1" customHeight="1" x14ac:dyDescent="0.2">
      <c r="A126" s="636" t="s">
        <v>594</v>
      </c>
      <c r="B126" s="34" t="s">
        <v>595</v>
      </c>
      <c r="C126" s="490">
        <v>9583690.2599999998</v>
      </c>
      <c r="D126" s="28">
        <v>8593648.2100000009</v>
      </c>
      <c r="E126" s="28">
        <v>5707955.2999999998</v>
      </c>
      <c r="F126" s="264">
        <f t="shared" si="33"/>
        <v>0.66420630220328736</v>
      </c>
      <c r="G126" s="28">
        <v>5067394.6399999997</v>
      </c>
      <c r="H126" s="264">
        <f t="shared" si="31"/>
        <v>0.58966745160726086</v>
      </c>
      <c r="I126" s="28">
        <v>2850452.74</v>
      </c>
      <c r="J126" s="170">
        <f>I126/D126</f>
        <v>0.3316929748977937</v>
      </c>
      <c r="K126" s="171">
        <v>3951539.71</v>
      </c>
      <c r="L126" s="669">
        <v>0.50046683594058505</v>
      </c>
      <c r="M126" s="668">
        <f t="shared" si="21"/>
        <v>0.28238484537461472</v>
      </c>
      <c r="N126" s="171">
        <v>2691428.47</v>
      </c>
      <c r="O126" s="669">
        <v>0.34087236606343252</v>
      </c>
      <c r="P126" s="202">
        <f t="shared" si="32"/>
        <v>5.9085452863623766E-2</v>
      </c>
    </row>
    <row r="127" spans="1:16" ht="14.1" customHeight="1" x14ac:dyDescent="0.2">
      <c r="A127" s="636" t="s">
        <v>596</v>
      </c>
      <c r="B127" s="34" t="s">
        <v>598</v>
      </c>
      <c r="C127" s="490">
        <v>9637207.5500000007</v>
      </c>
      <c r="D127" s="28">
        <v>5163362.0999999996</v>
      </c>
      <c r="E127" s="28">
        <v>5206205.2</v>
      </c>
      <c r="F127" s="264">
        <f t="shared" si="33"/>
        <v>1.0082975199434494</v>
      </c>
      <c r="G127" s="28">
        <v>3580515.2</v>
      </c>
      <c r="H127" s="264">
        <f t="shared" si="31"/>
        <v>0.69344646582117497</v>
      </c>
      <c r="I127" s="28">
        <v>3527813.51</v>
      </c>
      <c r="J127" s="170">
        <f t="shared" si="24"/>
        <v>0.6832396104855788</v>
      </c>
      <c r="K127" s="171">
        <v>5851779.8099999996</v>
      </c>
      <c r="L127" s="669">
        <v>0.64531020940613493</v>
      </c>
      <c r="M127" s="668">
        <f t="shared" si="21"/>
        <v>-0.3881322749223538</v>
      </c>
      <c r="N127" s="171">
        <v>5346188.53</v>
      </c>
      <c r="O127" s="669">
        <v>0.58955568251618429</v>
      </c>
      <c r="P127" s="202">
        <f t="shared" si="32"/>
        <v>-0.34012549497576372</v>
      </c>
    </row>
    <row r="128" spans="1:16" ht="14.1" customHeight="1" x14ac:dyDescent="0.2">
      <c r="A128" s="636" t="s">
        <v>597</v>
      </c>
      <c r="B128" s="34" t="s">
        <v>599</v>
      </c>
      <c r="C128" s="490">
        <v>1451368.26</v>
      </c>
      <c r="D128" s="28">
        <v>1451368.26</v>
      </c>
      <c r="E128" s="28">
        <v>658400.24</v>
      </c>
      <c r="F128" s="264">
        <f t="shared" si="33"/>
        <v>0.45364106281337585</v>
      </c>
      <c r="G128" s="28">
        <v>359900.24</v>
      </c>
      <c r="H128" s="264">
        <f t="shared" si="31"/>
        <v>0.24797306784151391</v>
      </c>
      <c r="I128" s="28">
        <v>359900.24</v>
      </c>
      <c r="J128" s="170">
        <f t="shared" si="24"/>
        <v>0.24797306784151391</v>
      </c>
      <c r="K128" s="171">
        <v>233572.75</v>
      </c>
      <c r="L128" s="669">
        <v>0.17121591408884329</v>
      </c>
      <c r="M128" s="668">
        <f t="shared" si="21"/>
        <v>0.54084857929702834</v>
      </c>
      <c r="N128" s="171">
        <v>172647.31</v>
      </c>
      <c r="O128" s="669">
        <v>0.12655571763671017</v>
      </c>
      <c r="P128" s="202">
        <f t="shared" si="32"/>
        <v>1.0845980166154918</v>
      </c>
    </row>
    <row r="129" spans="1:16" ht="14.1" customHeight="1" x14ac:dyDescent="0.2">
      <c r="A129" s="636" t="s">
        <v>600</v>
      </c>
      <c r="B129" s="34" t="s">
        <v>601</v>
      </c>
      <c r="C129" s="490">
        <v>31974838.34</v>
      </c>
      <c r="D129" s="28">
        <v>31956138.34</v>
      </c>
      <c r="E129" s="28">
        <v>30014505.600000001</v>
      </c>
      <c r="F129" s="264">
        <f t="shared" si="33"/>
        <v>0.93924069550138267</v>
      </c>
      <c r="G129" s="28">
        <v>29876998.16</v>
      </c>
      <c r="H129" s="264">
        <f t="shared" si="31"/>
        <v>0.93493768997120952</v>
      </c>
      <c r="I129" s="28">
        <v>29550616.690000001</v>
      </c>
      <c r="J129" s="170">
        <f t="shared" si="24"/>
        <v>0.92472426973477673</v>
      </c>
      <c r="K129" s="171">
        <v>23470138.27</v>
      </c>
      <c r="L129" s="669">
        <v>0.72906019966689783</v>
      </c>
      <c r="M129" s="668">
        <f t="shared" si="21"/>
        <v>0.27297921368402744</v>
      </c>
      <c r="N129" s="171">
        <v>12711949.039999999</v>
      </c>
      <c r="O129" s="669">
        <v>0.39487522393952346</v>
      </c>
      <c r="P129" s="202">
        <f t="shared" si="32"/>
        <v>1.3246330359738447</v>
      </c>
    </row>
    <row r="130" spans="1:16" ht="14.1" customHeight="1" x14ac:dyDescent="0.2">
      <c r="A130" s="636" t="s">
        <v>602</v>
      </c>
      <c r="B130" s="34" t="s">
        <v>605</v>
      </c>
      <c r="C130" s="490">
        <v>37146406.920000002</v>
      </c>
      <c r="D130" s="28">
        <v>36956523.100000001</v>
      </c>
      <c r="E130" s="28">
        <v>34310251.560000002</v>
      </c>
      <c r="F130" s="264">
        <f t="shared" si="33"/>
        <v>0.92839500802498387</v>
      </c>
      <c r="G130" s="28">
        <v>34090751.560000002</v>
      </c>
      <c r="H130" s="264">
        <f t="shared" si="31"/>
        <v>0.92245559647898812</v>
      </c>
      <c r="I130" s="28">
        <v>34005279.770000003</v>
      </c>
      <c r="J130" s="170">
        <f t="shared" si="24"/>
        <v>0.92014283048179935</v>
      </c>
      <c r="K130" s="171">
        <v>30232838.370000001</v>
      </c>
      <c r="L130" s="669">
        <v>0.82075865499427147</v>
      </c>
      <c r="M130" s="668">
        <f t="shared" si="21"/>
        <v>0.12760671501582199</v>
      </c>
      <c r="N130" s="171">
        <v>15238141.460000001</v>
      </c>
      <c r="O130" s="669">
        <v>0.41368383399067682</v>
      </c>
      <c r="P130" s="202">
        <f t="shared" si="32"/>
        <v>1.2315897157972704</v>
      </c>
    </row>
    <row r="131" spans="1:16" ht="14.1" customHeight="1" thickBot="1" x14ac:dyDescent="0.25">
      <c r="A131" s="636" t="s">
        <v>603</v>
      </c>
      <c r="B131" s="34" t="s">
        <v>604</v>
      </c>
      <c r="C131" s="490">
        <v>145349893.49000001</v>
      </c>
      <c r="D131" s="28">
        <v>156281736.56999999</v>
      </c>
      <c r="E131" s="28">
        <v>153130319.40000001</v>
      </c>
      <c r="F131" s="264">
        <f t="shared" si="33"/>
        <v>0.97983502590151705</v>
      </c>
      <c r="G131" s="28">
        <v>150216319.40000001</v>
      </c>
      <c r="H131" s="264">
        <f t="shared" si="31"/>
        <v>0.96118921312802774</v>
      </c>
      <c r="I131" s="28">
        <v>107872594.81</v>
      </c>
      <c r="J131" s="170">
        <f t="shared" si="24"/>
        <v>0.69024440844809076</v>
      </c>
      <c r="K131" s="171">
        <v>142230952.19999999</v>
      </c>
      <c r="L131" s="669">
        <v>0.96980697645652925</v>
      </c>
      <c r="M131" s="668">
        <f t="shared" si="21"/>
        <v>5.6143666877595644E-2</v>
      </c>
      <c r="N131" s="171">
        <v>107723340.40000001</v>
      </c>
      <c r="O131" s="669">
        <v>0.73451555678414071</v>
      </c>
      <c r="P131" s="682">
        <f t="shared" si="32"/>
        <v>1.3855345503193117E-3</v>
      </c>
    </row>
    <row r="132" spans="1:16" ht="15.75" thickBot="1" x14ac:dyDescent="0.3">
      <c r="A132" s="630" t="s">
        <v>19</v>
      </c>
      <c r="K132" s="676"/>
      <c r="L132" s="680"/>
      <c r="M132" s="676"/>
      <c r="N132" s="676"/>
      <c r="O132" s="681"/>
      <c r="P132" s="676"/>
    </row>
    <row r="133" spans="1:16" ht="12.75" customHeight="1" x14ac:dyDescent="0.2">
      <c r="A133" s="726" t="s">
        <v>738</v>
      </c>
      <c r="B133" s="727"/>
      <c r="C133" s="156" t="s">
        <v>763</v>
      </c>
      <c r="D133" s="712" t="s">
        <v>835</v>
      </c>
      <c r="E133" s="713"/>
      <c r="F133" s="713"/>
      <c r="G133" s="713"/>
      <c r="H133" s="713"/>
      <c r="I133" s="713"/>
      <c r="J133" s="714"/>
      <c r="K133" s="721" t="s">
        <v>834</v>
      </c>
      <c r="L133" s="728"/>
      <c r="M133" s="728"/>
      <c r="N133" s="728"/>
      <c r="O133" s="728"/>
      <c r="P133" s="729"/>
    </row>
    <row r="134" spans="1:16" ht="12.75" customHeight="1" x14ac:dyDescent="0.2">
      <c r="C134" s="149">
        <v>1</v>
      </c>
      <c r="D134" s="140">
        <v>2</v>
      </c>
      <c r="E134" s="79">
        <v>3</v>
      </c>
      <c r="F134" s="80" t="s">
        <v>36</v>
      </c>
      <c r="G134" s="79">
        <v>4</v>
      </c>
      <c r="H134" s="80" t="s">
        <v>37</v>
      </c>
      <c r="I134" s="79">
        <v>5</v>
      </c>
      <c r="J134" s="141" t="s">
        <v>38</v>
      </c>
      <c r="K134" s="580" t="s">
        <v>525</v>
      </c>
      <c r="L134" s="80" t="s">
        <v>526</v>
      </c>
      <c r="M134" s="80" t="s">
        <v>527</v>
      </c>
      <c r="N134" s="79" t="s">
        <v>39</v>
      </c>
      <c r="O134" s="80" t="s">
        <v>40</v>
      </c>
      <c r="P134" s="541" t="s">
        <v>352</v>
      </c>
    </row>
    <row r="135" spans="1:16" ht="14.1" customHeight="1" x14ac:dyDescent="0.2">
      <c r="A135" s="640"/>
      <c r="B135" s="75" t="s">
        <v>413</v>
      </c>
      <c r="C135" s="234" t="s">
        <v>13</v>
      </c>
      <c r="D135" s="235" t="s">
        <v>14</v>
      </c>
      <c r="E135" s="81" t="s">
        <v>15</v>
      </c>
      <c r="F135" s="81" t="s">
        <v>18</v>
      </c>
      <c r="G135" s="81" t="s">
        <v>16</v>
      </c>
      <c r="H135" s="81" t="s">
        <v>18</v>
      </c>
      <c r="I135" s="81" t="s">
        <v>17</v>
      </c>
      <c r="J135" s="105" t="s">
        <v>18</v>
      </c>
      <c r="K135" s="104" t="s">
        <v>16</v>
      </c>
      <c r="L135" s="81" t="s">
        <v>18</v>
      </c>
      <c r="M135" s="543" t="s">
        <v>824</v>
      </c>
      <c r="N135" s="517" t="s">
        <v>17</v>
      </c>
      <c r="O135" s="81" t="s">
        <v>18</v>
      </c>
      <c r="P135" s="542" t="s">
        <v>824</v>
      </c>
    </row>
    <row r="136" spans="1:16" ht="14.1" customHeight="1" x14ac:dyDescent="0.2">
      <c r="A136" s="635" t="s">
        <v>606</v>
      </c>
      <c r="B136" s="33" t="s">
        <v>607</v>
      </c>
      <c r="C136" s="490">
        <v>9333627.9600000009</v>
      </c>
      <c r="D136" s="28">
        <v>10882436.68</v>
      </c>
      <c r="E136" s="28">
        <v>9393218.8200000003</v>
      </c>
      <c r="F136" s="41">
        <f t="shared" si="33"/>
        <v>0.86315400642423035</v>
      </c>
      <c r="G136" s="28">
        <v>8493505.2100000009</v>
      </c>
      <c r="H136" s="41">
        <f>+G136/D136</f>
        <v>0.78047825682363636</v>
      </c>
      <c r="I136" s="28">
        <v>5395603.9100000001</v>
      </c>
      <c r="J136" s="145">
        <f t="shared" ref="J136:J141" si="34">+I136/D136</f>
        <v>0.49580843598347502</v>
      </c>
      <c r="K136" s="171">
        <v>6104221.1100000003</v>
      </c>
      <c r="L136" s="669">
        <v>0.76680951259373176</v>
      </c>
      <c r="M136" s="668">
        <f t="shared" si="21"/>
        <v>0.39141506458307185</v>
      </c>
      <c r="N136" s="171">
        <v>3028400.86</v>
      </c>
      <c r="O136" s="669">
        <v>0.38042635506613193</v>
      </c>
      <c r="P136" s="201">
        <f t="shared" si="32"/>
        <v>0.78166767196070608</v>
      </c>
    </row>
    <row r="137" spans="1:16" ht="14.1" customHeight="1" x14ac:dyDescent="0.2">
      <c r="A137" s="636" t="s">
        <v>608</v>
      </c>
      <c r="B137" s="34" t="s">
        <v>609</v>
      </c>
      <c r="C137" s="490">
        <v>12929430.1</v>
      </c>
      <c r="D137" s="28">
        <v>13195410.98</v>
      </c>
      <c r="E137" s="28">
        <v>10631151.92</v>
      </c>
      <c r="F137" s="264">
        <f t="shared" si="33"/>
        <v>0.80567039072245705</v>
      </c>
      <c r="G137" s="28">
        <v>9347542.9900000002</v>
      </c>
      <c r="H137" s="264">
        <f>+G137/D137</f>
        <v>0.70839347134908259</v>
      </c>
      <c r="I137" s="28">
        <v>5222387.33</v>
      </c>
      <c r="J137" s="170">
        <f t="shared" si="34"/>
        <v>0.39577299546906569</v>
      </c>
      <c r="K137" s="171">
        <v>7656891.4100000001</v>
      </c>
      <c r="L137" s="669">
        <v>0.64813960598596942</v>
      </c>
      <c r="M137" s="668">
        <f t="shared" si="21"/>
        <v>0.2208013003543432</v>
      </c>
      <c r="N137" s="171">
        <v>3033892.85</v>
      </c>
      <c r="O137" s="669">
        <v>0.25681259026796749</v>
      </c>
      <c r="P137" s="202">
        <f t="shared" si="32"/>
        <v>0.7213486395869253</v>
      </c>
    </row>
    <row r="138" spans="1:16" ht="14.1" customHeight="1" x14ac:dyDescent="0.2">
      <c r="A138" s="636" t="s">
        <v>610</v>
      </c>
      <c r="B138" s="34" t="s">
        <v>611</v>
      </c>
      <c r="C138" s="490">
        <v>1746344.56</v>
      </c>
      <c r="D138" s="28">
        <v>1928019.32</v>
      </c>
      <c r="E138" s="28">
        <v>1546989.3</v>
      </c>
      <c r="F138" s="264">
        <f t="shared" si="33"/>
        <v>0.80237230195390363</v>
      </c>
      <c r="G138" s="28">
        <v>1005193.24</v>
      </c>
      <c r="H138" s="264">
        <f>+G138/D138</f>
        <v>0.52136056395949393</v>
      </c>
      <c r="I138" s="28">
        <v>792375.84</v>
      </c>
      <c r="J138" s="170">
        <f t="shared" si="34"/>
        <v>0.41097920118352338</v>
      </c>
      <c r="K138" s="171">
        <v>120378.08</v>
      </c>
      <c r="L138" s="669">
        <v>0.20117464604195356</v>
      </c>
      <c r="M138" s="668">
        <f t="shared" si="21"/>
        <v>7.3503013173162426</v>
      </c>
      <c r="N138" s="171">
        <v>95285.08</v>
      </c>
      <c r="O138" s="669">
        <v>0.15923947484524781</v>
      </c>
      <c r="P138" s="202">
        <f t="shared" si="32"/>
        <v>7.3158437816287716</v>
      </c>
    </row>
    <row r="139" spans="1:16" ht="14.1" customHeight="1" x14ac:dyDescent="0.2">
      <c r="A139" s="636" t="s">
        <v>612</v>
      </c>
      <c r="B139" s="34" t="s">
        <v>613</v>
      </c>
      <c r="C139" s="490">
        <v>3839950</v>
      </c>
      <c r="D139" s="28">
        <v>3872321.21</v>
      </c>
      <c r="E139" s="28">
        <v>3581786.75</v>
      </c>
      <c r="F139" s="264">
        <f t="shared" si="33"/>
        <v>0.9249714979093896</v>
      </c>
      <c r="G139" s="28">
        <v>3581786.75</v>
      </c>
      <c r="H139" s="264">
        <f>+G139/D139</f>
        <v>0.9249714979093896</v>
      </c>
      <c r="I139" s="28">
        <v>3581779.13</v>
      </c>
      <c r="J139" s="170">
        <f t="shared" si="34"/>
        <v>0.924969530097427</v>
      </c>
      <c r="K139" s="171">
        <v>3400527.31</v>
      </c>
      <c r="L139" s="669">
        <v>0.85906605867088348</v>
      </c>
      <c r="M139" s="668">
        <f t="shared" si="21"/>
        <v>5.3303333123356111E-2</v>
      </c>
      <c r="N139" s="171">
        <v>1603466.39</v>
      </c>
      <c r="O139" s="669">
        <v>0.405079396897574</v>
      </c>
      <c r="P139" s="202">
        <f t="shared" si="32"/>
        <v>1.2337725020853103</v>
      </c>
    </row>
    <row r="140" spans="1:16" ht="14.1" customHeight="1" x14ac:dyDescent="0.2">
      <c r="A140" s="636" t="s">
        <v>614</v>
      </c>
      <c r="B140" s="34" t="s">
        <v>615</v>
      </c>
      <c r="C140" s="490">
        <v>8184667.8799999999</v>
      </c>
      <c r="D140" s="28">
        <v>8424479.3599999994</v>
      </c>
      <c r="E140" s="28">
        <v>8234612.7999999998</v>
      </c>
      <c r="F140" s="264">
        <f>+E140/D140</f>
        <v>0.97746251704271492</v>
      </c>
      <c r="G140" s="28">
        <v>4203529.3600000003</v>
      </c>
      <c r="H140" s="264">
        <f>+G140/D140</f>
        <v>0.49896607023083744</v>
      </c>
      <c r="I140" s="28">
        <v>2252330.58</v>
      </c>
      <c r="J140" s="170">
        <f t="shared" si="34"/>
        <v>0.26735546302056584</v>
      </c>
      <c r="K140" s="171">
        <v>3432556.5</v>
      </c>
      <c r="L140" s="669">
        <v>0.42421345008589462</v>
      </c>
      <c r="M140" s="668">
        <f t="shared" si="21"/>
        <v>0.22460602177997657</v>
      </c>
      <c r="N140" s="171">
        <v>2071726.48</v>
      </c>
      <c r="O140" s="669">
        <v>0.25603489344315411</v>
      </c>
      <c r="P140" s="202">
        <f t="shared" si="32"/>
        <v>8.7175648785451587E-2</v>
      </c>
    </row>
    <row r="141" spans="1:16" ht="14.1" customHeight="1" x14ac:dyDescent="0.2">
      <c r="A141" s="636" t="s">
        <v>616</v>
      </c>
      <c r="B141" s="34" t="s">
        <v>617</v>
      </c>
      <c r="C141" s="490">
        <v>6798399.4299999997</v>
      </c>
      <c r="D141" s="28">
        <v>6764288.5199999996</v>
      </c>
      <c r="E141" s="28">
        <v>5633849.2699999996</v>
      </c>
      <c r="F141" s="264">
        <f t="shared" ref="F141:F148" si="35">+E141/D141</f>
        <v>0.83288127839940218</v>
      </c>
      <c r="G141" s="28">
        <v>5252435.74</v>
      </c>
      <c r="H141" s="264">
        <f t="shared" ref="H141:H148" si="36">+G141/D141</f>
        <v>0.77649492987623192</v>
      </c>
      <c r="I141" s="28">
        <v>3173620.08</v>
      </c>
      <c r="J141" s="170">
        <f t="shared" si="34"/>
        <v>0.46917278448672683</v>
      </c>
      <c r="K141" s="171">
        <v>5169132.26</v>
      </c>
      <c r="L141" s="669">
        <v>0.72926829178482344</v>
      </c>
      <c r="M141" s="668">
        <f t="shared" si="21"/>
        <v>1.6115563659421683E-2</v>
      </c>
      <c r="N141" s="171">
        <v>3018793.59</v>
      </c>
      <c r="O141" s="669">
        <v>0.42589555343091079</v>
      </c>
      <c r="P141" s="202">
        <f t="shared" si="32"/>
        <v>5.1287537681567796E-2</v>
      </c>
    </row>
    <row r="142" spans="1:16" ht="14.1" customHeight="1" x14ac:dyDescent="0.2">
      <c r="A142" s="636" t="s">
        <v>618</v>
      </c>
      <c r="B142" s="34" t="s">
        <v>619</v>
      </c>
      <c r="C142" s="490">
        <v>6030417.0800000001</v>
      </c>
      <c r="D142" s="28">
        <v>6443158.0999999996</v>
      </c>
      <c r="E142" s="28">
        <v>5407095.3499999996</v>
      </c>
      <c r="F142" s="264">
        <f t="shared" si="35"/>
        <v>0.83919954563896237</v>
      </c>
      <c r="G142" s="28">
        <v>5135053.78</v>
      </c>
      <c r="H142" s="264">
        <f t="shared" si="36"/>
        <v>0.79697777088536759</v>
      </c>
      <c r="I142" s="28">
        <v>3158251.55</v>
      </c>
      <c r="J142" s="170">
        <f t="shared" ref="J142:J148" si="37">+I142/D142</f>
        <v>0.4901713571175601</v>
      </c>
      <c r="K142" s="171">
        <v>3739031.74</v>
      </c>
      <c r="L142" s="669">
        <v>0.63984219404232123</v>
      </c>
      <c r="M142" s="668">
        <f t="shared" si="21"/>
        <v>0.3733645866295856</v>
      </c>
      <c r="N142" s="171">
        <v>2385124.2000000002</v>
      </c>
      <c r="O142" s="669">
        <v>0.4081546259330327</v>
      </c>
      <c r="P142" s="202">
        <f t="shared" si="32"/>
        <v>0.32414553087004849</v>
      </c>
    </row>
    <row r="143" spans="1:16" ht="14.1" customHeight="1" x14ac:dyDescent="0.2">
      <c r="A143" s="636" t="s">
        <v>620</v>
      </c>
      <c r="B143" s="34" t="s">
        <v>621</v>
      </c>
      <c r="C143" s="490">
        <v>1618076.32</v>
      </c>
      <c r="D143" s="28">
        <v>1670890.64</v>
      </c>
      <c r="E143" s="28">
        <v>1198541.08</v>
      </c>
      <c r="F143" s="264">
        <f t="shared" si="35"/>
        <v>0.71730671733250007</v>
      </c>
      <c r="G143" s="28">
        <v>1012876.7</v>
      </c>
      <c r="H143" s="264">
        <f>+G143/D143</f>
        <v>0.60618970251697624</v>
      </c>
      <c r="I143" s="28">
        <v>850435.35</v>
      </c>
      <c r="J143" s="170">
        <f t="shared" si="37"/>
        <v>0.50897128132814251</v>
      </c>
      <c r="K143" s="171">
        <v>503047.69</v>
      </c>
      <c r="L143" s="669">
        <v>0.42509552228829456</v>
      </c>
      <c r="M143" s="668">
        <f t="shared" si="21"/>
        <v>1.013480471404212</v>
      </c>
      <c r="N143" s="171">
        <v>280312.95</v>
      </c>
      <c r="O143" s="669">
        <v>0.236875712289669</v>
      </c>
      <c r="P143" s="202">
        <f t="shared" si="32"/>
        <v>2.0338782064831467</v>
      </c>
    </row>
    <row r="144" spans="1:16" ht="14.1" customHeight="1" x14ac:dyDescent="0.2">
      <c r="A144" s="636" t="s">
        <v>622</v>
      </c>
      <c r="B144" s="34" t="s">
        <v>623</v>
      </c>
      <c r="C144" s="490">
        <v>3012642.52</v>
      </c>
      <c r="D144" s="28">
        <v>3212585.07</v>
      </c>
      <c r="E144" s="28">
        <v>2318781.14</v>
      </c>
      <c r="F144" s="264">
        <f>+E144/D144</f>
        <v>0.72178046323299394</v>
      </c>
      <c r="G144" s="28">
        <v>1860009.26</v>
      </c>
      <c r="H144" s="264">
        <f t="shared" si="36"/>
        <v>0.57897587751660695</v>
      </c>
      <c r="I144" s="28">
        <v>1476490.7</v>
      </c>
      <c r="J144" s="170">
        <f t="shared" si="37"/>
        <v>0.45959582947324101</v>
      </c>
      <c r="K144" s="171">
        <v>1775249.95</v>
      </c>
      <c r="L144" s="669">
        <v>0.55716306812807836</v>
      </c>
      <c r="M144" s="668">
        <f t="shared" si="21"/>
        <v>4.7745000640614155E-2</v>
      </c>
      <c r="N144" s="171">
        <v>1166846.32</v>
      </c>
      <c r="O144" s="669">
        <v>0.36621529023851407</v>
      </c>
      <c r="P144" s="202">
        <f t="shared" si="32"/>
        <v>0.26536860483906732</v>
      </c>
    </row>
    <row r="145" spans="1:18" ht="14.1" customHeight="1" x14ac:dyDescent="0.2">
      <c r="A145" s="636" t="s">
        <v>624</v>
      </c>
      <c r="B145" s="34" t="s">
        <v>625</v>
      </c>
      <c r="C145" s="490">
        <v>3426426.98</v>
      </c>
      <c r="D145" s="28">
        <v>3575044.49</v>
      </c>
      <c r="E145" s="28">
        <v>2720131.09</v>
      </c>
      <c r="F145" s="264">
        <f t="shared" si="35"/>
        <v>0.76086636057499801</v>
      </c>
      <c r="G145" s="28">
        <v>2367675</v>
      </c>
      <c r="H145" s="264">
        <f t="shared" si="36"/>
        <v>0.66227847139323293</v>
      </c>
      <c r="I145" s="28">
        <v>1594800.43</v>
      </c>
      <c r="J145" s="170">
        <f t="shared" si="37"/>
        <v>0.4460924708660059</v>
      </c>
      <c r="K145" s="171">
        <v>2898125.94</v>
      </c>
      <c r="L145" s="669">
        <v>0.74611076350616956</v>
      </c>
      <c r="M145" s="668">
        <f t="shared" si="21"/>
        <v>-0.1830323978260241</v>
      </c>
      <c r="N145" s="171">
        <v>1990831.39</v>
      </c>
      <c r="O145" s="669">
        <v>0.51253146314440323</v>
      </c>
      <c r="P145" s="202">
        <f t="shared" si="32"/>
        <v>-0.19892742398440888</v>
      </c>
    </row>
    <row r="146" spans="1:18" ht="14.1" customHeight="1" x14ac:dyDescent="0.2">
      <c r="A146" s="636" t="s">
        <v>626</v>
      </c>
      <c r="B146" s="34" t="s">
        <v>627</v>
      </c>
      <c r="C146" s="490">
        <v>0</v>
      </c>
      <c r="D146" s="28"/>
      <c r="E146" s="28"/>
      <c r="F146" s="396" t="s">
        <v>127</v>
      </c>
      <c r="G146" s="28"/>
      <c r="H146" s="396" t="s">
        <v>127</v>
      </c>
      <c r="I146" s="28"/>
      <c r="J146" s="410" t="s">
        <v>127</v>
      </c>
      <c r="K146" s="171">
        <v>0</v>
      </c>
      <c r="L146" s="669" t="s">
        <v>127</v>
      </c>
      <c r="M146" s="668" t="s">
        <v>127</v>
      </c>
      <c r="N146" s="171">
        <v>0</v>
      </c>
      <c r="O146" s="669" t="s">
        <v>127</v>
      </c>
      <c r="P146" s="202" t="s">
        <v>127</v>
      </c>
    </row>
    <row r="147" spans="1:18" ht="14.1" customHeight="1" x14ac:dyDescent="0.2">
      <c r="A147" s="636" t="s">
        <v>628</v>
      </c>
      <c r="B147" s="34" t="s">
        <v>629</v>
      </c>
      <c r="C147" s="490">
        <v>475229.6</v>
      </c>
      <c r="D147" s="28">
        <v>634255.4</v>
      </c>
      <c r="E147" s="28">
        <v>620555.56999999995</v>
      </c>
      <c r="F147" s="264">
        <f t="shared" si="35"/>
        <v>0.97840013660112302</v>
      </c>
      <c r="G147" s="28">
        <v>589128.38</v>
      </c>
      <c r="H147" s="264">
        <f t="shared" si="36"/>
        <v>0.92885039685905701</v>
      </c>
      <c r="I147" s="28">
        <v>460327.4</v>
      </c>
      <c r="J147" s="170">
        <f t="shared" si="37"/>
        <v>0.72577608326235776</v>
      </c>
      <c r="K147" s="171">
        <v>624876.5</v>
      </c>
      <c r="L147" s="669">
        <v>0.88642478403559433</v>
      </c>
      <c r="M147" s="668">
        <f t="shared" si="21"/>
        <v>-5.7208296359360644E-2</v>
      </c>
      <c r="N147" s="171">
        <v>421982.15</v>
      </c>
      <c r="O147" s="669">
        <v>0.59860698262876866</v>
      </c>
      <c r="P147" s="202">
        <f t="shared" si="32"/>
        <v>9.0869364971954303E-2</v>
      </c>
    </row>
    <row r="148" spans="1:18" ht="14.1" customHeight="1" x14ac:dyDescent="0.2">
      <c r="A148" s="636" t="s">
        <v>630</v>
      </c>
      <c r="B148" s="34" t="s">
        <v>631</v>
      </c>
      <c r="C148" s="490">
        <v>10384657.359999999</v>
      </c>
      <c r="D148" s="28">
        <v>10385407.359999999</v>
      </c>
      <c r="E148" s="28">
        <v>8353877.29</v>
      </c>
      <c r="F148" s="264">
        <f t="shared" si="35"/>
        <v>0.80438609680111772</v>
      </c>
      <c r="G148" s="28">
        <v>4892283.7</v>
      </c>
      <c r="H148" s="264">
        <f t="shared" si="36"/>
        <v>0.47107287469944759</v>
      </c>
      <c r="I148" s="28">
        <v>1862461.86</v>
      </c>
      <c r="J148" s="170">
        <f t="shared" si="37"/>
        <v>0.17933450229149223</v>
      </c>
      <c r="K148" s="171">
        <v>3336190.99</v>
      </c>
      <c r="L148" s="669">
        <v>0.33094714657719565</v>
      </c>
      <c r="M148" s="668">
        <f t="shared" si="21"/>
        <v>0.46642794572141688</v>
      </c>
      <c r="N148" s="171">
        <v>604002.55000000005</v>
      </c>
      <c r="O148" s="669">
        <v>5.9916509890175662E-2</v>
      </c>
      <c r="P148" s="202">
        <f t="shared" si="32"/>
        <v>2.0835331076002905</v>
      </c>
    </row>
    <row r="149" spans="1:18" ht="14.1" customHeight="1" x14ac:dyDescent="0.2">
      <c r="A149" s="638" t="s">
        <v>789</v>
      </c>
      <c r="B149" s="34" t="s">
        <v>419</v>
      </c>
      <c r="C149" s="490">
        <v>10737227.699999999</v>
      </c>
      <c r="D149" s="28">
        <v>11113176.33</v>
      </c>
      <c r="E149" s="28">
        <v>10557606.460000001</v>
      </c>
      <c r="F149" s="264">
        <f>+E149/D149</f>
        <v>0.95000800369735527</v>
      </c>
      <c r="G149" s="28">
        <v>10516148.85</v>
      </c>
      <c r="H149" s="264">
        <f>+G149/D149</f>
        <v>0.94627751218269385</v>
      </c>
      <c r="I149" s="28">
        <v>6829265.71</v>
      </c>
      <c r="J149" s="170">
        <f>+I149/D149</f>
        <v>0.61451969330896061</v>
      </c>
      <c r="K149" s="171">
        <v>10581915.199999999</v>
      </c>
      <c r="L149" s="669">
        <v>0.98545140138882281</v>
      </c>
      <c r="M149" s="201">
        <f t="shared" si="21"/>
        <v>-6.2149760943085441E-3</v>
      </c>
      <c r="N149" s="171">
        <v>6269864.7800000003</v>
      </c>
      <c r="O149" s="669">
        <v>0.58388740763764801</v>
      </c>
      <c r="P149" s="202">
        <f t="shared" si="32"/>
        <v>8.9220573270481163E-2</v>
      </c>
    </row>
    <row r="150" spans="1:18" ht="14.1" customHeight="1" x14ac:dyDescent="0.2">
      <c r="A150" s="634">
        <v>2</v>
      </c>
      <c r="B150" s="480" t="s">
        <v>123</v>
      </c>
      <c r="C150" s="192">
        <f>SUM(C123:C131,C136:C149)</f>
        <v>333679403.85000002</v>
      </c>
      <c r="D150" s="198">
        <f>SUM(D123:D131,D136:D149)</f>
        <v>342144738.94999993</v>
      </c>
      <c r="E150" s="194">
        <f>SUM(E123:E131,E136:E149)</f>
        <v>312802836.94999993</v>
      </c>
      <c r="F150" s="219">
        <f>E150/D150</f>
        <v>0.91424125915234977</v>
      </c>
      <c r="G150" s="194">
        <f>SUM(G123:G131,G136:G149)</f>
        <v>294600984.95000005</v>
      </c>
      <c r="H150" s="219">
        <f>G150/D150</f>
        <v>0.86104198431954326</v>
      </c>
      <c r="I150" s="194">
        <f>SUM(I123:I131,I136:I149)</f>
        <v>226651809.63000005</v>
      </c>
      <c r="J150" s="261">
        <f>I150/D150</f>
        <v>0.66244423434820754</v>
      </c>
      <c r="K150" s="521">
        <f>SUM(K123:K149)</f>
        <v>267482939.88999999</v>
      </c>
      <c r="L150" s="82">
        <v>0.81607125723903429</v>
      </c>
      <c r="M150" s="204">
        <f t="shared" si="21"/>
        <v>0.10138233515435457</v>
      </c>
      <c r="N150" s="521">
        <f>SUM(N123:N149)</f>
        <v>181273495.46999997</v>
      </c>
      <c r="O150" s="82">
        <v>0.55305242821635114</v>
      </c>
      <c r="P150" s="204">
        <f>+I150/N150-1</f>
        <v>0.25033066219826949</v>
      </c>
      <c r="R150"/>
    </row>
    <row r="151" spans="1:18" ht="14.1" customHeight="1" x14ac:dyDescent="0.2">
      <c r="A151" s="635" t="s">
        <v>790</v>
      </c>
      <c r="B151" s="33" t="s">
        <v>633</v>
      </c>
      <c r="C151" s="490">
        <v>19667096.66</v>
      </c>
      <c r="D151" s="28">
        <v>20054424.620000001</v>
      </c>
      <c r="E151" s="28">
        <v>18922627.140000001</v>
      </c>
      <c r="F151" s="41">
        <f t="shared" ref="F151:F160" si="38">+E151/D151</f>
        <v>0.94356370220309016</v>
      </c>
      <c r="G151" s="28">
        <v>18715671.140000001</v>
      </c>
      <c r="H151" s="41">
        <f t="shared" ref="H151:H160" si="39">+G151/D151</f>
        <v>0.93324398453870971</v>
      </c>
      <c r="I151" s="28">
        <v>11870658.01</v>
      </c>
      <c r="J151" s="145">
        <f t="shared" ref="J151:J160" si="40">+I151/D151</f>
        <v>0.59192214361321327</v>
      </c>
      <c r="K151" s="171">
        <v>18337180.050000001</v>
      </c>
      <c r="L151" s="669">
        <v>0.94869165561311453</v>
      </c>
      <c r="M151" s="668">
        <f t="shared" si="21"/>
        <v>2.0640637708086329E-2</v>
      </c>
      <c r="N151" s="171">
        <v>11814437.699999999</v>
      </c>
      <c r="O151" s="669">
        <v>0.61123130335141118</v>
      </c>
      <c r="P151" s="201">
        <f>+I151/N151-1</f>
        <v>4.7586107293113855E-3</v>
      </c>
    </row>
    <row r="152" spans="1:18" ht="14.1" customHeight="1" x14ac:dyDescent="0.2">
      <c r="A152" s="635" t="s">
        <v>632</v>
      </c>
      <c r="B152" s="33" t="s">
        <v>634</v>
      </c>
      <c r="C152" s="490">
        <v>2539577.19</v>
      </c>
      <c r="D152" s="28">
        <v>2189577.19</v>
      </c>
      <c r="E152" s="28">
        <v>691249.2</v>
      </c>
      <c r="F152" s="41">
        <f t="shared" si="38"/>
        <v>0.31569985436320697</v>
      </c>
      <c r="G152" s="28">
        <v>691249.2</v>
      </c>
      <c r="H152" s="41">
        <f t="shared" si="39"/>
        <v>0.31569985436320697</v>
      </c>
      <c r="I152" s="28">
        <v>691249.2</v>
      </c>
      <c r="J152" s="145">
        <f t="shared" si="40"/>
        <v>0.31569985436320697</v>
      </c>
      <c r="K152" s="171">
        <v>2889577.19</v>
      </c>
      <c r="L152" s="669">
        <v>1</v>
      </c>
      <c r="M152" s="668">
        <f t="shared" ref="M152:M214" si="41">+G152/K152-1</f>
        <v>-0.76077842724111489</v>
      </c>
      <c r="N152" s="171">
        <v>2248848</v>
      </c>
      <c r="O152" s="669">
        <v>0.77826195741806781</v>
      </c>
      <c r="P152" s="201">
        <f>+I152/N152-1</f>
        <v>-0.69262075515997523</v>
      </c>
    </row>
    <row r="153" spans="1:18" ht="14.1" customHeight="1" x14ac:dyDescent="0.2">
      <c r="A153" s="635" t="s">
        <v>791</v>
      </c>
      <c r="B153" s="33" t="s">
        <v>743</v>
      </c>
      <c r="C153" s="490">
        <v>9000</v>
      </c>
      <c r="D153" s="28">
        <v>6000</v>
      </c>
      <c r="E153" s="28">
        <v>6000</v>
      </c>
      <c r="F153" s="41">
        <f t="shared" si="38"/>
        <v>1</v>
      </c>
      <c r="G153" s="28">
        <v>2959.15</v>
      </c>
      <c r="H153" s="41">
        <f t="shared" si="39"/>
        <v>0.49319166666666669</v>
      </c>
      <c r="I153" s="28">
        <v>2959.15</v>
      </c>
      <c r="J153" s="145">
        <f t="shared" si="40"/>
        <v>0.49319166666666669</v>
      </c>
      <c r="K153" s="171">
        <v>5190</v>
      </c>
      <c r="L153" s="669">
        <v>0.86499999999999999</v>
      </c>
      <c r="M153" s="668">
        <f t="shared" si="41"/>
        <v>-0.42983622350674378</v>
      </c>
      <c r="N153" s="171">
        <v>5190</v>
      </c>
      <c r="O153" s="669">
        <v>0.86499999999999999</v>
      </c>
      <c r="P153" s="201">
        <f t="shared" ref="P153:P154" si="42">+I153/N153-1</f>
        <v>-0.42983622350674378</v>
      </c>
    </row>
    <row r="154" spans="1:18" ht="14.1" customHeight="1" x14ac:dyDescent="0.2">
      <c r="A154" s="636" t="s">
        <v>635</v>
      </c>
      <c r="B154" s="34" t="s">
        <v>636</v>
      </c>
      <c r="C154" s="490">
        <v>10958931.689999999</v>
      </c>
      <c r="D154" s="28">
        <v>10958931.689999999</v>
      </c>
      <c r="E154" s="28">
        <v>10958931.689999999</v>
      </c>
      <c r="F154" s="264">
        <f t="shared" si="38"/>
        <v>1</v>
      </c>
      <c r="G154" s="28">
        <v>10958931.689999999</v>
      </c>
      <c r="H154" s="264">
        <f t="shared" si="39"/>
        <v>1</v>
      </c>
      <c r="I154" s="28">
        <v>10958931.689999999</v>
      </c>
      <c r="J154" s="170">
        <f t="shared" si="40"/>
        <v>1</v>
      </c>
      <c r="K154" s="171">
        <v>10674936.689999999</v>
      </c>
      <c r="L154" s="669">
        <v>1</v>
      </c>
      <c r="M154" s="674">
        <f t="shared" si="41"/>
        <v>2.6603904851823623E-2</v>
      </c>
      <c r="N154" s="171">
        <v>7100000</v>
      </c>
      <c r="O154" s="669">
        <v>0.66510933096690805</v>
      </c>
      <c r="P154" s="201">
        <f t="shared" si="42"/>
        <v>0.54351150563380268</v>
      </c>
    </row>
    <row r="155" spans="1:18" ht="14.1" customHeight="1" x14ac:dyDescent="0.2">
      <c r="A155" s="638" t="s">
        <v>792</v>
      </c>
      <c r="B155" s="34" t="s">
        <v>467</v>
      </c>
      <c r="C155" s="490">
        <v>40599839.609999999</v>
      </c>
      <c r="D155" s="28">
        <v>40599839.609999999</v>
      </c>
      <c r="E155" s="28">
        <v>37096734.350000001</v>
      </c>
      <c r="F155" s="264">
        <f t="shared" si="38"/>
        <v>0.91371627834861791</v>
      </c>
      <c r="G155" s="28">
        <v>37096734.350000001</v>
      </c>
      <c r="H155" s="264">
        <f t="shared" si="39"/>
        <v>0.91371627834861791</v>
      </c>
      <c r="I155" s="28">
        <v>36095203.549999997</v>
      </c>
      <c r="J155" s="170">
        <f t="shared" si="40"/>
        <v>0.88904793459108933</v>
      </c>
      <c r="K155" s="171">
        <v>40599839.609999999</v>
      </c>
      <c r="L155" s="669">
        <v>1</v>
      </c>
      <c r="M155" s="668">
        <f t="shared" si="41"/>
        <v>-8.6283721651382095E-2</v>
      </c>
      <c r="N155" s="171">
        <v>34681050</v>
      </c>
      <c r="O155" s="669">
        <v>0.85421642876288206</v>
      </c>
      <c r="P155" s="201">
        <f t="shared" ref="P155:P173" si="43">+I155/N155-1</f>
        <v>4.0775972757456813E-2</v>
      </c>
    </row>
    <row r="156" spans="1:18" ht="14.1" customHeight="1" x14ac:dyDescent="0.2">
      <c r="A156" s="638" t="s">
        <v>637</v>
      </c>
      <c r="B156" s="34" t="s">
        <v>638</v>
      </c>
      <c r="C156" s="490">
        <v>1576943.5</v>
      </c>
      <c r="D156" s="28">
        <v>1576943.5</v>
      </c>
      <c r="E156" s="28">
        <v>1576943.5</v>
      </c>
      <c r="F156" s="264">
        <f t="shared" si="38"/>
        <v>1</v>
      </c>
      <c r="G156" s="28">
        <v>1576943.5</v>
      </c>
      <c r="H156" s="264">
        <f t="shared" si="39"/>
        <v>1</v>
      </c>
      <c r="I156" s="28">
        <v>0</v>
      </c>
      <c r="J156" s="170">
        <f t="shared" si="40"/>
        <v>0</v>
      </c>
      <c r="K156" s="171">
        <v>1576943.5</v>
      </c>
      <c r="L156" s="669">
        <v>1</v>
      </c>
      <c r="M156" s="668">
        <f t="shared" si="41"/>
        <v>0</v>
      </c>
      <c r="N156" s="171">
        <v>0</v>
      </c>
      <c r="O156" s="669">
        <v>0</v>
      </c>
      <c r="P156" s="201" t="s">
        <v>127</v>
      </c>
    </row>
    <row r="157" spans="1:18" ht="14.1" customHeight="1" x14ac:dyDescent="0.2">
      <c r="A157" s="636" t="s">
        <v>639</v>
      </c>
      <c r="B157" s="34" t="s">
        <v>640</v>
      </c>
      <c r="C157" s="490">
        <v>8163831</v>
      </c>
      <c r="D157" s="28">
        <v>8163831</v>
      </c>
      <c r="E157" s="28">
        <v>8163831</v>
      </c>
      <c r="F157" s="264">
        <f t="shared" si="38"/>
        <v>1</v>
      </c>
      <c r="G157" s="28">
        <v>8163831</v>
      </c>
      <c r="H157" s="264">
        <f t="shared" si="39"/>
        <v>1</v>
      </c>
      <c r="I157" s="28">
        <v>5416531</v>
      </c>
      <c r="J157" s="170">
        <f t="shared" si="40"/>
        <v>0.66347907005914253</v>
      </c>
      <c r="K157" s="171">
        <v>8163831</v>
      </c>
      <c r="L157" s="669">
        <v>1</v>
      </c>
      <c r="M157" s="668">
        <f t="shared" si="41"/>
        <v>0</v>
      </c>
      <c r="N157" s="171">
        <v>5416531</v>
      </c>
      <c r="O157" s="669">
        <v>0.66347907005914253</v>
      </c>
      <c r="P157" s="201">
        <f>+I157/N157-1</f>
        <v>0</v>
      </c>
    </row>
    <row r="158" spans="1:18" ht="14.1" customHeight="1" x14ac:dyDescent="0.2">
      <c r="A158" s="636" t="s">
        <v>641</v>
      </c>
      <c r="B158" s="34" t="s">
        <v>112</v>
      </c>
      <c r="C158" s="490">
        <v>8786963.8499999996</v>
      </c>
      <c r="D158" s="28">
        <v>8749024.3499999996</v>
      </c>
      <c r="E158" s="28">
        <v>8664541.0099999998</v>
      </c>
      <c r="F158" s="264">
        <f t="shared" si="38"/>
        <v>0.99034368443608234</v>
      </c>
      <c r="G158" s="28">
        <v>8531025.9399999995</v>
      </c>
      <c r="H158" s="264">
        <f t="shared" si="39"/>
        <v>0.97508311769643208</v>
      </c>
      <c r="I158" s="28">
        <v>7445715.9000000004</v>
      </c>
      <c r="J158" s="170">
        <f t="shared" si="40"/>
        <v>0.8510338527061021</v>
      </c>
      <c r="K158" s="171">
        <v>8847683.3599999994</v>
      </c>
      <c r="L158" s="669">
        <v>0.97216398869707277</v>
      </c>
      <c r="M158" s="668">
        <f t="shared" si="41"/>
        <v>-3.5789868049708295E-2</v>
      </c>
      <c r="N158" s="171">
        <v>6641386.9199999999</v>
      </c>
      <c r="O158" s="669">
        <v>0.72974098822494116</v>
      </c>
      <c r="P158" s="201">
        <f t="shared" si="43"/>
        <v>0.12110858615657949</v>
      </c>
    </row>
    <row r="159" spans="1:18" ht="14.1" customHeight="1" x14ac:dyDescent="0.2">
      <c r="A159" s="636" t="s">
        <v>642</v>
      </c>
      <c r="B159" s="34" t="s">
        <v>643</v>
      </c>
      <c r="C159" s="490">
        <v>8747393.0999999996</v>
      </c>
      <c r="D159" s="28">
        <v>8747393.0999999996</v>
      </c>
      <c r="E159" s="28">
        <v>8744700.8900000006</v>
      </c>
      <c r="F159" s="264">
        <f t="shared" si="38"/>
        <v>0.99969222716194162</v>
      </c>
      <c r="G159" s="28">
        <v>8744700.8900000006</v>
      </c>
      <c r="H159" s="264">
        <f t="shared" si="39"/>
        <v>0.99969222716194162</v>
      </c>
      <c r="I159" s="28">
        <v>597307.79</v>
      </c>
      <c r="J159" s="170">
        <f t="shared" si="40"/>
        <v>6.8284091405472563E-2</v>
      </c>
      <c r="K159" s="171">
        <v>8744700.8900000006</v>
      </c>
      <c r="L159" s="669">
        <v>0.99261442253273913</v>
      </c>
      <c r="M159" s="668">
        <f t="shared" si="41"/>
        <v>0</v>
      </c>
      <c r="N159" s="171">
        <v>0</v>
      </c>
      <c r="O159" s="669">
        <v>0</v>
      </c>
      <c r="P159" s="201" t="s">
        <v>127</v>
      </c>
    </row>
    <row r="160" spans="1:18" ht="14.1" customHeight="1" x14ac:dyDescent="0.2">
      <c r="A160" s="636" t="s">
        <v>793</v>
      </c>
      <c r="B160" s="34" t="s">
        <v>646</v>
      </c>
      <c r="C160" s="490">
        <v>5255775.0999999996</v>
      </c>
      <c r="D160" s="28">
        <v>5255775.0999999996</v>
      </c>
      <c r="E160" s="28">
        <v>5255775.0999999996</v>
      </c>
      <c r="F160" s="264">
        <f t="shared" si="38"/>
        <v>1</v>
      </c>
      <c r="G160" s="28">
        <v>5255775.0999999996</v>
      </c>
      <c r="H160" s="264">
        <f t="shared" si="39"/>
        <v>1</v>
      </c>
      <c r="I160" s="28">
        <v>4095915.1</v>
      </c>
      <c r="J160" s="170">
        <f t="shared" si="40"/>
        <v>0.77931704117248102</v>
      </c>
      <c r="K160" s="171">
        <v>5255775.0999999996</v>
      </c>
      <c r="L160" s="669">
        <v>1</v>
      </c>
      <c r="M160" s="668">
        <f t="shared" si="41"/>
        <v>0</v>
      </c>
      <c r="N160" s="171">
        <v>0</v>
      </c>
      <c r="O160" s="669">
        <v>0</v>
      </c>
      <c r="P160" s="201" t="s">
        <v>127</v>
      </c>
    </row>
    <row r="161" spans="1:18" ht="14.1" customHeight="1" x14ac:dyDescent="0.2">
      <c r="A161" s="636" t="s">
        <v>644</v>
      </c>
      <c r="B161" s="34" t="s">
        <v>647</v>
      </c>
      <c r="C161" s="490">
        <v>3019606</v>
      </c>
      <c r="D161" s="28">
        <v>3019606</v>
      </c>
      <c r="E161" s="28">
        <v>2919606</v>
      </c>
      <c r="F161" s="264">
        <f t="shared" ref="F161:F167" si="44">+E161/D161</f>
        <v>0.96688309666890315</v>
      </c>
      <c r="G161" s="28">
        <v>2919606</v>
      </c>
      <c r="H161" s="264">
        <f t="shared" ref="H161:H167" si="45">+G161/D161</f>
        <v>0.96688309666890315</v>
      </c>
      <c r="I161" s="28">
        <v>0</v>
      </c>
      <c r="J161" s="170">
        <f t="shared" ref="J161:J167" si="46">+I161/D161</f>
        <v>0</v>
      </c>
      <c r="K161" s="171">
        <v>2919606</v>
      </c>
      <c r="L161" s="669">
        <v>0.96688309666890315</v>
      </c>
      <c r="M161" s="668">
        <f t="shared" si="41"/>
        <v>0</v>
      </c>
      <c r="N161" s="171">
        <v>0</v>
      </c>
      <c r="O161" s="669">
        <v>0</v>
      </c>
      <c r="P161" s="201" t="s">
        <v>127</v>
      </c>
    </row>
    <row r="162" spans="1:18" ht="14.1" customHeight="1" x14ac:dyDescent="0.2">
      <c r="A162" s="636" t="s">
        <v>645</v>
      </c>
      <c r="B162" s="34" t="s">
        <v>648</v>
      </c>
      <c r="C162" s="490">
        <v>1326943.5</v>
      </c>
      <c r="D162" s="28">
        <v>2046943.5</v>
      </c>
      <c r="E162" s="28">
        <v>2046943.5</v>
      </c>
      <c r="F162" s="264">
        <f t="shared" si="44"/>
        <v>1</v>
      </c>
      <c r="G162" s="28">
        <v>2046943.5</v>
      </c>
      <c r="H162" s="264">
        <f t="shared" si="45"/>
        <v>1</v>
      </c>
      <c r="I162" s="28">
        <v>720000</v>
      </c>
      <c r="J162" s="170">
        <f t="shared" si="46"/>
        <v>0.35174395385119328</v>
      </c>
      <c r="K162" s="171">
        <v>1326943.5</v>
      </c>
      <c r="L162" s="669">
        <v>1</v>
      </c>
      <c r="M162" s="668">
        <f t="shared" si="41"/>
        <v>0.54260034432513526</v>
      </c>
      <c r="N162" s="171">
        <v>0</v>
      </c>
      <c r="O162" s="669">
        <v>0</v>
      </c>
      <c r="P162" s="201" t="s">
        <v>127</v>
      </c>
    </row>
    <row r="163" spans="1:18" ht="14.1" customHeight="1" x14ac:dyDescent="0.2">
      <c r="A163" s="636" t="s">
        <v>794</v>
      </c>
      <c r="B163" s="34" t="s">
        <v>482</v>
      </c>
      <c r="C163" s="490">
        <v>33376191.52</v>
      </c>
      <c r="D163" s="28">
        <v>34526191.520000003</v>
      </c>
      <c r="E163" s="28">
        <v>32004808.640000001</v>
      </c>
      <c r="F163" s="264">
        <f t="shared" si="44"/>
        <v>0.92697187934732272</v>
      </c>
      <c r="G163" s="28">
        <v>32004808.640000001</v>
      </c>
      <c r="H163" s="264">
        <f t="shared" si="45"/>
        <v>0.92697187934732272</v>
      </c>
      <c r="I163" s="28">
        <v>24614668.640000001</v>
      </c>
      <c r="J163" s="170">
        <f t="shared" si="46"/>
        <v>0.71292741991949649</v>
      </c>
      <c r="K163" s="171">
        <v>33376191.52</v>
      </c>
      <c r="L163" s="669">
        <v>1</v>
      </c>
      <c r="M163" s="668">
        <f t="shared" si="41"/>
        <v>-4.1088656840257753E-2</v>
      </c>
      <c r="N163" s="171">
        <v>26200000</v>
      </c>
      <c r="O163" s="669">
        <v>0.78499070165930063</v>
      </c>
      <c r="P163" s="201">
        <f t="shared" si="43"/>
        <v>-6.0508830534351077E-2</v>
      </c>
    </row>
    <row r="164" spans="1:18" ht="14.1" customHeight="1" x14ac:dyDescent="0.2">
      <c r="A164" s="638" t="s">
        <v>649</v>
      </c>
      <c r="B164" s="34" t="s">
        <v>650</v>
      </c>
      <c r="C164" s="490">
        <v>13224307.26</v>
      </c>
      <c r="D164" s="28">
        <v>13543338.369999999</v>
      </c>
      <c r="E164" s="28">
        <v>11589776.539999999</v>
      </c>
      <c r="F164" s="264">
        <f t="shared" si="44"/>
        <v>0.85575477946210388</v>
      </c>
      <c r="G164" s="28">
        <v>11589776.539999999</v>
      </c>
      <c r="H164" s="264">
        <f t="shared" si="45"/>
        <v>0.85575477946210388</v>
      </c>
      <c r="I164" s="28">
        <v>409920.5</v>
      </c>
      <c r="J164" s="170">
        <f t="shared" si="46"/>
        <v>3.0267315842009788E-2</v>
      </c>
      <c r="K164" s="171">
        <v>16573498.109999999</v>
      </c>
      <c r="L164" s="669">
        <v>0.88226017019358771</v>
      </c>
      <c r="M164" s="668">
        <f t="shared" si="41"/>
        <v>-0.30070426514200754</v>
      </c>
      <c r="N164" s="171">
        <v>5393642.0700000003</v>
      </c>
      <c r="O164" s="669">
        <v>0.2871207719129788</v>
      </c>
      <c r="P164" s="201">
        <f t="shared" si="43"/>
        <v>-0.92399931351024933</v>
      </c>
    </row>
    <row r="165" spans="1:18" ht="14.1" customHeight="1" x14ac:dyDescent="0.2">
      <c r="A165" s="636" t="s">
        <v>651</v>
      </c>
      <c r="B165" s="34" t="s">
        <v>652</v>
      </c>
      <c r="C165" s="490">
        <v>12917828.109999999</v>
      </c>
      <c r="D165" s="28">
        <v>12899991.24</v>
      </c>
      <c r="E165" s="28">
        <v>12579408.189999999</v>
      </c>
      <c r="F165" s="264">
        <f t="shared" si="44"/>
        <v>0.97514858389934844</v>
      </c>
      <c r="G165" s="28">
        <v>12534654.24</v>
      </c>
      <c r="H165" s="264">
        <f t="shared" si="45"/>
        <v>0.97167928309383877</v>
      </c>
      <c r="I165" s="28">
        <v>12446478.84</v>
      </c>
      <c r="J165" s="170">
        <f t="shared" si="46"/>
        <v>0.96484397612660699</v>
      </c>
      <c r="K165" s="171">
        <v>12553628.58</v>
      </c>
      <c r="L165" s="669">
        <v>0.97235438477849223</v>
      </c>
      <c r="M165" s="668">
        <f t="shared" si="41"/>
        <v>-1.5114625925948255E-3</v>
      </c>
      <c r="N165" s="171">
        <v>7081193.5199999996</v>
      </c>
      <c r="O165" s="669">
        <v>0.5484812239551734</v>
      </c>
      <c r="P165" s="201">
        <f t="shared" si="43"/>
        <v>0.75768093399034808</v>
      </c>
    </row>
    <row r="166" spans="1:18" ht="14.1" customHeight="1" x14ac:dyDescent="0.2">
      <c r="A166" s="636" t="s">
        <v>653</v>
      </c>
      <c r="B166" s="34" t="s">
        <v>654</v>
      </c>
      <c r="C166" s="490">
        <v>51707327.659999996</v>
      </c>
      <c r="D166" s="28">
        <v>51737827.659999996</v>
      </c>
      <c r="E166" s="28">
        <v>48067327.659999996</v>
      </c>
      <c r="F166" s="264">
        <f t="shared" si="44"/>
        <v>0.9290557766723212</v>
      </c>
      <c r="G166" s="28">
        <v>48067327.659999996</v>
      </c>
      <c r="H166" s="264">
        <f t="shared" si="45"/>
        <v>0.9290557766723212</v>
      </c>
      <c r="I166" s="28">
        <v>38000000</v>
      </c>
      <c r="J166" s="170">
        <f t="shared" si="46"/>
        <v>0.73447227528995951</v>
      </c>
      <c r="K166" s="171">
        <v>48067327.659999996</v>
      </c>
      <c r="L166" s="669">
        <v>0.9270846982289942</v>
      </c>
      <c r="M166" s="668">
        <f t="shared" si="41"/>
        <v>0</v>
      </c>
      <c r="N166" s="171">
        <v>40000000</v>
      </c>
      <c r="O166" s="669">
        <v>0.77148844619500889</v>
      </c>
      <c r="P166" s="201">
        <f t="shared" si="43"/>
        <v>-5.0000000000000044E-2</v>
      </c>
      <c r="R166" s="259"/>
    </row>
    <row r="167" spans="1:18" ht="14.1" customHeight="1" x14ac:dyDescent="0.2">
      <c r="A167" s="636" t="s">
        <v>655</v>
      </c>
      <c r="B167" s="34" t="s">
        <v>656</v>
      </c>
      <c r="C167" s="490">
        <v>18169551.329999998</v>
      </c>
      <c r="D167" s="28">
        <v>18169551.329999998</v>
      </c>
      <c r="E167" s="28">
        <v>17219551.329999998</v>
      </c>
      <c r="F167" s="264">
        <f t="shared" si="44"/>
        <v>0.94771472433491288</v>
      </c>
      <c r="G167" s="28">
        <v>17219551.329999998</v>
      </c>
      <c r="H167" s="264">
        <f t="shared" si="45"/>
        <v>0.94771472433491288</v>
      </c>
      <c r="I167" s="28">
        <v>17219551.329999998</v>
      </c>
      <c r="J167" s="170">
        <f t="shared" si="46"/>
        <v>0.94771472433491288</v>
      </c>
      <c r="K167" s="171">
        <v>17219551.329999998</v>
      </c>
      <c r="L167" s="669">
        <v>0.94771472433491288</v>
      </c>
      <c r="M167" s="668">
        <f t="shared" si="41"/>
        <v>0</v>
      </c>
      <c r="N167" s="171">
        <v>13500000</v>
      </c>
      <c r="O167" s="669">
        <v>0.74300128576702729</v>
      </c>
      <c r="P167" s="201">
        <f>+I167/N167-1</f>
        <v>0.27552232074074068</v>
      </c>
      <c r="R167" s="259"/>
    </row>
    <row r="168" spans="1:18" ht="14.1" customHeight="1" x14ac:dyDescent="0.2">
      <c r="A168" s="636" t="s">
        <v>657</v>
      </c>
      <c r="B168" s="34" t="s">
        <v>100</v>
      </c>
      <c r="C168" s="490">
        <v>21420777.93</v>
      </c>
      <c r="D168" s="28">
        <v>21394479.600000001</v>
      </c>
      <c r="E168" s="28">
        <v>16433198.550000001</v>
      </c>
      <c r="F168" s="264">
        <f t="shared" ref="F168:F174" si="47">+E168/D168</f>
        <v>0.76810461657595075</v>
      </c>
      <c r="G168" s="28">
        <v>16201469.23</v>
      </c>
      <c r="H168" s="264">
        <f t="shared" ref="H168:H174" si="48">+G168/D168</f>
        <v>0.75727334961678616</v>
      </c>
      <c r="I168" s="28">
        <v>14791471.039999999</v>
      </c>
      <c r="J168" s="170">
        <f t="shared" ref="J168:J174" si="49">+I168/D168</f>
        <v>0.69136858276281687</v>
      </c>
      <c r="K168" s="171">
        <v>17481627.039999999</v>
      </c>
      <c r="L168" s="669">
        <v>0.84754697920728972</v>
      </c>
      <c r="M168" s="668">
        <f t="shared" si="41"/>
        <v>-7.3228756515102855E-2</v>
      </c>
      <c r="N168" s="171">
        <v>15990246.060000001</v>
      </c>
      <c r="O168" s="669">
        <v>0.77524161303319217</v>
      </c>
      <c r="P168" s="201">
        <f t="shared" si="43"/>
        <v>-7.4969141531772143E-2</v>
      </c>
      <c r="R168" s="259"/>
    </row>
    <row r="169" spans="1:18" ht="14.1" customHeight="1" x14ac:dyDescent="0.2">
      <c r="A169" s="638" t="s">
        <v>795</v>
      </c>
      <c r="B169" s="34" t="s">
        <v>658</v>
      </c>
      <c r="C169" s="490">
        <v>211322.62</v>
      </c>
      <c r="D169" s="28">
        <v>211322.62</v>
      </c>
      <c r="E169" s="28">
        <v>211322.62</v>
      </c>
      <c r="F169" s="264">
        <f t="shared" si="47"/>
        <v>1</v>
      </c>
      <c r="G169" s="28">
        <v>211322.62</v>
      </c>
      <c r="H169" s="264">
        <f t="shared" si="48"/>
        <v>1</v>
      </c>
      <c r="I169" s="28">
        <v>0</v>
      </c>
      <c r="J169" s="170">
        <f t="shared" si="49"/>
        <v>0</v>
      </c>
      <c r="K169" s="171">
        <v>211322.62</v>
      </c>
      <c r="L169" s="669">
        <v>1</v>
      </c>
      <c r="M169" s="674">
        <f t="shared" si="41"/>
        <v>0</v>
      </c>
      <c r="N169" s="171">
        <v>0</v>
      </c>
      <c r="O169" s="669">
        <v>0</v>
      </c>
      <c r="P169" s="201" t="s">
        <v>127</v>
      </c>
    </row>
    <row r="170" spans="1:18" ht="14.1" customHeight="1" x14ac:dyDescent="0.2">
      <c r="A170" s="638" t="s">
        <v>796</v>
      </c>
      <c r="B170" s="34" t="s">
        <v>659</v>
      </c>
      <c r="C170" s="490">
        <v>15585118.16</v>
      </c>
      <c r="D170" s="28">
        <v>17497991.809999999</v>
      </c>
      <c r="E170" s="28">
        <v>16796894.93</v>
      </c>
      <c r="F170" s="264">
        <f t="shared" si="47"/>
        <v>0.95993272327403156</v>
      </c>
      <c r="G170" s="28">
        <v>16164646</v>
      </c>
      <c r="H170" s="264">
        <f t="shared" si="48"/>
        <v>0.92380006663176062</v>
      </c>
      <c r="I170" s="28">
        <v>9755203.9399999995</v>
      </c>
      <c r="J170" s="170">
        <f t="shared" si="49"/>
        <v>0.55750420082063123</v>
      </c>
      <c r="K170" s="171">
        <v>14352081.09</v>
      </c>
      <c r="L170" s="669">
        <v>0.89914892069794972</v>
      </c>
      <c r="M170" s="668">
        <f t="shared" si="41"/>
        <v>0.12629282810162823</v>
      </c>
      <c r="N170" s="171">
        <v>8897816.4100000001</v>
      </c>
      <c r="O170" s="669">
        <v>0.55744264343617955</v>
      </c>
      <c r="P170" s="201">
        <f t="shared" si="43"/>
        <v>9.6359319016338318E-2</v>
      </c>
    </row>
    <row r="171" spans="1:18" ht="14.1" customHeight="1" x14ac:dyDescent="0.2">
      <c r="A171" s="638" t="s">
        <v>797</v>
      </c>
      <c r="B171" s="34" t="s">
        <v>660</v>
      </c>
      <c r="C171" s="490">
        <v>8834615.9700000007</v>
      </c>
      <c r="D171" s="28">
        <v>8821241.5399999991</v>
      </c>
      <c r="E171" s="28">
        <v>8045666.6699999999</v>
      </c>
      <c r="F171" s="264">
        <f t="shared" si="47"/>
        <v>0.91207871743641211</v>
      </c>
      <c r="G171" s="28">
        <v>7738900.5599999996</v>
      </c>
      <c r="H171" s="264">
        <f t="shared" si="48"/>
        <v>0.87730287453391742</v>
      </c>
      <c r="I171" s="28">
        <v>2571408.39</v>
      </c>
      <c r="J171" s="170">
        <f t="shared" si="49"/>
        <v>0.29150186834131292</v>
      </c>
      <c r="K171" s="171">
        <v>7612729.8399999999</v>
      </c>
      <c r="L171" s="669">
        <v>0.8885574996619644</v>
      </c>
      <c r="M171" s="668">
        <f t="shared" si="41"/>
        <v>1.6573650011465491E-2</v>
      </c>
      <c r="N171" s="171">
        <v>2558034.31</v>
      </c>
      <c r="O171" s="669">
        <v>0.29857365469613439</v>
      </c>
      <c r="P171" s="201">
        <f t="shared" si="43"/>
        <v>5.2282645106507264E-3</v>
      </c>
    </row>
    <row r="172" spans="1:18" ht="14.1" customHeight="1" x14ac:dyDescent="0.2">
      <c r="A172" s="638" t="s">
        <v>661</v>
      </c>
      <c r="B172" s="34" t="s">
        <v>662</v>
      </c>
      <c r="C172" s="490">
        <v>13280781.460000001</v>
      </c>
      <c r="D172" s="28">
        <v>13849652.550000001</v>
      </c>
      <c r="E172" s="28">
        <v>12466100.6</v>
      </c>
      <c r="F172" s="371">
        <f t="shared" si="47"/>
        <v>0.90010204624230805</v>
      </c>
      <c r="G172" s="28">
        <v>12421551.17</v>
      </c>
      <c r="H172" s="371">
        <f t="shared" si="48"/>
        <v>0.89688540020449825</v>
      </c>
      <c r="I172" s="28">
        <v>8809209.5800000001</v>
      </c>
      <c r="J172" s="373">
        <f t="shared" si="49"/>
        <v>0.63605996960551903</v>
      </c>
      <c r="K172" s="171">
        <v>12499572.58</v>
      </c>
      <c r="L172" s="669">
        <v>0.95518785597496192</v>
      </c>
      <c r="M172" s="668">
        <f t="shared" si="41"/>
        <v>-6.2419262339288295E-3</v>
      </c>
      <c r="N172" s="171">
        <v>6959772.5800000001</v>
      </c>
      <c r="O172" s="669">
        <v>0.53184940574692263</v>
      </c>
      <c r="P172" s="201">
        <f t="shared" si="43"/>
        <v>0.26573238977874758</v>
      </c>
    </row>
    <row r="173" spans="1:18" ht="14.1" customHeight="1" x14ac:dyDescent="0.2">
      <c r="A173" s="638" t="s">
        <v>798</v>
      </c>
      <c r="B173" s="34" t="s">
        <v>471</v>
      </c>
      <c r="C173" s="490">
        <v>5444779.1600000001</v>
      </c>
      <c r="D173" s="28">
        <v>5199555.01</v>
      </c>
      <c r="E173" s="28">
        <v>5190236.84</v>
      </c>
      <c r="F173" s="371">
        <f t="shared" si="47"/>
        <v>0.99820789087103057</v>
      </c>
      <c r="G173" s="28">
        <v>5190236.84</v>
      </c>
      <c r="H173" s="371">
        <f t="shared" si="48"/>
        <v>0.99820789087103057</v>
      </c>
      <c r="I173" s="28">
        <v>132496.29999999999</v>
      </c>
      <c r="J173" s="373">
        <f t="shared" si="49"/>
        <v>2.5482238334853195E-2</v>
      </c>
      <c r="K173" s="171">
        <v>6456013.3300000001</v>
      </c>
      <c r="L173" s="669">
        <v>0.9982617802640974</v>
      </c>
      <c r="M173" s="668">
        <f t="shared" si="41"/>
        <v>-0.19606162894957968</v>
      </c>
      <c r="N173" s="171">
        <v>1433683.53</v>
      </c>
      <c r="O173" s="669">
        <v>0.22168347551926684</v>
      </c>
      <c r="P173" s="201">
        <f t="shared" si="43"/>
        <v>-0.90758330047915103</v>
      </c>
    </row>
    <row r="174" spans="1:18" ht="14.1" customHeight="1" x14ac:dyDescent="0.2">
      <c r="A174" s="642" t="s">
        <v>799</v>
      </c>
      <c r="B174" s="491" t="s">
        <v>423</v>
      </c>
      <c r="C174" s="490">
        <v>6518951.2199999997</v>
      </c>
      <c r="D174" s="28">
        <v>6268294.6600000001</v>
      </c>
      <c r="E174" s="28">
        <v>6268294.6600000001</v>
      </c>
      <c r="F174" s="371">
        <f t="shared" si="47"/>
        <v>1</v>
      </c>
      <c r="G174" s="28">
        <v>6268294.6600000001</v>
      </c>
      <c r="H174" s="371">
        <f t="shared" si="48"/>
        <v>1</v>
      </c>
      <c r="I174" s="28">
        <v>75291</v>
      </c>
      <c r="J174" s="373">
        <f t="shared" si="49"/>
        <v>1.2011400880762042E-2</v>
      </c>
      <c r="K174" s="171">
        <v>6518951.2199999997</v>
      </c>
      <c r="L174" s="669">
        <v>1</v>
      </c>
      <c r="M174" s="668">
        <f t="shared" si="41"/>
        <v>-3.8450442646508987E-2</v>
      </c>
      <c r="N174" s="171">
        <v>0</v>
      </c>
      <c r="O174" s="669">
        <v>0</v>
      </c>
      <c r="P174" s="201" t="s">
        <v>127</v>
      </c>
    </row>
    <row r="175" spans="1:18" ht="14.1" customHeight="1" x14ac:dyDescent="0.2">
      <c r="A175" s="639">
        <v>3</v>
      </c>
      <c r="B175" s="2" t="s">
        <v>122</v>
      </c>
      <c r="C175" s="192">
        <f>SUM(C151:C174)</f>
        <v>311343453.60000008</v>
      </c>
      <c r="D175" s="198">
        <f>SUM(D151:D174)</f>
        <v>315487727.56999999</v>
      </c>
      <c r="E175" s="194">
        <f>SUM(E151:E174)</f>
        <v>291920470.60999995</v>
      </c>
      <c r="F175" s="82">
        <f>+E175/D175</f>
        <v>0.92529897393624938</v>
      </c>
      <c r="G175" s="194">
        <f>SUM(G151:G174)</f>
        <v>290316910.94999999</v>
      </c>
      <c r="H175" s="82">
        <f>+G175/D175</f>
        <v>0.92021617825240087</v>
      </c>
      <c r="I175" s="194">
        <f>SUM(I151:I174)</f>
        <v>206720170.94999999</v>
      </c>
      <c r="J175" s="162">
        <f>+I175/D175</f>
        <v>0.65523997571072934</v>
      </c>
      <c r="K175" s="521">
        <f>SUM(K151:K174)</f>
        <v>302264701.80999994</v>
      </c>
      <c r="L175" s="82">
        <v>0.95267022060764128</v>
      </c>
      <c r="M175" s="204">
        <f t="shared" si="41"/>
        <v>-3.9527575626446154E-2</v>
      </c>
      <c r="N175" s="521">
        <f>SUM(N151:N174)</f>
        <v>195921832.09999999</v>
      </c>
      <c r="O175" s="82">
        <v>0.61750146110638338</v>
      </c>
      <c r="P175" s="204">
        <f>+I175/N175-1</f>
        <v>5.5115546512899183E-2</v>
      </c>
    </row>
    <row r="176" spans="1:18" ht="14.1" customHeight="1" x14ac:dyDescent="0.2">
      <c r="A176" s="635" t="s">
        <v>800</v>
      </c>
      <c r="B176" s="492" t="s">
        <v>663</v>
      </c>
      <c r="C176" s="490">
        <v>5789085.3399999999</v>
      </c>
      <c r="D176" s="28">
        <v>5535705.3700000001</v>
      </c>
      <c r="E176" s="28">
        <v>4723218.59</v>
      </c>
      <c r="F176" s="70">
        <f>+E176/D176</f>
        <v>0.85322795819243535</v>
      </c>
      <c r="G176" s="28">
        <v>4545400.3099999996</v>
      </c>
      <c r="H176" s="70">
        <f>+G176/D176</f>
        <v>0.82110589458629357</v>
      </c>
      <c r="I176" s="28">
        <v>4394440.34</v>
      </c>
      <c r="J176" s="145">
        <f>+I176/D176</f>
        <v>0.79383566253635351</v>
      </c>
      <c r="K176" s="171">
        <v>3086802.74</v>
      </c>
      <c r="L176" s="669">
        <v>0.58918076832688548</v>
      </c>
      <c r="M176" s="668">
        <f t="shared" si="41"/>
        <v>0.4725269778657768</v>
      </c>
      <c r="N176" s="171">
        <v>3061170.56</v>
      </c>
      <c r="O176" s="669">
        <v>0.58428833146637749</v>
      </c>
      <c r="P176" s="201">
        <f>+I176/N176-1</f>
        <v>0.43554246778069095</v>
      </c>
    </row>
    <row r="177" spans="1:19" ht="14.1" customHeight="1" x14ac:dyDescent="0.2">
      <c r="A177" s="635" t="s">
        <v>664</v>
      </c>
      <c r="B177" s="33" t="s">
        <v>666</v>
      </c>
      <c r="C177" s="490">
        <v>2165090</v>
      </c>
      <c r="D177" s="28">
        <v>2165090</v>
      </c>
      <c r="E177" s="28">
        <v>1623817.5</v>
      </c>
      <c r="F177" s="41">
        <f>+E177/D177</f>
        <v>0.75</v>
      </c>
      <c r="G177" s="28">
        <v>1623817.5</v>
      </c>
      <c r="H177" s="41">
        <f>+G177/D177</f>
        <v>0.75</v>
      </c>
      <c r="I177" s="28">
        <v>1623817.5</v>
      </c>
      <c r="J177" s="145">
        <f>+I177/D177</f>
        <v>0.75</v>
      </c>
      <c r="K177" s="171">
        <v>2165090</v>
      </c>
      <c r="L177" s="669">
        <v>1</v>
      </c>
      <c r="M177" s="668">
        <f t="shared" si="41"/>
        <v>-0.25</v>
      </c>
      <c r="N177" s="171">
        <v>1623817.5</v>
      </c>
      <c r="O177" s="669">
        <v>0.75</v>
      </c>
      <c r="P177" s="201">
        <f t="shared" ref="P177:P178" si="50">+I177/N177-1</f>
        <v>0</v>
      </c>
    </row>
    <row r="178" spans="1:19" ht="14.1" customHeight="1" x14ac:dyDescent="0.2">
      <c r="A178" s="635" t="s">
        <v>665</v>
      </c>
      <c r="B178" s="33" t="s">
        <v>667</v>
      </c>
      <c r="C178" s="490">
        <v>6874744.6100000003</v>
      </c>
      <c r="D178" s="28">
        <v>6234432.6100000003</v>
      </c>
      <c r="E178" s="28">
        <v>4417482.3099999996</v>
      </c>
      <c r="F178" s="41">
        <f>+E178/D178</f>
        <v>0.70856204346717599</v>
      </c>
      <c r="G178" s="28">
        <v>2325595.06</v>
      </c>
      <c r="H178" s="41">
        <f>+G178/D178</f>
        <v>0.37302433204101954</v>
      </c>
      <c r="I178" s="28">
        <v>1623145.25</v>
      </c>
      <c r="J178" s="145">
        <f>+I178/D178</f>
        <v>0.26035171948069225</v>
      </c>
      <c r="K178" s="171">
        <v>2527311.3199999998</v>
      </c>
      <c r="L178" s="669">
        <v>0.34391683844230847</v>
      </c>
      <c r="M178" s="668">
        <f t="shared" si="41"/>
        <v>-7.9814567522294766E-2</v>
      </c>
      <c r="N178" s="171">
        <v>1630880.84</v>
      </c>
      <c r="O178" s="669">
        <v>0.22193046734303251</v>
      </c>
      <c r="P178" s="201">
        <f t="shared" si="50"/>
        <v>-4.7431975471611265E-3</v>
      </c>
    </row>
    <row r="179" spans="1:19" ht="14.1" customHeight="1" x14ac:dyDescent="0.2">
      <c r="A179" s="637" t="s">
        <v>668</v>
      </c>
      <c r="B179" s="35" t="s">
        <v>669</v>
      </c>
      <c r="C179" s="490">
        <v>2743104</v>
      </c>
      <c r="D179" s="28">
        <v>9425678.7899999991</v>
      </c>
      <c r="E179" s="28">
        <v>7425391.9400000004</v>
      </c>
      <c r="F179" s="371">
        <f>+E179/D179</f>
        <v>0.78778325735838073</v>
      </c>
      <c r="G179" s="28">
        <v>6990336.5700000003</v>
      </c>
      <c r="H179" s="371">
        <f>+G179/D179</f>
        <v>0.74162686059451433</v>
      </c>
      <c r="I179" s="28">
        <v>5111417.72</v>
      </c>
      <c r="J179" s="373">
        <f>+I179/D179</f>
        <v>0.54228643197801996</v>
      </c>
      <c r="K179" s="171">
        <v>3816357.38</v>
      </c>
      <c r="L179" s="669">
        <v>0.65425344551200004</v>
      </c>
      <c r="M179" s="668">
        <f t="shared" si="41"/>
        <v>0.83167766379363584</v>
      </c>
      <c r="N179" s="171">
        <v>3211812.62</v>
      </c>
      <c r="O179" s="669">
        <v>0.55061391367228929</v>
      </c>
      <c r="P179" s="482">
        <f>+I179/N179-1</f>
        <v>0.59144331402496308</v>
      </c>
    </row>
    <row r="180" spans="1:19" ht="15.75" thickBot="1" x14ac:dyDescent="0.3">
      <c r="A180" s="679" t="s">
        <v>19</v>
      </c>
      <c r="B180" s="323"/>
      <c r="C180" s="323"/>
      <c r="D180" s="323"/>
      <c r="E180" s="323"/>
      <c r="F180" s="484"/>
      <c r="G180" s="323"/>
      <c r="H180" s="484"/>
      <c r="I180" s="323"/>
      <c r="J180" s="484"/>
      <c r="K180" s="484"/>
      <c r="L180" s="484"/>
      <c r="M180" s="484"/>
      <c r="N180" s="484"/>
      <c r="O180" s="484"/>
      <c r="P180" s="484"/>
    </row>
    <row r="181" spans="1:19" ht="12.75" customHeight="1" x14ac:dyDescent="0.2">
      <c r="A181" s="726" t="s">
        <v>738</v>
      </c>
      <c r="B181" s="727"/>
      <c r="C181" s="156" t="s">
        <v>763</v>
      </c>
      <c r="D181" s="730" t="s">
        <v>835</v>
      </c>
      <c r="E181" s="731"/>
      <c r="F181" s="732"/>
      <c r="G181" s="731"/>
      <c r="H181" s="731"/>
      <c r="I181" s="731"/>
      <c r="J181" s="733"/>
      <c r="K181" s="721" t="s">
        <v>834</v>
      </c>
      <c r="L181" s="722"/>
      <c r="M181" s="722"/>
      <c r="N181" s="722"/>
      <c r="O181" s="722"/>
      <c r="P181" s="725"/>
    </row>
    <row r="182" spans="1:19" ht="14.1" customHeight="1" x14ac:dyDescent="0.2">
      <c r="A182" s="636" t="s">
        <v>670</v>
      </c>
      <c r="B182" s="34" t="s">
        <v>671</v>
      </c>
      <c r="C182" s="490">
        <v>37841838.060000002</v>
      </c>
      <c r="D182" s="28">
        <v>42547899.530000001</v>
      </c>
      <c r="E182" s="28">
        <v>26263454.579999998</v>
      </c>
      <c r="F182" s="579">
        <f>+E182/D182</f>
        <v>0.61726794671689866</v>
      </c>
      <c r="G182" s="28">
        <v>23207301.079999998</v>
      </c>
      <c r="H182" s="41">
        <f>+G182/D182</f>
        <v>0.54543940679461311</v>
      </c>
      <c r="I182" s="28">
        <v>23118187.079999998</v>
      </c>
      <c r="J182" s="145">
        <f>+I182/D182</f>
        <v>0.54334496732793236</v>
      </c>
      <c r="K182" s="171">
        <v>23803287.629999999</v>
      </c>
      <c r="L182" s="669">
        <v>0.59157223943621495</v>
      </c>
      <c r="M182" s="668">
        <f t="shared" si="41"/>
        <v>-2.5037993039619511E-2</v>
      </c>
      <c r="N182" s="171">
        <v>23018763.629999999</v>
      </c>
      <c r="O182" s="669">
        <v>0.57207482265978049</v>
      </c>
      <c r="P182" s="669">
        <f>+I182/N182-1</f>
        <v>4.31923502053011E-3</v>
      </c>
      <c r="R182" s="263"/>
      <c r="S182" s="263"/>
    </row>
    <row r="183" spans="1:19" ht="14.1" customHeight="1" x14ac:dyDescent="0.2">
      <c r="A183" s="636" t="s">
        <v>672</v>
      </c>
      <c r="B183" s="34" t="s">
        <v>673</v>
      </c>
      <c r="C183" s="490">
        <v>1962280</v>
      </c>
      <c r="D183" s="28">
        <v>2425430</v>
      </c>
      <c r="E183" s="28">
        <v>2225794.9500000002</v>
      </c>
      <c r="F183" s="264">
        <f t="shared" ref="F183:F191" si="51">+E183/D183</f>
        <v>0.91769086306345682</v>
      </c>
      <c r="G183" s="28">
        <v>2107226.87</v>
      </c>
      <c r="H183" s="264">
        <f t="shared" ref="H183:H191" si="52">+G183/D183</f>
        <v>0.86880547779156692</v>
      </c>
      <c r="I183" s="28">
        <v>249302.59</v>
      </c>
      <c r="J183" s="170">
        <f t="shared" ref="J183:J191" si="53">+I183/D183</f>
        <v>0.10278696561022169</v>
      </c>
      <c r="K183" s="171">
        <v>1602411.47</v>
      </c>
      <c r="L183" s="669">
        <v>0.83359940799467303</v>
      </c>
      <c r="M183" s="668">
        <f t="shared" si="41"/>
        <v>0.3150348143726156</v>
      </c>
      <c r="N183" s="171">
        <v>112500</v>
      </c>
      <c r="O183" s="669">
        <v>5.8524252450215371E-2</v>
      </c>
      <c r="P183" s="669">
        <f>+I183/N183-1</f>
        <v>1.2160230222222221</v>
      </c>
      <c r="R183" s="263"/>
      <c r="S183" s="263"/>
    </row>
    <row r="184" spans="1:19" ht="14.1" customHeight="1" x14ac:dyDescent="0.2">
      <c r="A184" s="636" t="s">
        <v>674</v>
      </c>
      <c r="B184" s="34" t="s">
        <v>675</v>
      </c>
      <c r="C184" s="490">
        <v>10350043.93</v>
      </c>
      <c r="D184" s="28">
        <v>9850033.9299999997</v>
      </c>
      <c r="E184" s="28">
        <v>5654220.1799999997</v>
      </c>
      <c r="F184" s="264">
        <f t="shared" si="51"/>
        <v>0.5740305282379875</v>
      </c>
      <c r="G184" s="28">
        <v>5654220.1799999997</v>
      </c>
      <c r="H184" s="264">
        <f t="shared" si="52"/>
        <v>0.5740305282379875</v>
      </c>
      <c r="I184" s="28">
        <v>5516000</v>
      </c>
      <c r="J184" s="170">
        <f t="shared" si="53"/>
        <v>0.55999807099141641</v>
      </c>
      <c r="K184" s="171">
        <v>6142614.2699999996</v>
      </c>
      <c r="L184" s="669">
        <v>0.50913639052301962</v>
      </c>
      <c r="M184" s="668">
        <f t="shared" ref="M184:M191" si="54">+G184/K184-1</f>
        <v>-7.9509158239884026E-2</v>
      </c>
      <c r="N184" s="171">
        <v>5853293.3700000001</v>
      </c>
      <c r="O184" s="669">
        <v>0.48515575422484108</v>
      </c>
      <c r="P184" s="669">
        <f t="shared" ref="P184:P191" si="55">+I184/N184-1</f>
        <v>-5.7624545478744738E-2</v>
      </c>
      <c r="R184" s="263"/>
      <c r="S184" s="263"/>
    </row>
    <row r="185" spans="1:19" ht="14.1" customHeight="1" x14ac:dyDescent="0.2">
      <c r="A185" s="636" t="s">
        <v>676</v>
      </c>
      <c r="B185" s="34" t="s">
        <v>677</v>
      </c>
      <c r="C185" s="490">
        <v>993800.67</v>
      </c>
      <c r="D185" s="28">
        <v>1144005.17</v>
      </c>
      <c r="E185" s="28">
        <v>831010.33</v>
      </c>
      <c r="F185" s="371">
        <f t="shared" si="51"/>
        <v>0.72640434832999923</v>
      </c>
      <c r="G185" s="28">
        <v>556011.66</v>
      </c>
      <c r="H185" s="264">
        <f t="shared" si="52"/>
        <v>0.48602198187618334</v>
      </c>
      <c r="I185" s="28">
        <v>323125.42</v>
      </c>
      <c r="J185" s="170">
        <f>+I185/D185</f>
        <v>0.28245101374847809</v>
      </c>
      <c r="K185" s="171">
        <v>549905.30000000005</v>
      </c>
      <c r="L185" s="669">
        <v>0.4692090841655116</v>
      </c>
      <c r="M185" s="668">
        <f t="shared" si="54"/>
        <v>1.1104384700420189E-2</v>
      </c>
      <c r="N185" s="171">
        <v>339514.12</v>
      </c>
      <c r="O185" s="669">
        <v>0.28969189659830447</v>
      </c>
      <c r="P185" s="669">
        <f t="shared" si="55"/>
        <v>-4.8271040980563673E-2</v>
      </c>
      <c r="R185" s="263"/>
      <c r="S185" s="263"/>
    </row>
    <row r="186" spans="1:19" ht="14.1" customHeight="1" x14ac:dyDescent="0.2">
      <c r="A186" s="636" t="s">
        <v>678</v>
      </c>
      <c r="B186" s="34" t="s">
        <v>679</v>
      </c>
      <c r="C186" s="490">
        <v>4754764.68</v>
      </c>
      <c r="D186" s="28">
        <v>4754764.68</v>
      </c>
      <c r="E186" s="28">
        <v>2574159.27</v>
      </c>
      <c r="F186" s="371">
        <f t="shared" si="51"/>
        <v>0.54138520899419151</v>
      </c>
      <c r="G186" s="28">
        <v>1436302.62</v>
      </c>
      <c r="H186" s="264">
        <f t="shared" si="52"/>
        <v>0.30207648888314703</v>
      </c>
      <c r="I186" s="28">
        <v>869430.19</v>
      </c>
      <c r="J186" s="170">
        <f>+I186/D186</f>
        <v>0.18285451510504616</v>
      </c>
      <c r="K186" s="171">
        <v>1916204.34</v>
      </c>
      <c r="L186" s="669">
        <v>0.35265771524202888</v>
      </c>
      <c r="M186" s="668">
        <f t="shared" si="54"/>
        <v>-0.25044391664408816</v>
      </c>
      <c r="N186" s="171">
        <v>530178.85</v>
      </c>
      <c r="O186" s="669">
        <v>9.7573968499959834E-2</v>
      </c>
      <c r="P186" s="669">
        <f t="shared" si="55"/>
        <v>0.6398809382909183</v>
      </c>
      <c r="R186" s="263"/>
      <c r="S186" s="263"/>
    </row>
    <row r="187" spans="1:19" ht="14.1" customHeight="1" x14ac:dyDescent="0.2">
      <c r="A187" s="636" t="s">
        <v>680</v>
      </c>
      <c r="B187" s="34" t="s">
        <v>682</v>
      </c>
      <c r="C187" s="490">
        <v>141010053.46000001</v>
      </c>
      <c r="D187" s="28">
        <v>156286988.28999999</v>
      </c>
      <c r="E187" s="28">
        <v>156286988.28999999</v>
      </c>
      <c r="F187" s="264">
        <f t="shared" si="51"/>
        <v>1</v>
      </c>
      <c r="G187" s="28">
        <v>156286988.28999999</v>
      </c>
      <c r="H187" s="264">
        <f t="shared" si="52"/>
        <v>1</v>
      </c>
      <c r="I187" s="28">
        <v>88250029.959999993</v>
      </c>
      <c r="J187" s="170">
        <f t="shared" si="53"/>
        <v>0.56466652103018777</v>
      </c>
      <c r="K187" s="171">
        <v>112255416.90000001</v>
      </c>
      <c r="L187" s="669">
        <v>0.81827380766601243</v>
      </c>
      <c r="M187" s="668">
        <f t="shared" si="54"/>
        <v>0.39224451350284895</v>
      </c>
      <c r="N187" s="171">
        <v>81588500.189999998</v>
      </c>
      <c r="O187" s="669">
        <v>0.59473061127823823</v>
      </c>
      <c r="P187" s="669">
        <f t="shared" si="55"/>
        <v>8.1647900800810191E-2</v>
      </c>
      <c r="R187" s="263"/>
      <c r="S187" s="263"/>
    </row>
    <row r="188" spans="1:19" ht="14.1" customHeight="1" x14ac:dyDescent="0.2">
      <c r="A188" s="636" t="s">
        <v>681</v>
      </c>
      <c r="B188" s="34" t="s">
        <v>683</v>
      </c>
      <c r="C188" s="490">
        <v>15654064</v>
      </c>
      <c r="D188" s="28">
        <v>15654074</v>
      </c>
      <c r="E188" s="28">
        <v>15363305</v>
      </c>
      <c r="F188" s="264">
        <f t="shared" si="51"/>
        <v>0.9814253465264059</v>
      </c>
      <c r="G188" s="28">
        <v>15363305</v>
      </c>
      <c r="H188" s="264">
        <f t="shared" si="52"/>
        <v>0.9814253465264059</v>
      </c>
      <c r="I188" s="28">
        <v>8267578.0099999998</v>
      </c>
      <c r="J188" s="170">
        <f t="shared" si="53"/>
        <v>0.52814225932495273</v>
      </c>
      <c r="K188" s="171">
        <v>14327012</v>
      </c>
      <c r="L188" s="669">
        <v>0.91052716472615502</v>
      </c>
      <c r="M188" s="668">
        <f t="shared" si="54"/>
        <v>7.2331411462487782E-2</v>
      </c>
      <c r="N188" s="171">
        <v>7744750.4800000004</v>
      </c>
      <c r="O188" s="669">
        <v>0.49220351710921501</v>
      </c>
      <c r="P188" s="669">
        <f t="shared" si="55"/>
        <v>6.7507343374088924E-2</v>
      </c>
      <c r="R188" s="263"/>
      <c r="S188" s="263"/>
    </row>
    <row r="189" spans="1:19" ht="14.1" customHeight="1" x14ac:dyDescent="0.2">
      <c r="A189" s="636" t="s">
        <v>827</v>
      </c>
      <c r="B189" s="34" t="s">
        <v>829</v>
      </c>
      <c r="C189" s="490">
        <v>1888721.52</v>
      </c>
      <c r="D189" s="28">
        <v>2484617.52</v>
      </c>
      <c r="E189" s="28">
        <v>1225580.3899999999</v>
      </c>
      <c r="F189" s="264">
        <f t="shared" si="51"/>
        <v>0.49326722529107814</v>
      </c>
      <c r="G189" s="28">
        <v>1102801.28</v>
      </c>
      <c r="H189" s="264">
        <f t="shared" si="52"/>
        <v>0.44385152689416763</v>
      </c>
      <c r="I189" s="28">
        <v>927955.47</v>
      </c>
      <c r="J189" s="170">
        <f t="shared" si="53"/>
        <v>0.37348020873651411</v>
      </c>
      <c r="K189" s="171"/>
      <c r="L189" s="669"/>
      <c r="M189" s="668" t="s">
        <v>127</v>
      </c>
      <c r="N189" s="171"/>
      <c r="O189" s="669"/>
      <c r="P189" s="669" t="s">
        <v>127</v>
      </c>
      <c r="R189" s="263"/>
      <c r="S189" s="263"/>
    </row>
    <row r="190" spans="1:19" ht="14.1" customHeight="1" x14ac:dyDescent="0.2">
      <c r="A190" s="636" t="s">
        <v>802</v>
      </c>
      <c r="B190" s="34" t="s">
        <v>684</v>
      </c>
      <c r="C190" s="490">
        <v>17144480</v>
      </c>
      <c r="D190" s="28">
        <v>20355426.100000001</v>
      </c>
      <c r="E190" s="28">
        <v>19488656.100000001</v>
      </c>
      <c r="F190" s="264">
        <f t="shared" si="51"/>
        <v>0.95741823355886424</v>
      </c>
      <c r="G190" s="28">
        <v>18977710</v>
      </c>
      <c r="H190" s="264">
        <f t="shared" si="52"/>
        <v>0.93231701005757861</v>
      </c>
      <c r="I190" s="28">
        <v>8648886</v>
      </c>
      <c r="J190" s="170">
        <f t="shared" si="53"/>
        <v>0.42489338997428305</v>
      </c>
      <c r="K190" s="171">
        <v>16869480</v>
      </c>
      <c r="L190" s="669">
        <v>1</v>
      </c>
      <c r="M190" s="668">
        <f t="shared" si="54"/>
        <v>0.12497302821426626</v>
      </c>
      <c r="N190" s="171">
        <v>10650000</v>
      </c>
      <c r="O190" s="669">
        <v>0.6313176221199468</v>
      </c>
      <c r="P190" s="669">
        <f t="shared" si="55"/>
        <v>-0.18789802816901413</v>
      </c>
      <c r="R190" s="263"/>
      <c r="S190" s="263"/>
    </row>
    <row r="191" spans="1:19" ht="14.1" customHeight="1" x14ac:dyDescent="0.2">
      <c r="A191" s="637" t="s">
        <v>685</v>
      </c>
      <c r="B191" s="35" t="s">
        <v>686</v>
      </c>
      <c r="C191" s="490">
        <v>1507477</v>
      </c>
      <c r="D191" s="28">
        <v>1457697.45</v>
      </c>
      <c r="E191" s="28">
        <v>1120120.8799999999</v>
      </c>
      <c r="F191" s="371">
        <f t="shared" si="51"/>
        <v>0.76841794571294608</v>
      </c>
      <c r="G191" s="28">
        <v>940758.35</v>
      </c>
      <c r="H191" s="371">
        <f t="shared" si="52"/>
        <v>0.64537284468735268</v>
      </c>
      <c r="I191" s="28">
        <v>805383.1</v>
      </c>
      <c r="J191" s="373">
        <f t="shared" si="53"/>
        <v>0.55250360765877715</v>
      </c>
      <c r="K191" s="171">
        <v>839530.57</v>
      </c>
      <c r="L191" s="669">
        <v>0.57085007312598535</v>
      </c>
      <c r="M191" s="668">
        <f t="shared" si="54"/>
        <v>0.12057664558897474</v>
      </c>
      <c r="N191" s="171">
        <v>786084.39</v>
      </c>
      <c r="O191" s="669">
        <v>0.53450862607027594</v>
      </c>
      <c r="P191" s="669">
        <f t="shared" si="55"/>
        <v>2.4550430266144785E-2</v>
      </c>
    </row>
    <row r="192" spans="1:19" ht="14.1" customHeight="1" x14ac:dyDescent="0.2">
      <c r="A192" s="639">
        <v>4</v>
      </c>
      <c r="B192" s="2" t="s">
        <v>121</v>
      </c>
      <c r="C192" s="192">
        <f>SUM(C176:C191)</f>
        <v>250679547.27000001</v>
      </c>
      <c r="D192" s="198">
        <f>SUM(D176:D191)</f>
        <v>280321843.44</v>
      </c>
      <c r="E192" s="194">
        <f>SUM(E176:E191)</f>
        <v>249223200.30999997</v>
      </c>
      <c r="F192" s="82">
        <f>+E192/D192</f>
        <v>0.88906093528649199</v>
      </c>
      <c r="G192" s="194">
        <f>SUM(G176:G191)</f>
        <v>241117774.76999998</v>
      </c>
      <c r="H192" s="82">
        <f>+G192/D192</f>
        <v>0.86014622268138996</v>
      </c>
      <c r="I192" s="194">
        <f>SUM(I176:I191)</f>
        <v>149728698.63</v>
      </c>
      <c r="J192" s="162">
        <f>+I192/D192</f>
        <v>0.53413139979599156</v>
      </c>
      <c r="K192" s="521">
        <f>SUM(K176:K191)</f>
        <v>189901423.92000002</v>
      </c>
      <c r="L192" s="82">
        <v>0.75155916853731064</v>
      </c>
      <c r="M192" s="553">
        <f t="shared" si="41"/>
        <v>0.26969966729462724</v>
      </c>
      <c r="N192" s="521">
        <f>SUM(N176:N191)</f>
        <v>140151266.54999998</v>
      </c>
      <c r="O192" s="82">
        <v>0.55466655901507245</v>
      </c>
      <c r="P192" s="204">
        <f>+I192/N192-1</f>
        <v>6.833639335384234E-2</v>
      </c>
    </row>
    <row r="193" spans="1:21" ht="14.1" customHeight="1" x14ac:dyDescent="0.2">
      <c r="A193" s="635" t="s">
        <v>687</v>
      </c>
      <c r="B193" s="33" t="s">
        <v>111</v>
      </c>
      <c r="C193" s="490">
        <v>23871191.34</v>
      </c>
      <c r="D193" s="28">
        <v>23997717.879999999</v>
      </c>
      <c r="E193" s="28">
        <v>16526799.09</v>
      </c>
      <c r="F193" s="392">
        <f>+E193/D193</f>
        <v>0.68868211438445337</v>
      </c>
      <c r="G193" s="28">
        <v>16021799.09</v>
      </c>
      <c r="H193" s="392">
        <f>+G193/D193</f>
        <v>0.66763844671050032</v>
      </c>
      <c r="I193" s="28">
        <v>15338931.26</v>
      </c>
      <c r="J193" s="409">
        <f>+I193/D193</f>
        <v>0.63918291467138455</v>
      </c>
      <c r="K193" s="171">
        <v>15757043.220000001</v>
      </c>
      <c r="L193" s="669">
        <v>0.67896877290489943</v>
      </c>
      <c r="M193" s="668">
        <f t="shared" si="41"/>
        <v>1.6802382674431682E-2</v>
      </c>
      <c r="N193" s="171">
        <v>15082569.91</v>
      </c>
      <c r="O193" s="669">
        <v>0.64990581297936301</v>
      </c>
      <c r="P193" s="533">
        <f t="shared" ref="P193:P198" si="56">+I193/N193-1</f>
        <v>1.6997192887534984E-2</v>
      </c>
    </row>
    <row r="194" spans="1:21" ht="14.1" customHeight="1" x14ac:dyDescent="0.2">
      <c r="A194" s="635" t="s">
        <v>688</v>
      </c>
      <c r="B194" s="33" t="s">
        <v>689</v>
      </c>
      <c r="C194" s="490">
        <v>6957425.8899999997</v>
      </c>
      <c r="D194" s="28">
        <v>6965756.5800000001</v>
      </c>
      <c r="E194" s="28">
        <v>4603445.25</v>
      </c>
      <c r="F194" s="41">
        <f t="shared" ref="F194:F212" si="57">+E194/D194</f>
        <v>0.66086794695315065</v>
      </c>
      <c r="G194" s="28">
        <v>3998249.74</v>
      </c>
      <c r="H194" s="392">
        <f t="shared" ref="H194:H212" si="58">+G194/D194</f>
        <v>0.57398642833424995</v>
      </c>
      <c r="I194" s="28">
        <v>3591166.22</v>
      </c>
      <c r="J194" s="409">
        <f t="shared" ref="J194:J212" si="59">+I194/D194</f>
        <v>0.51554575282043524</v>
      </c>
      <c r="K194" s="171">
        <v>3933030.96</v>
      </c>
      <c r="L194" s="669">
        <v>0.55031316378379325</v>
      </c>
      <c r="M194" s="668">
        <f t="shared" si="41"/>
        <v>1.65823205215756E-2</v>
      </c>
      <c r="N194" s="171">
        <v>3639214.31</v>
      </c>
      <c r="O194" s="669">
        <v>0.50920207875082535</v>
      </c>
      <c r="P194" s="201">
        <f t="shared" si="56"/>
        <v>-1.320287455123792E-2</v>
      </c>
    </row>
    <row r="195" spans="1:21" ht="14.1" customHeight="1" x14ac:dyDescent="0.2">
      <c r="A195" s="636" t="s">
        <v>690</v>
      </c>
      <c r="B195" s="34" t="s">
        <v>691</v>
      </c>
      <c r="C195" s="490">
        <v>53577565.109999999</v>
      </c>
      <c r="D195" s="28">
        <v>55511017.539999999</v>
      </c>
      <c r="E195" s="28">
        <v>37184002.520000003</v>
      </c>
      <c r="F195" s="41">
        <f t="shared" si="57"/>
        <v>0.66984905281561524</v>
      </c>
      <c r="G195" s="28">
        <v>34644194.090000004</v>
      </c>
      <c r="H195" s="392">
        <f t="shared" si="58"/>
        <v>0.62409582142925357</v>
      </c>
      <c r="I195" s="28">
        <v>29721988.57</v>
      </c>
      <c r="J195" s="409">
        <f t="shared" si="59"/>
        <v>0.5354250360945555</v>
      </c>
      <c r="K195" s="171">
        <v>32589320.68</v>
      </c>
      <c r="L195" s="669">
        <v>0.65388815240790099</v>
      </c>
      <c r="M195" s="668">
        <f t="shared" si="41"/>
        <v>6.3053582189612101E-2</v>
      </c>
      <c r="N195" s="171">
        <v>26670341.469999999</v>
      </c>
      <c r="O195" s="669">
        <v>0.53512684351867013</v>
      </c>
      <c r="P195" s="202">
        <f t="shared" si="56"/>
        <v>0.11442099845000597</v>
      </c>
    </row>
    <row r="196" spans="1:21" ht="14.1" customHeight="1" x14ac:dyDescent="0.2">
      <c r="A196" s="636" t="s">
        <v>692</v>
      </c>
      <c r="B196" s="34" t="s">
        <v>693</v>
      </c>
      <c r="C196" s="490">
        <v>922312.7</v>
      </c>
      <c r="D196" s="28">
        <v>919014.71</v>
      </c>
      <c r="E196" s="28">
        <v>650922.19999999995</v>
      </c>
      <c r="F196" s="41">
        <f t="shared" si="57"/>
        <v>0.70828267808683931</v>
      </c>
      <c r="G196" s="28">
        <v>644529.53</v>
      </c>
      <c r="H196" s="392">
        <f t="shared" si="58"/>
        <v>0.70132667408555416</v>
      </c>
      <c r="I196" s="28">
        <v>604969.84</v>
      </c>
      <c r="J196" s="409">
        <f t="shared" si="59"/>
        <v>0.65828091043286996</v>
      </c>
      <c r="K196" s="171">
        <v>595312.36</v>
      </c>
      <c r="L196" s="669">
        <v>0.67292412445747396</v>
      </c>
      <c r="M196" s="668">
        <f t="shared" si="41"/>
        <v>8.2674530728708673E-2</v>
      </c>
      <c r="N196" s="171">
        <v>582424.75</v>
      </c>
      <c r="O196" s="669">
        <v>0.65835633742950195</v>
      </c>
      <c r="P196" s="202">
        <f t="shared" si="56"/>
        <v>3.8709017774399168E-2</v>
      </c>
    </row>
    <row r="197" spans="1:21" ht="14.1" customHeight="1" x14ac:dyDescent="0.2">
      <c r="A197" s="636" t="s">
        <v>694</v>
      </c>
      <c r="B197" s="34" t="s">
        <v>695</v>
      </c>
      <c r="C197" s="490">
        <v>4515330.0599999996</v>
      </c>
      <c r="D197" s="28">
        <v>4969907.04</v>
      </c>
      <c r="E197" s="28">
        <v>3727760.69</v>
      </c>
      <c r="F197" s="41">
        <f t="shared" si="57"/>
        <v>0.75006648212880855</v>
      </c>
      <c r="G197" s="28">
        <v>3373558.67</v>
      </c>
      <c r="H197" s="392">
        <f t="shared" si="58"/>
        <v>0.67879713701848232</v>
      </c>
      <c r="I197" s="28">
        <v>2811395.46</v>
      </c>
      <c r="J197" s="409">
        <f t="shared" si="59"/>
        <v>0.56568371146032537</v>
      </c>
      <c r="K197" s="171">
        <v>2950128.55</v>
      </c>
      <c r="L197" s="669">
        <v>0.68306532160310129</v>
      </c>
      <c r="M197" s="668">
        <f t="shared" si="41"/>
        <v>0.14352937942314425</v>
      </c>
      <c r="N197" s="171">
        <v>2550521.64</v>
      </c>
      <c r="O197" s="669">
        <v>0.59054134582788587</v>
      </c>
      <c r="P197" s="202">
        <f t="shared" si="56"/>
        <v>0.10228253542675292</v>
      </c>
    </row>
    <row r="198" spans="1:21" ht="14.1" customHeight="1" x14ac:dyDescent="0.2">
      <c r="A198" s="636" t="s">
        <v>696</v>
      </c>
      <c r="B198" s="34" t="s">
        <v>697</v>
      </c>
      <c r="C198" s="490">
        <v>7548309.2699999996</v>
      </c>
      <c r="D198" s="28">
        <v>8271246.5</v>
      </c>
      <c r="E198" s="28">
        <v>5827397.9699999997</v>
      </c>
      <c r="F198" s="41">
        <f t="shared" si="57"/>
        <v>0.7045368518517735</v>
      </c>
      <c r="G198" s="28">
        <v>5473774.0300000003</v>
      </c>
      <c r="H198" s="392">
        <f t="shared" si="58"/>
        <v>0.66178344823842461</v>
      </c>
      <c r="I198" s="28">
        <v>4828904.41</v>
      </c>
      <c r="J198" s="409">
        <f t="shared" si="59"/>
        <v>0.5838182201437232</v>
      </c>
      <c r="K198" s="171">
        <v>5170633.22</v>
      </c>
      <c r="L198" s="669">
        <v>0.71213925788897303</v>
      </c>
      <c r="M198" s="668">
        <f>+G198/K198-1</f>
        <v>5.8627405407030597E-2</v>
      </c>
      <c r="N198" s="171">
        <v>4682932.3600000003</v>
      </c>
      <c r="O198" s="669">
        <v>0.64496935553178869</v>
      </c>
      <c r="P198" s="202">
        <f t="shared" si="56"/>
        <v>3.1171078029408106E-2</v>
      </c>
      <c r="T198" s="238"/>
      <c r="U198" s="238"/>
    </row>
    <row r="199" spans="1:21" ht="14.1" customHeight="1" x14ac:dyDescent="0.2">
      <c r="A199" s="636" t="s">
        <v>698</v>
      </c>
      <c r="B199" s="34" t="s">
        <v>699</v>
      </c>
      <c r="C199" s="490">
        <v>1128377.3799999999</v>
      </c>
      <c r="D199" s="28">
        <v>0</v>
      </c>
      <c r="E199" s="28">
        <v>0</v>
      </c>
      <c r="F199" s="395" t="s">
        <v>127</v>
      </c>
      <c r="G199" s="28">
        <v>0</v>
      </c>
      <c r="H199" s="344" t="s">
        <v>127</v>
      </c>
      <c r="I199" s="28">
        <v>0</v>
      </c>
      <c r="J199" s="262" t="s">
        <v>127</v>
      </c>
      <c r="K199" s="171">
        <v>0</v>
      </c>
      <c r="L199" s="669" t="s">
        <v>127</v>
      </c>
      <c r="M199" s="668" t="s">
        <v>127</v>
      </c>
      <c r="N199" s="171">
        <v>0</v>
      </c>
      <c r="O199" s="669" t="s">
        <v>127</v>
      </c>
      <c r="P199" s="202" t="s">
        <v>127</v>
      </c>
      <c r="T199" s="238"/>
      <c r="U199" s="238"/>
    </row>
    <row r="200" spans="1:21" ht="14.1" customHeight="1" x14ac:dyDescent="0.2">
      <c r="A200" s="636" t="s">
        <v>700</v>
      </c>
      <c r="B200" s="34" t="s">
        <v>701</v>
      </c>
      <c r="C200" s="490">
        <v>2248508.67</v>
      </c>
      <c r="D200" s="28">
        <v>2368463.89</v>
      </c>
      <c r="E200" s="28">
        <v>1709675.82</v>
      </c>
      <c r="F200" s="41">
        <f t="shared" si="57"/>
        <v>0.72185006797802598</v>
      </c>
      <c r="G200" s="28">
        <v>1670048.3</v>
      </c>
      <c r="H200" s="392">
        <f t="shared" si="58"/>
        <v>0.70511875103994093</v>
      </c>
      <c r="I200" s="28">
        <v>1380026.38</v>
      </c>
      <c r="J200" s="409">
        <f t="shared" si="59"/>
        <v>0.58266726625078491</v>
      </c>
      <c r="K200" s="171">
        <v>1628948.21</v>
      </c>
      <c r="L200" s="669">
        <v>0.67615630253725612</v>
      </c>
      <c r="M200" s="668">
        <f t="shared" si="41"/>
        <v>2.5231059985633353E-2</v>
      </c>
      <c r="N200" s="171">
        <v>1523728.2</v>
      </c>
      <c r="O200" s="669">
        <v>0.63248077468573949</v>
      </c>
      <c r="P200" s="202">
        <f t="shared" ref="P200:P205" si="60">+I200/N200-1</f>
        <v>-9.4309352547258807E-2</v>
      </c>
      <c r="T200" s="238"/>
      <c r="U200" s="238"/>
    </row>
    <row r="201" spans="1:21" ht="14.1" customHeight="1" x14ac:dyDescent="0.2">
      <c r="A201" s="636" t="s">
        <v>702</v>
      </c>
      <c r="B201" s="35" t="s">
        <v>703</v>
      </c>
      <c r="C201" s="490">
        <v>14128474.859999999</v>
      </c>
      <c r="D201" s="28">
        <v>14544180.32</v>
      </c>
      <c r="E201" s="28">
        <v>12421598.550000001</v>
      </c>
      <c r="F201" s="41">
        <f t="shared" si="57"/>
        <v>0.85405971850602036</v>
      </c>
      <c r="G201" s="28">
        <v>10672943.140000001</v>
      </c>
      <c r="H201" s="392">
        <f t="shared" si="58"/>
        <v>0.7338291265079695</v>
      </c>
      <c r="I201" s="28">
        <v>8894776.3000000007</v>
      </c>
      <c r="J201" s="409">
        <f t="shared" si="59"/>
        <v>0.61156944594317297</v>
      </c>
      <c r="K201" s="171">
        <v>9937894.1999999993</v>
      </c>
      <c r="L201" s="669">
        <v>0.70903757410683588</v>
      </c>
      <c r="M201" s="668">
        <f t="shared" si="41"/>
        <v>7.3964254922335604E-2</v>
      </c>
      <c r="N201" s="171">
        <v>7515320.6299999999</v>
      </c>
      <c r="O201" s="669">
        <v>0.53619454996112337</v>
      </c>
      <c r="P201" s="482">
        <f t="shared" si="60"/>
        <v>0.18355247073470515</v>
      </c>
      <c r="T201" s="238"/>
      <c r="U201" s="238"/>
    </row>
    <row r="202" spans="1:21" ht="14.1" customHeight="1" x14ac:dyDescent="0.2">
      <c r="A202" s="636" t="s">
        <v>704</v>
      </c>
      <c r="B202" s="569" t="s">
        <v>705</v>
      </c>
      <c r="C202" s="490">
        <v>1036764.12</v>
      </c>
      <c r="D202" s="28">
        <v>1053500.6200000001</v>
      </c>
      <c r="E202" s="28">
        <v>1041302.94</v>
      </c>
      <c r="F202" s="41">
        <f t="shared" si="57"/>
        <v>0.98842176286521766</v>
      </c>
      <c r="G202" s="28">
        <v>1030628.94</v>
      </c>
      <c r="H202" s="392">
        <f t="shared" si="58"/>
        <v>0.97828982767945583</v>
      </c>
      <c r="I202" s="28">
        <v>1014053.54</v>
      </c>
      <c r="J202" s="409">
        <f t="shared" si="59"/>
        <v>0.96255618719996572</v>
      </c>
      <c r="K202" s="171">
        <v>46126.97</v>
      </c>
      <c r="L202" s="669">
        <v>4.8899516860543599E-2</v>
      </c>
      <c r="M202" s="668">
        <f t="shared" si="41"/>
        <v>21.343304578644553</v>
      </c>
      <c r="N202" s="171">
        <v>46126.97</v>
      </c>
      <c r="O202" s="669">
        <v>4.8899516860543599E-2</v>
      </c>
      <c r="P202" s="570">
        <f t="shared" si="60"/>
        <v>20.983961660607665</v>
      </c>
      <c r="T202" s="238"/>
      <c r="U202" s="238"/>
    </row>
    <row r="203" spans="1:21" ht="14.1" customHeight="1" x14ac:dyDescent="0.2">
      <c r="A203" s="636" t="s">
        <v>706</v>
      </c>
      <c r="B203" s="34" t="s">
        <v>707</v>
      </c>
      <c r="C203" s="490">
        <v>20238704.199999999</v>
      </c>
      <c r="D203" s="28">
        <v>20432106.469999999</v>
      </c>
      <c r="E203" s="28">
        <v>16042748.710000001</v>
      </c>
      <c r="F203" s="41">
        <f t="shared" si="57"/>
        <v>0.78517350785907503</v>
      </c>
      <c r="G203" s="28">
        <v>15983538.529999999</v>
      </c>
      <c r="H203" s="392">
        <f t="shared" si="58"/>
        <v>0.7822756089034808</v>
      </c>
      <c r="I203" s="28">
        <v>12930517.029999999</v>
      </c>
      <c r="J203" s="409">
        <f t="shared" si="59"/>
        <v>0.63285286071632341</v>
      </c>
      <c r="K203" s="171">
        <v>14046135.560000001</v>
      </c>
      <c r="L203" s="669">
        <v>0.81549939896805457</v>
      </c>
      <c r="M203" s="668">
        <f>+G203/K203-1</f>
        <v>0.13793138772754365</v>
      </c>
      <c r="N203" s="171">
        <v>9781329.3800000008</v>
      </c>
      <c r="O203" s="669">
        <v>0.56789059143172438</v>
      </c>
      <c r="P203" s="202">
        <f t="shared" si="60"/>
        <v>0.32195906380979045</v>
      </c>
      <c r="T203" s="238"/>
      <c r="U203" s="238"/>
    </row>
    <row r="204" spans="1:21" ht="14.1" customHeight="1" x14ac:dyDescent="0.2">
      <c r="A204" s="636" t="s">
        <v>708</v>
      </c>
      <c r="B204" s="34" t="s">
        <v>709</v>
      </c>
      <c r="C204" s="490">
        <v>24020797.739999998</v>
      </c>
      <c r="D204" s="28">
        <v>24874518.809999999</v>
      </c>
      <c r="E204" s="28">
        <v>21233455.920000002</v>
      </c>
      <c r="F204" s="41">
        <f t="shared" si="57"/>
        <v>0.85362278089430921</v>
      </c>
      <c r="G204" s="28">
        <v>17765304.199999999</v>
      </c>
      <c r="H204" s="392">
        <f t="shared" si="58"/>
        <v>0.71419689907159256</v>
      </c>
      <c r="I204" s="28">
        <v>11479247.35</v>
      </c>
      <c r="J204" s="409">
        <f t="shared" si="59"/>
        <v>0.46148620753962638</v>
      </c>
      <c r="K204" s="171">
        <v>15307086.34</v>
      </c>
      <c r="L204" s="669">
        <v>0.70219596067875634</v>
      </c>
      <c r="M204" s="668">
        <f>+G204/K204-1</f>
        <v>0.16059345360692601</v>
      </c>
      <c r="N204" s="171">
        <v>9726276.2100000009</v>
      </c>
      <c r="O204" s="669">
        <v>0.44618235733475875</v>
      </c>
      <c r="P204" s="202">
        <f t="shared" si="60"/>
        <v>0.18023045018993944</v>
      </c>
      <c r="T204" s="238"/>
      <c r="U204" s="238"/>
    </row>
    <row r="205" spans="1:21" ht="14.1" customHeight="1" x14ac:dyDescent="0.2">
      <c r="A205" s="636" t="s">
        <v>710</v>
      </c>
      <c r="B205" s="34" t="s">
        <v>711</v>
      </c>
      <c r="C205" s="490">
        <v>44360060.619999997</v>
      </c>
      <c r="D205" s="28">
        <v>49271010.950000003</v>
      </c>
      <c r="E205" s="28">
        <v>48150970.630000003</v>
      </c>
      <c r="F205" s="41">
        <f t="shared" si="57"/>
        <v>0.97726776255643277</v>
      </c>
      <c r="G205" s="28">
        <v>47899819.399999999</v>
      </c>
      <c r="H205" s="392">
        <f t="shared" si="58"/>
        <v>0.97217041981558927</v>
      </c>
      <c r="I205" s="28">
        <v>31443459.449999999</v>
      </c>
      <c r="J205" s="409">
        <f t="shared" si="59"/>
        <v>0.63817362062874416</v>
      </c>
      <c r="K205" s="171">
        <v>46242295.340000004</v>
      </c>
      <c r="L205" s="669">
        <v>0.93566924999556045</v>
      </c>
      <c r="M205" s="668">
        <f>+G205/K205-1</f>
        <v>3.5844329262051611E-2</v>
      </c>
      <c r="N205" s="171">
        <v>36455235.189999998</v>
      </c>
      <c r="O205" s="669">
        <v>0.73763731488331996</v>
      </c>
      <c r="P205" s="202">
        <f t="shared" si="60"/>
        <v>-0.1374775313855271</v>
      </c>
    </row>
    <row r="206" spans="1:21" ht="14.1" customHeight="1" x14ac:dyDescent="0.2">
      <c r="A206" s="636" t="s">
        <v>712</v>
      </c>
      <c r="B206" s="34" t="s">
        <v>713</v>
      </c>
      <c r="C206" s="490">
        <v>38862805.329999998</v>
      </c>
      <c r="D206" s="28">
        <v>12965270.300000001</v>
      </c>
      <c r="E206" s="28">
        <v>0</v>
      </c>
      <c r="F206" s="41">
        <f t="shared" si="57"/>
        <v>0</v>
      </c>
      <c r="G206" s="28">
        <v>0</v>
      </c>
      <c r="H206" s="392">
        <f t="shared" si="58"/>
        <v>0</v>
      </c>
      <c r="I206" s="28">
        <v>0</v>
      </c>
      <c r="J206" s="409">
        <f t="shared" si="59"/>
        <v>0</v>
      </c>
      <c r="K206" s="171">
        <v>0</v>
      </c>
      <c r="L206" s="669">
        <v>0</v>
      </c>
      <c r="M206" s="668" t="s">
        <v>127</v>
      </c>
      <c r="N206" s="171">
        <v>0</v>
      </c>
      <c r="O206" s="669">
        <v>0</v>
      </c>
      <c r="P206" s="202" t="s">
        <v>127</v>
      </c>
    </row>
    <row r="207" spans="1:21" ht="14.1" customHeight="1" x14ac:dyDescent="0.2">
      <c r="A207" s="636" t="s">
        <v>714</v>
      </c>
      <c r="B207" s="34" t="s">
        <v>715</v>
      </c>
      <c r="C207" s="490">
        <v>22539324.34</v>
      </c>
      <c r="D207" s="28">
        <v>4593360.18</v>
      </c>
      <c r="E207" s="28">
        <v>1625.47</v>
      </c>
      <c r="F207" s="41">
        <f t="shared" si="57"/>
        <v>3.5387383882445731E-4</v>
      </c>
      <c r="G207" s="28">
        <v>1625.47</v>
      </c>
      <c r="H207" s="392">
        <f t="shared" si="58"/>
        <v>3.5387383882445731E-4</v>
      </c>
      <c r="I207" s="28">
        <v>1625.47</v>
      </c>
      <c r="J207" s="409">
        <f t="shared" si="59"/>
        <v>3.5387383882445731E-4</v>
      </c>
      <c r="K207" s="171">
        <v>11528.1</v>
      </c>
      <c r="L207" s="669">
        <v>9.5862876296829249E-4</v>
      </c>
      <c r="M207" s="668">
        <f t="shared" ref="M207:M212" si="61">+G207/K207-1</f>
        <v>-0.85899931471794999</v>
      </c>
      <c r="N207" s="171">
        <v>11528.1</v>
      </c>
      <c r="O207" s="669">
        <v>9.5862876296829249E-4</v>
      </c>
      <c r="P207" s="202">
        <f t="shared" ref="P207:P214" si="62">+I207/N207-1</f>
        <v>-0.85899931471794999</v>
      </c>
    </row>
    <row r="208" spans="1:21" ht="14.1" customHeight="1" x14ac:dyDescent="0.2">
      <c r="A208" s="638" t="s">
        <v>803</v>
      </c>
      <c r="B208" s="34" t="s">
        <v>716</v>
      </c>
      <c r="C208" s="490">
        <v>5375879.29</v>
      </c>
      <c r="D208" s="28">
        <v>5414560.0999999996</v>
      </c>
      <c r="E208" s="28">
        <v>3914272.21</v>
      </c>
      <c r="F208" s="41">
        <f t="shared" si="57"/>
        <v>0.72291601491319679</v>
      </c>
      <c r="G208" s="28">
        <v>3716145.1</v>
      </c>
      <c r="H208" s="392">
        <f t="shared" si="58"/>
        <v>0.68632447167776389</v>
      </c>
      <c r="I208" s="28">
        <v>3333178.19</v>
      </c>
      <c r="J208" s="409">
        <f t="shared" si="59"/>
        <v>0.61559538142350667</v>
      </c>
      <c r="K208" s="171">
        <v>4094092.39</v>
      </c>
      <c r="L208" s="669">
        <v>0.71201017362012797</v>
      </c>
      <c r="M208" s="668">
        <f t="shared" si="61"/>
        <v>-9.2315281140980754E-2</v>
      </c>
      <c r="N208" s="171">
        <v>3824753.04</v>
      </c>
      <c r="O208" s="669">
        <v>0.66516893529716181</v>
      </c>
      <c r="P208" s="202">
        <f t="shared" si="62"/>
        <v>-0.12852459880651534</v>
      </c>
    </row>
    <row r="209" spans="1:19" ht="14.1" customHeight="1" x14ac:dyDescent="0.2">
      <c r="A209" s="636" t="s">
        <v>717</v>
      </c>
      <c r="B209" s="34" t="s">
        <v>718</v>
      </c>
      <c r="C209" s="490">
        <v>30155627.289999999</v>
      </c>
      <c r="D209" s="28">
        <v>30210893.710000001</v>
      </c>
      <c r="E209" s="28">
        <v>30070049.859999999</v>
      </c>
      <c r="F209" s="41">
        <f t="shared" si="57"/>
        <v>0.99533797803692969</v>
      </c>
      <c r="G209" s="28">
        <v>29987693.289999999</v>
      </c>
      <c r="H209" s="392">
        <f t="shared" si="58"/>
        <v>0.99261192263484344</v>
      </c>
      <c r="I209" s="28">
        <v>16110364.289999999</v>
      </c>
      <c r="J209" s="409">
        <f t="shared" si="59"/>
        <v>0.53326341301407332</v>
      </c>
      <c r="K209" s="171">
        <v>26761191.100000001</v>
      </c>
      <c r="L209" s="669">
        <v>0.93475392192085072</v>
      </c>
      <c r="M209" s="668">
        <f t="shared" si="61"/>
        <v>0.12056646424829709</v>
      </c>
      <c r="N209" s="171">
        <v>16265792.48</v>
      </c>
      <c r="O209" s="669">
        <v>0.56815532825183857</v>
      </c>
      <c r="P209" s="202">
        <f t="shared" si="62"/>
        <v>-9.5555252036513272E-3</v>
      </c>
    </row>
    <row r="210" spans="1:19" ht="14.1" customHeight="1" x14ac:dyDescent="0.2">
      <c r="A210" s="636" t="s">
        <v>719</v>
      </c>
      <c r="B210" s="34" t="s">
        <v>720</v>
      </c>
      <c r="C210" s="490">
        <v>67386646.969999999</v>
      </c>
      <c r="D210" s="28">
        <v>69442977.670000002</v>
      </c>
      <c r="E210" s="28">
        <v>63419598.700000003</v>
      </c>
      <c r="F210" s="41">
        <f t="shared" si="57"/>
        <v>0.91326151078048956</v>
      </c>
      <c r="G210" s="28">
        <v>60792505.049999997</v>
      </c>
      <c r="H210" s="392">
        <f t="shared" si="58"/>
        <v>0.87543056317216239</v>
      </c>
      <c r="I210" s="28">
        <v>31899139.829999998</v>
      </c>
      <c r="J210" s="409">
        <f t="shared" si="59"/>
        <v>0.45935731589143414</v>
      </c>
      <c r="K210" s="171">
        <v>60919742.270000003</v>
      </c>
      <c r="L210" s="669">
        <v>0.84751912996289647</v>
      </c>
      <c r="M210" s="668">
        <f t="shared" si="61"/>
        <v>-2.0886040429403119E-3</v>
      </c>
      <c r="N210" s="171">
        <v>31557158.129999999</v>
      </c>
      <c r="O210" s="669">
        <v>0.43902508785907807</v>
      </c>
      <c r="P210" s="202">
        <f t="shared" si="62"/>
        <v>1.0836897878801377E-2</v>
      </c>
    </row>
    <row r="211" spans="1:19" ht="14.1" customHeight="1" x14ac:dyDescent="0.2">
      <c r="A211" s="636" t="s">
        <v>721</v>
      </c>
      <c r="B211" s="34" t="s">
        <v>115</v>
      </c>
      <c r="C211" s="490">
        <v>812128.31</v>
      </c>
      <c r="D211" s="28">
        <v>806060.6</v>
      </c>
      <c r="E211" s="28">
        <v>550239.64</v>
      </c>
      <c r="F211" s="41">
        <f t="shared" si="57"/>
        <v>0.68262812994457245</v>
      </c>
      <c r="G211" s="28">
        <v>550239.64</v>
      </c>
      <c r="H211" s="392">
        <f t="shared" si="58"/>
        <v>0.68262812994457245</v>
      </c>
      <c r="I211" s="28">
        <v>550239.64</v>
      </c>
      <c r="J211" s="409">
        <f t="shared" si="59"/>
        <v>0.68262812994457245</v>
      </c>
      <c r="K211" s="171">
        <v>535531.34</v>
      </c>
      <c r="L211" s="669">
        <v>0.66830057739413085</v>
      </c>
      <c r="M211" s="668">
        <f t="shared" si="61"/>
        <v>2.7464872550689634E-2</v>
      </c>
      <c r="N211" s="171">
        <v>535531.34</v>
      </c>
      <c r="O211" s="669">
        <v>0.66830057739413085</v>
      </c>
      <c r="P211" s="202">
        <f t="shared" si="62"/>
        <v>2.7464872550689634E-2</v>
      </c>
    </row>
    <row r="212" spans="1:19" ht="14.1" customHeight="1" x14ac:dyDescent="0.2">
      <c r="A212" s="643" t="s">
        <v>804</v>
      </c>
      <c r="B212" s="35" t="s">
        <v>722</v>
      </c>
      <c r="C212" s="490">
        <v>97202394.870000005</v>
      </c>
      <c r="D212" s="28">
        <v>97202394.870000005</v>
      </c>
      <c r="E212" s="28">
        <v>97202394.870000005</v>
      </c>
      <c r="F212" s="70">
        <f t="shared" si="57"/>
        <v>1</v>
      </c>
      <c r="G212" s="28">
        <v>97202394.870000005</v>
      </c>
      <c r="H212" s="392">
        <f t="shared" si="58"/>
        <v>1</v>
      </c>
      <c r="I212" s="28">
        <v>65019836.130000003</v>
      </c>
      <c r="J212" s="409">
        <f t="shared" si="59"/>
        <v>0.66891187420802278</v>
      </c>
      <c r="K212" s="171">
        <v>97687346.230000004</v>
      </c>
      <c r="L212" s="669">
        <v>0.99999999989763266</v>
      </c>
      <c r="M212" s="668">
        <f t="shared" si="61"/>
        <v>-4.9643211604725179E-3</v>
      </c>
      <c r="N212" s="171">
        <v>64261061.18</v>
      </c>
      <c r="O212" s="669">
        <v>0.65782379861279361</v>
      </c>
      <c r="P212" s="482">
        <f t="shared" si="62"/>
        <v>1.1807694054018381E-2</v>
      </c>
    </row>
    <row r="213" spans="1:19" ht="14.1" customHeight="1" thickBot="1" x14ac:dyDescent="0.25">
      <c r="A213" s="634">
        <v>9</v>
      </c>
      <c r="B213" s="2" t="s">
        <v>516</v>
      </c>
      <c r="C213" s="481">
        <f>SUM(C193:C212)</f>
        <v>466888628.36000007</v>
      </c>
      <c r="D213" s="198">
        <f>SUM(D193:D212)</f>
        <v>433813958.74000007</v>
      </c>
      <c r="E213" s="194">
        <f>SUM(E193:E212)</f>
        <v>364278261.03999996</v>
      </c>
      <c r="F213" s="493">
        <f>+E213/D213</f>
        <v>0.83971078777187225</v>
      </c>
      <c r="G213" s="194">
        <f>SUM(G193:G212)</f>
        <v>351428991.07999998</v>
      </c>
      <c r="H213" s="493">
        <f>+G213/D213</f>
        <v>0.81009147815509486</v>
      </c>
      <c r="I213" s="194">
        <f>SUM(I193:I212)</f>
        <v>240953819.36000001</v>
      </c>
      <c r="J213" s="494">
        <f>+I213/D213</f>
        <v>0.5554312269246553</v>
      </c>
      <c r="K213" s="544">
        <f>SUM(K193:K212)</f>
        <v>338213387.04000002</v>
      </c>
      <c r="L213" s="493">
        <v>0.80116379771226731</v>
      </c>
      <c r="M213" s="36">
        <f t="shared" si="41"/>
        <v>3.9074751462859769E-2</v>
      </c>
      <c r="N213" s="544">
        <f>SUM(N193:N212)</f>
        <v>234711845.29000002</v>
      </c>
      <c r="O213" s="493">
        <v>0.55598814401261709</v>
      </c>
      <c r="P213" s="36">
        <f t="shared" si="62"/>
        <v>2.6594201337762469E-2</v>
      </c>
    </row>
    <row r="214" spans="1:19" s="6" customFormat="1" ht="14.1" customHeight="1" thickBot="1" x14ac:dyDescent="0.25">
      <c r="A214" s="644"/>
      <c r="B214" s="4" t="s">
        <v>128</v>
      </c>
      <c r="C214" s="236">
        <f>C87+C122+C150+C175+C192+C213</f>
        <v>2210529832.2800002</v>
      </c>
      <c r="D214" s="199">
        <f>D87+D122+D150+D175+D192+D213</f>
        <v>2235951788.4200001</v>
      </c>
      <c r="E214" s="200">
        <f>E87+E122+E150+E175+E192+E213</f>
        <v>1884981689.5599997</v>
      </c>
      <c r="F214" s="172">
        <f>+E214/D214</f>
        <v>0.84303324397347235</v>
      </c>
      <c r="G214" s="200">
        <f>G87+G122+G150+G175+G192+G213</f>
        <v>1840290123.6500001</v>
      </c>
      <c r="H214" s="172">
        <f>+G214/D214</f>
        <v>0.82304552950598808</v>
      </c>
      <c r="I214" s="200">
        <f>I87+I122+I150+I175+I192+I213</f>
        <v>1232008140.27</v>
      </c>
      <c r="J214" s="165">
        <f>+I214/D214</f>
        <v>0.55099942076147312</v>
      </c>
      <c r="K214" s="545">
        <f>K87+K122+K150+K175+K192+K213</f>
        <v>1756634061.2399998</v>
      </c>
      <c r="L214" s="172">
        <v>0.4892344800498753</v>
      </c>
      <c r="M214" s="546">
        <f t="shared" si="41"/>
        <v>4.7622930840216071E-2</v>
      </c>
      <c r="N214" s="545">
        <f>N213+N192+N175+N150+N122+N87</f>
        <v>1166142554.6100001</v>
      </c>
      <c r="O214" s="172">
        <v>0.4892344800498753</v>
      </c>
      <c r="P214" s="546">
        <f t="shared" si="62"/>
        <v>5.6481590007687821E-2</v>
      </c>
      <c r="R214" s="239"/>
    </row>
    <row r="215" spans="1:19" s="256" customFormat="1" ht="14.1" customHeight="1" x14ac:dyDescent="0.2">
      <c r="A215" s="647"/>
      <c r="B215" s="253"/>
      <c r="C215" s="254"/>
      <c r="D215" s="254"/>
      <c r="E215" s="254"/>
      <c r="F215" s="255"/>
      <c r="G215" s="254"/>
      <c r="H215" s="255"/>
      <c r="I215" s="254"/>
      <c r="J215" s="255"/>
      <c r="K215" s="255"/>
      <c r="L215" s="255"/>
      <c r="M215" s="255"/>
      <c r="N215" s="254"/>
      <c r="O215" s="255"/>
      <c r="P215" s="255"/>
      <c r="R215" s="257"/>
      <c r="S215" s="258"/>
    </row>
    <row r="219" spans="1:19" x14ac:dyDescent="0.2">
      <c r="C219" s="323"/>
    </row>
    <row r="220" spans="1:19" x14ac:dyDescent="0.2">
      <c r="C220" s="332"/>
      <c r="D220" s="332"/>
      <c r="E220" s="332"/>
      <c r="F220" s="372"/>
      <c r="G220" s="332"/>
      <c r="H220" s="372"/>
      <c r="I220" s="332"/>
      <c r="J220" s="372"/>
      <c r="K220" s="372"/>
      <c r="L220" s="372"/>
      <c r="M220" s="372"/>
      <c r="O220"/>
      <c r="P220"/>
      <c r="R220"/>
    </row>
    <row r="221" spans="1:19" x14ac:dyDescent="0.2">
      <c r="E221" t="s">
        <v>146</v>
      </c>
    </row>
    <row r="222" spans="1:19" x14ac:dyDescent="0.2">
      <c r="C222" s="335"/>
      <c r="O222"/>
      <c r="P222"/>
      <c r="R222"/>
    </row>
  </sheetData>
  <mergeCells count="15">
    <mergeCell ref="A133:B133"/>
    <mergeCell ref="D133:J133"/>
    <mergeCell ref="K133:P133"/>
    <mergeCell ref="A181:B181"/>
    <mergeCell ref="D181:J181"/>
    <mergeCell ref="K181:P181"/>
    <mergeCell ref="D2:J2"/>
    <mergeCell ref="K2:P2"/>
    <mergeCell ref="A83:B83"/>
    <mergeCell ref="D83:J83"/>
    <mergeCell ref="K83:P83"/>
    <mergeCell ref="A2:B2"/>
    <mergeCell ref="A47:B47"/>
    <mergeCell ref="D47:J47"/>
    <mergeCell ref="K47:P4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rowBreaks count="4" manualBreakCount="4">
    <brk id="45" max="15" man="1"/>
    <brk id="81" max="12" man="1"/>
    <brk id="131" max="15" man="1"/>
    <brk id="179" max="15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4"/>
  <sheetViews>
    <sheetView topLeftCell="E1" zoomScaleNormal="100" workbookViewId="0">
      <selection activeCell="M27" sqref="M27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89" customWidth="1"/>
    <col min="7" max="7" width="12.7109375" customWidth="1"/>
    <col min="8" max="8" width="6.7109375" style="89" customWidth="1"/>
    <col min="9" max="9" width="12.7109375" customWidth="1"/>
    <col min="10" max="10" width="6.7109375" style="89" customWidth="1"/>
    <col min="11" max="11" width="15.42578125" bestFit="1" customWidth="1"/>
    <col min="12" max="12" width="6" style="89" bestFit="1" customWidth="1"/>
    <col min="13" max="13" width="51.85546875" style="89" customWidth="1"/>
    <col min="14" max="14" width="16.5703125" bestFit="1" customWidth="1"/>
    <col min="15" max="15" width="20.42578125" style="238" bestFit="1" customWidth="1"/>
    <col min="16" max="18" width="15.5703125" bestFit="1" customWidth="1"/>
  </cols>
  <sheetData>
    <row r="1" spans="1:15" ht="15" customHeight="1" x14ac:dyDescent="0.25">
      <c r="A1" s="437" t="s">
        <v>19</v>
      </c>
      <c r="K1" s="89"/>
    </row>
    <row r="2" spans="1:15" ht="12.75" customHeight="1" x14ac:dyDescent="0.25">
      <c r="A2" s="438" t="s">
        <v>515</v>
      </c>
      <c r="F2"/>
      <c r="H2"/>
      <c r="J2"/>
      <c r="L2"/>
      <c r="M2"/>
      <c r="O2"/>
    </row>
    <row r="3" spans="1:15" ht="12.75" customHeight="1" x14ac:dyDescent="0.25">
      <c r="A3" s="438"/>
      <c r="F3"/>
      <c r="H3"/>
      <c r="J3"/>
      <c r="L3"/>
      <c r="M3"/>
      <c r="O3"/>
    </row>
    <row r="4" spans="1:15" ht="14.1" customHeight="1" x14ac:dyDescent="0.2">
      <c r="F4"/>
      <c r="H4"/>
      <c r="J4"/>
      <c r="L4"/>
      <c r="M4"/>
      <c r="O4"/>
    </row>
    <row r="5" spans="1:15" ht="14.1" customHeight="1" x14ac:dyDescent="0.2">
      <c r="F5"/>
      <c r="H5"/>
      <c r="J5"/>
      <c r="L5"/>
      <c r="M5"/>
      <c r="O5"/>
    </row>
    <row r="6" spans="1:15" ht="14.1" customHeight="1" x14ac:dyDescent="0.2">
      <c r="F6"/>
      <c r="H6"/>
      <c r="J6"/>
      <c r="L6"/>
      <c r="M6"/>
      <c r="O6"/>
    </row>
    <row r="7" spans="1:15" ht="14.1" customHeight="1" x14ac:dyDescent="0.2">
      <c r="F7"/>
      <c r="H7"/>
      <c r="J7"/>
      <c r="L7"/>
      <c r="M7"/>
      <c r="O7"/>
    </row>
    <row r="8" spans="1:15" ht="14.1" customHeight="1" x14ac:dyDescent="0.2">
      <c r="F8"/>
      <c r="H8"/>
      <c r="J8"/>
      <c r="L8"/>
      <c r="M8"/>
      <c r="O8"/>
    </row>
    <row r="9" spans="1:15" ht="14.1" customHeight="1" x14ac:dyDescent="0.2">
      <c r="F9"/>
      <c r="H9"/>
      <c r="J9"/>
      <c r="L9"/>
      <c r="M9"/>
      <c r="O9"/>
    </row>
    <row r="10" spans="1:15" ht="14.1" customHeight="1" x14ac:dyDescent="0.2">
      <c r="F10"/>
      <c r="H10"/>
      <c r="J10"/>
      <c r="L10"/>
      <c r="M10"/>
      <c r="O10"/>
    </row>
    <row r="11" spans="1:15" ht="14.1" customHeight="1" x14ac:dyDescent="0.2">
      <c r="F11"/>
      <c r="H11"/>
      <c r="J11"/>
      <c r="L11"/>
      <c r="M11"/>
      <c r="O11"/>
    </row>
    <row r="12" spans="1:15" ht="14.1" customHeight="1" x14ac:dyDescent="0.2">
      <c r="F12"/>
      <c r="H12"/>
      <c r="J12"/>
      <c r="L12"/>
      <c r="M12"/>
      <c r="O12"/>
    </row>
    <row r="13" spans="1:15" ht="14.1" customHeight="1" x14ac:dyDescent="0.2">
      <c r="F13"/>
      <c r="H13"/>
      <c r="J13"/>
      <c r="L13"/>
      <c r="M13"/>
      <c r="O13"/>
    </row>
    <row r="14" spans="1:15" ht="14.1" customHeight="1" x14ac:dyDescent="0.2">
      <c r="F14"/>
      <c r="H14"/>
      <c r="J14"/>
      <c r="L14"/>
      <c r="M14"/>
      <c r="O14"/>
    </row>
    <row r="15" spans="1:15" ht="14.1" customHeight="1" x14ac:dyDescent="0.2">
      <c r="F15"/>
      <c r="H15"/>
      <c r="J15"/>
      <c r="L15"/>
      <c r="M15"/>
      <c r="O15"/>
    </row>
    <row r="16" spans="1:15" ht="14.1" customHeight="1" x14ac:dyDescent="0.2">
      <c r="F16"/>
      <c r="H16"/>
      <c r="J16"/>
      <c r="L16"/>
      <c r="M16"/>
      <c r="O16"/>
    </row>
    <row r="17" spans="1:15" ht="14.1" customHeight="1" x14ac:dyDescent="0.2">
      <c r="F17"/>
      <c r="H17"/>
      <c r="J17"/>
      <c r="L17"/>
      <c r="M17"/>
      <c r="O17"/>
    </row>
    <row r="18" spans="1:15" ht="14.1" customHeight="1" x14ac:dyDescent="0.2">
      <c r="F18"/>
      <c r="H18"/>
      <c r="J18"/>
      <c r="L18"/>
      <c r="M18"/>
      <c r="O18"/>
    </row>
    <row r="19" spans="1:15" ht="14.1" customHeight="1" x14ac:dyDescent="0.2">
      <c r="F19"/>
      <c r="H19"/>
      <c r="J19"/>
      <c r="L19"/>
      <c r="M19"/>
      <c r="O19"/>
    </row>
    <row r="20" spans="1:15" ht="14.1" customHeight="1" x14ac:dyDescent="0.2">
      <c r="F20"/>
      <c r="H20"/>
      <c r="J20"/>
      <c r="L20"/>
      <c r="M20"/>
      <c r="O20"/>
    </row>
    <row r="21" spans="1:15" ht="14.1" customHeight="1" x14ac:dyDescent="0.2">
      <c r="F21"/>
      <c r="H21"/>
      <c r="J21"/>
      <c r="L21"/>
      <c r="M21"/>
      <c r="O21"/>
    </row>
    <row r="22" spans="1:15" ht="14.1" customHeight="1" x14ac:dyDescent="0.2">
      <c r="F22"/>
      <c r="H22"/>
      <c r="J22"/>
      <c r="L22"/>
      <c r="M22"/>
      <c r="O22"/>
    </row>
    <row r="23" spans="1:15" ht="14.1" customHeight="1" x14ac:dyDescent="0.2">
      <c r="F23"/>
      <c r="H23"/>
      <c r="J23"/>
      <c r="L23"/>
      <c r="M23"/>
      <c r="O23"/>
    </row>
    <row r="24" spans="1:15" ht="14.1" customHeight="1" x14ac:dyDescent="0.2">
      <c r="F24"/>
      <c r="H24"/>
      <c r="J24"/>
      <c r="L24"/>
      <c r="M24"/>
      <c r="O24"/>
    </row>
    <row r="25" spans="1:15" ht="14.1" customHeight="1" x14ac:dyDescent="0.2">
      <c r="F25"/>
      <c r="H25"/>
      <c r="J25"/>
      <c r="L25"/>
      <c r="M25"/>
      <c r="O25"/>
    </row>
    <row r="26" spans="1:15" ht="14.1" customHeight="1" x14ac:dyDescent="0.2">
      <c r="F26"/>
      <c r="H26"/>
      <c r="J26"/>
      <c r="L26"/>
      <c r="M26"/>
      <c r="O26"/>
    </row>
    <row r="27" spans="1:15" ht="14.1" customHeight="1" x14ac:dyDescent="0.2">
      <c r="F27"/>
      <c r="H27"/>
      <c r="J27"/>
      <c r="L27"/>
      <c r="M27"/>
      <c r="O27"/>
    </row>
    <row r="28" spans="1:15" ht="14.1" customHeight="1" x14ac:dyDescent="0.25">
      <c r="A28" s="438" t="s">
        <v>19</v>
      </c>
      <c r="B28" s="439"/>
      <c r="F28"/>
      <c r="H28"/>
      <c r="J28"/>
      <c r="L28"/>
      <c r="M28"/>
      <c r="O28"/>
    </row>
    <row r="29" spans="1:15" ht="14.1" customHeight="1" x14ac:dyDescent="0.25">
      <c r="A29" s="734" t="s">
        <v>453</v>
      </c>
      <c r="B29" s="735"/>
      <c r="C29" s="323"/>
      <c r="F29"/>
      <c r="H29"/>
      <c r="J29"/>
      <c r="L29"/>
      <c r="M29"/>
      <c r="O29"/>
    </row>
    <row r="30" spans="1:15" ht="14.1" customHeight="1" x14ac:dyDescent="0.2">
      <c r="F30"/>
      <c r="H30"/>
      <c r="J30"/>
      <c r="L30"/>
      <c r="M30"/>
      <c r="O30"/>
    </row>
    <row r="31" spans="1:15" ht="14.1" customHeight="1" x14ac:dyDescent="0.2">
      <c r="F31"/>
      <c r="H31"/>
      <c r="J31"/>
      <c r="L31"/>
      <c r="M31"/>
      <c r="O31"/>
    </row>
    <row r="32" spans="1:15" ht="14.1" customHeight="1" x14ac:dyDescent="0.2">
      <c r="F32"/>
      <c r="H32"/>
      <c r="J32"/>
      <c r="L32"/>
      <c r="M32"/>
      <c r="O32"/>
    </row>
    <row r="33" spans="1:16" ht="14.1" customHeight="1" x14ac:dyDescent="0.2">
      <c r="F33"/>
      <c r="H33"/>
      <c r="J33"/>
      <c r="L33"/>
      <c r="M33"/>
      <c r="O33"/>
    </row>
    <row r="34" spans="1:16" s="256" customFormat="1" ht="351" customHeight="1" x14ac:dyDescent="0.2">
      <c r="A34" s="233"/>
      <c r="B34" s="253"/>
      <c r="C34" s="254"/>
      <c r="D34" s="254"/>
      <c r="E34" s="254"/>
      <c r="F34" s="255"/>
      <c r="G34" s="254"/>
      <c r="H34" s="255"/>
      <c r="I34" s="254"/>
      <c r="J34" s="255"/>
      <c r="K34" s="254"/>
      <c r="L34" s="255"/>
      <c r="M34" s="255"/>
      <c r="O34" s="257"/>
      <c r="P34" s="258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4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XFD141"/>
  <sheetViews>
    <sheetView topLeftCell="A31" zoomScaleNormal="100" workbookViewId="0">
      <pane xSplit="1" topLeftCell="B1" activePane="topRight" state="frozen"/>
      <selection activeCell="B17" sqref="B17"/>
      <selection pane="topRight" activeCell="B17" sqref="B17"/>
    </sheetView>
  </sheetViews>
  <sheetFormatPr defaultColWidth="11.42578125" defaultRowHeight="12.75" x14ac:dyDescent="0.2"/>
  <cols>
    <col min="1" max="1" width="4.140625" customWidth="1"/>
    <col min="2" max="2" width="33" bestFit="1" customWidth="1"/>
    <col min="3" max="5" width="11.7109375" customWidth="1"/>
    <col min="6" max="6" width="6.28515625" style="89" customWidth="1"/>
    <col min="7" max="7" width="11.7109375" customWidth="1"/>
    <col min="8" max="8" width="6.28515625" style="89" customWidth="1"/>
    <col min="9" max="9" width="11.7109375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7109375" customWidth="1"/>
    <col min="15" max="15" width="6.28515625" style="89" customWidth="1"/>
    <col min="16" max="16" width="8.140625" style="89" customWidth="1"/>
    <col min="17" max="17" width="3.140625" customWidth="1"/>
    <col min="18" max="18" width="15.5703125" bestFit="1" customWidth="1"/>
  </cols>
  <sheetData>
    <row r="1" spans="1:16384" ht="15.75" thickBot="1" x14ac:dyDescent="0.3">
      <c r="A1" s="7" t="s">
        <v>19</v>
      </c>
    </row>
    <row r="2" spans="1:16384" x14ac:dyDescent="0.2">
      <c r="A2" s="8" t="s">
        <v>21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39"/>
    </row>
    <row r="3" spans="1:16384" x14ac:dyDescent="0.2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80" t="s">
        <v>37</v>
      </c>
      <c r="I3" s="79">
        <v>5</v>
      </c>
      <c r="J3" s="141" t="s">
        <v>38</v>
      </c>
      <c r="K3" s="79" t="s">
        <v>525</v>
      </c>
      <c r="L3" s="80" t="s">
        <v>526</v>
      </c>
      <c r="M3" s="80" t="s">
        <v>527</v>
      </c>
      <c r="N3" s="79" t="s">
        <v>39</v>
      </c>
      <c r="O3" s="80" t="s">
        <v>40</v>
      </c>
      <c r="P3" s="547" t="s">
        <v>352</v>
      </c>
    </row>
    <row r="4" spans="1:16384" ht="25.5" x14ac:dyDescent="0.2">
      <c r="A4" s="1"/>
      <c r="B4" s="2" t="s">
        <v>22</v>
      </c>
      <c r="C4" s="150" t="s">
        <v>13</v>
      </c>
      <c r="D4" s="104" t="s">
        <v>14</v>
      </c>
      <c r="E4" s="81" t="s">
        <v>15</v>
      </c>
      <c r="F4" s="81" t="s">
        <v>18</v>
      </c>
      <c r="G4" s="81" t="s">
        <v>16</v>
      </c>
      <c r="H4" s="81" t="s">
        <v>18</v>
      </c>
      <c r="I4" s="81" t="s">
        <v>17</v>
      </c>
      <c r="J4" s="105" t="s">
        <v>18</v>
      </c>
      <c r="K4" s="81" t="s">
        <v>16</v>
      </c>
      <c r="L4" s="81" t="s">
        <v>18</v>
      </c>
      <c r="M4" s="548" t="s">
        <v>824</v>
      </c>
      <c r="N4" s="517" t="s">
        <v>17</v>
      </c>
      <c r="O4" s="81" t="s">
        <v>18</v>
      </c>
      <c r="P4" s="548" t="s">
        <v>824</v>
      </c>
    </row>
    <row r="5" spans="1:16384" ht="15" customHeight="1" x14ac:dyDescent="0.2">
      <c r="A5" s="25">
        <v>1</v>
      </c>
      <c r="B5" s="19" t="s">
        <v>495</v>
      </c>
      <c r="C5" s="189">
        <v>176912692.76000002</v>
      </c>
      <c r="D5" s="195">
        <v>254522355.84</v>
      </c>
      <c r="E5" s="26">
        <v>168068704.20999998</v>
      </c>
      <c r="F5" s="41">
        <f t="shared" ref="F5:F17" si="0">+E5/D5</f>
        <v>0.66032983097034015</v>
      </c>
      <c r="G5" s="26">
        <v>161103705.72999999</v>
      </c>
      <c r="H5" s="41">
        <f t="shared" ref="H5:H17" si="1">+G5/D5</f>
        <v>0.63296485370925282</v>
      </c>
      <c r="I5" s="26">
        <v>104536065.27000001</v>
      </c>
      <c r="J5" s="145">
        <f t="shared" ref="J5:J17" si="2">+I5/D5</f>
        <v>0.41071466954248353</v>
      </c>
      <c r="K5" s="531">
        <v>116241293.59999999</v>
      </c>
      <c r="L5" s="41">
        <v>0.76280621091849443</v>
      </c>
      <c r="M5" s="549">
        <f>+G5/K5-1</f>
        <v>0.38594212728203847</v>
      </c>
      <c r="N5" s="26">
        <v>85118344.260000005</v>
      </c>
      <c r="O5" s="145">
        <v>0.55856915949382202</v>
      </c>
      <c r="P5" s="549">
        <f t="shared" ref="P5:P17" si="3">+I5/N5-1</f>
        <v>0.22812615986381513</v>
      </c>
    </row>
    <row r="6" spans="1:16384" ht="15" customHeight="1" x14ac:dyDescent="0.2">
      <c r="A6" s="27">
        <v>2</v>
      </c>
      <c r="B6" s="20" t="s">
        <v>496</v>
      </c>
      <c r="C6" s="190">
        <v>352921046.16000003</v>
      </c>
      <c r="D6" s="195">
        <v>357400869.30000001</v>
      </c>
      <c r="E6" s="26">
        <v>330794747.26999998</v>
      </c>
      <c r="F6" s="41">
        <f t="shared" si="0"/>
        <v>0.92555663873423033</v>
      </c>
      <c r="G6" s="26">
        <v>322832848.50999999</v>
      </c>
      <c r="H6" s="264">
        <f t="shared" si="1"/>
        <v>0.90327941603022843</v>
      </c>
      <c r="I6" s="26">
        <v>253019838.28</v>
      </c>
      <c r="J6" s="170">
        <f t="shared" si="2"/>
        <v>0.70794410426466192</v>
      </c>
      <c r="K6" s="531">
        <v>315215799.19999999</v>
      </c>
      <c r="L6" s="264">
        <v>0.88005095679647616</v>
      </c>
      <c r="M6" s="550">
        <f t="shared" ref="M6:M30" si="4">+G6/K6-1</f>
        <v>2.4164554344457523E-2</v>
      </c>
      <c r="N6" s="26">
        <v>198465481.09999999</v>
      </c>
      <c r="O6" s="170">
        <v>0.554095755911996</v>
      </c>
      <c r="P6" s="550">
        <f t="shared" si="3"/>
        <v>0.27488083508341643</v>
      </c>
    </row>
    <row r="7" spans="1:16384" ht="15" customHeight="1" x14ac:dyDescent="0.2">
      <c r="A7" s="27">
        <v>3</v>
      </c>
      <c r="B7" s="20" t="s">
        <v>816</v>
      </c>
      <c r="C7" s="190">
        <v>229058025.21000001</v>
      </c>
      <c r="D7" s="195">
        <v>0</v>
      </c>
      <c r="E7" s="26">
        <v>0</v>
      </c>
      <c r="F7" s="41" t="s">
        <v>127</v>
      </c>
      <c r="G7" s="26">
        <v>0</v>
      </c>
      <c r="H7" s="264" t="s">
        <v>127</v>
      </c>
      <c r="I7" s="26">
        <v>0</v>
      </c>
      <c r="J7" s="170" t="s">
        <v>127</v>
      </c>
      <c r="K7" s="531">
        <v>148124298.19999999</v>
      </c>
      <c r="L7" s="264">
        <v>0.64941129189998481</v>
      </c>
      <c r="M7" s="550">
        <f t="shared" si="4"/>
        <v>-1</v>
      </c>
      <c r="N7" s="26">
        <v>102078813.5</v>
      </c>
      <c r="O7" s="170">
        <v>0.44753720325577628</v>
      </c>
      <c r="P7" s="550">
        <f t="shared" si="3"/>
        <v>-1</v>
      </c>
    </row>
    <row r="8" spans="1:16384" ht="15" customHeight="1" x14ac:dyDescent="0.2">
      <c r="A8" s="27">
        <v>4</v>
      </c>
      <c r="B8" s="20" t="s">
        <v>497</v>
      </c>
      <c r="C8" s="190">
        <v>241971221.13</v>
      </c>
      <c r="D8" s="195">
        <v>243085919.19999999</v>
      </c>
      <c r="E8" s="26">
        <v>166291435.86000001</v>
      </c>
      <c r="F8" s="41">
        <f t="shared" si="0"/>
        <v>0.68408501984511505</v>
      </c>
      <c r="G8" s="26">
        <v>164487163.31999999</v>
      </c>
      <c r="H8" s="264">
        <f t="shared" si="1"/>
        <v>0.67666265434596184</v>
      </c>
      <c r="I8" s="26">
        <v>151728497.5</v>
      </c>
      <c r="J8" s="170">
        <f t="shared" si="2"/>
        <v>0.62417641465758744</v>
      </c>
      <c r="K8" s="531">
        <v>162148354.59999999</v>
      </c>
      <c r="L8" s="264">
        <v>0.67480208884940129</v>
      </c>
      <c r="M8" s="550">
        <f t="shared" si="4"/>
        <v>1.4423881918318227E-2</v>
      </c>
      <c r="N8" s="26">
        <v>151644646.40000001</v>
      </c>
      <c r="O8" s="170">
        <v>0.63108950075987302</v>
      </c>
      <c r="P8" s="550">
        <f t="shared" si="3"/>
        <v>5.5294467685196302E-4</v>
      </c>
    </row>
    <row r="9" spans="1:16384" ht="15" customHeight="1" x14ac:dyDescent="0.2">
      <c r="A9" s="123" t="s">
        <v>408</v>
      </c>
      <c r="B9" s="20" t="s">
        <v>498</v>
      </c>
      <c r="C9" s="190">
        <v>65538838.630000003</v>
      </c>
      <c r="D9" s="195">
        <v>66867986.350000001</v>
      </c>
      <c r="E9" s="26">
        <v>58989115.219999999</v>
      </c>
      <c r="F9" s="41">
        <f t="shared" si="0"/>
        <v>0.88217274722824068</v>
      </c>
      <c r="G9" s="26">
        <v>57843496.960000001</v>
      </c>
      <c r="H9" s="264">
        <f t="shared" si="1"/>
        <v>0.86504021008253373</v>
      </c>
      <c r="I9" s="26">
        <v>41167047.770000003</v>
      </c>
      <c r="J9" s="170">
        <f t="shared" si="2"/>
        <v>0.61564658990213483</v>
      </c>
      <c r="K9" s="531">
        <v>57620050.060000002</v>
      </c>
      <c r="L9" s="264">
        <v>0.8416789883706185</v>
      </c>
      <c r="M9" s="551">
        <f t="shared" si="4"/>
        <v>3.8779365822716461E-3</v>
      </c>
      <c r="N9" s="26">
        <v>31843370.969999999</v>
      </c>
      <c r="O9" s="170">
        <v>0.46514878477944732</v>
      </c>
      <c r="P9" s="551">
        <f t="shared" si="3"/>
        <v>0.29279804606063675</v>
      </c>
    </row>
    <row r="10" spans="1:16384" ht="15" customHeight="1" x14ac:dyDescent="0.2">
      <c r="A10" s="123" t="s">
        <v>407</v>
      </c>
      <c r="B10" s="20" t="s">
        <v>499</v>
      </c>
      <c r="C10" s="190">
        <v>294571257.25</v>
      </c>
      <c r="D10" s="195">
        <v>291030857.63</v>
      </c>
      <c r="E10" s="26">
        <v>274072161.79000002</v>
      </c>
      <c r="F10" s="41">
        <f t="shared" si="0"/>
        <v>0.94172887377612624</v>
      </c>
      <c r="G10" s="26">
        <v>273269548.89999998</v>
      </c>
      <c r="H10" s="264">
        <f t="shared" si="1"/>
        <v>0.93897104631914763</v>
      </c>
      <c r="I10" s="26">
        <v>132760425.97</v>
      </c>
      <c r="J10" s="170">
        <f t="shared" si="2"/>
        <v>0.45617302251427927</v>
      </c>
      <c r="K10" s="531">
        <v>274624810.60000002</v>
      </c>
      <c r="L10" s="264">
        <v>0.95809883478226243</v>
      </c>
      <c r="M10" s="549">
        <f t="shared" si="4"/>
        <v>-4.9349572496347749E-3</v>
      </c>
      <c r="N10" s="26">
        <v>136042977.90000001</v>
      </c>
      <c r="O10" s="170">
        <v>0.47462069549188457</v>
      </c>
      <c r="P10" s="549">
        <f t="shared" si="3"/>
        <v>-2.4128786216462306E-2</v>
      </c>
    </row>
    <row r="11" spans="1:16384" ht="15" customHeight="1" x14ac:dyDescent="0.2">
      <c r="A11" s="123" t="s">
        <v>431</v>
      </c>
      <c r="B11" s="20" t="s">
        <v>500</v>
      </c>
      <c r="C11" s="190">
        <v>4533816.79</v>
      </c>
      <c r="D11" s="195">
        <v>4488025.59</v>
      </c>
      <c r="E11" s="26">
        <v>3537554.38</v>
      </c>
      <c r="F11" s="41">
        <f t="shared" si="0"/>
        <v>0.78822063490061334</v>
      </c>
      <c r="G11" s="26">
        <v>3427705.5</v>
      </c>
      <c r="H11" s="264">
        <f t="shared" si="1"/>
        <v>0.76374464255227215</v>
      </c>
      <c r="I11" s="26">
        <v>2028362.57</v>
      </c>
      <c r="J11" s="170">
        <f t="shared" si="2"/>
        <v>0.45194986733576092</v>
      </c>
      <c r="K11" s="531">
        <v>3629731.7</v>
      </c>
      <c r="L11" s="264">
        <v>0.82423949815827213</v>
      </c>
      <c r="M11" s="550">
        <f t="shared" si="4"/>
        <v>-5.5658714389275721E-2</v>
      </c>
      <c r="N11" s="26">
        <v>1954870.13</v>
      </c>
      <c r="O11" s="170">
        <v>0.44391192189654022</v>
      </c>
      <c r="P11" s="550">
        <f t="shared" si="3"/>
        <v>3.7594538313396875E-2</v>
      </c>
    </row>
    <row r="12" spans="1:16384" ht="15" customHeight="1" x14ac:dyDescent="0.2">
      <c r="A12" s="123" t="s">
        <v>435</v>
      </c>
      <c r="B12" s="20" t="s">
        <v>501</v>
      </c>
      <c r="C12" s="190">
        <v>187813679.03</v>
      </c>
      <c r="D12" s="195">
        <v>204348269.66</v>
      </c>
      <c r="E12" s="26">
        <v>199405768.83000001</v>
      </c>
      <c r="F12" s="41">
        <f t="shared" si="0"/>
        <v>0.97581334631204142</v>
      </c>
      <c r="G12" s="26">
        <v>196846752.59999999</v>
      </c>
      <c r="H12" s="264">
        <f t="shared" si="1"/>
        <v>0.9632905281141787</v>
      </c>
      <c r="I12" s="26">
        <v>103783231.25</v>
      </c>
      <c r="J12" s="170">
        <f t="shared" si="2"/>
        <v>0.50787428453726213</v>
      </c>
      <c r="K12" s="531">
        <v>45318984.18</v>
      </c>
      <c r="L12" s="264">
        <v>0.86058953068811317</v>
      </c>
      <c r="M12" s="550">
        <f t="shared" si="4"/>
        <v>3.3435826323501674</v>
      </c>
      <c r="N12" s="26">
        <v>18553354.440000001</v>
      </c>
      <c r="O12" s="170">
        <v>0.35232084035229189</v>
      </c>
      <c r="P12" s="550">
        <f t="shared" si="3"/>
        <v>4.5937718209193008</v>
      </c>
    </row>
    <row r="13" spans="1:16384" ht="15" customHeight="1" x14ac:dyDescent="0.2">
      <c r="A13" s="123" t="s">
        <v>493</v>
      </c>
      <c r="B13" s="20" t="s">
        <v>502</v>
      </c>
      <c r="C13" s="190">
        <v>84899098.530000001</v>
      </c>
      <c r="D13" s="195">
        <v>86814010.450000003</v>
      </c>
      <c r="E13" s="26">
        <v>72672579.370000005</v>
      </c>
      <c r="F13" s="41">
        <f t="shared" si="0"/>
        <v>0.83710657984007464</v>
      </c>
      <c r="G13" s="26">
        <v>62745541.100000001</v>
      </c>
      <c r="H13" s="264">
        <f t="shared" si="1"/>
        <v>0.7227582365422216</v>
      </c>
      <c r="I13" s="26">
        <v>44053809.960000001</v>
      </c>
      <c r="J13" s="170">
        <f t="shared" si="2"/>
        <v>0.50745046486906076</v>
      </c>
      <c r="K13" s="531">
        <v>75233982.810000002</v>
      </c>
      <c r="L13" s="264">
        <v>0.75325243485370919</v>
      </c>
      <c r="M13" s="550">
        <f t="shared" si="4"/>
        <v>-0.1659946907441946</v>
      </c>
      <c r="N13" s="26">
        <v>55665600.600000001</v>
      </c>
      <c r="O13" s="170">
        <v>0.55733124345466378</v>
      </c>
      <c r="P13" s="550">
        <f t="shared" si="3"/>
        <v>-0.20859903629603527</v>
      </c>
    </row>
    <row r="14" spans="1:16384" ht="29.45" customHeight="1" x14ac:dyDescent="0.2">
      <c r="A14" s="123" t="s">
        <v>494</v>
      </c>
      <c r="B14" s="592" t="s">
        <v>752</v>
      </c>
      <c r="C14" s="190">
        <v>41238961.280000001</v>
      </c>
      <c r="D14" s="195">
        <v>64023175.68</v>
      </c>
      <c r="E14" s="26">
        <v>39940887.530000001</v>
      </c>
      <c r="F14" s="41">
        <f t="shared" si="0"/>
        <v>0.62385045892806301</v>
      </c>
      <c r="G14" s="26">
        <v>34563579.770000003</v>
      </c>
      <c r="H14" s="390">
        <f t="shared" si="1"/>
        <v>0.53986043964384622</v>
      </c>
      <c r="I14" s="26">
        <v>31446827.82</v>
      </c>
      <c r="J14" s="405">
        <f t="shared" si="2"/>
        <v>0.49117881901355881</v>
      </c>
      <c r="K14" s="531">
        <v>26859431.989999998</v>
      </c>
      <c r="L14" s="390">
        <v>0.56323097548038425</v>
      </c>
      <c r="M14" s="550">
        <f t="shared" si="4"/>
        <v>0.28683211852239943</v>
      </c>
      <c r="N14" s="26">
        <v>25245561.68</v>
      </c>
      <c r="O14" s="405">
        <v>0.52938879485130208</v>
      </c>
      <c r="P14" s="550">
        <f t="shared" si="3"/>
        <v>0.2456378756236095</v>
      </c>
    </row>
    <row r="15" spans="1:16384" ht="15" customHeight="1" x14ac:dyDescent="0.2">
      <c r="A15" s="613" t="s">
        <v>409</v>
      </c>
      <c r="B15" s="614" t="s">
        <v>23</v>
      </c>
      <c r="C15" s="190">
        <v>636171414.34000003</v>
      </c>
      <c r="D15" s="615">
        <v>614983256.83000004</v>
      </c>
      <c r="E15" s="616">
        <v>356024033.57999998</v>
      </c>
      <c r="F15" s="41">
        <f t="shared" si="0"/>
        <v>0.57891662842199265</v>
      </c>
      <c r="G15" s="616">
        <v>356024033.57999998</v>
      </c>
      <c r="H15" s="390">
        <f t="shared" si="1"/>
        <v>0.57891662842199265</v>
      </c>
      <c r="I15" s="616">
        <v>240043483.68000001</v>
      </c>
      <c r="J15" s="405">
        <f t="shared" si="2"/>
        <v>0.3903252340841456</v>
      </c>
      <c r="K15" s="531">
        <v>490469595</v>
      </c>
      <c r="L15" s="390">
        <v>0.62015143808177731</v>
      </c>
      <c r="M15" s="550">
        <f t="shared" si="4"/>
        <v>-0.27411599575300893</v>
      </c>
      <c r="N15" s="616">
        <v>329644983.30000001</v>
      </c>
      <c r="O15" s="405">
        <v>0.41680424746805861</v>
      </c>
      <c r="P15" s="550">
        <f t="shared" si="3"/>
        <v>-0.27181211351381729</v>
      </c>
      <c r="Q15" s="460"/>
      <c r="R15" s="460"/>
      <c r="S15" s="460"/>
      <c r="T15" s="460"/>
      <c r="U15" s="460"/>
      <c r="V15" s="460"/>
      <c r="W15" s="460"/>
      <c r="X15" s="460"/>
      <c r="Y15" s="460"/>
      <c r="Z15" s="460"/>
      <c r="AA15" s="460"/>
      <c r="AB15" s="460"/>
      <c r="AC15" s="460"/>
      <c r="AD15" s="460"/>
      <c r="AE15" s="460"/>
      <c r="AF15" s="460"/>
      <c r="AG15" s="460"/>
      <c r="AH15" s="460"/>
      <c r="AI15" s="460"/>
      <c r="AJ15" s="460"/>
      <c r="AK15" s="460"/>
      <c r="AL15" s="460"/>
      <c r="AM15" s="460"/>
      <c r="AN15" s="460"/>
      <c r="AO15" s="460"/>
      <c r="AP15" s="460"/>
      <c r="AQ15" s="460"/>
      <c r="AR15" s="460"/>
      <c r="AS15" s="460"/>
      <c r="AT15" s="460"/>
      <c r="AU15" s="460"/>
      <c r="AV15" s="460"/>
      <c r="AW15" s="460"/>
      <c r="AX15" s="460"/>
      <c r="AY15" s="460"/>
      <c r="AZ15" s="460"/>
      <c r="BA15" s="460"/>
      <c r="BB15" s="460"/>
      <c r="BC15" s="460"/>
      <c r="BD15" s="460"/>
      <c r="BE15" s="460"/>
      <c r="BF15" s="460"/>
      <c r="BG15" s="460"/>
      <c r="BH15" s="460"/>
      <c r="BI15" s="460"/>
      <c r="BJ15" s="460"/>
      <c r="BK15" s="460"/>
      <c r="BL15" s="460"/>
      <c r="BM15" s="460"/>
      <c r="BN15" s="460"/>
      <c r="BO15" s="460"/>
      <c r="BP15" s="460"/>
      <c r="BQ15" s="460"/>
      <c r="BR15" s="460"/>
      <c r="BS15" s="460"/>
      <c r="BT15" s="460"/>
      <c r="BU15" s="460"/>
      <c r="BV15" s="460"/>
      <c r="BW15" s="460"/>
      <c r="BX15" s="460"/>
      <c r="BY15" s="460"/>
      <c r="BZ15" s="460"/>
      <c r="CA15" s="460"/>
      <c r="CB15" s="460"/>
      <c r="CC15" s="460"/>
      <c r="CD15" s="460"/>
      <c r="CE15" s="460"/>
      <c r="CF15" s="460"/>
      <c r="CG15" s="460"/>
      <c r="CH15" s="460"/>
      <c r="CI15" s="460"/>
      <c r="CJ15" s="460"/>
      <c r="CK15" s="460"/>
      <c r="CL15" s="460"/>
      <c r="CM15" s="460"/>
      <c r="CN15" s="460"/>
      <c r="CO15" s="460"/>
      <c r="CP15" s="460"/>
      <c r="CQ15" s="460"/>
      <c r="CR15" s="460"/>
      <c r="CS15" s="460"/>
      <c r="CT15" s="460"/>
      <c r="CU15" s="460"/>
      <c r="CV15" s="460"/>
      <c r="CW15" s="460"/>
      <c r="CX15" s="460"/>
      <c r="CY15" s="460"/>
      <c r="CZ15" s="460"/>
      <c r="DA15" s="460"/>
      <c r="DB15" s="460"/>
      <c r="DC15" s="460"/>
      <c r="DD15" s="460"/>
      <c r="DE15" s="460"/>
      <c r="DF15" s="460"/>
      <c r="DG15" s="460"/>
      <c r="DH15" s="460"/>
      <c r="DI15" s="460"/>
      <c r="DJ15" s="460"/>
      <c r="DK15" s="460"/>
      <c r="DL15" s="460"/>
      <c r="DM15" s="460"/>
      <c r="DN15" s="460"/>
      <c r="DO15" s="460"/>
      <c r="DP15" s="460"/>
      <c r="DQ15" s="460"/>
      <c r="DR15" s="460"/>
      <c r="DS15" s="460"/>
      <c r="DT15" s="460"/>
      <c r="DU15" s="460"/>
      <c r="DV15" s="460"/>
      <c r="DW15" s="460"/>
      <c r="DX15" s="460"/>
      <c r="DY15" s="460"/>
      <c r="DZ15" s="460"/>
      <c r="EA15" s="460"/>
      <c r="EB15" s="460"/>
      <c r="EC15" s="460"/>
      <c r="ED15" s="460"/>
      <c r="EE15" s="460"/>
      <c r="EF15" s="460"/>
      <c r="EG15" s="460"/>
      <c r="EH15" s="460"/>
      <c r="EI15" s="460"/>
      <c r="EJ15" s="460"/>
      <c r="EK15" s="460"/>
      <c r="EL15" s="460"/>
      <c r="EM15" s="460"/>
      <c r="EN15" s="460"/>
      <c r="EO15" s="460"/>
      <c r="EP15" s="460"/>
      <c r="EQ15" s="460"/>
      <c r="ER15" s="460"/>
      <c r="ES15" s="460"/>
      <c r="ET15" s="460"/>
      <c r="EU15" s="460"/>
      <c r="EV15" s="460"/>
      <c r="EW15" s="460"/>
      <c r="EX15" s="460"/>
      <c r="EY15" s="460"/>
      <c r="EZ15" s="460"/>
      <c r="FA15" s="460"/>
      <c r="FB15" s="460"/>
      <c r="FC15" s="460"/>
      <c r="FD15" s="460"/>
      <c r="FE15" s="460"/>
      <c r="FF15" s="460"/>
      <c r="FG15" s="460"/>
      <c r="FH15" s="460"/>
      <c r="FI15" s="460"/>
      <c r="FJ15" s="460"/>
      <c r="FK15" s="460"/>
      <c r="FL15" s="460"/>
      <c r="FM15" s="460"/>
      <c r="FN15" s="460"/>
      <c r="FO15" s="460"/>
      <c r="FP15" s="460"/>
      <c r="FQ15" s="460"/>
      <c r="FR15" s="460"/>
      <c r="FS15" s="460"/>
      <c r="FT15" s="460"/>
      <c r="FU15" s="460"/>
      <c r="FV15" s="460"/>
      <c r="FW15" s="460"/>
      <c r="FX15" s="460"/>
      <c r="FY15" s="460"/>
      <c r="FZ15" s="460"/>
      <c r="GA15" s="460"/>
      <c r="GB15" s="460"/>
      <c r="GC15" s="460"/>
      <c r="GD15" s="460"/>
      <c r="GE15" s="460"/>
      <c r="GF15" s="460"/>
      <c r="GG15" s="460"/>
      <c r="GH15" s="460"/>
      <c r="GI15" s="460"/>
      <c r="GJ15" s="460"/>
      <c r="GK15" s="460"/>
      <c r="GL15" s="460"/>
      <c r="GM15" s="460"/>
      <c r="GN15" s="460"/>
      <c r="GO15" s="460"/>
      <c r="GP15" s="460"/>
      <c r="GQ15" s="460"/>
      <c r="GR15" s="460"/>
      <c r="GS15" s="460"/>
      <c r="GT15" s="460"/>
      <c r="GU15" s="460"/>
      <c r="GV15" s="460"/>
      <c r="GW15" s="460"/>
      <c r="GX15" s="460"/>
      <c r="GY15" s="460"/>
      <c r="GZ15" s="460"/>
      <c r="HA15" s="460"/>
      <c r="HB15" s="460"/>
      <c r="HC15" s="460"/>
      <c r="HD15" s="460"/>
      <c r="HE15" s="460"/>
      <c r="HF15" s="460"/>
      <c r="HG15" s="460"/>
      <c r="HH15" s="460"/>
      <c r="HI15" s="460"/>
      <c r="HJ15" s="460"/>
      <c r="HK15" s="460"/>
      <c r="HL15" s="460"/>
      <c r="HM15" s="460"/>
      <c r="HN15" s="460"/>
      <c r="HO15" s="460"/>
      <c r="HP15" s="460"/>
      <c r="HQ15" s="460"/>
      <c r="HR15" s="460"/>
      <c r="HS15" s="460"/>
      <c r="HT15" s="460"/>
      <c r="HU15" s="460"/>
      <c r="HV15" s="460"/>
      <c r="HW15" s="460"/>
      <c r="HX15" s="460"/>
      <c r="HY15" s="460"/>
      <c r="HZ15" s="460"/>
      <c r="IA15" s="460"/>
      <c r="IB15" s="460"/>
      <c r="IC15" s="460"/>
      <c r="ID15" s="460"/>
      <c r="IE15" s="460"/>
      <c r="IF15" s="460"/>
      <c r="IG15" s="460"/>
      <c r="IH15" s="460"/>
      <c r="II15" s="460"/>
      <c r="IJ15" s="460"/>
      <c r="IK15" s="460"/>
      <c r="IL15" s="460"/>
      <c r="IM15" s="460"/>
      <c r="IN15" s="460"/>
      <c r="IO15" s="460"/>
      <c r="IP15" s="460"/>
      <c r="IQ15" s="460"/>
      <c r="IR15" s="460"/>
      <c r="IS15" s="460"/>
      <c r="IT15" s="460"/>
      <c r="IU15" s="460"/>
      <c r="IV15" s="460"/>
      <c r="IW15" s="460"/>
      <c r="IX15" s="460"/>
      <c r="IY15" s="460"/>
      <c r="IZ15" s="460"/>
      <c r="JA15" s="460"/>
      <c r="JB15" s="460"/>
      <c r="JC15" s="460"/>
      <c r="JD15" s="460"/>
      <c r="JE15" s="460"/>
      <c r="JF15" s="460"/>
      <c r="JG15" s="460"/>
      <c r="JH15" s="460"/>
      <c r="JI15" s="460"/>
      <c r="JJ15" s="460"/>
      <c r="JK15" s="460"/>
      <c r="JL15" s="460"/>
      <c r="JM15" s="460"/>
      <c r="JN15" s="460"/>
      <c r="JO15" s="460"/>
      <c r="JP15" s="460"/>
      <c r="JQ15" s="460"/>
      <c r="JR15" s="460"/>
      <c r="JS15" s="460"/>
      <c r="JT15" s="460"/>
      <c r="JU15" s="460"/>
      <c r="JV15" s="460"/>
      <c r="JW15" s="460"/>
      <c r="JX15" s="460"/>
      <c r="JY15" s="460"/>
      <c r="JZ15" s="460"/>
      <c r="KA15" s="460"/>
      <c r="KB15" s="460"/>
      <c r="KC15" s="460"/>
      <c r="KD15" s="460"/>
      <c r="KE15" s="460"/>
      <c r="KF15" s="460"/>
      <c r="KG15" s="460"/>
      <c r="KH15" s="460"/>
      <c r="KI15" s="460"/>
      <c r="KJ15" s="460"/>
      <c r="KK15" s="460"/>
      <c r="KL15" s="460"/>
      <c r="KM15" s="460"/>
      <c r="KN15" s="460"/>
      <c r="KO15" s="460"/>
      <c r="KP15" s="460"/>
      <c r="KQ15" s="460"/>
      <c r="KR15" s="460"/>
      <c r="KS15" s="460"/>
      <c r="KT15" s="460"/>
      <c r="KU15" s="460"/>
      <c r="KV15" s="460"/>
      <c r="KW15" s="460"/>
      <c r="KX15" s="460"/>
      <c r="KY15" s="460"/>
      <c r="KZ15" s="460"/>
      <c r="LA15" s="460"/>
      <c r="LB15" s="460"/>
      <c r="LC15" s="460"/>
      <c r="LD15" s="460"/>
      <c r="LE15" s="460"/>
      <c r="LF15" s="460"/>
      <c r="LG15" s="460"/>
      <c r="LH15" s="460"/>
      <c r="LI15" s="460"/>
      <c r="LJ15" s="460"/>
      <c r="LK15" s="460"/>
      <c r="LL15" s="460"/>
      <c r="LM15" s="460"/>
      <c r="LN15" s="460"/>
      <c r="LO15" s="460"/>
      <c r="LP15" s="460"/>
      <c r="LQ15" s="460"/>
      <c r="LR15" s="460"/>
      <c r="LS15" s="460"/>
      <c r="LT15" s="460"/>
      <c r="LU15" s="460"/>
      <c r="LV15" s="460"/>
      <c r="LW15" s="460"/>
      <c r="LX15" s="460"/>
      <c r="LY15" s="460"/>
      <c r="LZ15" s="460"/>
      <c r="MA15" s="460"/>
      <c r="MB15" s="460"/>
      <c r="MC15" s="460"/>
      <c r="MD15" s="460"/>
      <c r="ME15" s="460"/>
      <c r="MF15" s="460"/>
      <c r="MG15" s="460"/>
      <c r="MH15" s="460"/>
      <c r="MI15" s="460"/>
      <c r="MJ15" s="460"/>
      <c r="MK15" s="460"/>
      <c r="ML15" s="460"/>
      <c r="MM15" s="460"/>
      <c r="MN15" s="460"/>
      <c r="MO15" s="460"/>
      <c r="MP15" s="460"/>
      <c r="MQ15" s="460"/>
      <c r="MR15" s="460"/>
      <c r="MS15" s="460"/>
      <c r="MT15" s="460"/>
      <c r="MU15" s="460"/>
      <c r="MV15" s="460"/>
      <c r="MW15" s="460"/>
      <c r="MX15" s="460"/>
      <c r="MY15" s="460"/>
      <c r="MZ15" s="460"/>
      <c r="NA15" s="460"/>
      <c r="NB15" s="460"/>
      <c r="NC15" s="460"/>
      <c r="ND15" s="460"/>
      <c r="NE15" s="460"/>
      <c r="NF15" s="460"/>
      <c r="NG15" s="460"/>
      <c r="NH15" s="460"/>
      <c r="NI15" s="460"/>
      <c r="NJ15" s="460"/>
      <c r="NK15" s="460"/>
      <c r="NL15" s="460"/>
      <c r="NM15" s="460"/>
      <c r="NN15" s="460"/>
      <c r="NO15" s="460"/>
      <c r="NP15" s="460"/>
      <c r="NQ15" s="460"/>
      <c r="NR15" s="460"/>
      <c r="NS15" s="460"/>
      <c r="NT15" s="460"/>
      <c r="NU15" s="460"/>
      <c r="NV15" s="460"/>
      <c r="NW15" s="460"/>
      <c r="NX15" s="460"/>
      <c r="NY15" s="460"/>
      <c r="NZ15" s="460"/>
      <c r="OA15" s="460"/>
      <c r="OB15" s="460"/>
      <c r="OC15" s="460"/>
      <c r="OD15" s="460"/>
      <c r="OE15" s="460"/>
      <c r="OF15" s="460"/>
      <c r="OG15" s="460"/>
      <c r="OH15" s="460"/>
      <c r="OI15" s="460"/>
      <c r="OJ15" s="460"/>
      <c r="OK15" s="460"/>
      <c r="OL15" s="460"/>
      <c r="OM15" s="460"/>
      <c r="ON15" s="460"/>
      <c r="OO15" s="460"/>
      <c r="OP15" s="460"/>
      <c r="OQ15" s="460"/>
      <c r="OR15" s="460"/>
      <c r="OS15" s="460"/>
      <c r="OT15" s="460"/>
      <c r="OU15" s="460"/>
      <c r="OV15" s="460"/>
      <c r="OW15" s="460"/>
      <c r="OX15" s="460"/>
      <c r="OY15" s="460"/>
      <c r="OZ15" s="460"/>
      <c r="PA15" s="460"/>
      <c r="PB15" s="460"/>
      <c r="PC15" s="460"/>
      <c r="PD15" s="460"/>
      <c r="PE15" s="460"/>
      <c r="PF15" s="460"/>
      <c r="PG15" s="460"/>
      <c r="PH15" s="460"/>
      <c r="PI15" s="460"/>
      <c r="PJ15" s="460"/>
      <c r="PK15" s="460"/>
      <c r="PL15" s="460"/>
      <c r="PM15" s="460"/>
      <c r="PN15" s="460"/>
      <c r="PO15" s="460"/>
      <c r="PP15" s="460"/>
      <c r="PQ15" s="460"/>
      <c r="PR15" s="460"/>
      <c r="PS15" s="460"/>
      <c r="PT15" s="460"/>
      <c r="PU15" s="460"/>
      <c r="PV15" s="460"/>
      <c r="PW15" s="460"/>
      <c r="PX15" s="460"/>
      <c r="PY15" s="460"/>
      <c r="PZ15" s="460"/>
      <c r="QA15" s="460"/>
      <c r="QB15" s="460"/>
      <c r="QC15" s="460"/>
      <c r="QD15" s="460"/>
      <c r="QE15" s="460"/>
      <c r="QF15" s="460"/>
      <c r="QG15" s="460"/>
      <c r="QH15" s="460"/>
      <c r="QI15" s="460"/>
      <c r="QJ15" s="460"/>
      <c r="QK15" s="460"/>
      <c r="QL15" s="460"/>
      <c r="QM15" s="460"/>
      <c r="QN15" s="460"/>
      <c r="QO15" s="460"/>
      <c r="QP15" s="460"/>
      <c r="QQ15" s="460"/>
      <c r="QR15" s="460"/>
      <c r="QS15" s="460"/>
      <c r="QT15" s="460"/>
      <c r="QU15" s="460"/>
      <c r="QV15" s="460"/>
      <c r="QW15" s="460"/>
      <c r="QX15" s="460"/>
      <c r="QY15" s="460"/>
      <c r="QZ15" s="460"/>
      <c r="RA15" s="460"/>
      <c r="RB15" s="460"/>
      <c r="RC15" s="460"/>
      <c r="RD15" s="460"/>
      <c r="RE15" s="460"/>
      <c r="RF15" s="460"/>
      <c r="RG15" s="460"/>
      <c r="RH15" s="460"/>
      <c r="RI15" s="460"/>
      <c r="RJ15" s="460"/>
      <c r="RK15" s="460"/>
      <c r="RL15" s="460"/>
      <c r="RM15" s="460"/>
      <c r="RN15" s="460"/>
      <c r="RO15" s="460"/>
      <c r="RP15" s="460"/>
      <c r="RQ15" s="460"/>
      <c r="RR15" s="460"/>
      <c r="RS15" s="460"/>
      <c r="RT15" s="460"/>
      <c r="RU15" s="460"/>
      <c r="RV15" s="460"/>
      <c r="RW15" s="460"/>
      <c r="RX15" s="460"/>
      <c r="RY15" s="460"/>
      <c r="RZ15" s="460"/>
      <c r="SA15" s="460"/>
      <c r="SB15" s="460"/>
      <c r="SC15" s="460"/>
      <c r="SD15" s="460"/>
      <c r="SE15" s="460"/>
      <c r="SF15" s="460"/>
      <c r="SG15" s="460"/>
      <c r="SH15" s="460"/>
      <c r="SI15" s="460"/>
      <c r="SJ15" s="460"/>
      <c r="SK15" s="460"/>
      <c r="SL15" s="460"/>
      <c r="SM15" s="460"/>
      <c r="SN15" s="460"/>
      <c r="SO15" s="460"/>
      <c r="SP15" s="460"/>
      <c r="SQ15" s="460"/>
      <c r="SR15" s="460"/>
      <c r="SS15" s="460"/>
      <c r="ST15" s="460"/>
      <c r="SU15" s="460"/>
      <c r="SV15" s="460"/>
      <c r="SW15" s="460"/>
      <c r="SX15" s="460"/>
      <c r="SY15" s="460"/>
      <c r="SZ15" s="460"/>
      <c r="TA15" s="460"/>
      <c r="TB15" s="460"/>
      <c r="TC15" s="460"/>
      <c r="TD15" s="460"/>
      <c r="TE15" s="460"/>
      <c r="TF15" s="460"/>
      <c r="TG15" s="460"/>
      <c r="TH15" s="460"/>
      <c r="TI15" s="460"/>
      <c r="TJ15" s="460"/>
      <c r="TK15" s="460"/>
      <c r="TL15" s="460"/>
      <c r="TM15" s="460"/>
      <c r="TN15" s="460"/>
      <c r="TO15" s="460"/>
      <c r="TP15" s="460"/>
      <c r="TQ15" s="460"/>
      <c r="TR15" s="460"/>
      <c r="TS15" s="460"/>
      <c r="TT15" s="460"/>
      <c r="TU15" s="460"/>
      <c r="TV15" s="460"/>
      <c r="TW15" s="460"/>
      <c r="TX15" s="460"/>
      <c r="TY15" s="460"/>
      <c r="TZ15" s="460"/>
      <c r="UA15" s="460"/>
      <c r="UB15" s="460"/>
      <c r="UC15" s="460"/>
      <c r="UD15" s="460"/>
      <c r="UE15" s="460"/>
      <c r="UF15" s="460"/>
      <c r="UG15" s="460"/>
      <c r="UH15" s="460"/>
      <c r="UI15" s="460"/>
      <c r="UJ15" s="460"/>
      <c r="UK15" s="460"/>
      <c r="UL15" s="460"/>
      <c r="UM15" s="460"/>
      <c r="UN15" s="460"/>
      <c r="UO15" s="460"/>
      <c r="UP15" s="460"/>
      <c r="UQ15" s="460"/>
      <c r="UR15" s="460"/>
      <c r="US15" s="460"/>
      <c r="UT15" s="460"/>
      <c r="UU15" s="460"/>
      <c r="UV15" s="460"/>
      <c r="UW15" s="460"/>
      <c r="UX15" s="460"/>
      <c r="UY15" s="460"/>
      <c r="UZ15" s="460"/>
      <c r="VA15" s="460"/>
      <c r="VB15" s="460"/>
      <c r="VC15" s="460"/>
      <c r="VD15" s="460"/>
      <c r="VE15" s="460"/>
      <c r="VF15" s="460"/>
      <c r="VG15" s="460"/>
      <c r="VH15" s="460"/>
      <c r="VI15" s="460"/>
      <c r="VJ15" s="460"/>
      <c r="VK15" s="460"/>
      <c r="VL15" s="460"/>
      <c r="VM15" s="460"/>
      <c r="VN15" s="460"/>
      <c r="VO15" s="460"/>
      <c r="VP15" s="460"/>
      <c r="VQ15" s="460"/>
      <c r="VR15" s="460"/>
      <c r="VS15" s="460"/>
      <c r="VT15" s="460"/>
      <c r="VU15" s="460"/>
      <c r="VV15" s="460"/>
      <c r="VW15" s="460"/>
      <c r="VX15" s="460"/>
      <c r="VY15" s="460"/>
      <c r="VZ15" s="460"/>
      <c r="WA15" s="460"/>
      <c r="WB15" s="460"/>
      <c r="WC15" s="460"/>
      <c r="WD15" s="460"/>
      <c r="WE15" s="460"/>
      <c r="WF15" s="460"/>
      <c r="WG15" s="460"/>
      <c r="WH15" s="460"/>
      <c r="WI15" s="460"/>
      <c r="WJ15" s="460"/>
      <c r="WK15" s="460"/>
      <c r="WL15" s="460"/>
      <c r="WM15" s="460"/>
      <c r="WN15" s="460"/>
      <c r="WO15" s="460"/>
      <c r="WP15" s="460"/>
      <c r="WQ15" s="460"/>
      <c r="WR15" s="460"/>
      <c r="WS15" s="460"/>
      <c r="WT15" s="460"/>
      <c r="WU15" s="460"/>
      <c r="WV15" s="460"/>
      <c r="WW15" s="460"/>
      <c r="WX15" s="460"/>
      <c r="WY15" s="460"/>
      <c r="WZ15" s="460"/>
      <c r="XA15" s="460"/>
      <c r="XB15" s="460"/>
      <c r="XC15" s="460"/>
      <c r="XD15" s="460"/>
      <c r="XE15" s="460"/>
      <c r="XF15" s="460"/>
      <c r="XG15" s="460"/>
      <c r="XH15" s="460"/>
      <c r="XI15" s="460"/>
      <c r="XJ15" s="460"/>
      <c r="XK15" s="460"/>
      <c r="XL15" s="460"/>
      <c r="XM15" s="460"/>
      <c r="XN15" s="460"/>
      <c r="XO15" s="460"/>
      <c r="XP15" s="460"/>
      <c r="XQ15" s="460"/>
      <c r="XR15" s="460"/>
      <c r="XS15" s="460"/>
      <c r="XT15" s="460"/>
      <c r="XU15" s="460"/>
      <c r="XV15" s="460"/>
      <c r="XW15" s="460"/>
      <c r="XX15" s="460"/>
      <c r="XY15" s="460"/>
      <c r="XZ15" s="460"/>
      <c r="YA15" s="460"/>
      <c r="YB15" s="460"/>
      <c r="YC15" s="460"/>
      <c r="YD15" s="460"/>
      <c r="YE15" s="460"/>
      <c r="YF15" s="460"/>
      <c r="YG15" s="460"/>
      <c r="YH15" s="460"/>
      <c r="YI15" s="460"/>
      <c r="YJ15" s="460"/>
      <c r="YK15" s="460"/>
      <c r="YL15" s="460"/>
      <c r="YM15" s="460"/>
      <c r="YN15" s="460"/>
      <c r="YO15" s="460"/>
      <c r="YP15" s="460"/>
      <c r="YQ15" s="460"/>
      <c r="YR15" s="460"/>
      <c r="YS15" s="460"/>
      <c r="YT15" s="460"/>
      <c r="YU15" s="460"/>
      <c r="YV15" s="460"/>
      <c r="YW15" s="460"/>
      <c r="YX15" s="460"/>
      <c r="YY15" s="460"/>
      <c r="YZ15" s="460"/>
      <c r="ZA15" s="460"/>
      <c r="ZB15" s="460"/>
      <c r="ZC15" s="460"/>
      <c r="ZD15" s="460"/>
      <c r="ZE15" s="460"/>
      <c r="ZF15" s="460"/>
      <c r="ZG15" s="460"/>
      <c r="ZH15" s="460"/>
      <c r="ZI15" s="460"/>
      <c r="ZJ15" s="460"/>
      <c r="ZK15" s="460"/>
      <c r="ZL15" s="460"/>
      <c r="ZM15" s="460"/>
      <c r="ZN15" s="460"/>
      <c r="ZO15" s="460"/>
      <c r="ZP15" s="460"/>
      <c r="ZQ15" s="460"/>
      <c r="ZR15" s="460"/>
      <c r="ZS15" s="460"/>
      <c r="ZT15" s="460"/>
      <c r="ZU15" s="460"/>
      <c r="ZV15" s="460"/>
      <c r="ZW15" s="460"/>
      <c r="ZX15" s="460"/>
      <c r="ZY15" s="460"/>
      <c r="ZZ15" s="460"/>
      <c r="AAA15" s="460"/>
      <c r="AAB15" s="460"/>
      <c r="AAC15" s="460"/>
      <c r="AAD15" s="460"/>
      <c r="AAE15" s="460"/>
      <c r="AAF15" s="460"/>
      <c r="AAG15" s="460"/>
      <c r="AAH15" s="460"/>
      <c r="AAI15" s="460"/>
      <c r="AAJ15" s="460"/>
      <c r="AAK15" s="460"/>
      <c r="AAL15" s="460"/>
      <c r="AAM15" s="460"/>
      <c r="AAN15" s="460"/>
      <c r="AAO15" s="460"/>
      <c r="AAP15" s="460"/>
      <c r="AAQ15" s="460"/>
      <c r="AAR15" s="460"/>
      <c r="AAS15" s="460"/>
      <c r="AAT15" s="460"/>
      <c r="AAU15" s="460"/>
      <c r="AAV15" s="460"/>
      <c r="AAW15" s="460"/>
      <c r="AAX15" s="460"/>
      <c r="AAY15" s="460"/>
      <c r="AAZ15" s="460"/>
      <c r="ABA15" s="460"/>
      <c r="ABB15" s="460"/>
      <c r="ABC15" s="460"/>
      <c r="ABD15" s="460"/>
      <c r="ABE15" s="460"/>
      <c r="ABF15" s="460"/>
      <c r="ABG15" s="460"/>
      <c r="ABH15" s="460"/>
      <c r="ABI15" s="460"/>
      <c r="ABJ15" s="460"/>
      <c r="ABK15" s="460"/>
      <c r="ABL15" s="460"/>
      <c r="ABM15" s="460"/>
      <c r="ABN15" s="460"/>
      <c r="ABO15" s="460"/>
      <c r="ABP15" s="460"/>
      <c r="ABQ15" s="460"/>
      <c r="ABR15" s="460"/>
      <c r="ABS15" s="460"/>
      <c r="ABT15" s="460"/>
      <c r="ABU15" s="460"/>
      <c r="ABV15" s="460"/>
      <c r="ABW15" s="460"/>
      <c r="ABX15" s="460"/>
      <c r="ABY15" s="460"/>
      <c r="ABZ15" s="460"/>
      <c r="ACA15" s="460"/>
      <c r="ACB15" s="460"/>
      <c r="ACC15" s="460"/>
      <c r="ACD15" s="460"/>
      <c r="ACE15" s="460"/>
      <c r="ACF15" s="460"/>
      <c r="ACG15" s="460"/>
      <c r="ACH15" s="460"/>
      <c r="ACI15" s="460"/>
      <c r="ACJ15" s="460"/>
      <c r="ACK15" s="460"/>
      <c r="ACL15" s="460"/>
      <c r="ACM15" s="460"/>
      <c r="ACN15" s="460"/>
      <c r="ACO15" s="460"/>
      <c r="ACP15" s="460"/>
      <c r="ACQ15" s="460"/>
      <c r="ACR15" s="460"/>
      <c r="ACS15" s="460"/>
      <c r="ACT15" s="460"/>
      <c r="ACU15" s="460"/>
      <c r="ACV15" s="460"/>
      <c r="ACW15" s="460"/>
      <c r="ACX15" s="460"/>
      <c r="ACY15" s="460"/>
      <c r="ACZ15" s="460"/>
      <c r="ADA15" s="460"/>
      <c r="ADB15" s="460"/>
      <c r="ADC15" s="460"/>
      <c r="ADD15" s="460"/>
      <c r="ADE15" s="460"/>
      <c r="ADF15" s="460"/>
      <c r="ADG15" s="460"/>
      <c r="ADH15" s="460"/>
      <c r="ADI15" s="460"/>
      <c r="ADJ15" s="460"/>
      <c r="ADK15" s="460"/>
      <c r="ADL15" s="460"/>
      <c r="ADM15" s="460"/>
      <c r="ADN15" s="460"/>
      <c r="ADO15" s="460"/>
      <c r="ADP15" s="460"/>
      <c r="ADQ15" s="460"/>
      <c r="ADR15" s="460"/>
      <c r="ADS15" s="460"/>
      <c r="ADT15" s="460"/>
      <c r="ADU15" s="460"/>
      <c r="ADV15" s="460"/>
      <c r="ADW15" s="460"/>
      <c r="ADX15" s="460"/>
      <c r="ADY15" s="460"/>
      <c r="ADZ15" s="460"/>
      <c r="AEA15" s="460"/>
      <c r="AEB15" s="460"/>
      <c r="AEC15" s="460"/>
      <c r="AED15" s="460"/>
      <c r="AEE15" s="460"/>
      <c r="AEF15" s="460"/>
      <c r="AEG15" s="460"/>
      <c r="AEH15" s="460"/>
      <c r="AEI15" s="460"/>
      <c r="AEJ15" s="460"/>
      <c r="AEK15" s="460"/>
      <c r="AEL15" s="460"/>
      <c r="AEM15" s="460"/>
      <c r="AEN15" s="460"/>
      <c r="AEO15" s="460"/>
      <c r="AEP15" s="460"/>
      <c r="AEQ15" s="460"/>
      <c r="AER15" s="460"/>
      <c r="AES15" s="460"/>
      <c r="AET15" s="460"/>
      <c r="AEU15" s="460"/>
      <c r="AEV15" s="460"/>
      <c r="AEW15" s="460"/>
      <c r="AEX15" s="460"/>
      <c r="AEY15" s="460"/>
      <c r="AEZ15" s="460"/>
      <c r="AFA15" s="460"/>
      <c r="AFB15" s="460"/>
      <c r="AFC15" s="460"/>
      <c r="AFD15" s="460"/>
      <c r="AFE15" s="460"/>
      <c r="AFF15" s="460"/>
      <c r="AFG15" s="460"/>
      <c r="AFH15" s="460"/>
      <c r="AFI15" s="460"/>
      <c r="AFJ15" s="460"/>
      <c r="AFK15" s="460"/>
      <c r="AFL15" s="460"/>
      <c r="AFM15" s="460"/>
      <c r="AFN15" s="460"/>
      <c r="AFO15" s="460"/>
      <c r="AFP15" s="460"/>
      <c r="AFQ15" s="460"/>
      <c r="AFR15" s="460"/>
      <c r="AFS15" s="460"/>
      <c r="AFT15" s="460"/>
      <c r="AFU15" s="460"/>
      <c r="AFV15" s="460"/>
      <c r="AFW15" s="460"/>
      <c r="AFX15" s="460"/>
      <c r="AFY15" s="460"/>
      <c r="AFZ15" s="460"/>
      <c r="AGA15" s="460"/>
      <c r="AGB15" s="460"/>
      <c r="AGC15" s="460"/>
      <c r="AGD15" s="460"/>
      <c r="AGE15" s="460"/>
      <c r="AGF15" s="460"/>
      <c r="AGG15" s="460"/>
      <c r="AGH15" s="460"/>
      <c r="AGI15" s="460"/>
      <c r="AGJ15" s="460"/>
      <c r="AGK15" s="460"/>
      <c r="AGL15" s="460"/>
      <c r="AGM15" s="460"/>
      <c r="AGN15" s="460"/>
      <c r="AGO15" s="460"/>
      <c r="AGP15" s="460"/>
      <c r="AGQ15" s="460"/>
      <c r="AGR15" s="460"/>
      <c r="AGS15" s="460"/>
      <c r="AGT15" s="460"/>
      <c r="AGU15" s="460"/>
      <c r="AGV15" s="460"/>
      <c r="AGW15" s="460"/>
      <c r="AGX15" s="460"/>
      <c r="AGY15" s="460"/>
      <c r="AGZ15" s="460"/>
      <c r="AHA15" s="460"/>
      <c r="AHB15" s="460"/>
      <c r="AHC15" s="460"/>
      <c r="AHD15" s="460"/>
      <c r="AHE15" s="460"/>
      <c r="AHF15" s="460"/>
      <c r="AHG15" s="460"/>
      <c r="AHH15" s="460"/>
      <c r="AHI15" s="460"/>
      <c r="AHJ15" s="460"/>
      <c r="AHK15" s="460"/>
      <c r="AHL15" s="460"/>
      <c r="AHM15" s="460"/>
      <c r="AHN15" s="460"/>
      <c r="AHO15" s="460"/>
      <c r="AHP15" s="460"/>
      <c r="AHQ15" s="460"/>
      <c r="AHR15" s="460"/>
      <c r="AHS15" s="460"/>
      <c r="AHT15" s="460"/>
      <c r="AHU15" s="460"/>
      <c r="AHV15" s="460"/>
      <c r="AHW15" s="460"/>
      <c r="AHX15" s="460"/>
      <c r="AHY15" s="460"/>
      <c r="AHZ15" s="460"/>
      <c r="AIA15" s="460"/>
      <c r="AIB15" s="460"/>
      <c r="AIC15" s="460"/>
      <c r="AID15" s="460"/>
      <c r="AIE15" s="460"/>
      <c r="AIF15" s="460"/>
      <c r="AIG15" s="460"/>
      <c r="AIH15" s="460"/>
      <c r="AII15" s="460"/>
      <c r="AIJ15" s="460"/>
      <c r="AIK15" s="460"/>
      <c r="AIL15" s="460"/>
      <c r="AIM15" s="460"/>
      <c r="AIN15" s="460"/>
      <c r="AIO15" s="460"/>
      <c r="AIP15" s="460"/>
      <c r="AIQ15" s="460"/>
      <c r="AIR15" s="460"/>
      <c r="AIS15" s="460"/>
      <c r="AIT15" s="460"/>
      <c r="AIU15" s="460"/>
      <c r="AIV15" s="460"/>
      <c r="AIW15" s="460"/>
      <c r="AIX15" s="460"/>
      <c r="AIY15" s="460"/>
      <c r="AIZ15" s="460"/>
      <c r="AJA15" s="460"/>
      <c r="AJB15" s="460"/>
      <c r="AJC15" s="460"/>
      <c r="AJD15" s="460"/>
      <c r="AJE15" s="460"/>
      <c r="AJF15" s="460"/>
      <c r="AJG15" s="460"/>
      <c r="AJH15" s="460"/>
      <c r="AJI15" s="460"/>
      <c r="AJJ15" s="460"/>
      <c r="AJK15" s="460"/>
      <c r="AJL15" s="460"/>
      <c r="AJM15" s="460"/>
      <c r="AJN15" s="460"/>
      <c r="AJO15" s="460"/>
      <c r="AJP15" s="460"/>
      <c r="AJQ15" s="460"/>
      <c r="AJR15" s="460"/>
      <c r="AJS15" s="460"/>
      <c r="AJT15" s="460"/>
      <c r="AJU15" s="460"/>
      <c r="AJV15" s="460"/>
      <c r="AJW15" s="460"/>
      <c r="AJX15" s="460"/>
      <c r="AJY15" s="460"/>
      <c r="AJZ15" s="460"/>
      <c r="AKA15" s="460"/>
      <c r="AKB15" s="460"/>
      <c r="AKC15" s="460"/>
      <c r="AKD15" s="460"/>
      <c r="AKE15" s="460"/>
      <c r="AKF15" s="460"/>
      <c r="AKG15" s="460"/>
      <c r="AKH15" s="460"/>
      <c r="AKI15" s="460"/>
      <c r="AKJ15" s="460"/>
      <c r="AKK15" s="460"/>
      <c r="AKL15" s="460"/>
      <c r="AKM15" s="460"/>
      <c r="AKN15" s="460"/>
      <c r="AKO15" s="460"/>
      <c r="AKP15" s="460"/>
      <c r="AKQ15" s="460"/>
      <c r="AKR15" s="460"/>
      <c r="AKS15" s="460"/>
      <c r="AKT15" s="460"/>
      <c r="AKU15" s="460"/>
      <c r="AKV15" s="460"/>
      <c r="AKW15" s="460"/>
      <c r="AKX15" s="460"/>
      <c r="AKY15" s="460"/>
      <c r="AKZ15" s="460"/>
      <c r="ALA15" s="460"/>
      <c r="ALB15" s="460"/>
      <c r="ALC15" s="460"/>
      <c r="ALD15" s="460"/>
      <c r="ALE15" s="460"/>
      <c r="ALF15" s="460"/>
      <c r="ALG15" s="460"/>
      <c r="ALH15" s="460"/>
      <c r="ALI15" s="460"/>
      <c r="ALJ15" s="460"/>
      <c r="ALK15" s="460"/>
      <c r="ALL15" s="460"/>
      <c r="ALM15" s="460"/>
      <c r="ALN15" s="460"/>
      <c r="ALO15" s="460"/>
      <c r="ALP15" s="460"/>
      <c r="ALQ15" s="460"/>
      <c r="ALR15" s="460"/>
      <c r="ALS15" s="460"/>
      <c r="ALT15" s="460"/>
      <c r="ALU15" s="460"/>
      <c r="ALV15" s="460"/>
      <c r="ALW15" s="460"/>
      <c r="ALX15" s="460"/>
      <c r="ALY15" s="460"/>
      <c r="ALZ15" s="460"/>
      <c r="AMA15" s="460"/>
      <c r="AMB15" s="460"/>
      <c r="AMC15" s="460"/>
      <c r="AMD15" s="460"/>
      <c r="AME15" s="460"/>
      <c r="AMF15" s="460"/>
      <c r="AMG15" s="460"/>
      <c r="AMH15" s="460"/>
      <c r="AMI15" s="460"/>
      <c r="AMJ15" s="460"/>
      <c r="AMK15" s="460"/>
      <c r="AML15" s="460"/>
      <c r="AMM15" s="460"/>
      <c r="AMN15" s="460"/>
      <c r="AMO15" s="460"/>
      <c r="AMP15" s="460"/>
      <c r="AMQ15" s="460"/>
      <c r="AMR15" s="460"/>
      <c r="AMS15" s="460"/>
      <c r="AMT15" s="460"/>
      <c r="AMU15" s="460"/>
      <c r="AMV15" s="460"/>
      <c r="AMW15" s="460"/>
      <c r="AMX15" s="460"/>
      <c r="AMY15" s="460"/>
      <c r="AMZ15" s="460"/>
      <c r="ANA15" s="460"/>
      <c r="ANB15" s="460"/>
      <c r="ANC15" s="460"/>
      <c r="AND15" s="460"/>
      <c r="ANE15" s="460"/>
      <c r="ANF15" s="460"/>
      <c r="ANG15" s="460"/>
      <c r="ANH15" s="460"/>
      <c r="ANI15" s="460"/>
      <c r="ANJ15" s="460"/>
      <c r="ANK15" s="460"/>
      <c r="ANL15" s="460"/>
      <c r="ANM15" s="460"/>
      <c r="ANN15" s="460"/>
      <c r="ANO15" s="460"/>
      <c r="ANP15" s="460"/>
      <c r="ANQ15" s="460"/>
      <c r="ANR15" s="460"/>
      <c r="ANS15" s="460"/>
      <c r="ANT15" s="460"/>
      <c r="ANU15" s="460"/>
      <c r="ANV15" s="460"/>
      <c r="ANW15" s="460"/>
      <c r="ANX15" s="460"/>
      <c r="ANY15" s="460"/>
      <c r="ANZ15" s="460"/>
      <c r="AOA15" s="460"/>
      <c r="AOB15" s="460"/>
      <c r="AOC15" s="460"/>
      <c r="AOD15" s="460"/>
      <c r="AOE15" s="460"/>
      <c r="AOF15" s="460"/>
      <c r="AOG15" s="460"/>
      <c r="AOH15" s="460"/>
      <c r="AOI15" s="460"/>
      <c r="AOJ15" s="460"/>
      <c r="AOK15" s="460"/>
      <c r="AOL15" s="460"/>
      <c r="AOM15" s="460"/>
      <c r="AON15" s="460"/>
      <c r="AOO15" s="460"/>
      <c r="AOP15" s="460"/>
      <c r="AOQ15" s="460"/>
      <c r="AOR15" s="460"/>
      <c r="AOS15" s="460"/>
      <c r="AOT15" s="460"/>
      <c r="AOU15" s="460"/>
      <c r="AOV15" s="460"/>
      <c r="AOW15" s="460"/>
      <c r="AOX15" s="460"/>
      <c r="AOY15" s="460"/>
      <c r="AOZ15" s="460"/>
      <c r="APA15" s="460"/>
      <c r="APB15" s="460"/>
      <c r="APC15" s="460"/>
      <c r="APD15" s="460"/>
      <c r="APE15" s="460"/>
      <c r="APF15" s="460"/>
      <c r="APG15" s="460"/>
      <c r="APH15" s="460"/>
      <c r="API15" s="460"/>
      <c r="APJ15" s="460"/>
      <c r="APK15" s="460"/>
      <c r="APL15" s="460"/>
      <c r="APM15" s="460"/>
      <c r="APN15" s="460"/>
      <c r="APO15" s="460"/>
      <c r="APP15" s="460"/>
      <c r="APQ15" s="460"/>
      <c r="APR15" s="460"/>
      <c r="APS15" s="460"/>
      <c r="APT15" s="460"/>
      <c r="APU15" s="460"/>
      <c r="APV15" s="460"/>
      <c r="APW15" s="460"/>
      <c r="APX15" s="460"/>
      <c r="APY15" s="460"/>
      <c r="APZ15" s="460"/>
      <c r="AQA15" s="460"/>
      <c r="AQB15" s="460"/>
      <c r="AQC15" s="460"/>
      <c r="AQD15" s="460"/>
      <c r="AQE15" s="460"/>
      <c r="AQF15" s="460"/>
      <c r="AQG15" s="460"/>
      <c r="AQH15" s="460"/>
      <c r="AQI15" s="460"/>
      <c r="AQJ15" s="460"/>
      <c r="AQK15" s="460"/>
      <c r="AQL15" s="460"/>
      <c r="AQM15" s="460"/>
      <c r="AQN15" s="460"/>
      <c r="AQO15" s="460"/>
      <c r="AQP15" s="460"/>
      <c r="AQQ15" s="460"/>
      <c r="AQR15" s="460"/>
      <c r="AQS15" s="460"/>
      <c r="AQT15" s="460"/>
      <c r="AQU15" s="460"/>
      <c r="AQV15" s="460"/>
      <c r="AQW15" s="460"/>
      <c r="AQX15" s="460"/>
      <c r="AQY15" s="460"/>
      <c r="AQZ15" s="460"/>
      <c r="ARA15" s="460"/>
      <c r="ARB15" s="460"/>
      <c r="ARC15" s="460"/>
      <c r="ARD15" s="460"/>
      <c r="ARE15" s="460"/>
      <c r="ARF15" s="460"/>
      <c r="ARG15" s="460"/>
      <c r="ARH15" s="460"/>
      <c r="ARI15" s="460"/>
      <c r="ARJ15" s="460"/>
      <c r="ARK15" s="460"/>
      <c r="ARL15" s="460"/>
      <c r="ARM15" s="460"/>
      <c r="ARN15" s="460"/>
      <c r="ARO15" s="460"/>
      <c r="ARP15" s="460"/>
      <c r="ARQ15" s="460"/>
      <c r="ARR15" s="460"/>
      <c r="ARS15" s="460"/>
      <c r="ART15" s="460"/>
      <c r="ARU15" s="460"/>
      <c r="ARV15" s="460"/>
      <c r="ARW15" s="460"/>
      <c r="ARX15" s="460"/>
      <c r="ARY15" s="460"/>
      <c r="ARZ15" s="460"/>
      <c r="ASA15" s="460"/>
      <c r="ASB15" s="460"/>
      <c r="ASC15" s="460"/>
      <c r="ASD15" s="460"/>
      <c r="ASE15" s="460"/>
      <c r="ASF15" s="460"/>
      <c r="ASG15" s="460"/>
      <c r="ASH15" s="460"/>
      <c r="ASI15" s="460"/>
      <c r="ASJ15" s="460"/>
      <c r="ASK15" s="460"/>
      <c r="ASL15" s="460"/>
      <c r="ASM15" s="460"/>
      <c r="ASN15" s="460"/>
      <c r="ASO15" s="460"/>
      <c r="ASP15" s="460"/>
      <c r="ASQ15" s="460"/>
      <c r="ASR15" s="460"/>
      <c r="ASS15" s="460"/>
      <c r="AST15" s="460"/>
      <c r="ASU15" s="460"/>
      <c r="ASV15" s="460"/>
      <c r="ASW15" s="460"/>
      <c r="ASX15" s="460"/>
      <c r="ASY15" s="460"/>
      <c r="ASZ15" s="460"/>
      <c r="ATA15" s="460"/>
      <c r="ATB15" s="460"/>
      <c r="ATC15" s="460"/>
      <c r="ATD15" s="460"/>
      <c r="ATE15" s="460"/>
      <c r="ATF15" s="460"/>
      <c r="ATG15" s="460"/>
      <c r="ATH15" s="460"/>
      <c r="ATI15" s="460"/>
      <c r="ATJ15" s="460"/>
      <c r="ATK15" s="460"/>
      <c r="ATL15" s="460"/>
      <c r="ATM15" s="460"/>
      <c r="ATN15" s="460"/>
      <c r="ATO15" s="460"/>
      <c r="ATP15" s="460"/>
      <c r="ATQ15" s="460"/>
      <c r="ATR15" s="460"/>
      <c r="ATS15" s="460"/>
      <c r="ATT15" s="460"/>
      <c r="ATU15" s="460"/>
      <c r="ATV15" s="460"/>
      <c r="ATW15" s="460"/>
      <c r="ATX15" s="460"/>
      <c r="ATY15" s="460"/>
      <c r="ATZ15" s="460"/>
      <c r="AUA15" s="460"/>
      <c r="AUB15" s="460"/>
      <c r="AUC15" s="460"/>
      <c r="AUD15" s="460"/>
      <c r="AUE15" s="460"/>
      <c r="AUF15" s="460"/>
      <c r="AUG15" s="460"/>
      <c r="AUH15" s="460"/>
      <c r="AUI15" s="460"/>
      <c r="AUJ15" s="460"/>
      <c r="AUK15" s="460"/>
      <c r="AUL15" s="460"/>
      <c r="AUM15" s="460"/>
      <c r="AUN15" s="460"/>
      <c r="AUO15" s="460"/>
      <c r="AUP15" s="460"/>
      <c r="AUQ15" s="460"/>
      <c r="AUR15" s="460"/>
      <c r="AUS15" s="460"/>
      <c r="AUT15" s="460"/>
      <c r="AUU15" s="460"/>
      <c r="AUV15" s="460"/>
      <c r="AUW15" s="460"/>
      <c r="AUX15" s="460"/>
      <c r="AUY15" s="460"/>
      <c r="AUZ15" s="460"/>
      <c r="AVA15" s="460"/>
      <c r="AVB15" s="460"/>
      <c r="AVC15" s="460"/>
      <c r="AVD15" s="460"/>
      <c r="AVE15" s="460"/>
      <c r="AVF15" s="460"/>
      <c r="AVG15" s="460"/>
      <c r="AVH15" s="460"/>
      <c r="AVI15" s="460"/>
      <c r="AVJ15" s="460"/>
      <c r="AVK15" s="460"/>
      <c r="AVL15" s="460"/>
      <c r="AVM15" s="460"/>
      <c r="AVN15" s="460"/>
      <c r="AVO15" s="460"/>
      <c r="AVP15" s="460"/>
      <c r="AVQ15" s="460"/>
      <c r="AVR15" s="460"/>
      <c r="AVS15" s="460"/>
      <c r="AVT15" s="460"/>
      <c r="AVU15" s="460"/>
      <c r="AVV15" s="460"/>
      <c r="AVW15" s="460"/>
      <c r="AVX15" s="460"/>
      <c r="AVY15" s="460"/>
      <c r="AVZ15" s="460"/>
      <c r="AWA15" s="460"/>
      <c r="AWB15" s="460"/>
      <c r="AWC15" s="460"/>
      <c r="AWD15" s="460"/>
      <c r="AWE15" s="460"/>
      <c r="AWF15" s="460"/>
      <c r="AWG15" s="460"/>
      <c r="AWH15" s="460"/>
      <c r="AWI15" s="460"/>
      <c r="AWJ15" s="460"/>
      <c r="AWK15" s="460"/>
      <c r="AWL15" s="460"/>
      <c r="AWM15" s="460"/>
      <c r="AWN15" s="460"/>
      <c r="AWO15" s="460"/>
      <c r="AWP15" s="460"/>
      <c r="AWQ15" s="460"/>
      <c r="AWR15" s="460"/>
      <c r="AWS15" s="460"/>
      <c r="AWT15" s="460"/>
      <c r="AWU15" s="460"/>
      <c r="AWV15" s="460"/>
      <c r="AWW15" s="460"/>
      <c r="AWX15" s="460"/>
      <c r="AWY15" s="460"/>
      <c r="AWZ15" s="460"/>
      <c r="AXA15" s="460"/>
      <c r="AXB15" s="460"/>
      <c r="AXC15" s="460"/>
      <c r="AXD15" s="460"/>
      <c r="AXE15" s="460"/>
      <c r="AXF15" s="460"/>
      <c r="AXG15" s="460"/>
      <c r="AXH15" s="460"/>
      <c r="AXI15" s="460"/>
      <c r="AXJ15" s="460"/>
      <c r="AXK15" s="460"/>
      <c r="AXL15" s="460"/>
      <c r="AXM15" s="460"/>
      <c r="AXN15" s="460"/>
      <c r="AXO15" s="460"/>
      <c r="AXP15" s="460"/>
      <c r="AXQ15" s="460"/>
      <c r="AXR15" s="460"/>
      <c r="AXS15" s="460"/>
      <c r="AXT15" s="460"/>
      <c r="AXU15" s="460"/>
      <c r="AXV15" s="460"/>
      <c r="AXW15" s="460"/>
      <c r="AXX15" s="460"/>
      <c r="AXY15" s="460"/>
      <c r="AXZ15" s="460"/>
      <c r="AYA15" s="460"/>
      <c r="AYB15" s="460"/>
      <c r="AYC15" s="460"/>
      <c r="AYD15" s="460"/>
      <c r="AYE15" s="460"/>
      <c r="AYF15" s="460"/>
      <c r="AYG15" s="460"/>
      <c r="AYH15" s="460"/>
      <c r="AYI15" s="460"/>
      <c r="AYJ15" s="460"/>
      <c r="AYK15" s="460"/>
      <c r="AYL15" s="460"/>
      <c r="AYM15" s="460"/>
      <c r="AYN15" s="460"/>
      <c r="AYO15" s="460"/>
      <c r="AYP15" s="460"/>
      <c r="AYQ15" s="460"/>
      <c r="AYR15" s="460"/>
      <c r="AYS15" s="460"/>
      <c r="AYT15" s="460"/>
      <c r="AYU15" s="460"/>
      <c r="AYV15" s="460"/>
      <c r="AYW15" s="460"/>
      <c r="AYX15" s="460"/>
      <c r="AYY15" s="460"/>
      <c r="AYZ15" s="460"/>
      <c r="AZA15" s="460"/>
      <c r="AZB15" s="460"/>
      <c r="AZC15" s="460"/>
      <c r="AZD15" s="460"/>
      <c r="AZE15" s="460"/>
      <c r="AZF15" s="460"/>
      <c r="AZG15" s="460"/>
      <c r="AZH15" s="460"/>
      <c r="AZI15" s="460"/>
      <c r="AZJ15" s="460"/>
      <c r="AZK15" s="460"/>
      <c r="AZL15" s="460"/>
      <c r="AZM15" s="460"/>
      <c r="AZN15" s="460"/>
      <c r="AZO15" s="460"/>
      <c r="AZP15" s="460"/>
      <c r="AZQ15" s="460"/>
      <c r="AZR15" s="460"/>
      <c r="AZS15" s="460"/>
      <c r="AZT15" s="460"/>
      <c r="AZU15" s="460"/>
      <c r="AZV15" s="460"/>
      <c r="AZW15" s="460"/>
      <c r="AZX15" s="460"/>
      <c r="AZY15" s="460"/>
      <c r="AZZ15" s="460"/>
      <c r="BAA15" s="460"/>
      <c r="BAB15" s="460"/>
      <c r="BAC15" s="460"/>
      <c r="BAD15" s="460"/>
      <c r="BAE15" s="460"/>
      <c r="BAF15" s="460"/>
      <c r="BAG15" s="460"/>
      <c r="BAH15" s="460"/>
      <c r="BAI15" s="460"/>
      <c r="BAJ15" s="460"/>
      <c r="BAK15" s="460"/>
      <c r="BAL15" s="460"/>
      <c r="BAM15" s="460"/>
      <c r="BAN15" s="460"/>
      <c r="BAO15" s="460"/>
      <c r="BAP15" s="460"/>
      <c r="BAQ15" s="460"/>
      <c r="BAR15" s="460"/>
      <c r="BAS15" s="460"/>
      <c r="BAT15" s="460"/>
      <c r="BAU15" s="460"/>
      <c r="BAV15" s="460"/>
      <c r="BAW15" s="460"/>
      <c r="BAX15" s="460"/>
      <c r="BAY15" s="460"/>
      <c r="BAZ15" s="460"/>
      <c r="BBA15" s="460"/>
      <c r="BBB15" s="460"/>
      <c r="BBC15" s="460"/>
      <c r="BBD15" s="460"/>
      <c r="BBE15" s="460"/>
      <c r="BBF15" s="460"/>
      <c r="BBG15" s="460"/>
      <c r="BBH15" s="460"/>
      <c r="BBI15" s="460"/>
      <c r="BBJ15" s="460"/>
      <c r="BBK15" s="460"/>
      <c r="BBL15" s="460"/>
      <c r="BBM15" s="460"/>
      <c r="BBN15" s="460"/>
      <c r="BBO15" s="460"/>
      <c r="BBP15" s="460"/>
      <c r="BBQ15" s="460"/>
      <c r="BBR15" s="460"/>
      <c r="BBS15" s="460"/>
      <c r="BBT15" s="460"/>
      <c r="BBU15" s="460"/>
      <c r="BBV15" s="460"/>
      <c r="BBW15" s="460"/>
      <c r="BBX15" s="460"/>
      <c r="BBY15" s="460"/>
      <c r="BBZ15" s="460"/>
      <c r="BCA15" s="460"/>
      <c r="BCB15" s="460"/>
      <c r="BCC15" s="460"/>
      <c r="BCD15" s="460"/>
      <c r="BCE15" s="460"/>
      <c r="BCF15" s="460"/>
      <c r="BCG15" s="460"/>
      <c r="BCH15" s="460"/>
      <c r="BCI15" s="460"/>
      <c r="BCJ15" s="460"/>
      <c r="BCK15" s="460"/>
      <c r="BCL15" s="460"/>
      <c r="BCM15" s="460"/>
      <c r="BCN15" s="460"/>
      <c r="BCO15" s="460"/>
      <c r="BCP15" s="460"/>
      <c r="BCQ15" s="460"/>
      <c r="BCR15" s="460"/>
      <c r="BCS15" s="460"/>
      <c r="BCT15" s="460"/>
      <c r="BCU15" s="460"/>
      <c r="BCV15" s="460"/>
      <c r="BCW15" s="460"/>
      <c r="BCX15" s="460"/>
      <c r="BCY15" s="460"/>
      <c r="BCZ15" s="460"/>
      <c r="BDA15" s="460"/>
      <c r="BDB15" s="460"/>
      <c r="BDC15" s="460"/>
      <c r="BDD15" s="460"/>
      <c r="BDE15" s="460"/>
      <c r="BDF15" s="460"/>
      <c r="BDG15" s="460"/>
      <c r="BDH15" s="460"/>
      <c r="BDI15" s="460"/>
      <c r="BDJ15" s="460"/>
      <c r="BDK15" s="460"/>
      <c r="BDL15" s="460"/>
      <c r="BDM15" s="460"/>
      <c r="BDN15" s="460"/>
      <c r="BDO15" s="460"/>
      <c r="BDP15" s="460"/>
      <c r="BDQ15" s="460"/>
      <c r="BDR15" s="460"/>
      <c r="BDS15" s="460"/>
      <c r="BDT15" s="460"/>
      <c r="BDU15" s="460"/>
      <c r="BDV15" s="460"/>
      <c r="BDW15" s="460"/>
      <c r="BDX15" s="460"/>
      <c r="BDY15" s="460"/>
      <c r="BDZ15" s="460"/>
      <c r="BEA15" s="460"/>
      <c r="BEB15" s="460"/>
      <c r="BEC15" s="460"/>
      <c r="BED15" s="460"/>
      <c r="BEE15" s="460"/>
      <c r="BEF15" s="460"/>
      <c r="BEG15" s="460"/>
      <c r="BEH15" s="460"/>
      <c r="BEI15" s="460"/>
      <c r="BEJ15" s="460"/>
      <c r="BEK15" s="460"/>
      <c r="BEL15" s="460"/>
      <c r="BEM15" s="460"/>
      <c r="BEN15" s="460"/>
      <c r="BEO15" s="460"/>
      <c r="BEP15" s="460"/>
      <c r="BEQ15" s="460"/>
      <c r="BER15" s="460"/>
      <c r="BES15" s="460"/>
      <c r="BET15" s="460"/>
      <c r="BEU15" s="460"/>
      <c r="BEV15" s="460"/>
      <c r="BEW15" s="460"/>
      <c r="BEX15" s="460"/>
      <c r="BEY15" s="460"/>
      <c r="BEZ15" s="460"/>
      <c r="BFA15" s="460"/>
      <c r="BFB15" s="460"/>
      <c r="BFC15" s="460"/>
      <c r="BFD15" s="460"/>
      <c r="BFE15" s="460"/>
      <c r="BFF15" s="460"/>
      <c r="BFG15" s="460"/>
      <c r="BFH15" s="460"/>
      <c r="BFI15" s="460"/>
      <c r="BFJ15" s="460"/>
      <c r="BFK15" s="460"/>
      <c r="BFL15" s="460"/>
      <c r="BFM15" s="460"/>
      <c r="BFN15" s="460"/>
      <c r="BFO15" s="460"/>
      <c r="BFP15" s="460"/>
      <c r="BFQ15" s="460"/>
      <c r="BFR15" s="460"/>
      <c r="BFS15" s="460"/>
      <c r="BFT15" s="460"/>
      <c r="BFU15" s="460"/>
      <c r="BFV15" s="460"/>
      <c r="BFW15" s="460"/>
      <c r="BFX15" s="460"/>
      <c r="BFY15" s="460"/>
      <c r="BFZ15" s="460"/>
      <c r="BGA15" s="460"/>
      <c r="BGB15" s="460"/>
      <c r="BGC15" s="460"/>
      <c r="BGD15" s="460"/>
      <c r="BGE15" s="460"/>
      <c r="BGF15" s="460"/>
      <c r="BGG15" s="460"/>
      <c r="BGH15" s="460"/>
      <c r="BGI15" s="460"/>
      <c r="BGJ15" s="460"/>
      <c r="BGK15" s="460"/>
      <c r="BGL15" s="460"/>
      <c r="BGM15" s="460"/>
      <c r="BGN15" s="460"/>
      <c r="BGO15" s="460"/>
      <c r="BGP15" s="460"/>
      <c r="BGQ15" s="460"/>
      <c r="BGR15" s="460"/>
      <c r="BGS15" s="460"/>
      <c r="BGT15" s="460"/>
      <c r="BGU15" s="460"/>
      <c r="BGV15" s="460"/>
      <c r="BGW15" s="460"/>
      <c r="BGX15" s="460"/>
      <c r="BGY15" s="460"/>
      <c r="BGZ15" s="460"/>
      <c r="BHA15" s="460"/>
      <c r="BHB15" s="460"/>
      <c r="BHC15" s="460"/>
      <c r="BHD15" s="460"/>
      <c r="BHE15" s="460"/>
      <c r="BHF15" s="460"/>
      <c r="BHG15" s="460"/>
      <c r="BHH15" s="460"/>
      <c r="BHI15" s="460"/>
      <c r="BHJ15" s="460"/>
      <c r="BHK15" s="460"/>
      <c r="BHL15" s="460"/>
      <c r="BHM15" s="460"/>
      <c r="BHN15" s="460"/>
      <c r="BHO15" s="460"/>
      <c r="BHP15" s="460"/>
      <c r="BHQ15" s="460"/>
      <c r="BHR15" s="460"/>
      <c r="BHS15" s="460"/>
      <c r="BHT15" s="460"/>
      <c r="BHU15" s="460"/>
      <c r="BHV15" s="460"/>
      <c r="BHW15" s="460"/>
      <c r="BHX15" s="460"/>
      <c r="BHY15" s="460"/>
      <c r="BHZ15" s="460"/>
      <c r="BIA15" s="460"/>
      <c r="BIB15" s="460"/>
      <c r="BIC15" s="460"/>
      <c r="BID15" s="460"/>
      <c r="BIE15" s="460"/>
      <c r="BIF15" s="460"/>
      <c r="BIG15" s="460"/>
      <c r="BIH15" s="460"/>
      <c r="BII15" s="460"/>
      <c r="BIJ15" s="460"/>
      <c r="BIK15" s="460"/>
      <c r="BIL15" s="460"/>
      <c r="BIM15" s="460"/>
      <c r="BIN15" s="460"/>
      <c r="BIO15" s="460"/>
      <c r="BIP15" s="460"/>
      <c r="BIQ15" s="460"/>
      <c r="BIR15" s="460"/>
      <c r="BIS15" s="460"/>
      <c r="BIT15" s="460"/>
      <c r="BIU15" s="460"/>
      <c r="BIV15" s="460"/>
      <c r="BIW15" s="460"/>
      <c r="BIX15" s="460"/>
      <c r="BIY15" s="460"/>
      <c r="BIZ15" s="460"/>
      <c r="BJA15" s="460"/>
      <c r="BJB15" s="460"/>
      <c r="BJC15" s="460"/>
      <c r="BJD15" s="460"/>
      <c r="BJE15" s="460"/>
      <c r="BJF15" s="460"/>
      <c r="BJG15" s="460"/>
      <c r="BJH15" s="460"/>
      <c r="BJI15" s="460"/>
      <c r="BJJ15" s="460"/>
      <c r="BJK15" s="460"/>
      <c r="BJL15" s="460"/>
      <c r="BJM15" s="460"/>
      <c r="BJN15" s="460"/>
      <c r="BJO15" s="460"/>
      <c r="BJP15" s="460"/>
      <c r="BJQ15" s="460"/>
      <c r="BJR15" s="460"/>
      <c r="BJS15" s="460"/>
      <c r="BJT15" s="460"/>
      <c r="BJU15" s="460"/>
      <c r="BJV15" s="460"/>
      <c r="BJW15" s="460"/>
      <c r="BJX15" s="460"/>
      <c r="BJY15" s="460"/>
      <c r="BJZ15" s="460"/>
      <c r="BKA15" s="460"/>
      <c r="BKB15" s="460"/>
      <c r="BKC15" s="460"/>
      <c r="BKD15" s="460"/>
      <c r="BKE15" s="460"/>
      <c r="BKF15" s="460"/>
      <c r="BKG15" s="460"/>
      <c r="BKH15" s="460"/>
      <c r="BKI15" s="460"/>
      <c r="BKJ15" s="460"/>
      <c r="BKK15" s="460"/>
      <c r="BKL15" s="460"/>
      <c r="BKM15" s="460"/>
      <c r="BKN15" s="460"/>
      <c r="BKO15" s="460"/>
      <c r="BKP15" s="460"/>
      <c r="BKQ15" s="460"/>
      <c r="BKR15" s="460"/>
      <c r="BKS15" s="460"/>
      <c r="BKT15" s="460"/>
      <c r="BKU15" s="460"/>
      <c r="BKV15" s="460"/>
      <c r="BKW15" s="460"/>
      <c r="BKX15" s="460"/>
      <c r="BKY15" s="460"/>
      <c r="BKZ15" s="460"/>
      <c r="BLA15" s="460"/>
      <c r="BLB15" s="460"/>
      <c r="BLC15" s="460"/>
      <c r="BLD15" s="460"/>
      <c r="BLE15" s="460"/>
      <c r="BLF15" s="460"/>
      <c r="BLG15" s="460"/>
      <c r="BLH15" s="460"/>
      <c r="BLI15" s="460"/>
      <c r="BLJ15" s="460"/>
      <c r="BLK15" s="460"/>
      <c r="BLL15" s="460"/>
      <c r="BLM15" s="460"/>
      <c r="BLN15" s="460"/>
      <c r="BLO15" s="460"/>
      <c r="BLP15" s="460"/>
      <c r="BLQ15" s="460"/>
      <c r="BLR15" s="460"/>
      <c r="BLS15" s="460"/>
      <c r="BLT15" s="460"/>
      <c r="BLU15" s="460"/>
      <c r="BLV15" s="460"/>
      <c r="BLW15" s="460"/>
      <c r="BLX15" s="460"/>
      <c r="BLY15" s="460"/>
      <c r="BLZ15" s="460"/>
      <c r="BMA15" s="460"/>
      <c r="BMB15" s="460"/>
      <c r="BMC15" s="460"/>
      <c r="BMD15" s="460"/>
      <c r="BME15" s="460"/>
      <c r="BMF15" s="460"/>
      <c r="BMG15" s="460"/>
      <c r="BMH15" s="460"/>
      <c r="BMI15" s="460"/>
      <c r="BMJ15" s="460"/>
      <c r="BMK15" s="460"/>
      <c r="BML15" s="460"/>
      <c r="BMM15" s="460"/>
      <c r="BMN15" s="460"/>
      <c r="BMO15" s="460"/>
      <c r="BMP15" s="460"/>
      <c r="BMQ15" s="460"/>
      <c r="BMR15" s="460"/>
      <c r="BMS15" s="460"/>
      <c r="BMT15" s="460"/>
      <c r="BMU15" s="460"/>
      <c r="BMV15" s="460"/>
      <c r="BMW15" s="460"/>
      <c r="BMX15" s="460"/>
      <c r="BMY15" s="460"/>
      <c r="BMZ15" s="460"/>
      <c r="BNA15" s="460"/>
      <c r="BNB15" s="460"/>
      <c r="BNC15" s="460"/>
      <c r="BND15" s="460"/>
      <c r="BNE15" s="460"/>
      <c r="BNF15" s="460"/>
      <c r="BNG15" s="460"/>
      <c r="BNH15" s="460"/>
      <c r="BNI15" s="460"/>
      <c r="BNJ15" s="460"/>
      <c r="BNK15" s="460"/>
      <c r="BNL15" s="460"/>
      <c r="BNM15" s="460"/>
      <c r="BNN15" s="460"/>
      <c r="BNO15" s="460"/>
      <c r="BNP15" s="460"/>
      <c r="BNQ15" s="460"/>
      <c r="BNR15" s="460"/>
      <c r="BNS15" s="460"/>
      <c r="BNT15" s="460"/>
      <c r="BNU15" s="460"/>
      <c r="BNV15" s="460"/>
      <c r="BNW15" s="460"/>
      <c r="BNX15" s="460"/>
      <c r="BNY15" s="460"/>
      <c r="BNZ15" s="460"/>
      <c r="BOA15" s="460"/>
      <c r="BOB15" s="460"/>
      <c r="BOC15" s="460"/>
      <c r="BOD15" s="460"/>
      <c r="BOE15" s="460"/>
      <c r="BOF15" s="460"/>
      <c r="BOG15" s="460"/>
      <c r="BOH15" s="460"/>
      <c r="BOI15" s="460"/>
      <c r="BOJ15" s="460"/>
      <c r="BOK15" s="460"/>
      <c r="BOL15" s="460"/>
      <c r="BOM15" s="460"/>
      <c r="BON15" s="460"/>
      <c r="BOO15" s="460"/>
      <c r="BOP15" s="460"/>
      <c r="BOQ15" s="460"/>
      <c r="BOR15" s="460"/>
      <c r="BOS15" s="460"/>
      <c r="BOT15" s="460"/>
      <c r="BOU15" s="460"/>
      <c r="BOV15" s="460"/>
      <c r="BOW15" s="460"/>
      <c r="BOX15" s="460"/>
      <c r="BOY15" s="460"/>
      <c r="BOZ15" s="460"/>
      <c r="BPA15" s="460"/>
      <c r="BPB15" s="460"/>
      <c r="BPC15" s="460"/>
      <c r="BPD15" s="460"/>
      <c r="BPE15" s="460"/>
      <c r="BPF15" s="460"/>
      <c r="BPG15" s="460"/>
      <c r="BPH15" s="460"/>
      <c r="BPI15" s="460"/>
      <c r="BPJ15" s="460"/>
      <c r="BPK15" s="460"/>
      <c r="BPL15" s="460"/>
      <c r="BPM15" s="460"/>
      <c r="BPN15" s="460"/>
      <c r="BPO15" s="460"/>
      <c r="BPP15" s="460"/>
      <c r="BPQ15" s="460"/>
      <c r="BPR15" s="460"/>
      <c r="BPS15" s="460"/>
      <c r="BPT15" s="460"/>
      <c r="BPU15" s="460"/>
      <c r="BPV15" s="460"/>
      <c r="BPW15" s="460"/>
      <c r="BPX15" s="460"/>
      <c r="BPY15" s="460"/>
      <c r="BPZ15" s="460"/>
      <c r="BQA15" s="460"/>
      <c r="BQB15" s="460"/>
      <c r="BQC15" s="460"/>
      <c r="BQD15" s="460"/>
      <c r="BQE15" s="460"/>
      <c r="BQF15" s="460"/>
      <c r="BQG15" s="460"/>
      <c r="BQH15" s="460"/>
      <c r="BQI15" s="460"/>
      <c r="BQJ15" s="460"/>
      <c r="BQK15" s="460"/>
      <c r="BQL15" s="460"/>
      <c r="BQM15" s="460"/>
      <c r="BQN15" s="460"/>
      <c r="BQO15" s="460"/>
      <c r="BQP15" s="460"/>
      <c r="BQQ15" s="460"/>
      <c r="BQR15" s="460"/>
      <c r="BQS15" s="460"/>
      <c r="BQT15" s="460"/>
      <c r="BQU15" s="460"/>
      <c r="BQV15" s="460"/>
      <c r="BQW15" s="460"/>
      <c r="BQX15" s="460"/>
      <c r="BQY15" s="460"/>
      <c r="BQZ15" s="460"/>
      <c r="BRA15" s="460"/>
      <c r="BRB15" s="460"/>
      <c r="BRC15" s="460"/>
      <c r="BRD15" s="460"/>
      <c r="BRE15" s="460"/>
      <c r="BRF15" s="460"/>
      <c r="BRG15" s="460"/>
      <c r="BRH15" s="460"/>
      <c r="BRI15" s="460"/>
      <c r="BRJ15" s="460"/>
      <c r="BRK15" s="460"/>
      <c r="BRL15" s="460"/>
      <c r="BRM15" s="460"/>
      <c r="BRN15" s="460"/>
      <c r="BRO15" s="460"/>
      <c r="BRP15" s="460"/>
      <c r="BRQ15" s="460"/>
      <c r="BRR15" s="460"/>
      <c r="BRS15" s="460"/>
      <c r="BRT15" s="460"/>
      <c r="BRU15" s="460"/>
      <c r="BRV15" s="460"/>
      <c r="BRW15" s="460"/>
      <c r="BRX15" s="460"/>
      <c r="BRY15" s="460"/>
      <c r="BRZ15" s="460"/>
      <c r="BSA15" s="460"/>
      <c r="BSB15" s="460"/>
      <c r="BSC15" s="460"/>
      <c r="BSD15" s="460"/>
      <c r="BSE15" s="460"/>
      <c r="BSF15" s="460"/>
      <c r="BSG15" s="460"/>
      <c r="BSH15" s="460"/>
      <c r="BSI15" s="460"/>
      <c r="BSJ15" s="460"/>
      <c r="BSK15" s="460"/>
      <c r="BSL15" s="460"/>
      <c r="BSM15" s="460"/>
      <c r="BSN15" s="460"/>
      <c r="BSO15" s="460"/>
      <c r="BSP15" s="460"/>
      <c r="BSQ15" s="460"/>
      <c r="BSR15" s="460"/>
      <c r="BSS15" s="460"/>
      <c r="BST15" s="460"/>
      <c r="BSU15" s="460"/>
      <c r="BSV15" s="460"/>
      <c r="BSW15" s="460"/>
      <c r="BSX15" s="460"/>
      <c r="BSY15" s="460"/>
      <c r="BSZ15" s="460"/>
      <c r="BTA15" s="460"/>
      <c r="BTB15" s="460"/>
      <c r="BTC15" s="460"/>
      <c r="BTD15" s="460"/>
      <c r="BTE15" s="460"/>
      <c r="BTF15" s="460"/>
      <c r="BTG15" s="460"/>
      <c r="BTH15" s="460"/>
      <c r="BTI15" s="460"/>
      <c r="BTJ15" s="460"/>
      <c r="BTK15" s="460"/>
      <c r="BTL15" s="460"/>
      <c r="BTM15" s="460"/>
      <c r="BTN15" s="460"/>
      <c r="BTO15" s="460"/>
      <c r="BTP15" s="460"/>
      <c r="BTQ15" s="460"/>
      <c r="BTR15" s="460"/>
      <c r="BTS15" s="460"/>
      <c r="BTT15" s="460"/>
      <c r="BTU15" s="460"/>
      <c r="BTV15" s="460"/>
      <c r="BTW15" s="460"/>
      <c r="BTX15" s="460"/>
      <c r="BTY15" s="460"/>
      <c r="BTZ15" s="460"/>
      <c r="BUA15" s="460"/>
      <c r="BUB15" s="460"/>
      <c r="BUC15" s="460"/>
      <c r="BUD15" s="460"/>
      <c r="BUE15" s="460"/>
      <c r="BUF15" s="460"/>
      <c r="BUG15" s="460"/>
      <c r="BUH15" s="460"/>
      <c r="BUI15" s="460"/>
      <c r="BUJ15" s="460"/>
      <c r="BUK15" s="460"/>
      <c r="BUL15" s="460"/>
      <c r="BUM15" s="460"/>
      <c r="BUN15" s="460"/>
      <c r="BUO15" s="460"/>
      <c r="BUP15" s="460"/>
      <c r="BUQ15" s="460"/>
      <c r="BUR15" s="460"/>
      <c r="BUS15" s="460"/>
      <c r="BUT15" s="460"/>
      <c r="BUU15" s="460"/>
      <c r="BUV15" s="460"/>
      <c r="BUW15" s="460"/>
      <c r="BUX15" s="460"/>
      <c r="BUY15" s="460"/>
      <c r="BUZ15" s="460"/>
      <c r="BVA15" s="460"/>
      <c r="BVB15" s="460"/>
      <c r="BVC15" s="460"/>
      <c r="BVD15" s="460"/>
      <c r="BVE15" s="460"/>
      <c r="BVF15" s="460"/>
      <c r="BVG15" s="460"/>
      <c r="BVH15" s="460"/>
      <c r="BVI15" s="460"/>
      <c r="BVJ15" s="460"/>
      <c r="BVK15" s="460"/>
      <c r="BVL15" s="460"/>
      <c r="BVM15" s="460"/>
      <c r="BVN15" s="460"/>
      <c r="BVO15" s="460"/>
      <c r="BVP15" s="460"/>
      <c r="BVQ15" s="460"/>
      <c r="BVR15" s="460"/>
      <c r="BVS15" s="460"/>
      <c r="BVT15" s="460"/>
      <c r="BVU15" s="460"/>
      <c r="BVV15" s="460"/>
      <c r="BVW15" s="460"/>
      <c r="BVX15" s="460"/>
      <c r="BVY15" s="460"/>
      <c r="BVZ15" s="460"/>
      <c r="BWA15" s="460"/>
      <c r="BWB15" s="460"/>
      <c r="BWC15" s="460"/>
      <c r="BWD15" s="460"/>
      <c r="BWE15" s="460"/>
      <c r="BWF15" s="460"/>
      <c r="BWG15" s="460"/>
      <c r="BWH15" s="460"/>
      <c r="BWI15" s="460"/>
      <c r="BWJ15" s="460"/>
      <c r="BWK15" s="460"/>
      <c r="BWL15" s="460"/>
      <c r="BWM15" s="460"/>
      <c r="BWN15" s="460"/>
      <c r="BWO15" s="460"/>
      <c r="BWP15" s="460"/>
      <c r="BWQ15" s="460"/>
      <c r="BWR15" s="460"/>
      <c r="BWS15" s="460"/>
      <c r="BWT15" s="460"/>
      <c r="BWU15" s="460"/>
      <c r="BWV15" s="460"/>
      <c r="BWW15" s="460"/>
      <c r="BWX15" s="460"/>
      <c r="BWY15" s="460"/>
      <c r="BWZ15" s="460"/>
      <c r="BXA15" s="460"/>
      <c r="BXB15" s="460"/>
      <c r="BXC15" s="460"/>
      <c r="BXD15" s="460"/>
      <c r="BXE15" s="460"/>
      <c r="BXF15" s="460"/>
      <c r="BXG15" s="460"/>
      <c r="BXH15" s="460"/>
      <c r="BXI15" s="460"/>
      <c r="BXJ15" s="460"/>
      <c r="BXK15" s="460"/>
      <c r="BXL15" s="460"/>
      <c r="BXM15" s="460"/>
      <c r="BXN15" s="460"/>
      <c r="BXO15" s="460"/>
      <c r="BXP15" s="460"/>
      <c r="BXQ15" s="460"/>
      <c r="BXR15" s="460"/>
      <c r="BXS15" s="460"/>
      <c r="BXT15" s="460"/>
      <c r="BXU15" s="460"/>
      <c r="BXV15" s="460"/>
      <c r="BXW15" s="460"/>
      <c r="BXX15" s="460"/>
      <c r="BXY15" s="460"/>
      <c r="BXZ15" s="460"/>
      <c r="BYA15" s="460"/>
      <c r="BYB15" s="460"/>
      <c r="BYC15" s="460"/>
      <c r="BYD15" s="460"/>
      <c r="BYE15" s="460"/>
      <c r="BYF15" s="460"/>
      <c r="BYG15" s="460"/>
      <c r="BYH15" s="460"/>
      <c r="BYI15" s="460"/>
      <c r="BYJ15" s="460"/>
      <c r="BYK15" s="460"/>
      <c r="BYL15" s="460"/>
      <c r="BYM15" s="460"/>
      <c r="BYN15" s="460"/>
      <c r="BYO15" s="460"/>
      <c r="BYP15" s="460"/>
      <c r="BYQ15" s="460"/>
      <c r="BYR15" s="460"/>
      <c r="BYS15" s="460"/>
      <c r="BYT15" s="460"/>
      <c r="BYU15" s="460"/>
      <c r="BYV15" s="460"/>
      <c r="BYW15" s="460"/>
      <c r="BYX15" s="460"/>
      <c r="BYY15" s="460"/>
      <c r="BYZ15" s="460"/>
      <c r="BZA15" s="460"/>
      <c r="BZB15" s="460"/>
      <c r="BZC15" s="460"/>
      <c r="BZD15" s="460"/>
      <c r="BZE15" s="460"/>
      <c r="BZF15" s="460"/>
      <c r="BZG15" s="460"/>
      <c r="BZH15" s="460"/>
      <c r="BZI15" s="460"/>
      <c r="BZJ15" s="460"/>
      <c r="BZK15" s="460"/>
      <c r="BZL15" s="460"/>
      <c r="BZM15" s="460"/>
      <c r="BZN15" s="460"/>
      <c r="BZO15" s="460"/>
      <c r="BZP15" s="460"/>
      <c r="BZQ15" s="460"/>
      <c r="BZR15" s="460"/>
      <c r="BZS15" s="460"/>
      <c r="BZT15" s="460"/>
      <c r="BZU15" s="460"/>
      <c r="BZV15" s="460"/>
      <c r="BZW15" s="460"/>
      <c r="BZX15" s="460"/>
      <c r="BZY15" s="460"/>
      <c r="BZZ15" s="460"/>
      <c r="CAA15" s="460"/>
      <c r="CAB15" s="460"/>
      <c r="CAC15" s="460"/>
      <c r="CAD15" s="460"/>
      <c r="CAE15" s="460"/>
      <c r="CAF15" s="460"/>
      <c r="CAG15" s="460"/>
      <c r="CAH15" s="460"/>
      <c r="CAI15" s="460"/>
      <c r="CAJ15" s="460"/>
      <c r="CAK15" s="460"/>
      <c r="CAL15" s="460"/>
      <c r="CAM15" s="460"/>
      <c r="CAN15" s="460"/>
      <c r="CAO15" s="460"/>
      <c r="CAP15" s="460"/>
      <c r="CAQ15" s="460"/>
      <c r="CAR15" s="460"/>
      <c r="CAS15" s="460"/>
      <c r="CAT15" s="460"/>
      <c r="CAU15" s="460"/>
      <c r="CAV15" s="460"/>
      <c r="CAW15" s="460"/>
      <c r="CAX15" s="460"/>
      <c r="CAY15" s="460"/>
      <c r="CAZ15" s="460"/>
      <c r="CBA15" s="460"/>
      <c r="CBB15" s="460"/>
      <c r="CBC15" s="460"/>
      <c r="CBD15" s="460"/>
      <c r="CBE15" s="460"/>
      <c r="CBF15" s="460"/>
      <c r="CBG15" s="460"/>
      <c r="CBH15" s="460"/>
      <c r="CBI15" s="460"/>
      <c r="CBJ15" s="460"/>
      <c r="CBK15" s="460"/>
      <c r="CBL15" s="460"/>
      <c r="CBM15" s="460"/>
      <c r="CBN15" s="460"/>
      <c r="CBO15" s="460"/>
      <c r="CBP15" s="460"/>
      <c r="CBQ15" s="460"/>
      <c r="CBR15" s="460"/>
      <c r="CBS15" s="460"/>
      <c r="CBT15" s="460"/>
      <c r="CBU15" s="460"/>
      <c r="CBV15" s="460"/>
      <c r="CBW15" s="460"/>
      <c r="CBX15" s="460"/>
      <c r="CBY15" s="460"/>
      <c r="CBZ15" s="460"/>
      <c r="CCA15" s="460"/>
      <c r="CCB15" s="460"/>
      <c r="CCC15" s="460"/>
      <c r="CCD15" s="460"/>
      <c r="CCE15" s="460"/>
      <c r="CCF15" s="460"/>
      <c r="CCG15" s="460"/>
      <c r="CCH15" s="460"/>
      <c r="CCI15" s="460"/>
      <c r="CCJ15" s="460"/>
      <c r="CCK15" s="460"/>
      <c r="CCL15" s="460"/>
      <c r="CCM15" s="460"/>
      <c r="CCN15" s="460"/>
      <c r="CCO15" s="460"/>
      <c r="CCP15" s="460"/>
      <c r="CCQ15" s="460"/>
      <c r="CCR15" s="460"/>
      <c r="CCS15" s="460"/>
      <c r="CCT15" s="460"/>
      <c r="CCU15" s="460"/>
      <c r="CCV15" s="460"/>
      <c r="CCW15" s="460"/>
      <c r="CCX15" s="460"/>
      <c r="CCY15" s="460"/>
      <c r="CCZ15" s="460"/>
      <c r="CDA15" s="460"/>
      <c r="CDB15" s="460"/>
      <c r="CDC15" s="460"/>
      <c r="CDD15" s="460"/>
      <c r="CDE15" s="460"/>
      <c r="CDF15" s="460"/>
      <c r="CDG15" s="460"/>
      <c r="CDH15" s="460"/>
      <c r="CDI15" s="460"/>
      <c r="CDJ15" s="460"/>
      <c r="CDK15" s="460"/>
      <c r="CDL15" s="460"/>
      <c r="CDM15" s="460"/>
      <c r="CDN15" s="460"/>
      <c r="CDO15" s="460"/>
      <c r="CDP15" s="460"/>
      <c r="CDQ15" s="460"/>
      <c r="CDR15" s="460"/>
      <c r="CDS15" s="460"/>
      <c r="CDT15" s="460"/>
      <c r="CDU15" s="460"/>
      <c r="CDV15" s="460"/>
      <c r="CDW15" s="460"/>
      <c r="CDX15" s="460"/>
      <c r="CDY15" s="460"/>
      <c r="CDZ15" s="460"/>
      <c r="CEA15" s="460"/>
      <c r="CEB15" s="460"/>
      <c r="CEC15" s="460"/>
      <c r="CED15" s="460"/>
      <c r="CEE15" s="460"/>
      <c r="CEF15" s="460"/>
      <c r="CEG15" s="460"/>
      <c r="CEH15" s="460"/>
      <c r="CEI15" s="460"/>
      <c r="CEJ15" s="460"/>
      <c r="CEK15" s="460"/>
      <c r="CEL15" s="460"/>
      <c r="CEM15" s="460"/>
      <c r="CEN15" s="460"/>
      <c r="CEO15" s="460"/>
      <c r="CEP15" s="460"/>
      <c r="CEQ15" s="460"/>
      <c r="CER15" s="460"/>
      <c r="CES15" s="460"/>
      <c r="CET15" s="460"/>
      <c r="CEU15" s="460"/>
      <c r="CEV15" s="460"/>
      <c r="CEW15" s="460"/>
      <c r="CEX15" s="460"/>
      <c r="CEY15" s="460"/>
      <c r="CEZ15" s="460"/>
      <c r="CFA15" s="460"/>
      <c r="CFB15" s="460"/>
      <c r="CFC15" s="460"/>
      <c r="CFD15" s="460"/>
      <c r="CFE15" s="460"/>
      <c r="CFF15" s="460"/>
      <c r="CFG15" s="460"/>
      <c r="CFH15" s="460"/>
      <c r="CFI15" s="460"/>
      <c r="CFJ15" s="460"/>
      <c r="CFK15" s="460"/>
      <c r="CFL15" s="460"/>
      <c r="CFM15" s="460"/>
      <c r="CFN15" s="460"/>
      <c r="CFO15" s="460"/>
      <c r="CFP15" s="460"/>
      <c r="CFQ15" s="460"/>
      <c r="CFR15" s="460"/>
      <c r="CFS15" s="460"/>
      <c r="CFT15" s="460"/>
      <c r="CFU15" s="460"/>
      <c r="CFV15" s="460"/>
      <c r="CFW15" s="460"/>
      <c r="CFX15" s="460"/>
      <c r="CFY15" s="460"/>
      <c r="CFZ15" s="460"/>
      <c r="CGA15" s="460"/>
      <c r="CGB15" s="460"/>
      <c r="CGC15" s="460"/>
      <c r="CGD15" s="460"/>
      <c r="CGE15" s="460"/>
      <c r="CGF15" s="460"/>
      <c r="CGG15" s="460"/>
      <c r="CGH15" s="460"/>
      <c r="CGI15" s="460"/>
      <c r="CGJ15" s="460"/>
      <c r="CGK15" s="460"/>
      <c r="CGL15" s="460"/>
      <c r="CGM15" s="460"/>
      <c r="CGN15" s="460"/>
      <c r="CGO15" s="460"/>
      <c r="CGP15" s="460"/>
      <c r="CGQ15" s="460"/>
      <c r="CGR15" s="460"/>
      <c r="CGS15" s="460"/>
      <c r="CGT15" s="460"/>
      <c r="CGU15" s="460"/>
      <c r="CGV15" s="460"/>
      <c r="CGW15" s="460"/>
      <c r="CGX15" s="460"/>
      <c r="CGY15" s="460"/>
      <c r="CGZ15" s="460"/>
      <c r="CHA15" s="460"/>
      <c r="CHB15" s="460"/>
      <c r="CHC15" s="460"/>
      <c r="CHD15" s="460"/>
      <c r="CHE15" s="460"/>
      <c r="CHF15" s="460"/>
      <c r="CHG15" s="460"/>
      <c r="CHH15" s="460"/>
      <c r="CHI15" s="460"/>
      <c r="CHJ15" s="460"/>
      <c r="CHK15" s="460"/>
      <c r="CHL15" s="460"/>
      <c r="CHM15" s="460"/>
      <c r="CHN15" s="460"/>
      <c r="CHO15" s="460"/>
      <c r="CHP15" s="460"/>
      <c r="CHQ15" s="460"/>
      <c r="CHR15" s="460"/>
      <c r="CHS15" s="460"/>
      <c r="CHT15" s="460"/>
      <c r="CHU15" s="460"/>
      <c r="CHV15" s="460"/>
      <c r="CHW15" s="460"/>
      <c r="CHX15" s="460"/>
      <c r="CHY15" s="460"/>
      <c r="CHZ15" s="460"/>
      <c r="CIA15" s="460"/>
      <c r="CIB15" s="460"/>
      <c r="CIC15" s="460"/>
      <c r="CID15" s="460"/>
      <c r="CIE15" s="460"/>
      <c r="CIF15" s="460"/>
      <c r="CIG15" s="460"/>
      <c r="CIH15" s="460"/>
      <c r="CII15" s="460"/>
      <c r="CIJ15" s="460"/>
      <c r="CIK15" s="460"/>
      <c r="CIL15" s="460"/>
      <c r="CIM15" s="460"/>
      <c r="CIN15" s="460"/>
      <c r="CIO15" s="460"/>
      <c r="CIP15" s="460"/>
      <c r="CIQ15" s="460"/>
      <c r="CIR15" s="460"/>
      <c r="CIS15" s="460"/>
      <c r="CIT15" s="460"/>
      <c r="CIU15" s="460"/>
      <c r="CIV15" s="460"/>
      <c r="CIW15" s="460"/>
      <c r="CIX15" s="460"/>
      <c r="CIY15" s="460"/>
      <c r="CIZ15" s="460"/>
      <c r="CJA15" s="460"/>
      <c r="CJB15" s="460"/>
      <c r="CJC15" s="460"/>
      <c r="CJD15" s="460"/>
      <c r="CJE15" s="460"/>
      <c r="CJF15" s="460"/>
      <c r="CJG15" s="460"/>
      <c r="CJH15" s="460"/>
      <c r="CJI15" s="460"/>
      <c r="CJJ15" s="460"/>
      <c r="CJK15" s="460"/>
      <c r="CJL15" s="460"/>
      <c r="CJM15" s="460"/>
      <c r="CJN15" s="460"/>
      <c r="CJO15" s="460"/>
      <c r="CJP15" s="460"/>
      <c r="CJQ15" s="460"/>
      <c r="CJR15" s="460"/>
      <c r="CJS15" s="460"/>
      <c r="CJT15" s="460"/>
      <c r="CJU15" s="460"/>
      <c r="CJV15" s="460"/>
      <c r="CJW15" s="460"/>
      <c r="CJX15" s="460"/>
      <c r="CJY15" s="460"/>
      <c r="CJZ15" s="460"/>
      <c r="CKA15" s="460"/>
      <c r="CKB15" s="460"/>
      <c r="CKC15" s="460"/>
      <c r="CKD15" s="460"/>
      <c r="CKE15" s="460"/>
      <c r="CKF15" s="460"/>
      <c r="CKG15" s="460"/>
      <c r="CKH15" s="460"/>
      <c r="CKI15" s="460"/>
      <c r="CKJ15" s="460"/>
      <c r="CKK15" s="460"/>
      <c r="CKL15" s="460"/>
      <c r="CKM15" s="460"/>
      <c r="CKN15" s="460"/>
      <c r="CKO15" s="460"/>
      <c r="CKP15" s="460"/>
      <c r="CKQ15" s="460"/>
      <c r="CKR15" s="460"/>
      <c r="CKS15" s="460"/>
      <c r="CKT15" s="460"/>
      <c r="CKU15" s="460"/>
      <c r="CKV15" s="460"/>
      <c r="CKW15" s="460"/>
      <c r="CKX15" s="460"/>
      <c r="CKY15" s="460"/>
      <c r="CKZ15" s="460"/>
      <c r="CLA15" s="460"/>
      <c r="CLB15" s="460"/>
      <c r="CLC15" s="460"/>
      <c r="CLD15" s="460"/>
      <c r="CLE15" s="460"/>
      <c r="CLF15" s="460"/>
      <c r="CLG15" s="460"/>
      <c r="CLH15" s="460"/>
      <c r="CLI15" s="460"/>
      <c r="CLJ15" s="460"/>
      <c r="CLK15" s="460"/>
      <c r="CLL15" s="460"/>
      <c r="CLM15" s="460"/>
      <c r="CLN15" s="460"/>
      <c r="CLO15" s="460"/>
      <c r="CLP15" s="460"/>
      <c r="CLQ15" s="460"/>
      <c r="CLR15" s="460"/>
      <c r="CLS15" s="460"/>
      <c r="CLT15" s="460"/>
      <c r="CLU15" s="460"/>
      <c r="CLV15" s="460"/>
      <c r="CLW15" s="460"/>
      <c r="CLX15" s="460"/>
      <c r="CLY15" s="460"/>
      <c r="CLZ15" s="460"/>
      <c r="CMA15" s="460"/>
      <c r="CMB15" s="460"/>
      <c r="CMC15" s="460"/>
      <c r="CMD15" s="460"/>
      <c r="CME15" s="460"/>
      <c r="CMF15" s="460"/>
      <c r="CMG15" s="460"/>
      <c r="CMH15" s="460"/>
      <c r="CMI15" s="460"/>
      <c r="CMJ15" s="460"/>
      <c r="CMK15" s="460"/>
      <c r="CML15" s="460"/>
      <c r="CMM15" s="460"/>
      <c r="CMN15" s="460"/>
      <c r="CMO15" s="460"/>
      <c r="CMP15" s="460"/>
      <c r="CMQ15" s="460"/>
      <c r="CMR15" s="460"/>
      <c r="CMS15" s="460"/>
      <c r="CMT15" s="460"/>
      <c r="CMU15" s="460"/>
      <c r="CMV15" s="460"/>
      <c r="CMW15" s="460"/>
      <c r="CMX15" s="460"/>
      <c r="CMY15" s="460"/>
      <c r="CMZ15" s="460"/>
      <c r="CNA15" s="460"/>
      <c r="CNB15" s="460"/>
      <c r="CNC15" s="460"/>
      <c r="CND15" s="460"/>
      <c r="CNE15" s="460"/>
      <c r="CNF15" s="460"/>
      <c r="CNG15" s="460"/>
      <c r="CNH15" s="460"/>
      <c r="CNI15" s="460"/>
      <c r="CNJ15" s="460"/>
      <c r="CNK15" s="460"/>
      <c r="CNL15" s="460"/>
      <c r="CNM15" s="460"/>
      <c r="CNN15" s="460"/>
      <c r="CNO15" s="460"/>
      <c r="CNP15" s="460"/>
      <c r="CNQ15" s="460"/>
      <c r="CNR15" s="460"/>
      <c r="CNS15" s="460"/>
      <c r="CNT15" s="460"/>
      <c r="CNU15" s="460"/>
      <c r="CNV15" s="460"/>
      <c r="CNW15" s="460"/>
      <c r="CNX15" s="460"/>
      <c r="CNY15" s="460"/>
      <c r="CNZ15" s="460"/>
      <c r="COA15" s="460"/>
      <c r="COB15" s="460"/>
      <c r="COC15" s="460"/>
      <c r="COD15" s="460"/>
      <c r="COE15" s="460"/>
      <c r="COF15" s="460"/>
      <c r="COG15" s="460"/>
      <c r="COH15" s="460"/>
      <c r="COI15" s="460"/>
      <c r="COJ15" s="460"/>
      <c r="COK15" s="460"/>
      <c r="COL15" s="460"/>
      <c r="COM15" s="460"/>
      <c r="CON15" s="460"/>
      <c r="COO15" s="460"/>
      <c r="COP15" s="460"/>
      <c r="COQ15" s="460"/>
      <c r="COR15" s="460"/>
      <c r="COS15" s="460"/>
      <c r="COT15" s="460"/>
      <c r="COU15" s="460"/>
      <c r="COV15" s="460"/>
      <c r="COW15" s="460"/>
      <c r="COX15" s="460"/>
      <c r="COY15" s="460"/>
      <c r="COZ15" s="460"/>
      <c r="CPA15" s="460"/>
      <c r="CPB15" s="460"/>
      <c r="CPC15" s="460"/>
      <c r="CPD15" s="460"/>
      <c r="CPE15" s="460"/>
      <c r="CPF15" s="460"/>
      <c r="CPG15" s="460"/>
      <c r="CPH15" s="460"/>
      <c r="CPI15" s="460"/>
      <c r="CPJ15" s="460"/>
      <c r="CPK15" s="460"/>
      <c r="CPL15" s="460"/>
      <c r="CPM15" s="460"/>
      <c r="CPN15" s="460"/>
      <c r="CPO15" s="460"/>
      <c r="CPP15" s="460"/>
      <c r="CPQ15" s="460"/>
      <c r="CPR15" s="460"/>
      <c r="CPS15" s="460"/>
      <c r="CPT15" s="460"/>
      <c r="CPU15" s="460"/>
      <c r="CPV15" s="460"/>
      <c r="CPW15" s="460"/>
      <c r="CPX15" s="460"/>
      <c r="CPY15" s="460"/>
      <c r="CPZ15" s="460"/>
      <c r="CQA15" s="460"/>
      <c r="CQB15" s="460"/>
      <c r="CQC15" s="460"/>
      <c r="CQD15" s="460"/>
      <c r="CQE15" s="460"/>
      <c r="CQF15" s="460"/>
      <c r="CQG15" s="460"/>
      <c r="CQH15" s="460"/>
      <c r="CQI15" s="460"/>
      <c r="CQJ15" s="460"/>
      <c r="CQK15" s="460"/>
      <c r="CQL15" s="460"/>
      <c r="CQM15" s="460"/>
      <c r="CQN15" s="460"/>
      <c r="CQO15" s="460"/>
      <c r="CQP15" s="460"/>
      <c r="CQQ15" s="460"/>
      <c r="CQR15" s="460"/>
      <c r="CQS15" s="460"/>
      <c r="CQT15" s="460"/>
      <c r="CQU15" s="460"/>
      <c r="CQV15" s="460"/>
      <c r="CQW15" s="460"/>
      <c r="CQX15" s="460"/>
      <c r="CQY15" s="460"/>
      <c r="CQZ15" s="460"/>
      <c r="CRA15" s="460"/>
      <c r="CRB15" s="460"/>
      <c r="CRC15" s="460"/>
      <c r="CRD15" s="460"/>
      <c r="CRE15" s="460"/>
      <c r="CRF15" s="460"/>
      <c r="CRG15" s="460"/>
      <c r="CRH15" s="460"/>
      <c r="CRI15" s="460"/>
      <c r="CRJ15" s="460"/>
      <c r="CRK15" s="460"/>
      <c r="CRL15" s="460"/>
      <c r="CRM15" s="460"/>
      <c r="CRN15" s="460"/>
      <c r="CRO15" s="460"/>
      <c r="CRP15" s="460"/>
      <c r="CRQ15" s="460"/>
      <c r="CRR15" s="460"/>
      <c r="CRS15" s="460"/>
      <c r="CRT15" s="460"/>
      <c r="CRU15" s="460"/>
      <c r="CRV15" s="460"/>
      <c r="CRW15" s="460"/>
      <c r="CRX15" s="460"/>
      <c r="CRY15" s="460"/>
      <c r="CRZ15" s="460"/>
      <c r="CSA15" s="460"/>
      <c r="CSB15" s="460"/>
      <c r="CSC15" s="460"/>
      <c r="CSD15" s="460"/>
      <c r="CSE15" s="460"/>
      <c r="CSF15" s="460"/>
      <c r="CSG15" s="460"/>
      <c r="CSH15" s="460"/>
      <c r="CSI15" s="460"/>
      <c r="CSJ15" s="460"/>
      <c r="CSK15" s="460"/>
      <c r="CSL15" s="460"/>
      <c r="CSM15" s="460"/>
      <c r="CSN15" s="460"/>
      <c r="CSO15" s="460"/>
      <c r="CSP15" s="460"/>
      <c r="CSQ15" s="460"/>
      <c r="CSR15" s="460"/>
      <c r="CSS15" s="460"/>
      <c r="CST15" s="460"/>
      <c r="CSU15" s="460"/>
      <c r="CSV15" s="460"/>
      <c r="CSW15" s="460"/>
      <c r="CSX15" s="460"/>
      <c r="CSY15" s="460"/>
      <c r="CSZ15" s="460"/>
      <c r="CTA15" s="460"/>
      <c r="CTB15" s="460"/>
      <c r="CTC15" s="460"/>
      <c r="CTD15" s="460"/>
      <c r="CTE15" s="460"/>
      <c r="CTF15" s="460"/>
      <c r="CTG15" s="460"/>
      <c r="CTH15" s="460"/>
      <c r="CTI15" s="460"/>
      <c r="CTJ15" s="460"/>
      <c r="CTK15" s="460"/>
      <c r="CTL15" s="460"/>
      <c r="CTM15" s="460"/>
      <c r="CTN15" s="460"/>
      <c r="CTO15" s="460"/>
      <c r="CTP15" s="460"/>
      <c r="CTQ15" s="460"/>
      <c r="CTR15" s="460"/>
      <c r="CTS15" s="460"/>
      <c r="CTT15" s="460"/>
      <c r="CTU15" s="460"/>
      <c r="CTV15" s="460"/>
      <c r="CTW15" s="460"/>
      <c r="CTX15" s="460"/>
      <c r="CTY15" s="460"/>
      <c r="CTZ15" s="460"/>
      <c r="CUA15" s="460"/>
      <c r="CUB15" s="460"/>
      <c r="CUC15" s="460"/>
      <c r="CUD15" s="460"/>
      <c r="CUE15" s="460"/>
      <c r="CUF15" s="460"/>
      <c r="CUG15" s="460"/>
      <c r="CUH15" s="460"/>
      <c r="CUI15" s="460"/>
      <c r="CUJ15" s="460"/>
      <c r="CUK15" s="460"/>
      <c r="CUL15" s="460"/>
      <c r="CUM15" s="460"/>
      <c r="CUN15" s="460"/>
      <c r="CUO15" s="460"/>
      <c r="CUP15" s="460"/>
      <c r="CUQ15" s="460"/>
      <c r="CUR15" s="460"/>
      <c r="CUS15" s="460"/>
      <c r="CUT15" s="460"/>
      <c r="CUU15" s="460"/>
      <c r="CUV15" s="460"/>
      <c r="CUW15" s="460"/>
      <c r="CUX15" s="460"/>
      <c r="CUY15" s="460"/>
      <c r="CUZ15" s="460"/>
      <c r="CVA15" s="460"/>
      <c r="CVB15" s="460"/>
      <c r="CVC15" s="460"/>
      <c r="CVD15" s="460"/>
      <c r="CVE15" s="460"/>
      <c r="CVF15" s="460"/>
      <c r="CVG15" s="460"/>
      <c r="CVH15" s="460"/>
      <c r="CVI15" s="460"/>
      <c r="CVJ15" s="460"/>
      <c r="CVK15" s="460"/>
      <c r="CVL15" s="460"/>
      <c r="CVM15" s="460"/>
      <c r="CVN15" s="460"/>
      <c r="CVO15" s="460"/>
      <c r="CVP15" s="460"/>
      <c r="CVQ15" s="460"/>
      <c r="CVR15" s="460"/>
      <c r="CVS15" s="460"/>
      <c r="CVT15" s="460"/>
      <c r="CVU15" s="460"/>
      <c r="CVV15" s="460"/>
      <c r="CVW15" s="460"/>
      <c r="CVX15" s="460"/>
      <c r="CVY15" s="460"/>
      <c r="CVZ15" s="460"/>
      <c r="CWA15" s="460"/>
      <c r="CWB15" s="460"/>
      <c r="CWC15" s="460"/>
      <c r="CWD15" s="460"/>
      <c r="CWE15" s="460"/>
      <c r="CWF15" s="460"/>
      <c r="CWG15" s="460"/>
      <c r="CWH15" s="460"/>
      <c r="CWI15" s="460"/>
      <c r="CWJ15" s="460"/>
      <c r="CWK15" s="460"/>
      <c r="CWL15" s="460"/>
      <c r="CWM15" s="460"/>
      <c r="CWN15" s="460"/>
      <c r="CWO15" s="460"/>
      <c r="CWP15" s="460"/>
      <c r="CWQ15" s="460"/>
      <c r="CWR15" s="460"/>
      <c r="CWS15" s="460"/>
      <c r="CWT15" s="460"/>
      <c r="CWU15" s="460"/>
      <c r="CWV15" s="460"/>
      <c r="CWW15" s="460"/>
      <c r="CWX15" s="460"/>
      <c r="CWY15" s="460"/>
      <c r="CWZ15" s="460"/>
      <c r="CXA15" s="460"/>
      <c r="CXB15" s="460"/>
      <c r="CXC15" s="460"/>
      <c r="CXD15" s="460"/>
      <c r="CXE15" s="460"/>
      <c r="CXF15" s="460"/>
      <c r="CXG15" s="460"/>
      <c r="CXH15" s="460"/>
      <c r="CXI15" s="460"/>
      <c r="CXJ15" s="460"/>
      <c r="CXK15" s="460"/>
      <c r="CXL15" s="460"/>
      <c r="CXM15" s="460"/>
      <c r="CXN15" s="460"/>
      <c r="CXO15" s="460"/>
      <c r="CXP15" s="460"/>
      <c r="CXQ15" s="460"/>
      <c r="CXR15" s="460"/>
      <c r="CXS15" s="460"/>
      <c r="CXT15" s="460"/>
      <c r="CXU15" s="460"/>
      <c r="CXV15" s="460"/>
      <c r="CXW15" s="460"/>
      <c r="CXX15" s="460"/>
      <c r="CXY15" s="460"/>
      <c r="CXZ15" s="460"/>
      <c r="CYA15" s="460"/>
      <c r="CYB15" s="460"/>
      <c r="CYC15" s="460"/>
      <c r="CYD15" s="460"/>
      <c r="CYE15" s="460"/>
      <c r="CYF15" s="460"/>
      <c r="CYG15" s="460"/>
      <c r="CYH15" s="460"/>
      <c r="CYI15" s="460"/>
      <c r="CYJ15" s="460"/>
      <c r="CYK15" s="460"/>
      <c r="CYL15" s="460"/>
      <c r="CYM15" s="460"/>
      <c r="CYN15" s="460"/>
      <c r="CYO15" s="460"/>
      <c r="CYP15" s="460"/>
      <c r="CYQ15" s="460"/>
      <c r="CYR15" s="460"/>
      <c r="CYS15" s="460"/>
      <c r="CYT15" s="460"/>
      <c r="CYU15" s="460"/>
      <c r="CYV15" s="460"/>
      <c r="CYW15" s="460"/>
      <c r="CYX15" s="460"/>
      <c r="CYY15" s="460"/>
      <c r="CYZ15" s="460"/>
      <c r="CZA15" s="460"/>
      <c r="CZB15" s="460"/>
      <c r="CZC15" s="460"/>
      <c r="CZD15" s="460"/>
      <c r="CZE15" s="460"/>
      <c r="CZF15" s="460"/>
      <c r="CZG15" s="460"/>
      <c r="CZH15" s="460"/>
      <c r="CZI15" s="460"/>
      <c r="CZJ15" s="460"/>
      <c r="CZK15" s="460"/>
      <c r="CZL15" s="460"/>
      <c r="CZM15" s="460"/>
      <c r="CZN15" s="460"/>
      <c r="CZO15" s="460"/>
      <c r="CZP15" s="460"/>
      <c r="CZQ15" s="460"/>
      <c r="CZR15" s="460"/>
      <c r="CZS15" s="460"/>
      <c r="CZT15" s="460"/>
      <c r="CZU15" s="460"/>
      <c r="CZV15" s="460"/>
      <c r="CZW15" s="460"/>
      <c r="CZX15" s="460"/>
      <c r="CZY15" s="460"/>
      <c r="CZZ15" s="460"/>
      <c r="DAA15" s="460"/>
      <c r="DAB15" s="460"/>
      <c r="DAC15" s="460"/>
      <c r="DAD15" s="460"/>
      <c r="DAE15" s="460"/>
      <c r="DAF15" s="460"/>
      <c r="DAG15" s="460"/>
      <c r="DAH15" s="460"/>
      <c r="DAI15" s="460"/>
      <c r="DAJ15" s="460"/>
      <c r="DAK15" s="460"/>
      <c r="DAL15" s="460"/>
      <c r="DAM15" s="460"/>
      <c r="DAN15" s="460"/>
      <c r="DAO15" s="460"/>
      <c r="DAP15" s="460"/>
      <c r="DAQ15" s="460"/>
      <c r="DAR15" s="460"/>
      <c r="DAS15" s="460"/>
      <c r="DAT15" s="460"/>
      <c r="DAU15" s="460"/>
      <c r="DAV15" s="460"/>
      <c r="DAW15" s="460"/>
      <c r="DAX15" s="460"/>
      <c r="DAY15" s="460"/>
      <c r="DAZ15" s="460"/>
      <c r="DBA15" s="460"/>
      <c r="DBB15" s="460"/>
      <c r="DBC15" s="460"/>
      <c r="DBD15" s="460"/>
      <c r="DBE15" s="460"/>
      <c r="DBF15" s="460"/>
      <c r="DBG15" s="460"/>
      <c r="DBH15" s="460"/>
      <c r="DBI15" s="460"/>
      <c r="DBJ15" s="460"/>
      <c r="DBK15" s="460"/>
      <c r="DBL15" s="460"/>
      <c r="DBM15" s="460"/>
      <c r="DBN15" s="460"/>
      <c r="DBO15" s="460"/>
      <c r="DBP15" s="460"/>
      <c r="DBQ15" s="460"/>
      <c r="DBR15" s="460"/>
      <c r="DBS15" s="460"/>
      <c r="DBT15" s="460"/>
      <c r="DBU15" s="460"/>
      <c r="DBV15" s="460"/>
      <c r="DBW15" s="460"/>
      <c r="DBX15" s="460"/>
      <c r="DBY15" s="460"/>
      <c r="DBZ15" s="460"/>
      <c r="DCA15" s="460"/>
      <c r="DCB15" s="460"/>
      <c r="DCC15" s="460"/>
      <c r="DCD15" s="460"/>
      <c r="DCE15" s="460"/>
      <c r="DCF15" s="460"/>
      <c r="DCG15" s="460"/>
      <c r="DCH15" s="460"/>
      <c r="DCI15" s="460"/>
      <c r="DCJ15" s="460"/>
      <c r="DCK15" s="460"/>
      <c r="DCL15" s="460"/>
      <c r="DCM15" s="460"/>
      <c r="DCN15" s="460"/>
      <c r="DCO15" s="460"/>
      <c r="DCP15" s="460"/>
      <c r="DCQ15" s="460"/>
      <c r="DCR15" s="460"/>
      <c r="DCS15" s="460"/>
      <c r="DCT15" s="460"/>
      <c r="DCU15" s="460"/>
      <c r="DCV15" s="460"/>
      <c r="DCW15" s="460"/>
      <c r="DCX15" s="460"/>
      <c r="DCY15" s="460"/>
      <c r="DCZ15" s="460"/>
      <c r="DDA15" s="460"/>
      <c r="DDB15" s="460"/>
      <c r="DDC15" s="460"/>
      <c r="DDD15" s="460"/>
      <c r="DDE15" s="460"/>
      <c r="DDF15" s="460"/>
      <c r="DDG15" s="460"/>
      <c r="DDH15" s="460"/>
      <c r="DDI15" s="460"/>
      <c r="DDJ15" s="460"/>
      <c r="DDK15" s="460"/>
      <c r="DDL15" s="460"/>
      <c r="DDM15" s="460"/>
      <c r="DDN15" s="460"/>
      <c r="DDO15" s="460"/>
      <c r="DDP15" s="460"/>
      <c r="DDQ15" s="460"/>
      <c r="DDR15" s="460"/>
      <c r="DDS15" s="460"/>
      <c r="DDT15" s="460"/>
      <c r="DDU15" s="460"/>
      <c r="DDV15" s="460"/>
      <c r="DDW15" s="460"/>
      <c r="DDX15" s="460"/>
      <c r="DDY15" s="460"/>
      <c r="DDZ15" s="460"/>
      <c r="DEA15" s="460"/>
      <c r="DEB15" s="460"/>
      <c r="DEC15" s="460"/>
      <c r="DED15" s="460"/>
      <c r="DEE15" s="460"/>
      <c r="DEF15" s="460"/>
      <c r="DEG15" s="460"/>
      <c r="DEH15" s="460"/>
      <c r="DEI15" s="460"/>
      <c r="DEJ15" s="460"/>
      <c r="DEK15" s="460"/>
      <c r="DEL15" s="460"/>
      <c r="DEM15" s="460"/>
      <c r="DEN15" s="460"/>
      <c r="DEO15" s="460"/>
      <c r="DEP15" s="460"/>
      <c r="DEQ15" s="460"/>
      <c r="DER15" s="460"/>
      <c r="DES15" s="460"/>
      <c r="DET15" s="460"/>
      <c r="DEU15" s="460"/>
      <c r="DEV15" s="460"/>
      <c r="DEW15" s="460"/>
      <c r="DEX15" s="460"/>
      <c r="DEY15" s="460"/>
      <c r="DEZ15" s="460"/>
      <c r="DFA15" s="460"/>
      <c r="DFB15" s="460"/>
      <c r="DFC15" s="460"/>
      <c r="DFD15" s="460"/>
      <c r="DFE15" s="460"/>
      <c r="DFF15" s="460"/>
      <c r="DFG15" s="460"/>
      <c r="DFH15" s="460"/>
      <c r="DFI15" s="460"/>
      <c r="DFJ15" s="460"/>
      <c r="DFK15" s="460"/>
      <c r="DFL15" s="460"/>
      <c r="DFM15" s="460"/>
      <c r="DFN15" s="460"/>
      <c r="DFO15" s="460"/>
      <c r="DFP15" s="460"/>
      <c r="DFQ15" s="460"/>
      <c r="DFR15" s="460"/>
      <c r="DFS15" s="460"/>
      <c r="DFT15" s="460"/>
      <c r="DFU15" s="460"/>
      <c r="DFV15" s="460"/>
      <c r="DFW15" s="460"/>
      <c r="DFX15" s="460"/>
      <c r="DFY15" s="460"/>
      <c r="DFZ15" s="460"/>
      <c r="DGA15" s="460"/>
      <c r="DGB15" s="460"/>
      <c r="DGC15" s="460"/>
      <c r="DGD15" s="460"/>
      <c r="DGE15" s="460"/>
      <c r="DGF15" s="460"/>
      <c r="DGG15" s="460"/>
      <c r="DGH15" s="460"/>
      <c r="DGI15" s="460"/>
      <c r="DGJ15" s="460"/>
      <c r="DGK15" s="460"/>
      <c r="DGL15" s="460"/>
      <c r="DGM15" s="460"/>
      <c r="DGN15" s="460"/>
      <c r="DGO15" s="460"/>
      <c r="DGP15" s="460"/>
      <c r="DGQ15" s="460"/>
      <c r="DGR15" s="460"/>
      <c r="DGS15" s="460"/>
      <c r="DGT15" s="460"/>
      <c r="DGU15" s="460"/>
      <c r="DGV15" s="460"/>
      <c r="DGW15" s="460"/>
      <c r="DGX15" s="460"/>
      <c r="DGY15" s="460"/>
      <c r="DGZ15" s="460"/>
      <c r="DHA15" s="460"/>
      <c r="DHB15" s="460"/>
      <c r="DHC15" s="460"/>
      <c r="DHD15" s="460"/>
      <c r="DHE15" s="460"/>
      <c r="DHF15" s="460"/>
      <c r="DHG15" s="460"/>
      <c r="DHH15" s="460"/>
      <c r="DHI15" s="460"/>
      <c r="DHJ15" s="460"/>
      <c r="DHK15" s="460"/>
      <c r="DHL15" s="460"/>
      <c r="DHM15" s="460"/>
      <c r="DHN15" s="460"/>
      <c r="DHO15" s="460"/>
      <c r="DHP15" s="460"/>
      <c r="DHQ15" s="460"/>
      <c r="DHR15" s="460"/>
      <c r="DHS15" s="460"/>
      <c r="DHT15" s="460"/>
      <c r="DHU15" s="460"/>
      <c r="DHV15" s="460"/>
      <c r="DHW15" s="460"/>
      <c r="DHX15" s="460"/>
      <c r="DHY15" s="460"/>
      <c r="DHZ15" s="460"/>
      <c r="DIA15" s="460"/>
      <c r="DIB15" s="460"/>
      <c r="DIC15" s="460"/>
      <c r="DID15" s="460"/>
      <c r="DIE15" s="460"/>
      <c r="DIF15" s="460"/>
      <c r="DIG15" s="460"/>
      <c r="DIH15" s="460"/>
      <c r="DII15" s="460"/>
      <c r="DIJ15" s="460"/>
      <c r="DIK15" s="460"/>
      <c r="DIL15" s="460"/>
      <c r="DIM15" s="460"/>
      <c r="DIN15" s="460"/>
      <c r="DIO15" s="460"/>
      <c r="DIP15" s="460"/>
      <c r="DIQ15" s="460"/>
      <c r="DIR15" s="460"/>
      <c r="DIS15" s="460"/>
      <c r="DIT15" s="460"/>
      <c r="DIU15" s="460"/>
      <c r="DIV15" s="460"/>
      <c r="DIW15" s="460"/>
      <c r="DIX15" s="460"/>
      <c r="DIY15" s="460"/>
      <c r="DIZ15" s="460"/>
      <c r="DJA15" s="460"/>
      <c r="DJB15" s="460"/>
      <c r="DJC15" s="460"/>
      <c r="DJD15" s="460"/>
      <c r="DJE15" s="460"/>
      <c r="DJF15" s="460"/>
      <c r="DJG15" s="460"/>
      <c r="DJH15" s="460"/>
      <c r="DJI15" s="460"/>
      <c r="DJJ15" s="460"/>
      <c r="DJK15" s="460"/>
      <c r="DJL15" s="460"/>
      <c r="DJM15" s="460"/>
      <c r="DJN15" s="460"/>
      <c r="DJO15" s="460"/>
      <c r="DJP15" s="460"/>
      <c r="DJQ15" s="460"/>
      <c r="DJR15" s="460"/>
      <c r="DJS15" s="460"/>
      <c r="DJT15" s="460"/>
      <c r="DJU15" s="460"/>
      <c r="DJV15" s="460"/>
      <c r="DJW15" s="460"/>
      <c r="DJX15" s="460"/>
      <c r="DJY15" s="460"/>
      <c r="DJZ15" s="460"/>
      <c r="DKA15" s="460"/>
      <c r="DKB15" s="460"/>
      <c r="DKC15" s="460"/>
      <c r="DKD15" s="460"/>
      <c r="DKE15" s="460"/>
      <c r="DKF15" s="460"/>
      <c r="DKG15" s="460"/>
      <c r="DKH15" s="460"/>
      <c r="DKI15" s="460"/>
      <c r="DKJ15" s="460"/>
      <c r="DKK15" s="460"/>
      <c r="DKL15" s="460"/>
      <c r="DKM15" s="460"/>
      <c r="DKN15" s="460"/>
      <c r="DKO15" s="460"/>
      <c r="DKP15" s="460"/>
      <c r="DKQ15" s="460"/>
      <c r="DKR15" s="460"/>
      <c r="DKS15" s="460"/>
      <c r="DKT15" s="460"/>
      <c r="DKU15" s="460"/>
      <c r="DKV15" s="460"/>
      <c r="DKW15" s="460"/>
      <c r="DKX15" s="460"/>
      <c r="DKY15" s="460"/>
      <c r="DKZ15" s="460"/>
      <c r="DLA15" s="460"/>
      <c r="DLB15" s="460"/>
      <c r="DLC15" s="460"/>
      <c r="DLD15" s="460"/>
      <c r="DLE15" s="460"/>
      <c r="DLF15" s="460"/>
      <c r="DLG15" s="460"/>
      <c r="DLH15" s="460"/>
      <c r="DLI15" s="460"/>
      <c r="DLJ15" s="460"/>
      <c r="DLK15" s="460"/>
      <c r="DLL15" s="460"/>
      <c r="DLM15" s="460"/>
      <c r="DLN15" s="460"/>
      <c r="DLO15" s="460"/>
      <c r="DLP15" s="460"/>
      <c r="DLQ15" s="460"/>
      <c r="DLR15" s="460"/>
      <c r="DLS15" s="460"/>
      <c r="DLT15" s="460"/>
      <c r="DLU15" s="460"/>
      <c r="DLV15" s="460"/>
      <c r="DLW15" s="460"/>
      <c r="DLX15" s="460"/>
      <c r="DLY15" s="460"/>
      <c r="DLZ15" s="460"/>
      <c r="DMA15" s="460"/>
      <c r="DMB15" s="460"/>
      <c r="DMC15" s="460"/>
      <c r="DMD15" s="460"/>
      <c r="DME15" s="460"/>
      <c r="DMF15" s="460"/>
      <c r="DMG15" s="460"/>
      <c r="DMH15" s="460"/>
      <c r="DMI15" s="460"/>
      <c r="DMJ15" s="460"/>
      <c r="DMK15" s="460"/>
      <c r="DML15" s="460"/>
      <c r="DMM15" s="460"/>
      <c r="DMN15" s="460"/>
      <c r="DMO15" s="460"/>
      <c r="DMP15" s="460"/>
      <c r="DMQ15" s="460"/>
      <c r="DMR15" s="460"/>
      <c r="DMS15" s="460"/>
      <c r="DMT15" s="460"/>
      <c r="DMU15" s="460"/>
      <c r="DMV15" s="460"/>
      <c r="DMW15" s="460"/>
      <c r="DMX15" s="460"/>
      <c r="DMY15" s="460"/>
      <c r="DMZ15" s="460"/>
      <c r="DNA15" s="460"/>
      <c r="DNB15" s="460"/>
      <c r="DNC15" s="460"/>
      <c r="DND15" s="460"/>
      <c r="DNE15" s="460"/>
      <c r="DNF15" s="460"/>
      <c r="DNG15" s="460"/>
      <c r="DNH15" s="460"/>
      <c r="DNI15" s="460"/>
      <c r="DNJ15" s="460"/>
      <c r="DNK15" s="460"/>
      <c r="DNL15" s="460"/>
      <c r="DNM15" s="460"/>
      <c r="DNN15" s="460"/>
      <c r="DNO15" s="460"/>
      <c r="DNP15" s="460"/>
      <c r="DNQ15" s="460"/>
      <c r="DNR15" s="460"/>
      <c r="DNS15" s="460"/>
      <c r="DNT15" s="460"/>
      <c r="DNU15" s="460"/>
      <c r="DNV15" s="460"/>
      <c r="DNW15" s="460"/>
      <c r="DNX15" s="460"/>
      <c r="DNY15" s="460"/>
      <c r="DNZ15" s="460"/>
      <c r="DOA15" s="460"/>
      <c r="DOB15" s="460"/>
      <c r="DOC15" s="460"/>
      <c r="DOD15" s="460"/>
      <c r="DOE15" s="460"/>
      <c r="DOF15" s="460"/>
      <c r="DOG15" s="460"/>
      <c r="DOH15" s="460"/>
      <c r="DOI15" s="460"/>
      <c r="DOJ15" s="460"/>
      <c r="DOK15" s="460"/>
      <c r="DOL15" s="460"/>
      <c r="DOM15" s="460"/>
      <c r="DON15" s="460"/>
      <c r="DOO15" s="460"/>
      <c r="DOP15" s="460"/>
      <c r="DOQ15" s="460"/>
      <c r="DOR15" s="460"/>
      <c r="DOS15" s="460"/>
      <c r="DOT15" s="460"/>
      <c r="DOU15" s="460"/>
      <c r="DOV15" s="460"/>
      <c r="DOW15" s="460"/>
      <c r="DOX15" s="460"/>
      <c r="DOY15" s="460"/>
      <c r="DOZ15" s="460"/>
      <c r="DPA15" s="460"/>
      <c r="DPB15" s="460"/>
      <c r="DPC15" s="460"/>
      <c r="DPD15" s="460"/>
      <c r="DPE15" s="460"/>
      <c r="DPF15" s="460"/>
      <c r="DPG15" s="460"/>
      <c r="DPH15" s="460"/>
      <c r="DPI15" s="460"/>
      <c r="DPJ15" s="460"/>
      <c r="DPK15" s="460"/>
      <c r="DPL15" s="460"/>
      <c r="DPM15" s="460"/>
      <c r="DPN15" s="460"/>
      <c r="DPO15" s="460"/>
      <c r="DPP15" s="460"/>
      <c r="DPQ15" s="460"/>
      <c r="DPR15" s="460"/>
      <c r="DPS15" s="460"/>
      <c r="DPT15" s="460"/>
      <c r="DPU15" s="460"/>
      <c r="DPV15" s="460"/>
      <c r="DPW15" s="460"/>
      <c r="DPX15" s="460"/>
      <c r="DPY15" s="460"/>
      <c r="DPZ15" s="460"/>
      <c r="DQA15" s="460"/>
      <c r="DQB15" s="460"/>
      <c r="DQC15" s="460"/>
      <c r="DQD15" s="460"/>
      <c r="DQE15" s="460"/>
      <c r="DQF15" s="460"/>
      <c r="DQG15" s="460"/>
      <c r="DQH15" s="460"/>
      <c r="DQI15" s="460"/>
      <c r="DQJ15" s="460"/>
      <c r="DQK15" s="460"/>
      <c r="DQL15" s="460"/>
      <c r="DQM15" s="460"/>
      <c r="DQN15" s="460"/>
      <c r="DQO15" s="460"/>
      <c r="DQP15" s="460"/>
      <c r="DQQ15" s="460"/>
      <c r="DQR15" s="460"/>
      <c r="DQS15" s="460"/>
      <c r="DQT15" s="460"/>
      <c r="DQU15" s="460"/>
      <c r="DQV15" s="460"/>
      <c r="DQW15" s="460"/>
      <c r="DQX15" s="460"/>
      <c r="DQY15" s="460"/>
      <c r="DQZ15" s="460"/>
      <c r="DRA15" s="460"/>
      <c r="DRB15" s="460"/>
      <c r="DRC15" s="460"/>
      <c r="DRD15" s="460"/>
      <c r="DRE15" s="460"/>
      <c r="DRF15" s="460"/>
      <c r="DRG15" s="460"/>
      <c r="DRH15" s="460"/>
      <c r="DRI15" s="460"/>
      <c r="DRJ15" s="460"/>
      <c r="DRK15" s="460"/>
      <c r="DRL15" s="460"/>
      <c r="DRM15" s="460"/>
      <c r="DRN15" s="460"/>
      <c r="DRO15" s="460"/>
      <c r="DRP15" s="460"/>
      <c r="DRQ15" s="460"/>
      <c r="DRR15" s="460"/>
      <c r="DRS15" s="460"/>
      <c r="DRT15" s="460"/>
      <c r="DRU15" s="460"/>
      <c r="DRV15" s="460"/>
      <c r="DRW15" s="460"/>
      <c r="DRX15" s="460"/>
      <c r="DRY15" s="460"/>
      <c r="DRZ15" s="460"/>
      <c r="DSA15" s="460"/>
      <c r="DSB15" s="460"/>
      <c r="DSC15" s="460"/>
      <c r="DSD15" s="460"/>
      <c r="DSE15" s="460"/>
      <c r="DSF15" s="460"/>
      <c r="DSG15" s="460"/>
      <c r="DSH15" s="460"/>
      <c r="DSI15" s="460"/>
      <c r="DSJ15" s="460"/>
      <c r="DSK15" s="460"/>
      <c r="DSL15" s="460"/>
      <c r="DSM15" s="460"/>
      <c r="DSN15" s="460"/>
      <c r="DSO15" s="460"/>
      <c r="DSP15" s="460"/>
      <c r="DSQ15" s="460"/>
      <c r="DSR15" s="460"/>
      <c r="DSS15" s="460"/>
      <c r="DST15" s="460"/>
      <c r="DSU15" s="460"/>
      <c r="DSV15" s="460"/>
      <c r="DSW15" s="460"/>
      <c r="DSX15" s="460"/>
      <c r="DSY15" s="460"/>
      <c r="DSZ15" s="460"/>
      <c r="DTA15" s="460"/>
      <c r="DTB15" s="460"/>
      <c r="DTC15" s="460"/>
      <c r="DTD15" s="460"/>
      <c r="DTE15" s="460"/>
      <c r="DTF15" s="460"/>
      <c r="DTG15" s="460"/>
      <c r="DTH15" s="460"/>
      <c r="DTI15" s="460"/>
      <c r="DTJ15" s="460"/>
      <c r="DTK15" s="460"/>
      <c r="DTL15" s="460"/>
      <c r="DTM15" s="460"/>
      <c r="DTN15" s="460"/>
      <c r="DTO15" s="460"/>
      <c r="DTP15" s="460"/>
      <c r="DTQ15" s="460"/>
      <c r="DTR15" s="460"/>
      <c r="DTS15" s="460"/>
      <c r="DTT15" s="460"/>
      <c r="DTU15" s="460"/>
      <c r="DTV15" s="460"/>
      <c r="DTW15" s="460"/>
      <c r="DTX15" s="460"/>
      <c r="DTY15" s="460"/>
      <c r="DTZ15" s="460"/>
      <c r="DUA15" s="460"/>
      <c r="DUB15" s="460"/>
      <c r="DUC15" s="460"/>
      <c r="DUD15" s="460"/>
      <c r="DUE15" s="460"/>
      <c r="DUF15" s="460"/>
      <c r="DUG15" s="460"/>
      <c r="DUH15" s="460"/>
      <c r="DUI15" s="460"/>
      <c r="DUJ15" s="460"/>
      <c r="DUK15" s="460"/>
      <c r="DUL15" s="460"/>
      <c r="DUM15" s="460"/>
      <c r="DUN15" s="460"/>
      <c r="DUO15" s="460"/>
      <c r="DUP15" s="460"/>
      <c r="DUQ15" s="460"/>
      <c r="DUR15" s="460"/>
      <c r="DUS15" s="460"/>
      <c r="DUT15" s="460"/>
      <c r="DUU15" s="460"/>
      <c r="DUV15" s="460"/>
      <c r="DUW15" s="460"/>
      <c r="DUX15" s="460"/>
      <c r="DUY15" s="460"/>
      <c r="DUZ15" s="460"/>
      <c r="DVA15" s="460"/>
      <c r="DVB15" s="460"/>
      <c r="DVC15" s="460"/>
      <c r="DVD15" s="460"/>
      <c r="DVE15" s="460"/>
      <c r="DVF15" s="460"/>
      <c r="DVG15" s="460"/>
      <c r="DVH15" s="460"/>
      <c r="DVI15" s="460"/>
      <c r="DVJ15" s="460"/>
      <c r="DVK15" s="460"/>
      <c r="DVL15" s="460"/>
      <c r="DVM15" s="460"/>
      <c r="DVN15" s="460"/>
      <c r="DVO15" s="460"/>
      <c r="DVP15" s="460"/>
      <c r="DVQ15" s="460"/>
      <c r="DVR15" s="460"/>
      <c r="DVS15" s="460"/>
      <c r="DVT15" s="460"/>
      <c r="DVU15" s="460"/>
      <c r="DVV15" s="460"/>
      <c r="DVW15" s="460"/>
      <c r="DVX15" s="460"/>
      <c r="DVY15" s="460"/>
      <c r="DVZ15" s="460"/>
      <c r="DWA15" s="460"/>
      <c r="DWB15" s="460"/>
      <c r="DWC15" s="460"/>
      <c r="DWD15" s="460"/>
      <c r="DWE15" s="460"/>
      <c r="DWF15" s="460"/>
      <c r="DWG15" s="460"/>
      <c r="DWH15" s="460"/>
      <c r="DWI15" s="460"/>
      <c r="DWJ15" s="460"/>
      <c r="DWK15" s="460"/>
      <c r="DWL15" s="460"/>
      <c r="DWM15" s="460"/>
      <c r="DWN15" s="460"/>
      <c r="DWO15" s="460"/>
      <c r="DWP15" s="460"/>
      <c r="DWQ15" s="460"/>
      <c r="DWR15" s="460"/>
      <c r="DWS15" s="460"/>
      <c r="DWT15" s="460"/>
      <c r="DWU15" s="460"/>
      <c r="DWV15" s="460"/>
      <c r="DWW15" s="460"/>
      <c r="DWX15" s="460"/>
      <c r="DWY15" s="460"/>
      <c r="DWZ15" s="460"/>
      <c r="DXA15" s="460"/>
      <c r="DXB15" s="460"/>
      <c r="DXC15" s="460"/>
      <c r="DXD15" s="460"/>
      <c r="DXE15" s="460"/>
      <c r="DXF15" s="460"/>
      <c r="DXG15" s="460"/>
      <c r="DXH15" s="460"/>
      <c r="DXI15" s="460"/>
      <c r="DXJ15" s="460"/>
      <c r="DXK15" s="460"/>
      <c r="DXL15" s="460"/>
      <c r="DXM15" s="460"/>
      <c r="DXN15" s="460"/>
      <c r="DXO15" s="460"/>
      <c r="DXP15" s="460"/>
      <c r="DXQ15" s="460"/>
      <c r="DXR15" s="460"/>
      <c r="DXS15" s="460"/>
      <c r="DXT15" s="460"/>
      <c r="DXU15" s="460"/>
      <c r="DXV15" s="460"/>
      <c r="DXW15" s="460"/>
      <c r="DXX15" s="460"/>
      <c r="DXY15" s="460"/>
      <c r="DXZ15" s="460"/>
      <c r="DYA15" s="460"/>
      <c r="DYB15" s="460"/>
      <c r="DYC15" s="460"/>
      <c r="DYD15" s="460"/>
      <c r="DYE15" s="460"/>
      <c r="DYF15" s="460"/>
      <c r="DYG15" s="460"/>
      <c r="DYH15" s="460"/>
      <c r="DYI15" s="460"/>
      <c r="DYJ15" s="460"/>
      <c r="DYK15" s="460"/>
      <c r="DYL15" s="460"/>
      <c r="DYM15" s="460"/>
      <c r="DYN15" s="460"/>
      <c r="DYO15" s="460"/>
      <c r="DYP15" s="460"/>
      <c r="DYQ15" s="460"/>
      <c r="DYR15" s="460"/>
      <c r="DYS15" s="460"/>
      <c r="DYT15" s="460"/>
      <c r="DYU15" s="460"/>
      <c r="DYV15" s="460"/>
      <c r="DYW15" s="460"/>
      <c r="DYX15" s="460"/>
      <c r="DYY15" s="460"/>
      <c r="DYZ15" s="460"/>
      <c r="DZA15" s="460"/>
      <c r="DZB15" s="460"/>
      <c r="DZC15" s="460"/>
      <c r="DZD15" s="460"/>
      <c r="DZE15" s="460"/>
      <c r="DZF15" s="460"/>
      <c r="DZG15" s="460"/>
      <c r="DZH15" s="460"/>
      <c r="DZI15" s="460"/>
      <c r="DZJ15" s="460"/>
      <c r="DZK15" s="460"/>
      <c r="DZL15" s="460"/>
      <c r="DZM15" s="460"/>
      <c r="DZN15" s="460"/>
      <c r="DZO15" s="460"/>
      <c r="DZP15" s="460"/>
      <c r="DZQ15" s="460"/>
      <c r="DZR15" s="460"/>
      <c r="DZS15" s="460"/>
      <c r="DZT15" s="460"/>
      <c r="DZU15" s="460"/>
      <c r="DZV15" s="460"/>
      <c r="DZW15" s="460"/>
      <c r="DZX15" s="460"/>
      <c r="DZY15" s="460"/>
      <c r="DZZ15" s="460"/>
      <c r="EAA15" s="460"/>
      <c r="EAB15" s="460"/>
      <c r="EAC15" s="460"/>
      <c r="EAD15" s="460"/>
      <c r="EAE15" s="460"/>
      <c r="EAF15" s="460"/>
      <c r="EAG15" s="460"/>
      <c r="EAH15" s="460"/>
      <c r="EAI15" s="460"/>
      <c r="EAJ15" s="460"/>
      <c r="EAK15" s="460"/>
      <c r="EAL15" s="460"/>
      <c r="EAM15" s="460"/>
      <c r="EAN15" s="460"/>
      <c r="EAO15" s="460"/>
      <c r="EAP15" s="460"/>
      <c r="EAQ15" s="460"/>
      <c r="EAR15" s="460"/>
      <c r="EAS15" s="460"/>
      <c r="EAT15" s="460"/>
      <c r="EAU15" s="460"/>
      <c r="EAV15" s="460"/>
      <c r="EAW15" s="460"/>
      <c r="EAX15" s="460"/>
      <c r="EAY15" s="460"/>
      <c r="EAZ15" s="460"/>
      <c r="EBA15" s="460"/>
      <c r="EBB15" s="460"/>
      <c r="EBC15" s="460"/>
      <c r="EBD15" s="460"/>
      <c r="EBE15" s="460"/>
      <c r="EBF15" s="460"/>
      <c r="EBG15" s="460"/>
      <c r="EBH15" s="460"/>
      <c r="EBI15" s="460"/>
      <c r="EBJ15" s="460"/>
      <c r="EBK15" s="460"/>
      <c r="EBL15" s="460"/>
      <c r="EBM15" s="460"/>
      <c r="EBN15" s="460"/>
      <c r="EBO15" s="460"/>
      <c r="EBP15" s="460"/>
      <c r="EBQ15" s="460"/>
      <c r="EBR15" s="460"/>
      <c r="EBS15" s="460"/>
      <c r="EBT15" s="460"/>
      <c r="EBU15" s="460"/>
      <c r="EBV15" s="460"/>
      <c r="EBW15" s="460"/>
      <c r="EBX15" s="460"/>
      <c r="EBY15" s="460"/>
      <c r="EBZ15" s="460"/>
      <c r="ECA15" s="460"/>
      <c r="ECB15" s="460"/>
      <c r="ECC15" s="460"/>
      <c r="ECD15" s="460"/>
      <c r="ECE15" s="460"/>
      <c r="ECF15" s="460"/>
      <c r="ECG15" s="460"/>
      <c r="ECH15" s="460"/>
      <c r="ECI15" s="460"/>
      <c r="ECJ15" s="460"/>
      <c r="ECK15" s="460"/>
      <c r="ECL15" s="460"/>
      <c r="ECM15" s="460"/>
      <c r="ECN15" s="460"/>
      <c r="ECO15" s="460"/>
      <c r="ECP15" s="460"/>
      <c r="ECQ15" s="460"/>
      <c r="ECR15" s="460"/>
      <c r="ECS15" s="460"/>
      <c r="ECT15" s="460"/>
      <c r="ECU15" s="460"/>
      <c r="ECV15" s="460"/>
      <c r="ECW15" s="460"/>
      <c r="ECX15" s="460"/>
      <c r="ECY15" s="460"/>
      <c r="ECZ15" s="460"/>
      <c r="EDA15" s="460"/>
      <c r="EDB15" s="460"/>
      <c r="EDC15" s="460"/>
      <c r="EDD15" s="460"/>
      <c r="EDE15" s="460"/>
      <c r="EDF15" s="460"/>
      <c r="EDG15" s="460"/>
      <c r="EDH15" s="460"/>
      <c r="EDI15" s="460"/>
      <c r="EDJ15" s="460"/>
      <c r="EDK15" s="460"/>
      <c r="EDL15" s="460"/>
      <c r="EDM15" s="460"/>
      <c r="EDN15" s="460"/>
      <c r="EDO15" s="460"/>
      <c r="EDP15" s="460"/>
      <c r="EDQ15" s="460"/>
      <c r="EDR15" s="460"/>
      <c r="EDS15" s="460"/>
      <c r="EDT15" s="460"/>
      <c r="EDU15" s="460"/>
      <c r="EDV15" s="460"/>
      <c r="EDW15" s="460"/>
      <c r="EDX15" s="460"/>
      <c r="EDY15" s="460"/>
      <c r="EDZ15" s="460"/>
      <c r="EEA15" s="460"/>
      <c r="EEB15" s="460"/>
      <c r="EEC15" s="460"/>
      <c r="EED15" s="460"/>
      <c r="EEE15" s="460"/>
      <c r="EEF15" s="460"/>
      <c r="EEG15" s="460"/>
      <c r="EEH15" s="460"/>
      <c r="EEI15" s="460"/>
      <c r="EEJ15" s="460"/>
      <c r="EEK15" s="460"/>
      <c r="EEL15" s="460"/>
      <c r="EEM15" s="460"/>
      <c r="EEN15" s="460"/>
      <c r="EEO15" s="460"/>
      <c r="EEP15" s="460"/>
      <c r="EEQ15" s="460"/>
      <c r="EER15" s="460"/>
      <c r="EES15" s="460"/>
      <c r="EET15" s="460"/>
      <c r="EEU15" s="460"/>
      <c r="EEV15" s="460"/>
      <c r="EEW15" s="460"/>
      <c r="EEX15" s="460"/>
      <c r="EEY15" s="460"/>
      <c r="EEZ15" s="460"/>
      <c r="EFA15" s="460"/>
      <c r="EFB15" s="460"/>
      <c r="EFC15" s="460"/>
      <c r="EFD15" s="460"/>
      <c r="EFE15" s="460"/>
      <c r="EFF15" s="460"/>
      <c r="EFG15" s="460"/>
      <c r="EFH15" s="460"/>
      <c r="EFI15" s="460"/>
      <c r="EFJ15" s="460"/>
      <c r="EFK15" s="460"/>
      <c r="EFL15" s="460"/>
      <c r="EFM15" s="460"/>
      <c r="EFN15" s="460"/>
      <c r="EFO15" s="460"/>
      <c r="EFP15" s="460"/>
      <c r="EFQ15" s="460"/>
      <c r="EFR15" s="460"/>
      <c r="EFS15" s="460"/>
      <c r="EFT15" s="460"/>
      <c r="EFU15" s="460"/>
      <c r="EFV15" s="460"/>
      <c r="EFW15" s="460"/>
      <c r="EFX15" s="460"/>
      <c r="EFY15" s="460"/>
      <c r="EFZ15" s="460"/>
      <c r="EGA15" s="460"/>
      <c r="EGB15" s="460"/>
      <c r="EGC15" s="460"/>
      <c r="EGD15" s="460"/>
      <c r="EGE15" s="460"/>
      <c r="EGF15" s="460"/>
      <c r="EGG15" s="460"/>
      <c r="EGH15" s="460"/>
      <c r="EGI15" s="460"/>
      <c r="EGJ15" s="460"/>
      <c r="EGK15" s="460"/>
      <c r="EGL15" s="460"/>
      <c r="EGM15" s="460"/>
      <c r="EGN15" s="460"/>
      <c r="EGO15" s="460"/>
      <c r="EGP15" s="460"/>
      <c r="EGQ15" s="460"/>
      <c r="EGR15" s="460"/>
      <c r="EGS15" s="460"/>
      <c r="EGT15" s="460"/>
      <c r="EGU15" s="460"/>
      <c r="EGV15" s="460"/>
      <c r="EGW15" s="460"/>
      <c r="EGX15" s="460"/>
      <c r="EGY15" s="460"/>
      <c r="EGZ15" s="460"/>
      <c r="EHA15" s="460"/>
      <c r="EHB15" s="460"/>
      <c r="EHC15" s="460"/>
      <c r="EHD15" s="460"/>
      <c r="EHE15" s="460"/>
      <c r="EHF15" s="460"/>
      <c r="EHG15" s="460"/>
      <c r="EHH15" s="460"/>
      <c r="EHI15" s="460"/>
      <c r="EHJ15" s="460"/>
      <c r="EHK15" s="460"/>
      <c r="EHL15" s="460"/>
      <c r="EHM15" s="460"/>
      <c r="EHN15" s="460"/>
      <c r="EHO15" s="460"/>
      <c r="EHP15" s="460"/>
      <c r="EHQ15" s="460"/>
      <c r="EHR15" s="460"/>
      <c r="EHS15" s="460"/>
      <c r="EHT15" s="460"/>
      <c r="EHU15" s="460"/>
      <c r="EHV15" s="460"/>
      <c r="EHW15" s="460"/>
      <c r="EHX15" s="460"/>
      <c r="EHY15" s="460"/>
      <c r="EHZ15" s="460"/>
      <c r="EIA15" s="460"/>
      <c r="EIB15" s="460"/>
      <c r="EIC15" s="460"/>
      <c r="EID15" s="460"/>
      <c r="EIE15" s="460"/>
      <c r="EIF15" s="460"/>
      <c r="EIG15" s="460"/>
      <c r="EIH15" s="460"/>
      <c r="EII15" s="460"/>
      <c r="EIJ15" s="460"/>
      <c r="EIK15" s="460"/>
      <c r="EIL15" s="460"/>
      <c r="EIM15" s="460"/>
      <c r="EIN15" s="460"/>
      <c r="EIO15" s="460"/>
      <c r="EIP15" s="460"/>
      <c r="EIQ15" s="460"/>
      <c r="EIR15" s="460"/>
      <c r="EIS15" s="460"/>
      <c r="EIT15" s="460"/>
      <c r="EIU15" s="460"/>
      <c r="EIV15" s="460"/>
      <c r="EIW15" s="460"/>
      <c r="EIX15" s="460"/>
      <c r="EIY15" s="460"/>
      <c r="EIZ15" s="460"/>
      <c r="EJA15" s="460"/>
      <c r="EJB15" s="460"/>
      <c r="EJC15" s="460"/>
      <c r="EJD15" s="460"/>
      <c r="EJE15" s="460"/>
      <c r="EJF15" s="460"/>
      <c r="EJG15" s="460"/>
      <c r="EJH15" s="460"/>
      <c r="EJI15" s="460"/>
      <c r="EJJ15" s="460"/>
      <c r="EJK15" s="460"/>
      <c r="EJL15" s="460"/>
      <c r="EJM15" s="460"/>
      <c r="EJN15" s="460"/>
      <c r="EJO15" s="460"/>
      <c r="EJP15" s="460"/>
      <c r="EJQ15" s="460"/>
      <c r="EJR15" s="460"/>
      <c r="EJS15" s="460"/>
      <c r="EJT15" s="460"/>
      <c r="EJU15" s="460"/>
      <c r="EJV15" s="460"/>
      <c r="EJW15" s="460"/>
      <c r="EJX15" s="460"/>
      <c r="EJY15" s="460"/>
      <c r="EJZ15" s="460"/>
      <c r="EKA15" s="460"/>
      <c r="EKB15" s="460"/>
      <c r="EKC15" s="460"/>
      <c r="EKD15" s="460"/>
      <c r="EKE15" s="460"/>
      <c r="EKF15" s="460"/>
      <c r="EKG15" s="460"/>
      <c r="EKH15" s="460"/>
      <c r="EKI15" s="460"/>
      <c r="EKJ15" s="460"/>
      <c r="EKK15" s="460"/>
      <c r="EKL15" s="460"/>
      <c r="EKM15" s="460"/>
      <c r="EKN15" s="460"/>
      <c r="EKO15" s="460"/>
      <c r="EKP15" s="460"/>
      <c r="EKQ15" s="460"/>
      <c r="EKR15" s="460"/>
      <c r="EKS15" s="460"/>
      <c r="EKT15" s="460"/>
      <c r="EKU15" s="460"/>
      <c r="EKV15" s="460"/>
      <c r="EKW15" s="460"/>
      <c r="EKX15" s="460"/>
      <c r="EKY15" s="460"/>
      <c r="EKZ15" s="460"/>
      <c r="ELA15" s="460"/>
      <c r="ELB15" s="460"/>
      <c r="ELC15" s="460"/>
      <c r="ELD15" s="460"/>
      <c r="ELE15" s="460"/>
      <c r="ELF15" s="460"/>
      <c r="ELG15" s="460"/>
      <c r="ELH15" s="460"/>
      <c r="ELI15" s="460"/>
      <c r="ELJ15" s="460"/>
      <c r="ELK15" s="460"/>
      <c r="ELL15" s="460"/>
      <c r="ELM15" s="460"/>
      <c r="ELN15" s="460"/>
      <c r="ELO15" s="460"/>
      <c r="ELP15" s="460"/>
      <c r="ELQ15" s="460"/>
      <c r="ELR15" s="460"/>
      <c r="ELS15" s="460"/>
      <c r="ELT15" s="460"/>
      <c r="ELU15" s="460"/>
      <c r="ELV15" s="460"/>
      <c r="ELW15" s="460"/>
      <c r="ELX15" s="460"/>
      <c r="ELY15" s="460"/>
      <c r="ELZ15" s="460"/>
      <c r="EMA15" s="460"/>
      <c r="EMB15" s="460"/>
      <c r="EMC15" s="460"/>
      <c r="EMD15" s="460"/>
      <c r="EME15" s="460"/>
      <c r="EMF15" s="460"/>
      <c r="EMG15" s="460"/>
      <c r="EMH15" s="460"/>
      <c r="EMI15" s="460"/>
      <c r="EMJ15" s="460"/>
      <c r="EMK15" s="460"/>
      <c r="EML15" s="460"/>
      <c r="EMM15" s="460"/>
      <c r="EMN15" s="460"/>
      <c r="EMO15" s="460"/>
      <c r="EMP15" s="460"/>
      <c r="EMQ15" s="460"/>
      <c r="EMR15" s="460"/>
      <c r="EMS15" s="460"/>
      <c r="EMT15" s="460"/>
      <c r="EMU15" s="460"/>
      <c r="EMV15" s="460"/>
      <c r="EMW15" s="460"/>
      <c r="EMX15" s="460"/>
      <c r="EMY15" s="460"/>
      <c r="EMZ15" s="460"/>
      <c r="ENA15" s="460"/>
      <c r="ENB15" s="460"/>
      <c r="ENC15" s="460"/>
      <c r="END15" s="460"/>
      <c r="ENE15" s="460"/>
      <c r="ENF15" s="460"/>
      <c r="ENG15" s="460"/>
      <c r="ENH15" s="460"/>
      <c r="ENI15" s="460"/>
      <c r="ENJ15" s="460"/>
      <c r="ENK15" s="460"/>
      <c r="ENL15" s="460"/>
      <c r="ENM15" s="460"/>
      <c r="ENN15" s="460"/>
      <c r="ENO15" s="460"/>
      <c r="ENP15" s="460"/>
      <c r="ENQ15" s="460"/>
      <c r="ENR15" s="460"/>
      <c r="ENS15" s="460"/>
      <c r="ENT15" s="460"/>
      <c r="ENU15" s="460"/>
      <c r="ENV15" s="460"/>
      <c r="ENW15" s="460"/>
      <c r="ENX15" s="460"/>
      <c r="ENY15" s="460"/>
      <c r="ENZ15" s="460"/>
      <c r="EOA15" s="460"/>
      <c r="EOB15" s="460"/>
      <c r="EOC15" s="460"/>
      <c r="EOD15" s="460"/>
      <c r="EOE15" s="460"/>
      <c r="EOF15" s="460"/>
      <c r="EOG15" s="460"/>
      <c r="EOH15" s="460"/>
      <c r="EOI15" s="460"/>
      <c r="EOJ15" s="460"/>
      <c r="EOK15" s="460"/>
      <c r="EOL15" s="460"/>
      <c r="EOM15" s="460"/>
      <c r="EON15" s="460"/>
      <c r="EOO15" s="460"/>
      <c r="EOP15" s="460"/>
      <c r="EOQ15" s="460"/>
      <c r="EOR15" s="460"/>
      <c r="EOS15" s="460"/>
      <c r="EOT15" s="460"/>
      <c r="EOU15" s="460"/>
      <c r="EOV15" s="460"/>
      <c r="EOW15" s="460"/>
      <c r="EOX15" s="460"/>
      <c r="EOY15" s="460"/>
      <c r="EOZ15" s="460"/>
      <c r="EPA15" s="460"/>
      <c r="EPB15" s="460"/>
      <c r="EPC15" s="460"/>
      <c r="EPD15" s="460"/>
      <c r="EPE15" s="460"/>
      <c r="EPF15" s="460"/>
      <c r="EPG15" s="460"/>
      <c r="EPH15" s="460"/>
      <c r="EPI15" s="460"/>
      <c r="EPJ15" s="460"/>
      <c r="EPK15" s="460"/>
      <c r="EPL15" s="460"/>
      <c r="EPM15" s="460"/>
      <c r="EPN15" s="460"/>
      <c r="EPO15" s="460"/>
      <c r="EPP15" s="460"/>
      <c r="EPQ15" s="460"/>
      <c r="EPR15" s="460"/>
      <c r="EPS15" s="460"/>
      <c r="EPT15" s="460"/>
      <c r="EPU15" s="460"/>
      <c r="EPV15" s="460"/>
      <c r="EPW15" s="460"/>
      <c r="EPX15" s="460"/>
      <c r="EPY15" s="460"/>
      <c r="EPZ15" s="460"/>
      <c r="EQA15" s="460"/>
      <c r="EQB15" s="460"/>
      <c r="EQC15" s="460"/>
      <c r="EQD15" s="460"/>
      <c r="EQE15" s="460"/>
      <c r="EQF15" s="460"/>
      <c r="EQG15" s="460"/>
      <c r="EQH15" s="460"/>
      <c r="EQI15" s="460"/>
      <c r="EQJ15" s="460"/>
      <c r="EQK15" s="460"/>
      <c r="EQL15" s="460"/>
      <c r="EQM15" s="460"/>
      <c r="EQN15" s="460"/>
      <c r="EQO15" s="460"/>
      <c r="EQP15" s="460"/>
      <c r="EQQ15" s="460"/>
      <c r="EQR15" s="460"/>
      <c r="EQS15" s="460"/>
      <c r="EQT15" s="460"/>
      <c r="EQU15" s="460"/>
      <c r="EQV15" s="460"/>
      <c r="EQW15" s="460"/>
      <c r="EQX15" s="460"/>
      <c r="EQY15" s="460"/>
      <c r="EQZ15" s="460"/>
      <c r="ERA15" s="460"/>
      <c r="ERB15" s="460"/>
      <c r="ERC15" s="460"/>
      <c r="ERD15" s="460"/>
      <c r="ERE15" s="460"/>
      <c r="ERF15" s="460"/>
      <c r="ERG15" s="460"/>
      <c r="ERH15" s="460"/>
      <c r="ERI15" s="460"/>
      <c r="ERJ15" s="460"/>
      <c r="ERK15" s="460"/>
      <c r="ERL15" s="460"/>
      <c r="ERM15" s="460"/>
      <c r="ERN15" s="460"/>
      <c r="ERO15" s="460"/>
      <c r="ERP15" s="460"/>
      <c r="ERQ15" s="460"/>
      <c r="ERR15" s="460"/>
      <c r="ERS15" s="460"/>
      <c r="ERT15" s="460"/>
      <c r="ERU15" s="460"/>
      <c r="ERV15" s="460"/>
      <c r="ERW15" s="460"/>
      <c r="ERX15" s="460"/>
      <c r="ERY15" s="460"/>
      <c r="ERZ15" s="460"/>
      <c r="ESA15" s="460"/>
      <c r="ESB15" s="460"/>
      <c r="ESC15" s="460"/>
      <c r="ESD15" s="460"/>
      <c r="ESE15" s="460"/>
      <c r="ESF15" s="460"/>
      <c r="ESG15" s="460"/>
      <c r="ESH15" s="460"/>
      <c r="ESI15" s="460"/>
      <c r="ESJ15" s="460"/>
      <c r="ESK15" s="460"/>
      <c r="ESL15" s="460"/>
      <c r="ESM15" s="460"/>
      <c r="ESN15" s="460"/>
      <c r="ESO15" s="460"/>
      <c r="ESP15" s="460"/>
      <c r="ESQ15" s="460"/>
      <c r="ESR15" s="460"/>
      <c r="ESS15" s="460"/>
      <c r="EST15" s="460"/>
      <c r="ESU15" s="460"/>
      <c r="ESV15" s="460"/>
      <c r="ESW15" s="460"/>
      <c r="ESX15" s="460"/>
      <c r="ESY15" s="460"/>
      <c r="ESZ15" s="460"/>
      <c r="ETA15" s="460"/>
      <c r="ETB15" s="460"/>
      <c r="ETC15" s="460"/>
      <c r="ETD15" s="460"/>
      <c r="ETE15" s="460"/>
      <c r="ETF15" s="460"/>
      <c r="ETG15" s="460"/>
      <c r="ETH15" s="460"/>
      <c r="ETI15" s="460"/>
      <c r="ETJ15" s="460"/>
      <c r="ETK15" s="460"/>
      <c r="ETL15" s="460"/>
      <c r="ETM15" s="460"/>
      <c r="ETN15" s="460"/>
      <c r="ETO15" s="460"/>
      <c r="ETP15" s="460"/>
      <c r="ETQ15" s="460"/>
      <c r="ETR15" s="460"/>
      <c r="ETS15" s="460"/>
      <c r="ETT15" s="460"/>
      <c r="ETU15" s="460"/>
      <c r="ETV15" s="460"/>
      <c r="ETW15" s="460"/>
      <c r="ETX15" s="460"/>
      <c r="ETY15" s="460"/>
      <c r="ETZ15" s="460"/>
      <c r="EUA15" s="460"/>
      <c r="EUB15" s="460"/>
      <c r="EUC15" s="460"/>
      <c r="EUD15" s="460"/>
      <c r="EUE15" s="460"/>
      <c r="EUF15" s="460"/>
      <c r="EUG15" s="460"/>
      <c r="EUH15" s="460"/>
      <c r="EUI15" s="460"/>
      <c r="EUJ15" s="460"/>
      <c r="EUK15" s="460"/>
      <c r="EUL15" s="460"/>
      <c r="EUM15" s="460"/>
      <c r="EUN15" s="460"/>
      <c r="EUO15" s="460"/>
      <c r="EUP15" s="460"/>
      <c r="EUQ15" s="460"/>
      <c r="EUR15" s="460"/>
      <c r="EUS15" s="460"/>
      <c r="EUT15" s="460"/>
      <c r="EUU15" s="460"/>
      <c r="EUV15" s="460"/>
      <c r="EUW15" s="460"/>
      <c r="EUX15" s="460"/>
      <c r="EUY15" s="460"/>
      <c r="EUZ15" s="460"/>
      <c r="EVA15" s="460"/>
      <c r="EVB15" s="460"/>
      <c r="EVC15" s="460"/>
      <c r="EVD15" s="460"/>
      <c r="EVE15" s="460"/>
      <c r="EVF15" s="460"/>
      <c r="EVG15" s="460"/>
      <c r="EVH15" s="460"/>
      <c r="EVI15" s="460"/>
      <c r="EVJ15" s="460"/>
      <c r="EVK15" s="460"/>
      <c r="EVL15" s="460"/>
      <c r="EVM15" s="460"/>
      <c r="EVN15" s="460"/>
      <c r="EVO15" s="460"/>
      <c r="EVP15" s="460"/>
      <c r="EVQ15" s="460"/>
      <c r="EVR15" s="460"/>
      <c r="EVS15" s="460"/>
      <c r="EVT15" s="460"/>
      <c r="EVU15" s="460"/>
      <c r="EVV15" s="460"/>
      <c r="EVW15" s="460"/>
      <c r="EVX15" s="460"/>
      <c r="EVY15" s="460"/>
      <c r="EVZ15" s="460"/>
      <c r="EWA15" s="460"/>
      <c r="EWB15" s="460"/>
      <c r="EWC15" s="460"/>
      <c r="EWD15" s="460"/>
      <c r="EWE15" s="460"/>
      <c r="EWF15" s="460"/>
      <c r="EWG15" s="460"/>
      <c r="EWH15" s="460"/>
      <c r="EWI15" s="460"/>
      <c r="EWJ15" s="460"/>
      <c r="EWK15" s="460"/>
      <c r="EWL15" s="460"/>
      <c r="EWM15" s="460"/>
      <c r="EWN15" s="460"/>
      <c r="EWO15" s="460"/>
      <c r="EWP15" s="460"/>
      <c r="EWQ15" s="460"/>
      <c r="EWR15" s="460"/>
      <c r="EWS15" s="460"/>
      <c r="EWT15" s="460"/>
      <c r="EWU15" s="460"/>
      <c r="EWV15" s="460"/>
      <c r="EWW15" s="460"/>
      <c r="EWX15" s="460"/>
      <c r="EWY15" s="460"/>
      <c r="EWZ15" s="460"/>
      <c r="EXA15" s="460"/>
      <c r="EXB15" s="460"/>
      <c r="EXC15" s="460"/>
      <c r="EXD15" s="460"/>
      <c r="EXE15" s="460"/>
      <c r="EXF15" s="460"/>
      <c r="EXG15" s="460"/>
      <c r="EXH15" s="460"/>
      <c r="EXI15" s="460"/>
      <c r="EXJ15" s="460"/>
      <c r="EXK15" s="460"/>
      <c r="EXL15" s="460"/>
      <c r="EXM15" s="460"/>
      <c r="EXN15" s="460"/>
      <c r="EXO15" s="460"/>
      <c r="EXP15" s="460"/>
      <c r="EXQ15" s="460"/>
      <c r="EXR15" s="460"/>
      <c r="EXS15" s="460"/>
      <c r="EXT15" s="460"/>
      <c r="EXU15" s="460"/>
      <c r="EXV15" s="460"/>
      <c r="EXW15" s="460"/>
      <c r="EXX15" s="460"/>
      <c r="EXY15" s="460"/>
      <c r="EXZ15" s="460"/>
      <c r="EYA15" s="460"/>
      <c r="EYB15" s="460"/>
      <c r="EYC15" s="460"/>
      <c r="EYD15" s="460"/>
      <c r="EYE15" s="460"/>
      <c r="EYF15" s="460"/>
      <c r="EYG15" s="460"/>
      <c r="EYH15" s="460"/>
      <c r="EYI15" s="460"/>
      <c r="EYJ15" s="460"/>
      <c r="EYK15" s="460"/>
      <c r="EYL15" s="460"/>
      <c r="EYM15" s="460"/>
      <c r="EYN15" s="460"/>
      <c r="EYO15" s="460"/>
      <c r="EYP15" s="460"/>
      <c r="EYQ15" s="460"/>
      <c r="EYR15" s="460"/>
      <c r="EYS15" s="460"/>
      <c r="EYT15" s="460"/>
      <c r="EYU15" s="460"/>
      <c r="EYV15" s="460"/>
      <c r="EYW15" s="460"/>
      <c r="EYX15" s="460"/>
      <c r="EYY15" s="460"/>
      <c r="EYZ15" s="460"/>
      <c r="EZA15" s="460"/>
      <c r="EZB15" s="460"/>
      <c r="EZC15" s="460"/>
      <c r="EZD15" s="460"/>
      <c r="EZE15" s="460"/>
      <c r="EZF15" s="460"/>
      <c r="EZG15" s="460"/>
      <c r="EZH15" s="460"/>
      <c r="EZI15" s="460"/>
      <c r="EZJ15" s="460"/>
      <c r="EZK15" s="460"/>
      <c r="EZL15" s="460"/>
      <c r="EZM15" s="460"/>
      <c r="EZN15" s="460"/>
      <c r="EZO15" s="460"/>
      <c r="EZP15" s="460"/>
      <c r="EZQ15" s="460"/>
      <c r="EZR15" s="460"/>
      <c r="EZS15" s="460"/>
      <c r="EZT15" s="460"/>
      <c r="EZU15" s="460"/>
      <c r="EZV15" s="460"/>
      <c r="EZW15" s="460"/>
      <c r="EZX15" s="460"/>
      <c r="EZY15" s="460"/>
      <c r="EZZ15" s="460"/>
      <c r="FAA15" s="460"/>
      <c r="FAB15" s="460"/>
      <c r="FAC15" s="460"/>
      <c r="FAD15" s="460"/>
      <c r="FAE15" s="460"/>
      <c r="FAF15" s="460"/>
      <c r="FAG15" s="460"/>
      <c r="FAH15" s="460"/>
      <c r="FAI15" s="460"/>
      <c r="FAJ15" s="460"/>
      <c r="FAK15" s="460"/>
      <c r="FAL15" s="460"/>
      <c r="FAM15" s="460"/>
      <c r="FAN15" s="460"/>
      <c r="FAO15" s="460"/>
      <c r="FAP15" s="460"/>
      <c r="FAQ15" s="460"/>
      <c r="FAR15" s="460"/>
      <c r="FAS15" s="460"/>
      <c r="FAT15" s="460"/>
      <c r="FAU15" s="460"/>
      <c r="FAV15" s="460"/>
      <c r="FAW15" s="460"/>
      <c r="FAX15" s="460"/>
      <c r="FAY15" s="460"/>
      <c r="FAZ15" s="460"/>
      <c r="FBA15" s="460"/>
      <c r="FBB15" s="460"/>
      <c r="FBC15" s="460"/>
      <c r="FBD15" s="460"/>
      <c r="FBE15" s="460"/>
      <c r="FBF15" s="460"/>
      <c r="FBG15" s="460"/>
      <c r="FBH15" s="460"/>
      <c r="FBI15" s="460"/>
      <c r="FBJ15" s="460"/>
      <c r="FBK15" s="460"/>
      <c r="FBL15" s="460"/>
      <c r="FBM15" s="460"/>
      <c r="FBN15" s="460"/>
      <c r="FBO15" s="460"/>
      <c r="FBP15" s="460"/>
      <c r="FBQ15" s="460"/>
      <c r="FBR15" s="460"/>
      <c r="FBS15" s="460"/>
      <c r="FBT15" s="460"/>
      <c r="FBU15" s="460"/>
      <c r="FBV15" s="460"/>
      <c r="FBW15" s="460"/>
      <c r="FBX15" s="460"/>
      <c r="FBY15" s="460"/>
      <c r="FBZ15" s="460"/>
      <c r="FCA15" s="460"/>
      <c r="FCB15" s="460"/>
      <c r="FCC15" s="460"/>
      <c r="FCD15" s="460"/>
      <c r="FCE15" s="460"/>
      <c r="FCF15" s="460"/>
      <c r="FCG15" s="460"/>
      <c r="FCH15" s="460"/>
      <c r="FCI15" s="460"/>
      <c r="FCJ15" s="460"/>
      <c r="FCK15" s="460"/>
      <c r="FCL15" s="460"/>
      <c r="FCM15" s="460"/>
      <c r="FCN15" s="460"/>
      <c r="FCO15" s="460"/>
      <c r="FCP15" s="460"/>
      <c r="FCQ15" s="460"/>
      <c r="FCR15" s="460"/>
      <c r="FCS15" s="460"/>
      <c r="FCT15" s="460"/>
      <c r="FCU15" s="460"/>
      <c r="FCV15" s="460"/>
      <c r="FCW15" s="460"/>
      <c r="FCX15" s="460"/>
      <c r="FCY15" s="460"/>
      <c r="FCZ15" s="460"/>
      <c r="FDA15" s="460"/>
      <c r="FDB15" s="460"/>
      <c r="FDC15" s="460"/>
      <c r="FDD15" s="460"/>
      <c r="FDE15" s="460"/>
      <c r="FDF15" s="460"/>
      <c r="FDG15" s="460"/>
      <c r="FDH15" s="460"/>
      <c r="FDI15" s="460"/>
      <c r="FDJ15" s="460"/>
      <c r="FDK15" s="460"/>
      <c r="FDL15" s="460"/>
      <c r="FDM15" s="460"/>
      <c r="FDN15" s="460"/>
      <c r="FDO15" s="460"/>
      <c r="FDP15" s="460"/>
      <c r="FDQ15" s="460"/>
      <c r="FDR15" s="460"/>
      <c r="FDS15" s="460"/>
      <c r="FDT15" s="460"/>
      <c r="FDU15" s="460"/>
      <c r="FDV15" s="460"/>
      <c r="FDW15" s="460"/>
      <c r="FDX15" s="460"/>
      <c r="FDY15" s="460"/>
      <c r="FDZ15" s="460"/>
      <c r="FEA15" s="460"/>
      <c r="FEB15" s="460"/>
      <c r="FEC15" s="460"/>
      <c r="FED15" s="460"/>
      <c r="FEE15" s="460"/>
      <c r="FEF15" s="460"/>
      <c r="FEG15" s="460"/>
      <c r="FEH15" s="460"/>
      <c r="FEI15" s="460"/>
      <c r="FEJ15" s="460"/>
      <c r="FEK15" s="460"/>
      <c r="FEL15" s="460"/>
      <c r="FEM15" s="460"/>
      <c r="FEN15" s="460"/>
      <c r="FEO15" s="460"/>
      <c r="FEP15" s="460"/>
      <c r="FEQ15" s="460"/>
      <c r="FER15" s="460"/>
      <c r="FES15" s="460"/>
      <c r="FET15" s="460"/>
      <c r="FEU15" s="460"/>
      <c r="FEV15" s="460"/>
      <c r="FEW15" s="460"/>
      <c r="FEX15" s="460"/>
      <c r="FEY15" s="460"/>
      <c r="FEZ15" s="460"/>
      <c r="FFA15" s="460"/>
      <c r="FFB15" s="460"/>
      <c r="FFC15" s="460"/>
      <c r="FFD15" s="460"/>
      <c r="FFE15" s="460"/>
      <c r="FFF15" s="460"/>
      <c r="FFG15" s="460"/>
      <c r="FFH15" s="460"/>
      <c r="FFI15" s="460"/>
      <c r="FFJ15" s="460"/>
      <c r="FFK15" s="460"/>
      <c r="FFL15" s="460"/>
      <c r="FFM15" s="460"/>
      <c r="FFN15" s="460"/>
      <c r="FFO15" s="460"/>
      <c r="FFP15" s="460"/>
      <c r="FFQ15" s="460"/>
      <c r="FFR15" s="460"/>
      <c r="FFS15" s="460"/>
      <c r="FFT15" s="460"/>
      <c r="FFU15" s="460"/>
      <c r="FFV15" s="460"/>
      <c r="FFW15" s="460"/>
      <c r="FFX15" s="460"/>
      <c r="FFY15" s="460"/>
      <c r="FFZ15" s="460"/>
      <c r="FGA15" s="460"/>
      <c r="FGB15" s="460"/>
      <c r="FGC15" s="460"/>
      <c r="FGD15" s="460"/>
      <c r="FGE15" s="460"/>
      <c r="FGF15" s="460"/>
      <c r="FGG15" s="460"/>
      <c r="FGH15" s="460"/>
      <c r="FGI15" s="460"/>
      <c r="FGJ15" s="460"/>
      <c r="FGK15" s="460"/>
      <c r="FGL15" s="460"/>
      <c r="FGM15" s="460"/>
      <c r="FGN15" s="460"/>
      <c r="FGO15" s="460"/>
      <c r="FGP15" s="460"/>
      <c r="FGQ15" s="460"/>
      <c r="FGR15" s="460"/>
      <c r="FGS15" s="460"/>
      <c r="FGT15" s="460"/>
      <c r="FGU15" s="460"/>
      <c r="FGV15" s="460"/>
      <c r="FGW15" s="460"/>
      <c r="FGX15" s="460"/>
      <c r="FGY15" s="460"/>
      <c r="FGZ15" s="460"/>
      <c r="FHA15" s="460"/>
      <c r="FHB15" s="460"/>
      <c r="FHC15" s="460"/>
      <c r="FHD15" s="460"/>
      <c r="FHE15" s="460"/>
      <c r="FHF15" s="460"/>
      <c r="FHG15" s="460"/>
      <c r="FHH15" s="460"/>
      <c r="FHI15" s="460"/>
      <c r="FHJ15" s="460"/>
      <c r="FHK15" s="460"/>
      <c r="FHL15" s="460"/>
      <c r="FHM15" s="460"/>
      <c r="FHN15" s="460"/>
      <c r="FHO15" s="460"/>
      <c r="FHP15" s="460"/>
      <c r="FHQ15" s="460"/>
      <c r="FHR15" s="460"/>
      <c r="FHS15" s="460"/>
      <c r="FHT15" s="460"/>
      <c r="FHU15" s="460"/>
      <c r="FHV15" s="460"/>
      <c r="FHW15" s="460"/>
      <c r="FHX15" s="460"/>
      <c r="FHY15" s="460"/>
      <c r="FHZ15" s="460"/>
      <c r="FIA15" s="460"/>
      <c r="FIB15" s="460"/>
      <c r="FIC15" s="460"/>
      <c r="FID15" s="460"/>
      <c r="FIE15" s="460"/>
      <c r="FIF15" s="460"/>
      <c r="FIG15" s="460"/>
      <c r="FIH15" s="460"/>
      <c r="FII15" s="460"/>
      <c r="FIJ15" s="460"/>
      <c r="FIK15" s="460"/>
      <c r="FIL15" s="460"/>
      <c r="FIM15" s="460"/>
      <c r="FIN15" s="460"/>
      <c r="FIO15" s="460"/>
      <c r="FIP15" s="460"/>
      <c r="FIQ15" s="460"/>
      <c r="FIR15" s="460"/>
      <c r="FIS15" s="460"/>
      <c r="FIT15" s="460"/>
      <c r="FIU15" s="460"/>
      <c r="FIV15" s="460"/>
      <c r="FIW15" s="460"/>
      <c r="FIX15" s="460"/>
      <c r="FIY15" s="460"/>
      <c r="FIZ15" s="460"/>
      <c r="FJA15" s="460"/>
      <c r="FJB15" s="460"/>
      <c r="FJC15" s="460"/>
      <c r="FJD15" s="460"/>
      <c r="FJE15" s="460"/>
      <c r="FJF15" s="460"/>
      <c r="FJG15" s="460"/>
      <c r="FJH15" s="460"/>
      <c r="FJI15" s="460"/>
      <c r="FJJ15" s="460"/>
      <c r="FJK15" s="460"/>
      <c r="FJL15" s="460"/>
      <c r="FJM15" s="460"/>
      <c r="FJN15" s="460"/>
      <c r="FJO15" s="460"/>
      <c r="FJP15" s="460"/>
      <c r="FJQ15" s="460"/>
      <c r="FJR15" s="460"/>
      <c r="FJS15" s="460"/>
      <c r="FJT15" s="460"/>
      <c r="FJU15" s="460"/>
      <c r="FJV15" s="460"/>
      <c r="FJW15" s="460"/>
      <c r="FJX15" s="460"/>
      <c r="FJY15" s="460"/>
      <c r="FJZ15" s="460"/>
      <c r="FKA15" s="460"/>
      <c r="FKB15" s="460"/>
      <c r="FKC15" s="460"/>
      <c r="FKD15" s="460"/>
      <c r="FKE15" s="460"/>
      <c r="FKF15" s="460"/>
      <c r="FKG15" s="460"/>
      <c r="FKH15" s="460"/>
      <c r="FKI15" s="460"/>
      <c r="FKJ15" s="460"/>
      <c r="FKK15" s="460"/>
      <c r="FKL15" s="460"/>
      <c r="FKM15" s="460"/>
      <c r="FKN15" s="460"/>
      <c r="FKO15" s="460"/>
      <c r="FKP15" s="460"/>
      <c r="FKQ15" s="460"/>
      <c r="FKR15" s="460"/>
      <c r="FKS15" s="460"/>
      <c r="FKT15" s="460"/>
      <c r="FKU15" s="460"/>
      <c r="FKV15" s="460"/>
      <c r="FKW15" s="460"/>
      <c r="FKX15" s="460"/>
      <c r="FKY15" s="460"/>
      <c r="FKZ15" s="460"/>
      <c r="FLA15" s="460"/>
      <c r="FLB15" s="460"/>
      <c r="FLC15" s="460"/>
      <c r="FLD15" s="460"/>
      <c r="FLE15" s="460"/>
      <c r="FLF15" s="460"/>
      <c r="FLG15" s="460"/>
      <c r="FLH15" s="460"/>
      <c r="FLI15" s="460"/>
      <c r="FLJ15" s="460"/>
      <c r="FLK15" s="460"/>
      <c r="FLL15" s="460"/>
      <c r="FLM15" s="460"/>
      <c r="FLN15" s="460"/>
      <c r="FLO15" s="460"/>
      <c r="FLP15" s="460"/>
      <c r="FLQ15" s="460"/>
      <c r="FLR15" s="460"/>
      <c r="FLS15" s="460"/>
      <c r="FLT15" s="460"/>
      <c r="FLU15" s="460"/>
      <c r="FLV15" s="460"/>
      <c r="FLW15" s="460"/>
      <c r="FLX15" s="460"/>
      <c r="FLY15" s="460"/>
      <c r="FLZ15" s="460"/>
      <c r="FMA15" s="460"/>
      <c r="FMB15" s="460"/>
      <c r="FMC15" s="460"/>
      <c r="FMD15" s="460"/>
      <c r="FME15" s="460"/>
      <c r="FMF15" s="460"/>
      <c r="FMG15" s="460"/>
      <c r="FMH15" s="460"/>
      <c r="FMI15" s="460"/>
      <c r="FMJ15" s="460"/>
      <c r="FMK15" s="460"/>
      <c r="FML15" s="460"/>
      <c r="FMM15" s="460"/>
      <c r="FMN15" s="460"/>
      <c r="FMO15" s="460"/>
      <c r="FMP15" s="460"/>
      <c r="FMQ15" s="460"/>
      <c r="FMR15" s="460"/>
      <c r="FMS15" s="460"/>
      <c r="FMT15" s="460"/>
      <c r="FMU15" s="460"/>
      <c r="FMV15" s="460"/>
      <c r="FMW15" s="460"/>
      <c r="FMX15" s="460"/>
      <c r="FMY15" s="460"/>
      <c r="FMZ15" s="460"/>
      <c r="FNA15" s="460"/>
      <c r="FNB15" s="460"/>
      <c r="FNC15" s="460"/>
      <c r="FND15" s="460"/>
      <c r="FNE15" s="460"/>
      <c r="FNF15" s="460"/>
      <c r="FNG15" s="460"/>
      <c r="FNH15" s="460"/>
      <c r="FNI15" s="460"/>
      <c r="FNJ15" s="460"/>
      <c r="FNK15" s="460"/>
      <c r="FNL15" s="460"/>
      <c r="FNM15" s="460"/>
      <c r="FNN15" s="460"/>
      <c r="FNO15" s="460"/>
      <c r="FNP15" s="460"/>
      <c r="FNQ15" s="460"/>
      <c r="FNR15" s="460"/>
      <c r="FNS15" s="460"/>
      <c r="FNT15" s="460"/>
      <c r="FNU15" s="460"/>
      <c r="FNV15" s="460"/>
      <c r="FNW15" s="460"/>
      <c r="FNX15" s="460"/>
      <c r="FNY15" s="460"/>
      <c r="FNZ15" s="460"/>
      <c r="FOA15" s="460"/>
      <c r="FOB15" s="460"/>
      <c r="FOC15" s="460"/>
      <c r="FOD15" s="460"/>
      <c r="FOE15" s="460"/>
      <c r="FOF15" s="460"/>
      <c r="FOG15" s="460"/>
      <c r="FOH15" s="460"/>
      <c r="FOI15" s="460"/>
      <c r="FOJ15" s="460"/>
      <c r="FOK15" s="460"/>
      <c r="FOL15" s="460"/>
      <c r="FOM15" s="460"/>
      <c r="FON15" s="460"/>
      <c r="FOO15" s="460"/>
      <c r="FOP15" s="460"/>
      <c r="FOQ15" s="460"/>
      <c r="FOR15" s="460"/>
      <c r="FOS15" s="460"/>
      <c r="FOT15" s="460"/>
      <c r="FOU15" s="460"/>
      <c r="FOV15" s="460"/>
      <c r="FOW15" s="460"/>
      <c r="FOX15" s="460"/>
      <c r="FOY15" s="460"/>
      <c r="FOZ15" s="460"/>
      <c r="FPA15" s="460"/>
      <c r="FPB15" s="460"/>
      <c r="FPC15" s="460"/>
      <c r="FPD15" s="460"/>
      <c r="FPE15" s="460"/>
      <c r="FPF15" s="460"/>
      <c r="FPG15" s="460"/>
      <c r="FPH15" s="460"/>
      <c r="FPI15" s="460"/>
      <c r="FPJ15" s="460"/>
      <c r="FPK15" s="460"/>
      <c r="FPL15" s="460"/>
      <c r="FPM15" s="460"/>
      <c r="FPN15" s="460"/>
      <c r="FPO15" s="460"/>
      <c r="FPP15" s="460"/>
      <c r="FPQ15" s="460"/>
      <c r="FPR15" s="460"/>
      <c r="FPS15" s="460"/>
      <c r="FPT15" s="460"/>
      <c r="FPU15" s="460"/>
      <c r="FPV15" s="460"/>
      <c r="FPW15" s="460"/>
      <c r="FPX15" s="460"/>
      <c r="FPY15" s="460"/>
      <c r="FPZ15" s="460"/>
      <c r="FQA15" s="460"/>
      <c r="FQB15" s="460"/>
      <c r="FQC15" s="460"/>
      <c r="FQD15" s="460"/>
      <c r="FQE15" s="460"/>
      <c r="FQF15" s="460"/>
      <c r="FQG15" s="460"/>
      <c r="FQH15" s="460"/>
      <c r="FQI15" s="460"/>
      <c r="FQJ15" s="460"/>
      <c r="FQK15" s="460"/>
      <c r="FQL15" s="460"/>
      <c r="FQM15" s="460"/>
      <c r="FQN15" s="460"/>
      <c r="FQO15" s="460"/>
      <c r="FQP15" s="460"/>
      <c r="FQQ15" s="460"/>
      <c r="FQR15" s="460"/>
      <c r="FQS15" s="460"/>
      <c r="FQT15" s="460"/>
      <c r="FQU15" s="460"/>
      <c r="FQV15" s="460"/>
      <c r="FQW15" s="460"/>
      <c r="FQX15" s="460"/>
      <c r="FQY15" s="460"/>
      <c r="FQZ15" s="460"/>
      <c r="FRA15" s="460"/>
      <c r="FRB15" s="460"/>
      <c r="FRC15" s="460"/>
      <c r="FRD15" s="460"/>
      <c r="FRE15" s="460"/>
      <c r="FRF15" s="460"/>
      <c r="FRG15" s="460"/>
      <c r="FRH15" s="460"/>
      <c r="FRI15" s="460"/>
      <c r="FRJ15" s="460"/>
      <c r="FRK15" s="460"/>
      <c r="FRL15" s="460"/>
      <c r="FRM15" s="460"/>
      <c r="FRN15" s="460"/>
      <c r="FRO15" s="460"/>
      <c r="FRP15" s="460"/>
      <c r="FRQ15" s="460"/>
      <c r="FRR15" s="460"/>
      <c r="FRS15" s="460"/>
      <c r="FRT15" s="460"/>
      <c r="FRU15" s="460"/>
      <c r="FRV15" s="460"/>
      <c r="FRW15" s="460"/>
      <c r="FRX15" s="460"/>
      <c r="FRY15" s="460"/>
      <c r="FRZ15" s="460"/>
      <c r="FSA15" s="460"/>
      <c r="FSB15" s="460"/>
      <c r="FSC15" s="460"/>
      <c r="FSD15" s="460"/>
      <c r="FSE15" s="460"/>
      <c r="FSF15" s="460"/>
      <c r="FSG15" s="460"/>
      <c r="FSH15" s="460"/>
      <c r="FSI15" s="460"/>
      <c r="FSJ15" s="460"/>
      <c r="FSK15" s="460"/>
      <c r="FSL15" s="460"/>
      <c r="FSM15" s="460"/>
      <c r="FSN15" s="460"/>
      <c r="FSO15" s="460"/>
      <c r="FSP15" s="460"/>
      <c r="FSQ15" s="460"/>
      <c r="FSR15" s="460"/>
      <c r="FSS15" s="460"/>
      <c r="FST15" s="460"/>
      <c r="FSU15" s="460"/>
      <c r="FSV15" s="460"/>
      <c r="FSW15" s="460"/>
      <c r="FSX15" s="460"/>
      <c r="FSY15" s="460"/>
      <c r="FSZ15" s="460"/>
      <c r="FTA15" s="460"/>
      <c r="FTB15" s="460"/>
      <c r="FTC15" s="460"/>
      <c r="FTD15" s="460"/>
      <c r="FTE15" s="460"/>
      <c r="FTF15" s="460"/>
      <c r="FTG15" s="460"/>
      <c r="FTH15" s="460"/>
      <c r="FTI15" s="460"/>
      <c r="FTJ15" s="460"/>
      <c r="FTK15" s="460"/>
      <c r="FTL15" s="460"/>
      <c r="FTM15" s="460"/>
      <c r="FTN15" s="460"/>
      <c r="FTO15" s="460"/>
      <c r="FTP15" s="460"/>
      <c r="FTQ15" s="460"/>
      <c r="FTR15" s="460"/>
      <c r="FTS15" s="460"/>
      <c r="FTT15" s="460"/>
      <c r="FTU15" s="460"/>
      <c r="FTV15" s="460"/>
      <c r="FTW15" s="460"/>
      <c r="FTX15" s="460"/>
      <c r="FTY15" s="460"/>
      <c r="FTZ15" s="460"/>
      <c r="FUA15" s="460"/>
      <c r="FUB15" s="460"/>
      <c r="FUC15" s="460"/>
      <c r="FUD15" s="460"/>
      <c r="FUE15" s="460"/>
      <c r="FUF15" s="460"/>
      <c r="FUG15" s="460"/>
      <c r="FUH15" s="460"/>
      <c r="FUI15" s="460"/>
      <c r="FUJ15" s="460"/>
      <c r="FUK15" s="460"/>
      <c r="FUL15" s="460"/>
      <c r="FUM15" s="460"/>
      <c r="FUN15" s="460"/>
      <c r="FUO15" s="460"/>
      <c r="FUP15" s="460"/>
      <c r="FUQ15" s="460"/>
      <c r="FUR15" s="460"/>
      <c r="FUS15" s="460"/>
      <c r="FUT15" s="460"/>
      <c r="FUU15" s="460"/>
      <c r="FUV15" s="460"/>
      <c r="FUW15" s="460"/>
      <c r="FUX15" s="460"/>
      <c r="FUY15" s="460"/>
      <c r="FUZ15" s="460"/>
      <c r="FVA15" s="460"/>
      <c r="FVB15" s="460"/>
      <c r="FVC15" s="460"/>
      <c r="FVD15" s="460"/>
      <c r="FVE15" s="460"/>
      <c r="FVF15" s="460"/>
      <c r="FVG15" s="460"/>
      <c r="FVH15" s="460"/>
      <c r="FVI15" s="460"/>
      <c r="FVJ15" s="460"/>
      <c r="FVK15" s="460"/>
      <c r="FVL15" s="460"/>
      <c r="FVM15" s="460"/>
      <c r="FVN15" s="460"/>
      <c r="FVO15" s="460"/>
      <c r="FVP15" s="460"/>
      <c r="FVQ15" s="460"/>
      <c r="FVR15" s="460"/>
      <c r="FVS15" s="460"/>
      <c r="FVT15" s="460"/>
      <c r="FVU15" s="460"/>
      <c r="FVV15" s="460"/>
      <c r="FVW15" s="460"/>
      <c r="FVX15" s="460"/>
      <c r="FVY15" s="460"/>
      <c r="FVZ15" s="460"/>
      <c r="FWA15" s="460"/>
      <c r="FWB15" s="460"/>
      <c r="FWC15" s="460"/>
      <c r="FWD15" s="460"/>
      <c r="FWE15" s="460"/>
      <c r="FWF15" s="460"/>
      <c r="FWG15" s="460"/>
      <c r="FWH15" s="460"/>
      <c r="FWI15" s="460"/>
      <c r="FWJ15" s="460"/>
      <c r="FWK15" s="460"/>
      <c r="FWL15" s="460"/>
      <c r="FWM15" s="460"/>
      <c r="FWN15" s="460"/>
      <c r="FWO15" s="460"/>
      <c r="FWP15" s="460"/>
      <c r="FWQ15" s="460"/>
      <c r="FWR15" s="460"/>
      <c r="FWS15" s="460"/>
      <c r="FWT15" s="460"/>
      <c r="FWU15" s="460"/>
      <c r="FWV15" s="460"/>
      <c r="FWW15" s="460"/>
      <c r="FWX15" s="460"/>
      <c r="FWY15" s="460"/>
      <c r="FWZ15" s="460"/>
      <c r="FXA15" s="460"/>
      <c r="FXB15" s="460"/>
      <c r="FXC15" s="460"/>
      <c r="FXD15" s="460"/>
      <c r="FXE15" s="460"/>
      <c r="FXF15" s="460"/>
      <c r="FXG15" s="460"/>
      <c r="FXH15" s="460"/>
      <c r="FXI15" s="460"/>
      <c r="FXJ15" s="460"/>
      <c r="FXK15" s="460"/>
      <c r="FXL15" s="460"/>
      <c r="FXM15" s="460"/>
      <c r="FXN15" s="460"/>
      <c r="FXO15" s="460"/>
      <c r="FXP15" s="460"/>
      <c r="FXQ15" s="460"/>
      <c r="FXR15" s="460"/>
      <c r="FXS15" s="460"/>
      <c r="FXT15" s="460"/>
      <c r="FXU15" s="460"/>
      <c r="FXV15" s="460"/>
      <c r="FXW15" s="460"/>
      <c r="FXX15" s="460"/>
      <c r="FXY15" s="460"/>
      <c r="FXZ15" s="460"/>
      <c r="FYA15" s="460"/>
      <c r="FYB15" s="460"/>
      <c r="FYC15" s="460"/>
      <c r="FYD15" s="460"/>
      <c r="FYE15" s="460"/>
      <c r="FYF15" s="460"/>
      <c r="FYG15" s="460"/>
      <c r="FYH15" s="460"/>
      <c r="FYI15" s="460"/>
      <c r="FYJ15" s="460"/>
      <c r="FYK15" s="460"/>
      <c r="FYL15" s="460"/>
      <c r="FYM15" s="460"/>
      <c r="FYN15" s="460"/>
      <c r="FYO15" s="460"/>
      <c r="FYP15" s="460"/>
      <c r="FYQ15" s="460"/>
      <c r="FYR15" s="460"/>
      <c r="FYS15" s="460"/>
      <c r="FYT15" s="460"/>
      <c r="FYU15" s="460"/>
      <c r="FYV15" s="460"/>
      <c r="FYW15" s="460"/>
      <c r="FYX15" s="460"/>
      <c r="FYY15" s="460"/>
      <c r="FYZ15" s="460"/>
      <c r="FZA15" s="460"/>
      <c r="FZB15" s="460"/>
      <c r="FZC15" s="460"/>
      <c r="FZD15" s="460"/>
      <c r="FZE15" s="460"/>
      <c r="FZF15" s="460"/>
      <c r="FZG15" s="460"/>
      <c r="FZH15" s="460"/>
      <c r="FZI15" s="460"/>
      <c r="FZJ15" s="460"/>
      <c r="FZK15" s="460"/>
      <c r="FZL15" s="460"/>
      <c r="FZM15" s="460"/>
      <c r="FZN15" s="460"/>
      <c r="FZO15" s="460"/>
      <c r="FZP15" s="460"/>
      <c r="FZQ15" s="460"/>
      <c r="FZR15" s="460"/>
      <c r="FZS15" s="460"/>
      <c r="FZT15" s="460"/>
      <c r="FZU15" s="460"/>
      <c r="FZV15" s="460"/>
      <c r="FZW15" s="460"/>
      <c r="FZX15" s="460"/>
      <c r="FZY15" s="460"/>
      <c r="FZZ15" s="460"/>
      <c r="GAA15" s="460"/>
      <c r="GAB15" s="460"/>
      <c r="GAC15" s="460"/>
      <c r="GAD15" s="460"/>
      <c r="GAE15" s="460"/>
      <c r="GAF15" s="460"/>
      <c r="GAG15" s="460"/>
      <c r="GAH15" s="460"/>
      <c r="GAI15" s="460"/>
      <c r="GAJ15" s="460"/>
      <c r="GAK15" s="460"/>
      <c r="GAL15" s="460"/>
      <c r="GAM15" s="460"/>
      <c r="GAN15" s="460"/>
      <c r="GAO15" s="460"/>
      <c r="GAP15" s="460"/>
      <c r="GAQ15" s="460"/>
      <c r="GAR15" s="460"/>
      <c r="GAS15" s="460"/>
      <c r="GAT15" s="460"/>
      <c r="GAU15" s="460"/>
      <c r="GAV15" s="460"/>
      <c r="GAW15" s="460"/>
      <c r="GAX15" s="460"/>
      <c r="GAY15" s="460"/>
      <c r="GAZ15" s="460"/>
      <c r="GBA15" s="460"/>
      <c r="GBB15" s="460"/>
      <c r="GBC15" s="460"/>
      <c r="GBD15" s="460"/>
      <c r="GBE15" s="460"/>
      <c r="GBF15" s="460"/>
      <c r="GBG15" s="460"/>
      <c r="GBH15" s="460"/>
      <c r="GBI15" s="460"/>
      <c r="GBJ15" s="460"/>
      <c r="GBK15" s="460"/>
      <c r="GBL15" s="460"/>
      <c r="GBM15" s="460"/>
      <c r="GBN15" s="460"/>
      <c r="GBO15" s="460"/>
      <c r="GBP15" s="460"/>
      <c r="GBQ15" s="460"/>
      <c r="GBR15" s="460"/>
      <c r="GBS15" s="460"/>
      <c r="GBT15" s="460"/>
      <c r="GBU15" s="460"/>
      <c r="GBV15" s="460"/>
      <c r="GBW15" s="460"/>
      <c r="GBX15" s="460"/>
      <c r="GBY15" s="460"/>
      <c r="GBZ15" s="460"/>
      <c r="GCA15" s="460"/>
      <c r="GCB15" s="460"/>
      <c r="GCC15" s="460"/>
      <c r="GCD15" s="460"/>
      <c r="GCE15" s="460"/>
      <c r="GCF15" s="460"/>
      <c r="GCG15" s="460"/>
      <c r="GCH15" s="460"/>
      <c r="GCI15" s="460"/>
      <c r="GCJ15" s="460"/>
      <c r="GCK15" s="460"/>
      <c r="GCL15" s="460"/>
      <c r="GCM15" s="460"/>
      <c r="GCN15" s="460"/>
      <c r="GCO15" s="460"/>
      <c r="GCP15" s="460"/>
      <c r="GCQ15" s="460"/>
      <c r="GCR15" s="460"/>
      <c r="GCS15" s="460"/>
      <c r="GCT15" s="460"/>
      <c r="GCU15" s="460"/>
      <c r="GCV15" s="460"/>
      <c r="GCW15" s="460"/>
      <c r="GCX15" s="460"/>
      <c r="GCY15" s="460"/>
      <c r="GCZ15" s="460"/>
      <c r="GDA15" s="460"/>
      <c r="GDB15" s="460"/>
      <c r="GDC15" s="460"/>
      <c r="GDD15" s="460"/>
      <c r="GDE15" s="460"/>
      <c r="GDF15" s="460"/>
      <c r="GDG15" s="460"/>
      <c r="GDH15" s="460"/>
      <c r="GDI15" s="460"/>
      <c r="GDJ15" s="460"/>
      <c r="GDK15" s="460"/>
      <c r="GDL15" s="460"/>
      <c r="GDM15" s="460"/>
      <c r="GDN15" s="460"/>
      <c r="GDO15" s="460"/>
      <c r="GDP15" s="460"/>
      <c r="GDQ15" s="460"/>
      <c r="GDR15" s="460"/>
      <c r="GDS15" s="460"/>
      <c r="GDT15" s="460"/>
      <c r="GDU15" s="460"/>
      <c r="GDV15" s="460"/>
      <c r="GDW15" s="460"/>
      <c r="GDX15" s="460"/>
      <c r="GDY15" s="460"/>
      <c r="GDZ15" s="460"/>
      <c r="GEA15" s="460"/>
      <c r="GEB15" s="460"/>
      <c r="GEC15" s="460"/>
      <c r="GED15" s="460"/>
      <c r="GEE15" s="460"/>
      <c r="GEF15" s="460"/>
      <c r="GEG15" s="460"/>
      <c r="GEH15" s="460"/>
      <c r="GEI15" s="460"/>
      <c r="GEJ15" s="460"/>
      <c r="GEK15" s="460"/>
      <c r="GEL15" s="460"/>
      <c r="GEM15" s="460"/>
      <c r="GEN15" s="460"/>
      <c r="GEO15" s="460"/>
      <c r="GEP15" s="460"/>
      <c r="GEQ15" s="460"/>
      <c r="GER15" s="460"/>
      <c r="GES15" s="460"/>
      <c r="GET15" s="460"/>
      <c r="GEU15" s="460"/>
      <c r="GEV15" s="460"/>
      <c r="GEW15" s="460"/>
      <c r="GEX15" s="460"/>
      <c r="GEY15" s="460"/>
      <c r="GEZ15" s="460"/>
      <c r="GFA15" s="460"/>
      <c r="GFB15" s="460"/>
      <c r="GFC15" s="460"/>
      <c r="GFD15" s="460"/>
      <c r="GFE15" s="460"/>
      <c r="GFF15" s="460"/>
      <c r="GFG15" s="460"/>
      <c r="GFH15" s="460"/>
      <c r="GFI15" s="460"/>
      <c r="GFJ15" s="460"/>
      <c r="GFK15" s="460"/>
      <c r="GFL15" s="460"/>
      <c r="GFM15" s="460"/>
      <c r="GFN15" s="460"/>
      <c r="GFO15" s="460"/>
      <c r="GFP15" s="460"/>
      <c r="GFQ15" s="460"/>
      <c r="GFR15" s="460"/>
      <c r="GFS15" s="460"/>
      <c r="GFT15" s="460"/>
      <c r="GFU15" s="460"/>
      <c r="GFV15" s="460"/>
      <c r="GFW15" s="460"/>
      <c r="GFX15" s="460"/>
      <c r="GFY15" s="460"/>
      <c r="GFZ15" s="460"/>
      <c r="GGA15" s="460"/>
      <c r="GGB15" s="460"/>
      <c r="GGC15" s="460"/>
      <c r="GGD15" s="460"/>
      <c r="GGE15" s="460"/>
      <c r="GGF15" s="460"/>
      <c r="GGG15" s="460"/>
      <c r="GGH15" s="460"/>
      <c r="GGI15" s="460"/>
      <c r="GGJ15" s="460"/>
      <c r="GGK15" s="460"/>
      <c r="GGL15" s="460"/>
      <c r="GGM15" s="460"/>
      <c r="GGN15" s="460"/>
      <c r="GGO15" s="460"/>
      <c r="GGP15" s="460"/>
      <c r="GGQ15" s="460"/>
      <c r="GGR15" s="460"/>
      <c r="GGS15" s="460"/>
      <c r="GGT15" s="460"/>
      <c r="GGU15" s="460"/>
      <c r="GGV15" s="460"/>
      <c r="GGW15" s="460"/>
      <c r="GGX15" s="460"/>
      <c r="GGY15" s="460"/>
      <c r="GGZ15" s="460"/>
      <c r="GHA15" s="460"/>
      <c r="GHB15" s="460"/>
      <c r="GHC15" s="460"/>
      <c r="GHD15" s="460"/>
      <c r="GHE15" s="460"/>
      <c r="GHF15" s="460"/>
      <c r="GHG15" s="460"/>
      <c r="GHH15" s="460"/>
      <c r="GHI15" s="460"/>
      <c r="GHJ15" s="460"/>
      <c r="GHK15" s="460"/>
      <c r="GHL15" s="460"/>
      <c r="GHM15" s="460"/>
      <c r="GHN15" s="460"/>
      <c r="GHO15" s="460"/>
      <c r="GHP15" s="460"/>
      <c r="GHQ15" s="460"/>
      <c r="GHR15" s="460"/>
      <c r="GHS15" s="460"/>
      <c r="GHT15" s="460"/>
      <c r="GHU15" s="460"/>
      <c r="GHV15" s="460"/>
      <c r="GHW15" s="460"/>
      <c r="GHX15" s="460"/>
      <c r="GHY15" s="460"/>
      <c r="GHZ15" s="460"/>
      <c r="GIA15" s="460"/>
      <c r="GIB15" s="460"/>
      <c r="GIC15" s="460"/>
      <c r="GID15" s="460"/>
      <c r="GIE15" s="460"/>
      <c r="GIF15" s="460"/>
      <c r="GIG15" s="460"/>
      <c r="GIH15" s="460"/>
      <c r="GII15" s="460"/>
      <c r="GIJ15" s="460"/>
      <c r="GIK15" s="460"/>
      <c r="GIL15" s="460"/>
      <c r="GIM15" s="460"/>
      <c r="GIN15" s="460"/>
      <c r="GIO15" s="460"/>
      <c r="GIP15" s="460"/>
      <c r="GIQ15" s="460"/>
      <c r="GIR15" s="460"/>
      <c r="GIS15" s="460"/>
      <c r="GIT15" s="460"/>
      <c r="GIU15" s="460"/>
      <c r="GIV15" s="460"/>
      <c r="GIW15" s="460"/>
      <c r="GIX15" s="460"/>
      <c r="GIY15" s="460"/>
      <c r="GIZ15" s="460"/>
      <c r="GJA15" s="460"/>
      <c r="GJB15" s="460"/>
      <c r="GJC15" s="460"/>
      <c r="GJD15" s="460"/>
      <c r="GJE15" s="460"/>
      <c r="GJF15" s="460"/>
      <c r="GJG15" s="460"/>
      <c r="GJH15" s="460"/>
      <c r="GJI15" s="460"/>
      <c r="GJJ15" s="460"/>
      <c r="GJK15" s="460"/>
      <c r="GJL15" s="460"/>
      <c r="GJM15" s="460"/>
      <c r="GJN15" s="460"/>
      <c r="GJO15" s="460"/>
      <c r="GJP15" s="460"/>
      <c r="GJQ15" s="460"/>
      <c r="GJR15" s="460"/>
      <c r="GJS15" s="460"/>
      <c r="GJT15" s="460"/>
      <c r="GJU15" s="460"/>
      <c r="GJV15" s="460"/>
      <c r="GJW15" s="460"/>
      <c r="GJX15" s="460"/>
      <c r="GJY15" s="460"/>
      <c r="GJZ15" s="460"/>
      <c r="GKA15" s="460"/>
      <c r="GKB15" s="460"/>
      <c r="GKC15" s="460"/>
      <c r="GKD15" s="460"/>
      <c r="GKE15" s="460"/>
      <c r="GKF15" s="460"/>
      <c r="GKG15" s="460"/>
      <c r="GKH15" s="460"/>
      <c r="GKI15" s="460"/>
      <c r="GKJ15" s="460"/>
      <c r="GKK15" s="460"/>
      <c r="GKL15" s="460"/>
      <c r="GKM15" s="460"/>
      <c r="GKN15" s="460"/>
      <c r="GKO15" s="460"/>
      <c r="GKP15" s="460"/>
      <c r="GKQ15" s="460"/>
      <c r="GKR15" s="460"/>
      <c r="GKS15" s="460"/>
      <c r="GKT15" s="460"/>
      <c r="GKU15" s="460"/>
      <c r="GKV15" s="460"/>
      <c r="GKW15" s="460"/>
      <c r="GKX15" s="460"/>
      <c r="GKY15" s="460"/>
      <c r="GKZ15" s="460"/>
      <c r="GLA15" s="460"/>
      <c r="GLB15" s="460"/>
      <c r="GLC15" s="460"/>
      <c r="GLD15" s="460"/>
      <c r="GLE15" s="460"/>
      <c r="GLF15" s="460"/>
      <c r="GLG15" s="460"/>
      <c r="GLH15" s="460"/>
      <c r="GLI15" s="460"/>
      <c r="GLJ15" s="460"/>
      <c r="GLK15" s="460"/>
      <c r="GLL15" s="460"/>
      <c r="GLM15" s="460"/>
      <c r="GLN15" s="460"/>
      <c r="GLO15" s="460"/>
      <c r="GLP15" s="460"/>
      <c r="GLQ15" s="460"/>
      <c r="GLR15" s="460"/>
      <c r="GLS15" s="460"/>
      <c r="GLT15" s="460"/>
      <c r="GLU15" s="460"/>
      <c r="GLV15" s="460"/>
      <c r="GLW15" s="460"/>
      <c r="GLX15" s="460"/>
      <c r="GLY15" s="460"/>
      <c r="GLZ15" s="460"/>
      <c r="GMA15" s="460"/>
      <c r="GMB15" s="460"/>
      <c r="GMC15" s="460"/>
      <c r="GMD15" s="460"/>
      <c r="GME15" s="460"/>
      <c r="GMF15" s="460"/>
      <c r="GMG15" s="460"/>
      <c r="GMH15" s="460"/>
      <c r="GMI15" s="460"/>
      <c r="GMJ15" s="460"/>
      <c r="GMK15" s="460"/>
      <c r="GML15" s="460"/>
      <c r="GMM15" s="460"/>
      <c r="GMN15" s="460"/>
      <c r="GMO15" s="460"/>
      <c r="GMP15" s="460"/>
      <c r="GMQ15" s="460"/>
      <c r="GMR15" s="460"/>
      <c r="GMS15" s="460"/>
      <c r="GMT15" s="460"/>
      <c r="GMU15" s="460"/>
      <c r="GMV15" s="460"/>
      <c r="GMW15" s="460"/>
      <c r="GMX15" s="460"/>
      <c r="GMY15" s="460"/>
      <c r="GMZ15" s="460"/>
      <c r="GNA15" s="460"/>
      <c r="GNB15" s="460"/>
      <c r="GNC15" s="460"/>
      <c r="GND15" s="460"/>
      <c r="GNE15" s="460"/>
      <c r="GNF15" s="460"/>
      <c r="GNG15" s="460"/>
      <c r="GNH15" s="460"/>
      <c r="GNI15" s="460"/>
      <c r="GNJ15" s="460"/>
      <c r="GNK15" s="460"/>
      <c r="GNL15" s="460"/>
      <c r="GNM15" s="460"/>
      <c r="GNN15" s="460"/>
      <c r="GNO15" s="460"/>
      <c r="GNP15" s="460"/>
      <c r="GNQ15" s="460"/>
      <c r="GNR15" s="460"/>
      <c r="GNS15" s="460"/>
      <c r="GNT15" s="460"/>
      <c r="GNU15" s="460"/>
      <c r="GNV15" s="460"/>
      <c r="GNW15" s="460"/>
      <c r="GNX15" s="460"/>
      <c r="GNY15" s="460"/>
      <c r="GNZ15" s="460"/>
      <c r="GOA15" s="460"/>
      <c r="GOB15" s="460"/>
      <c r="GOC15" s="460"/>
      <c r="GOD15" s="460"/>
      <c r="GOE15" s="460"/>
      <c r="GOF15" s="460"/>
      <c r="GOG15" s="460"/>
      <c r="GOH15" s="460"/>
      <c r="GOI15" s="460"/>
      <c r="GOJ15" s="460"/>
      <c r="GOK15" s="460"/>
      <c r="GOL15" s="460"/>
      <c r="GOM15" s="460"/>
      <c r="GON15" s="460"/>
      <c r="GOO15" s="460"/>
      <c r="GOP15" s="460"/>
      <c r="GOQ15" s="460"/>
      <c r="GOR15" s="460"/>
      <c r="GOS15" s="460"/>
      <c r="GOT15" s="460"/>
      <c r="GOU15" s="460"/>
      <c r="GOV15" s="460"/>
      <c r="GOW15" s="460"/>
      <c r="GOX15" s="460"/>
      <c r="GOY15" s="460"/>
      <c r="GOZ15" s="460"/>
      <c r="GPA15" s="460"/>
      <c r="GPB15" s="460"/>
      <c r="GPC15" s="460"/>
      <c r="GPD15" s="460"/>
      <c r="GPE15" s="460"/>
      <c r="GPF15" s="460"/>
      <c r="GPG15" s="460"/>
      <c r="GPH15" s="460"/>
      <c r="GPI15" s="460"/>
      <c r="GPJ15" s="460"/>
      <c r="GPK15" s="460"/>
      <c r="GPL15" s="460"/>
      <c r="GPM15" s="460"/>
      <c r="GPN15" s="460"/>
      <c r="GPO15" s="460"/>
      <c r="GPP15" s="460"/>
      <c r="GPQ15" s="460"/>
      <c r="GPR15" s="460"/>
      <c r="GPS15" s="460"/>
      <c r="GPT15" s="460"/>
      <c r="GPU15" s="460"/>
      <c r="GPV15" s="460"/>
      <c r="GPW15" s="460"/>
      <c r="GPX15" s="460"/>
      <c r="GPY15" s="460"/>
      <c r="GPZ15" s="460"/>
      <c r="GQA15" s="460"/>
      <c r="GQB15" s="460"/>
      <c r="GQC15" s="460"/>
      <c r="GQD15" s="460"/>
      <c r="GQE15" s="460"/>
      <c r="GQF15" s="460"/>
      <c r="GQG15" s="460"/>
      <c r="GQH15" s="460"/>
      <c r="GQI15" s="460"/>
      <c r="GQJ15" s="460"/>
      <c r="GQK15" s="460"/>
      <c r="GQL15" s="460"/>
      <c r="GQM15" s="460"/>
      <c r="GQN15" s="460"/>
      <c r="GQO15" s="460"/>
      <c r="GQP15" s="460"/>
      <c r="GQQ15" s="460"/>
      <c r="GQR15" s="460"/>
      <c r="GQS15" s="460"/>
      <c r="GQT15" s="460"/>
      <c r="GQU15" s="460"/>
      <c r="GQV15" s="460"/>
      <c r="GQW15" s="460"/>
      <c r="GQX15" s="460"/>
      <c r="GQY15" s="460"/>
      <c r="GQZ15" s="460"/>
      <c r="GRA15" s="460"/>
      <c r="GRB15" s="460"/>
      <c r="GRC15" s="460"/>
      <c r="GRD15" s="460"/>
      <c r="GRE15" s="460"/>
      <c r="GRF15" s="460"/>
      <c r="GRG15" s="460"/>
      <c r="GRH15" s="460"/>
      <c r="GRI15" s="460"/>
      <c r="GRJ15" s="460"/>
      <c r="GRK15" s="460"/>
      <c r="GRL15" s="460"/>
      <c r="GRM15" s="460"/>
      <c r="GRN15" s="460"/>
      <c r="GRO15" s="460"/>
      <c r="GRP15" s="460"/>
      <c r="GRQ15" s="460"/>
      <c r="GRR15" s="460"/>
      <c r="GRS15" s="460"/>
      <c r="GRT15" s="460"/>
      <c r="GRU15" s="460"/>
      <c r="GRV15" s="460"/>
      <c r="GRW15" s="460"/>
      <c r="GRX15" s="460"/>
      <c r="GRY15" s="460"/>
      <c r="GRZ15" s="460"/>
      <c r="GSA15" s="460"/>
      <c r="GSB15" s="460"/>
      <c r="GSC15" s="460"/>
      <c r="GSD15" s="460"/>
      <c r="GSE15" s="460"/>
      <c r="GSF15" s="460"/>
      <c r="GSG15" s="460"/>
      <c r="GSH15" s="460"/>
      <c r="GSI15" s="460"/>
      <c r="GSJ15" s="460"/>
      <c r="GSK15" s="460"/>
      <c r="GSL15" s="460"/>
      <c r="GSM15" s="460"/>
      <c r="GSN15" s="460"/>
      <c r="GSO15" s="460"/>
      <c r="GSP15" s="460"/>
      <c r="GSQ15" s="460"/>
      <c r="GSR15" s="460"/>
      <c r="GSS15" s="460"/>
      <c r="GST15" s="460"/>
      <c r="GSU15" s="460"/>
      <c r="GSV15" s="460"/>
      <c r="GSW15" s="460"/>
      <c r="GSX15" s="460"/>
      <c r="GSY15" s="460"/>
      <c r="GSZ15" s="460"/>
      <c r="GTA15" s="460"/>
      <c r="GTB15" s="460"/>
      <c r="GTC15" s="460"/>
      <c r="GTD15" s="460"/>
      <c r="GTE15" s="460"/>
      <c r="GTF15" s="460"/>
      <c r="GTG15" s="460"/>
      <c r="GTH15" s="460"/>
      <c r="GTI15" s="460"/>
      <c r="GTJ15" s="460"/>
      <c r="GTK15" s="460"/>
      <c r="GTL15" s="460"/>
      <c r="GTM15" s="460"/>
      <c r="GTN15" s="460"/>
      <c r="GTO15" s="460"/>
      <c r="GTP15" s="460"/>
      <c r="GTQ15" s="460"/>
      <c r="GTR15" s="460"/>
      <c r="GTS15" s="460"/>
      <c r="GTT15" s="460"/>
      <c r="GTU15" s="460"/>
      <c r="GTV15" s="460"/>
      <c r="GTW15" s="460"/>
      <c r="GTX15" s="460"/>
      <c r="GTY15" s="460"/>
      <c r="GTZ15" s="460"/>
      <c r="GUA15" s="460"/>
      <c r="GUB15" s="460"/>
      <c r="GUC15" s="460"/>
      <c r="GUD15" s="460"/>
      <c r="GUE15" s="460"/>
      <c r="GUF15" s="460"/>
      <c r="GUG15" s="460"/>
      <c r="GUH15" s="460"/>
      <c r="GUI15" s="460"/>
      <c r="GUJ15" s="460"/>
      <c r="GUK15" s="460"/>
      <c r="GUL15" s="460"/>
      <c r="GUM15" s="460"/>
      <c r="GUN15" s="460"/>
      <c r="GUO15" s="460"/>
      <c r="GUP15" s="460"/>
      <c r="GUQ15" s="460"/>
      <c r="GUR15" s="460"/>
      <c r="GUS15" s="460"/>
      <c r="GUT15" s="460"/>
      <c r="GUU15" s="460"/>
      <c r="GUV15" s="460"/>
      <c r="GUW15" s="460"/>
      <c r="GUX15" s="460"/>
      <c r="GUY15" s="460"/>
      <c r="GUZ15" s="460"/>
      <c r="GVA15" s="460"/>
      <c r="GVB15" s="460"/>
      <c r="GVC15" s="460"/>
      <c r="GVD15" s="460"/>
      <c r="GVE15" s="460"/>
      <c r="GVF15" s="460"/>
      <c r="GVG15" s="460"/>
      <c r="GVH15" s="460"/>
      <c r="GVI15" s="460"/>
      <c r="GVJ15" s="460"/>
      <c r="GVK15" s="460"/>
      <c r="GVL15" s="460"/>
      <c r="GVM15" s="460"/>
      <c r="GVN15" s="460"/>
      <c r="GVO15" s="460"/>
      <c r="GVP15" s="460"/>
      <c r="GVQ15" s="460"/>
      <c r="GVR15" s="460"/>
      <c r="GVS15" s="460"/>
      <c r="GVT15" s="460"/>
      <c r="GVU15" s="460"/>
      <c r="GVV15" s="460"/>
      <c r="GVW15" s="460"/>
      <c r="GVX15" s="460"/>
      <c r="GVY15" s="460"/>
      <c r="GVZ15" s="460"/>
      <c r="GWA15" s="460"/>
      <c r="GWB15" s="460"/>
      <c r="GWC15" s="460"/>
      <c r="GWD15" s="460"/>
      <c r="GWE15" s="460"/>
      <c r="GWF15" s="460"/>
      <c r="GWG15" s="460"/>
      <c r="GWH15" s="460"/>
      <c r="GWI15" s="460"/>
      <c r="GWJ15" s="460"/>
      <c r="GWK15" s="460"/>
      <c r="GWL15" s="460"/>
      <c r="GWM15" s="460"/>
      <c r="GWN15" s="460"/>
      <c r="GWO15" s="460"/>
      <c r="GWP15" s="460"/>
      <c r="GWQ15" s="460"/>
      <c r="GWR15" s="460"/>
      <c r="GWS15" s="460"/>
      <c r="GWT15" s="460"/>
      <c r="GWU15" s="460"/>
      <c r="GWV15" s="460"/>
      <c r="GWW15" s="460"/>
      <c r="GWX15" s="460"/>
      <c r="GWY15" s="460"/>
      <c r="GWZ15" s="460"/>
      <c r="GXA15" s="460"/>
      <c r="GXB15" s="460"/>
      <c r="GXC15" s="460"/>
      <c r="GXD15" s="460"/>
      <c r="GXE15" s="460"/>
      <c r="GXF15" s="460"/>
      <c r="GXG15" s="460"/>
      <c r="GXH15" s="460"/>
      <c r="GXI15" s="460"/>
      <c r="GXJ15" s="460"/>
      <c r="GXK15" s="460"/>
      <c r="GXL15" s="460"/>
      <c r="GXM15" s="460"/>
      <c r="GXN15" s="460"/>
      <c r="GXO15" s="460"/>
      <c r="GXP15" s="460"/>
      <c r="GXQ15" s="460"/>
      <c r="GXR15" s="460"/>
      <c r="GXS15" s="460"/>
      <c r="GXT15" s="460"/>
      <c r="GXU15" s="460"/>
      <c r="GXV15" s="460"/>
      <c r="GXW15" s="460"/>
      <c r="GXX15" s="460"/>
      <c r="GXY15" s="460"/>
      <c r="GXZ15" s="460"/>
      <c r="GYA15" s="460"/>
      <c r="GYB15" s="460"/>
      <c r="GYC15" s="460"/>
      <c r="GYD15" s="460"/>
      <c r="GYE15" s="460"/>
      <c r="GYF15" s="460"/>
      <c r="GYG15" s="460"/>
      <c r="GYH15" s="460"/>
      <c r="GYI15" s="460"/>
      <c r="GYJ15" s="460"/>
      <c r="GYK15" s="460"/>
      <c r="GYL15" s="460"/>
      <c r="GYM15" s="460"/>
      <c r="GYN15" s="460"/>
      <c r="GYO15" s="460"/>
      <c r="GYP15" s="460"/>
      <c r="GYQ15" s="460"/>
      <c r="GYR15" s="460"/>
      <c r="GYS15" s="460"/>
      <c r="GYT15" s="460"/>
      <c r="GYU15" s="460"/>
      <c r="GYV15" s="460"/>
      <c r="GYW15" s="460"/>
      <c r="GYX15" s="460"/>
      <c r="GYY15" s="460"/>
      <c r="GYZ15" s="460"/>
      <c r="GZA15" s="460"/>
      <c r="GZB15" s="460"/>
      <c r="GZC15" s="460"/>
      <c r="GZD15" s="460"/>
      <c r="GZE15" s="460"/>
      <c r="GZF15" s="460"/>
      <c r="GZG15" s="460"/>
      <c r="GZH15" s="460"/>
      <c r="GZI15" s="460"/>
      <c r="GZJ15" s="460"/>
      <c r="GZK15" s="460"/>
      <c r="GZL15" s="460"/>
      <c r="GZM15" s="460"/>
      <c r="GZN15" s="460"/>
      <c r="GZO15" s="460"/>
      <c r="GZP15" s="460"/>
      <c r="GZQ15" s="460"/>
      <c r="GZR15" s="460"/>
      <c r="GZS15" s="460"/>
      <c r="GZT15" s="460"/>
      <c r="GZU15" s="460"/>
      <c r="GZV15" s="460"/>
      <c r="GZW15" s="460"/>
      <c r="GZX15" s="460"/>
      <c r="GZY15" s="460"/>
      <c r="GZZ15" s="460"/>
      <c r="HAA15" s="460"/>
      <c r="HAB15" s="460"/>
      <c r="HAC15" s="460"/>
      <c r="HAD15" s="460"/>
      <c r="HAE15" s="460"/>
      <c r="HAF15" s="460"/>
      <c r="HAG15" s="460"/>
      <c r="HAH15" s="460"/>
      <c r="HAI15" s="460"/>
      <c r="HAJ15" s="460"/>
      <c r="HAK15" s="460"/>
      <c r="HAL15" s="460"/>
      <c r="HAM15" s="460"/>
      <c r="HAN15" s="460"/>
      <c r="HAO15" s="460"/>
      <c r="HAP15" s="460"/>
      <c r="HAQ15" s="460"/>
      <c r="HAR15" s="460"/>
      <c r="HAS15" s="460"/>
      <c r="HAT15" s="460"/>
      <c r="HAU15" s="460"/>
      <c r="HAV15" s="460"/>
      <c r="HAW15" s="460"/>
      <c r="HAX15" s="460"/>
      <c r="HAY15" s="460"/>
      <c r="HAZ15" s="460"/>
      <c r="HBA15" s="460"/>
      <c r="HBB15" s="460"/>
      <c r="HBC15" s="460"/>
      <c r="HBD15" s="460"/>
      <c r="HBE15" s="460"/>
      <c r="HBF15" s="460"/>
      <c r="HBG15" s="460"/>
      <c r="HBH15" s="460"/>
      <c r="HBI15" s="460"/>
      <c r="HBJ15" s="460"/>
      <c r="HBK15" s="460"/>
      <c r="HBL15" s="460"/>
      <c r="HBM15" s="460"/>
      <c r="HBN15" s="460"/>
      <c r="HBO15" s="460"/>
      <c r="HBP15" s="460"/>
      <c r="HBQ15" s="460"/>
      <c r="HBR15" s="460"/>
      <c r="HBS15" s="460"/>
      <c r="HBT15" s="460"/>
      <c r="HBU15" s="460"/>
      <c r="HBV15" s="460"/>
      <c r="HBW15" s="460"/>
      <c r="HBX15" s="460"/>
      <c r="HBY15" s="460"/>
      <c r="HBZ15" s="460"/>
      <c r="HCA15" s="460"/>
      <c r="HCB15" s="460"/>
      <c r="HCC15" s="460"/>
      <c r="HCD15" s="460"/>
      <c r="HCE15" s="460"/>
      <c r="HCF15" s="460"/>
      <c r="HCG15" s="460"/>
      <c r="HCH15" s="460"/>
      <c r="HCI15" s="460"/>
      <c r="HCJ15" s="460"/>
      <c r="HCK15" s="460"/>
      <c r="HCL15" s="460"/>
      <c r="HCM15" s="460"/>
      <c r="HCN15" s="460"/>
      <c r="HCO15" s="460"/>
      <c r="HCP15" s="460"/>
      <c r="HCQ15" s="460"/>
      <c r="HCR15" s="460"/>
      <c r="HCS15" s="460"/>
      <c r="HCT15" s="460"/>
      <c r="HCU15" s="460"/>
      <c r="HCV15" s="460"/>
      <c r="HCW15" s="460"/>
      <c r="HCX15" s="460"/>
      <c r="HCY15" s="460"/>
      <c r="HCZ15" s="460"/>
      <c r="HDA15" s="460"/>
      <c r="HDB15" s="460"/>
      <c r="HDC15" s="460"/>
      <c r="HDD15" s="460"/>
      <c r="HDE15" s="460"/>
      <c r="HDF15" s="460"/>
      <c r="HDG15" s="460"/>
      <c r="HDH15" s="460"/>
      <c r="HDI15" s="460"/>
      <c r="HDJ15" s="460"/>
      <c r="HDK15" s="460"/>
      <c r="HDL15" s="460"/>
      <c r="HDM15" s="460"/>
      <c r="HDN15" s="460"/>
      <c r="HDO15" s="460"/>
      <c r="HDP15" s="460"/>
      <c r="HDQ15" s="460"/>
      <c r="HDR15" s="460"/>
      <c r="HDS15" s="460"/>
      <c r="HDT15" s="460"/>
      <c r="HDU15" s="460"/>
      <c r="HDV15" s="460"/>
      <c r="HDW15" s="460"/>
      <c r="HDX15" s="460"/>
      <c r="HDY15" s="460"/>
      <c r="HDZ15" s="460"/>
      <c r="HEA15" s="460"/>
      <c r="HEB15" s="460"/>
      <c r="HEC15" s="460"/>
      <c r="HED15" s="460"/>
      <c r="HEE15" s="460"/>
      <c r="HEF15" s="460"/>
      <c r="HEG15" s="460"/>
      <c r="HEH15" s="460"/>
      <c r="HEI15" s="460"/>
      <c r="HEJ15" s="460"/>
      <c r="HEK15" s="460"/>
      <c r="HEL15" s="460"/>
      <c r="HEM15" s="460"/>
      <c r="HEN15" s="460"/>
      <c r="HEO15" s="460"/>
      <c r="HEP15" s="460"/>
      <c r="HEQ15" s="460"/>
      <c r="HER15" s="460"/>
      <c r="HES15" s="460"/>
      <c r="HET15" s="460"/>
      <c r="HEU15" s="460"/>
      <c r="HEV15" s="460"/>
      <c r="HEW15" s="460"/>
      <c r="HEX15" s="460"/>
      <c r="HEY15" s="460"/>
      <c r="HEZ15" s="460"/>
      <c r="HFA15" s="460"/>
      <c r="HFB15" s="460"/>
      <c r="HFC15" s="460"/>
      <c r="HFD15" s="460"/>
      <c r="HFE15" s="460"/>
      <c r="HFF15" s="460"/>
      <c r="HFG15" s="460"/>
      <c r="HFH15" s="460"/>
      <c r="HFI15" s="460"/>
      <c r="HFJ15" s="460"/>
      <c r="HFK15" s="460"/>
      <c r="HFL15" s="460"/>
      <c r="HFM15" s="460"/>
      <c r="HFN15" s="460"/>
      <c r="HFO15" s="460"/>
      <c r="HFP15" s="460"/>
      <c r="HFQ15" s="460"/>
      <c r="HFR15" s="460"/>
      <c r="HFS15" s="460"/>
      <c r="HFT15" s="460"/>
      <c r="HFU15" s="460"/>
      <c r="HFV15" s="460"/>
      <c r="HFW15" s="460"/>
      <c r="HFX15" s="460"/>
      <c r="HFY15" s="460"/>
      <c r="HFZ15" s="460"/>
      <c r="HGA15" s="460"/>
      <c r="HGB15" s="460"/>
      <c r="HGC15" s="460"/>
      <c r="HGD15" s="460"/>
      <c r="HGE15" s="460"/>
      <c r="HGF15" s="460"/>
      <c r="HGG15" s="460"/>
      <c r="HGH15" s="460"/>
      <c r="HGI15" s="460"/>
      <c r="HGJ15" s="460"/>
      <c r="HGK15" s="460"/>
      <c r="HGL15" s="460"/>
      <c r="HGM15" s="460"/>
      <c r="HGN15" s="460"/>
      <c r="HGO15" s="460"/>
      <c r="HGP15" s="460"/>
      <c r="HGQ15" s="460"/>
      <c r="HGR15" s="460"/>
      <c r="HGS15" s="460"/>
      <c r="HGT15" s="460"/>
      <c r="HGU15" s="460"/>
      <c r="HGV15" s="460"/>
      <c r="HGW15" s="460"/>
      <c r="HGX15" s="460"/>
      <c r="HGY15" s="460"/>
      <c r="HGZ15" s="460"/>
      <c r="HHA15" s="460"/>
      <c r="HHB15" s="460"/>
      <c r="HHC15" s="460"/>
      <c r="HHD15" s="460"/>
      <c r="HHE15" s="460"/>
      <c r="HHF15" s="460"/>
      <c r="HHG15" s="460"/>
      <c r="HHH15" s="460"/>
      <c r="HHI15" s="460"/>
      <c r="HHJ15" s="460"/>
      <c r="HHK15" s="460"/>
      <c r="HHL15" s="460"/>
      <c r="HHM15" s="460"/>
      <c r="HHN15" s="460"/>
      <c r="HHO15" s="460"/>
      <c r="HHP15" s="460"/>
      <c r="HHQ15" s="460"/>
      <c r="HHR15" s="460"/>
      <c r="HHS15" s="460"/>
      <c r="HHT15" s="460"/>
      <c r="HHU15" s="460"/>
      <c r="HHV15" s="460"/>
      <c r="HHW15" s="460"/>
      <c r="HHX15" s="460"/>
      <c r="HHY15" s="460"/>
      <c r="HHZ15" s="460"/>
      <c r="HIA15" s="460"/>
      <c r="HIB15" s="460"/>
      <c r="HIC15" s="460"/>
      <c r="HID15" s="460"/>
      <c r="HIE15" s="460"/>
      <c r="HIF15" s="460"/>
      <c r="HIG15" s="460"/>
      <c r="HIH15" s="460"/>
      <c r="HII15" s="460"/>
      <c r="HIJ15" s="460"/>
      <c r="HIK15" s="460"/>
      <c r="HIL15" s="460"/>
      <c r="HIM15" s="460"/>
      <c r="HIN15" s="460"/>
      <c r="HIO15" s="460"/>
      <c r="HIP15" s="460"/>
      <c r="HIQ15" s="460"/>
      <c r="HIR15" s="460"/>
      <c r="HIS15" s="460"/>
      <c r="HIT15" s="460"/>
      <c r="HIU15" s="460"/>
      <c r="HIV15" s="460"/>
      <c r="HIW15" s="460"/>
      <c r="HIX15" s="460"/>
      <c r="HIY15" s="460"/>
      <c r="HIZ15" s="460"/>
      <c r="HJA15" s="460"/>
      <c r="HJB15" s="460"/>
      <c r="HJC15" s="460"/>
      <c r="HJD15" s="460"/>
      <c r="HJE15" s="460"/>
      <c r="HJF15" s="460"/>
      <c r="HJG15" s="460"/>
      <c r="HJH15" s="460"/>
      <c r="HJI15" s="460"/>
      <c r="HJJ15" s="460"/>
      <c r="HJK15" s="460"/>
      <c r="HJL15" s="460"/>
      <c r="HJM15" s="460"/>
      <c r="HJN15" s="460"/>
      <c r="HJO15" s="460"/>
      <c r="HJP15" s="460"/>
      <c r="HJQ15" s="460"/>
      <c r="HJR15" s="460"/>
      <c r="HJS15" s="460"/>
      <c r="HJT15" s="460"/>
      <c r="HJU15" s="460"/>
      <c r="HJV15" s="460"/>
      <c r="HJW15" s="460"/>
      <c r="HJX15" s="460"/>
      <c r="HJY15" s="460"/>
      <c r="HJZ15" s="460"/>
      <c r="HKA15" s="460"/>
      <c r="HKB15" s="460"/>
      <c r="HKC15" s="460"/>
      <c r="HKD15" s="460"/>
      <c r="HKE15" s="460"/>
      <c r="HKF15" s="460"/>
      <c r="HKG15" s="460"/>
      <c r="HKH15" s="460"/>
      <c r="HKI15" s="460"/>
      <c r="HKJ15" s="460"/>
      <c r="HKK15" s="460"/>
      <c r="HKL15" s="460"/>
      <c r="HKM15" s="460"/>
      <c r="HKN15" s="460"/>
      <c r="HKO15" s="460"/>
      <c r="HKP15" s="460"/>
      <c r="HKQ15" s="460"/>
      <c r="HKR15" s="460"/>
      <c r="HKS15" s="460"/>
      <c r="HKT15" s="460"/>
      <c r="HKU15" s="460"/>
      <c r="HKV15" s="460"/>
      <c r="HKW15" s="460"/>
      <c r="HKX15" s="460"/>
      <c r="HKY15" s="460"/>
      <c r="HKZ15" s="460"/>
      <c r="HLA15" s="460"/>
      <c r="HLB15" s="460"/>
      <c r="HLC15" s="460"/>
      <c r="HLD15" s="460"/>
      <c r="HLE15" s="460"/>
      <c r="HLF15" s="460"/>
      <c r="HLG15" s="460"/>
      <c r="HLH15" s="460"/>
      <c r="HLI15" s="460"/>
      <c r="HLJ15" s="460"/>
      <c r="HLK15" s="460"/>
      <c r="HLL15" s="460"/>
      <c r="HLM15" s="460"/>
      <c r="HLN15" s="460"/>
      <c r="HLO15" s="460"/>
      <c r="HLP15" s="460"/>
      <c r="HLQ15" s="460"/>
      <c r="HLR15" s="460"/>
      <c r="HLS15" s="460"/>
      <c r="HLT15" s="460"/>
      <c r="HLU15" s="460"/>
      <c r="HLV15" s="460"/>
      <c r="HLW15" s="460"/>
      <c r="HLX15" s="460"/>
      <c r="HLY15" s="460"/>
      <c r="HLZ15" s="460"/>
      <c r="HMA15" s="460"/>
      <c r="HMB15" s="460"/>
      <c r="HMC15" s="460"/>
      <c r="HMD15" s="460"/>
      <c r="HME15" s="460"/>
      <c r="HMF15" s="460"/>
      <c r="HMG15" s="460"/>
      <c r="HMH15" s="460"/>
      <c r="HMI15" s="460"/>
      <c r="HMJ15" s="460"/>
      <c r="HMK15" s="460"/>
      <c r="HML15" s="460"/>
      <c r="HMM15" s="460"/>
      <c r="HMN15" s="460"/>
      <c r="HMO15" s="460"/>
      <c r="HMP15" s="460"/>
      <c r="HMQ15" s="460"/>
      <c r="HMR15" s="460"/>
      <c r="HMS15" s="460"/>
      <c r="HMT15" s="460"/>
      <c r="HMU15" s="460"/>
      <c r="HMV15" s="460"/>
      <c r="HMW15" s="460"/>
      <c r="HMX15" s="460"/>
      <c r="HMY15" s="460"/>
      <c r="HMZ15" s="460"/>
      <c r="HNA15" s="460"/>
      <c r="HNB15" s="460"/>
      <c r="HNC15" s="460"/>
      <c r="HND15" s="460"/>
      <c r="HNE15" s="460"/>
      <c r="HNF15" s="460"/>
      <c r="HNG15" s="460"/>
      <c r="HNH15" s="460"/>
      <c r="HNI15" s="460"/>
      <c r="HNJ15" s="460"/>
      <c r="HNK15" s="460"/>
      <c r="HNL15" s="460"/>
      <c r="HNM15" s="460"/>
      <c r="HNN15" s="460"/>
      <c r="HNO15" s="460"/>
      <c r="HNP15" s="460"/>
      <c r="HNQ15" s="460"/>
      <c r="HNR15" s="460"/>
      <c r="HNS15" s="460"/>
      <c r="HNT15" s="460"/>
      <c r="HNU15" s="460"/>
      <c r="HNV15" s="460"/>
      <c r="HNW15" s="460"/>
      <c r="HNX15" s="460"/>
      <c r="HNY15" s="460"/>
      <c r="HNZ15" s="460"/>
      <c r="HOA15" s="460"/>
      <c r="HOB15" s="460"/>
      <c r="HOC15" s="460"/>
      <c r="HOD15" s="460"/>
      <c r="HOE15" s="460"/>
      <c r="HOF15" s="460"/>
      <c r="HOG15" s="460"/>
      <c r="HOH15" s="460"/>
      <c r="HOI15" s="460"/>
      <c r="HOJ15" s="460"/>
      <c r="HOK15" s="460"/>
      <c r="HOL15" s="460"/>
      <c r="HOM15" s="460"/>
      <c r="HON15" s="460"/>
      <c r="HOO15" s="460"/>
      <c r="HOP15" s="460"/>
      <c r="HOQ15" s="460"/>
      <c r="HOR15" s="460"/>
      <c r="HOS15" s="460"/>
      <c r="HOT15" s="460"/>
      <c r="HOU15" s="460"/>
      <c r="HOV15" s="460"/>
      <c r="HOW15" s="460"/>
      <c r="HOX15" s="460"/>
      <c r="HOY15" s="460"/>
      <c r="HOZ15" s="460"/>
      <c r="HPA15" s="460"/>
      <c r="HPB15" s="460"/>
      <c r="HPC15" s="460"/>
      <c r="HPD15" s="460"/>
      <c r="HPE15" s="460"/>
      <c r="HPF15" s="460"/>
      <c r="HPG15" s="460"/>
      <c r="HPH15" s="460"/>
      <c r="HPI15" s="460"/>
      <c r="HPJ15" s="460"/>
      <c r="HPK15" s="460"/>
      <c r="HPL15" s="460"/>
      <c r="HPM15" s="460"/>
      <c r="HPN15" s="460"/>
      <c r="HPO15" s="460"/>
      <c r="HPP15" s="460"/>
      <c r="HPQ15" s="460"/>
      <c r="HPR15" s="460"/>
      <c r="HPS15" s="460"/>
      <c r="HPT15" s="460"/>
      <c r="HPU15" s="460"/>
      <c r="HPV15" s="460"/>
      <c r="HPW15" s="460"/>
      <c r="HPX15" s="460"/>
      <c r="HPY15" s="460"/>
      <c r="HPZ15" s="460"/>
      <c r="HQA15" s="460"/>
      <c r="HQB15" s="460"/>
      <c r="HQC15" s="460"/>
      <c r="HQD15" s="460"/>
      <c r="HQE15" s="460"/>
      <c r="HQF15" s="460"/>
      <c r="HQG15" s="460"/>
      <c r="HQH15" s="460"/>
      <c r="HQI15" s="460"/>
      <c r="HQJ15" s="460"/>
      <c r="HQK15" s="460"/>
      <c r="HQL15" s="460"/>
      <c r="HQM15" s="460"/>
      <c r="HQN15" s="460"/>
      <c r="HQO15" s="460"/>
      <c r="HQP15" s="460"/>
      <c r="HQQ15" s="460"/>
      <c r="HQR15" s="460"/>
      <c r="HQS15" s="460"/>
      <c r="HQT15" s="460"/>
      <c r="HQU15" s="460"/>
      <c r="HQV15" s="460"/>
      <c r="HQW15" s="460"/>
      <c r="HQX15" s="460"/>
      <c r="HQY15" s="460"/>
      <c r="HQZ15" s="460"/>
      <c r="HRA15" s="460"/>
      <c r="HRB15" s="460"/>
      <c r="HRC15" s="460"/>
      <c r="HRD15" s="460"/>
      <c r="HRE15" s="460"/>
      <c r="HRF15" s="460"/>
      <c r="HRG15" s="460"/>
      <c r="HRH15" s="460"/>
      <c r="HRI15" s="460"/>
      <c r="HRJ15" s="460"/>
      <c r="HRK15" s="460"/>
      <c r="HRL15" s="460"/>
      <c r="HRM15" s="460"/>
      <c r="HRN15" s="460"/>
      <c r="HRO15" s="460"/>
      <c r="HRP15" s="460"/>
      <c r="HRQ15" s="460"/>
      <c r="HRR15" s="460"/>
      <c r="HRS15" s="460"/>
      <c r="HRT15" s="460"/>
      <c r="HRU15" s="460"/>
      <c r="HRV15" s="460"/>
      <c r="HRW15" s="460"/>
      <c r="HRX15" s="460"/>
      <c r="HRY15" s="460"/>
      <c r="HRZ15" s="460"/>
      <c r="HSA15" s="460"/>
      <c r="HSB15" s="460"/>
      <c r="HSC15" s="460"/>
      <c r="HSD15" s="460"/>
      <c r="HSE15" s="460"/>
      <c r="HSF15" s="460"/>
      <c r="HSG15" s="460"/>
      <c r="HSH15" s="460"/>
      <c r="HSI15" s="460"/>
      <c r="HSJ15" s="460"/>
      <c r="HSK15" s="460"/>
      <c r="HSL15" s="460"/>
      <c r="HSM15" s="460"/>
      <c r="HSN15" s="460"/>
      <c r="HSO15" s="460"/>
      <c r="HSP15" s="460"/>
      <c r="HSQ15" s="460"/>
      <c r="HSR15" s="460"/>
      <c r="HSS15" s="460"/>
      <c r="HST15" s="460"/>
      <c r="HSU15" s="460"/>
      <c r="HSV15" s="460"/>
      <c r="HSW15" s="460"/>
      <c r="HSX15" s="460"/>
      <c r="HSY15" s="460"/>
      <c r="HSZ15" s="460"/>
      <c r="HTA15" s="460"/>
      <c r="HTB15" s="460"/>
      <c r="HTC15" s="460"/>
      <c r="HTD15" s="460"/>
      <c r="HTE15" s="460"/>
      <c r="HTF15" s="460"/>
      <c r="HTG15" s="460"/>
      <c r="HTH15" s="460"/>
      <c r="HTI15" s="460"/>
      <c r="HTJ15" s="460"/>
      <c r="HTK15" s="460"/>
      <c r="HTL15" s="460"/>
      <c r="HTM15" s="460"/>
      <c r="HTN15" s="460"/>
      <c r="HTO15" s="460"/>
      <c r="HTP15" s="460"/>
      <c r="HTQ15" s="460"/>
      <c r="HTR15" s="460"/>
      <c r="HTS15" s="460"/>
      <c r="HTT15" s="460"/>
      <c r="HTU15" s="460"/>
      <c r="HTV15" s="460"/>
      <c r="HTW15" s="460"/>
      <c r="HTX15" s="460"/>
      <c r="HTY15" s="460"/>
      <c r="HTZ15" s="460"/>
      <c r="HUA15" s="460"/>
      <c r="HUB15" s="460"/>
      <c r="HUC15" s="460"/>
      <c r="HUD15" s="460"/>
      <c r="HUE15" s="460"/>
      <c r="HUF15" s="460"/>
      <c r="HUG15" s="460"/>
      <c r="HUH15" s="460"/>
      <c r="HUI15" s="460"/>
      <c r="HUJ15" s="460"/>
      <c r="HUK15" s="460"/>
      <c r="HUL15" s="460"/>
      <c r="HUM15" s="460"/>
      <c r="HUN15" s="460"/>
      <c r="HUO15" s="460"/>
      <c r="HUP15" s="460"/>
      <c r="HUQ15" s="460"/>
      <c r="HUR15" s="460"/>
      <c r="HUS15" s="460"/>
      <c r="HUT15" s="460"/>
      <c r="HUU15" s="460"/>
      <c r="HUV15" s="460"/>
      <c r="HUW15" s="460"/>
      <c r="HUX15" s="460"/>
      <c r="HUY15" s="460"/>
      <c r="HUZ15" s="460"/>
      <c r="HVA15" s="460"/>
      <c r="HVB15" s="460"/>
      <c r="HVC15" s="460"/>
      <c r="HVD15" s="460"/>
      <c r="HVE15" s="460"/>
      <c r="HVF15" s="460"/>
      <c r="HVG15" s="460"/>
      <c r="HVH15" s="460"/>
      <c r="HVI15" s="460"/>
      <c r="HVJ15" s="460"/>
      <c r="HVK15" s="460"/>
      <c r="HVL15" s="460"/>
      <c r="HVM15" s="460"/>
      <c r="HVN15" s="460"/>
      <c r="HVO15" s="460"/>
      <c r="HVP15" s="460"/>
      <c r="HVQ15" s="460"/>
      <c r="HVR15" s="460"/>
      <c r="HVS15" s="460"/>
      <c r="HVT15" s="460"/>
      <c r="HVU15" s="460"/>
      <c r="HVV15" s="460"/>
      <c r="HVW15" s="460"/>
      <c r="HVX15" s="460"/>
      <c r="HVY15" s="460"/>
      <c r="HVZ15" s="460"/>
      <c r="HWA15" s="460"/>
      <c r="HWB15" s="460"/>
      <c r="HWC15" s="460"/>
      <c r="HWD15" s="460"/>
      <c r="HWE15" s="460"/>
      <c r="HWF15" s="460"/>
      <c r="HWG15" s="460"/>
      <c r="HWH15" s="460"/>
      <c r="HWI15" s="460"/>
      <c r="HWJ15" s="460"/>
      <c r="HWK15" s="460"/>
      <c r="HWL15" s="460"/>
      <c r="HWM15" s="460"/>
      <c r="HWN15" s="460"/>
      <c r="HWO15" s="460"/>
      <c r="HWP15" s="460"/>
      <c r="HWQ15" s="460"/>
      <c r="HWR15" s="460"/>
      <c r="HWS15" s="460"/>
      <c r="HWT15" s="460"/>
      <c r="HWU15" s="460"/>
      <c r="HWV15" s="460"/>
      <c r="HWW15" s="460"/>
      <c r="HWX15" s="460"/>
      <c r="HWY15" s="460"/>
      <c r="HWZ15" s="460"/>
      <c r="HXA15" s="460"/>
      <c r="HXB15" s="460"/>
      <c r="HXC15" s="460"/>
      <c r="HXD15" s="460"/>
      <c r="HXE15" s="460"/>
      <c r="HXF15" s="460"/>
      <c r="HXG15" s="460"/>
      <c r="HXH15" s="460"/>
      <c r="HXI15" s="460"/>
      <c r="HXJ15" s="460"/>
      <c r="HXK15" s="460"/>
      <c r="HXL15" s="460"/>
      <c r="HXM15" s="460"/>
      <c r="HXN15" s="460"/>
      <c r="HXO15" s="460"/>
      <c r="HXP15" s="460"/>
      <c r="HXQ15" s="460"/>
      <c r="HXR15" s="460"/>
      <c r="HXS15" s="460"/>
      <c r="HXT15" s="460"/>
      <c r="HXU15" s="460"/>
      <c r="HXV15" s="460"/>
      <c r="HXW15" s="460"/>
      <c r="HXX15" s="460"/>
      <c r="HXY15" s="460"/>
      <c r="HXZ15" s="460"/>
      <c r="HYA15" s="460"/>
      <c r="HYB15" s="460"/>
      <c r="HYC15" s="460"/>
      <c r="HYD15" s="460"/>
      <c r="HYE15" s="460"/>
      <c r="HYF15" s="460"/>
      <c r="HYG15" s="460"/>
      <c r="HYH15" s="460"/>
      <c r="HYI15" s="460"/>
      <c r="HYJ15" s="460"/>
      <c r="HYK15" s="460"/>
      <c r="HYL15" s="460"/>
      <c r="HYM15" s="460"/>
      <c r="HYN15" s="460"/>
      <c r="HYO15" s="460"/>
      <c r="HYP15" s="460"/>
      <c r="HYQ15" s="460"/>
      <c r="HYR15" s="460"/>
      <c r="HYS15" s="460"/>
      <c r="HYT15" s="460"/>
      <c r="HYU15" s="460"/>
      <c r="HYV15" s="460"/>
      <c r="HYW15" s="460"/>
      <c r="HYX15" s="460"/>
      <c r="HYY15" s="460"/>
      <c r="HYZ15" s="460"/>
      <c r="HZA15" s="460"/>
      <c r="HZB15" s="460"/>
      <c r="HZC15" s="460"/>
      <c r="HZD15" s="460"/>
      <c r="HZE15" s="460"/>
      <c r="HZF15" s="460"/>
      <c r="HZG15" s="460"/>
      <c r="HZH15" s="460"/>
      <c r="HZI15" s="460"/>
      <c r="HZJ15" s="460"/>
      <c r="HZK15" s="460"/>
      <c r="HZL15" s="460"/>
      <c r="HZM15" s="460"/>
      <c r="HZN15" s="460"/>
      <c r="HZO15" s="460"/>
      <c r="HZP15" s="460"/>
      <c r="HZQ15" s="460"/>
      <c r="HZR15" s="460"/>
      <c r="HZS15" s="460"/>
      <c r="HZT15" s="460"/>
      <c r="HZU15" s="460"/>
      <c r="HZV15" s="460"/>
      <c r="HZW15" s="460"/>
      <c r="HZX15" s="460"/>
      <c r="HZY15" s="460"/>
      <c r="HZZ15" s="460"/>
      <c r="IAA15" s="460"/>
      <c r="IAB15" s="460"/>
      <c r="IAC15" s="460"/>
      <c r="IAD15" s="460"/>
      <c r="IAE15" s="460"/>
      <c r="IAF15" s="460"/>
      <c r="IAG15" s="460"/>
      <c r="IAH15" s="460"/>
      <c r="IAI15" s="460"/>
      <c r="IAJ15" s="460"/>
      <c r="IAK15" s="460"/>
      <c r="IAL15" s="460"/>
      <c r="IAM15" s="460"/>
      <c r="IAN15" s="460"/>
      <c r="IAO15" s="460"/>
      <c r="IAP15" s="460"/>
      <c r="IAQ15" s="460"/>
      <c r="IAR15" s="460"/>
      <c r="IAS15" s="460"/>
      <c r="IAT15" s="460"/>
      <c r="IAU15" s="460"/>
      <c r="IAV15" s="460"/>
      <c r="IAW15" s="460"/>
      <c r="IAX15" s="460"/>
      <c r="IAY15" s="460"/>
      <c r="IAZ15" s="460"/>
      <c r="IBA15" s="460"/>
      <c r="IBB15" s="460"/>
      <c r="IBC15" s="460"/>
      <c r="IBD15" s="460"/>
      <c r="IBE15" s="460"/>
      <c r="IBF15" s="460"/>
      <c r="IBG15" s="460"/>
      <c r="IBH15" s="460"/>
      <c r="IBI15" s="460"/>
      <c r="IBJ15" s="460"/>
      <c r="IBK15" s="460"/>
      <c r="IBL15" s="460"/>
      <c r="IBM15" s="460"/>
      <c r="IBN15" s="460"/>
      <c r="IBO15" s="460"/>
      <c r="IBP15" s="460"/>
      <c r="IBQ15" s="460"/>
      <c r="IBR15" s="460"/>
      <c r="IBS15" s="460"/>
      <c r="IBT15" s="460"/>
      <c r="IBU15" s="460"/>
      <c r="IBV15" s="460"/>
      <c r="IBW15" s="460"/>
      <c r="IBX15" s="460"/>
      <c r="IBY15" s="460"/>
      <c r="IBZ15" s="460"/>
      <c r="ICA15" s="460"/>
      <c r="ICB15" s="460"/>
      <c r="ICC15" s="460"/>
      <c r="ICD15" s="460"/>
      <c r="ICE15" s="460"/>
      <c r="ICF15" s="460"/>
      <c r="ICG15" s="460"/>
      <c r="ICH15" s="460"/>
      <c r="ICI15" s="460"/>
      <c r="ICJ15" s="460"/>
      <c r="ICK15" s="460"/>
      <c r="ICL15" s="460"/>
      <c r="ICM15" s="460"/>
      <c r="ICN15" s="460"/>
      <c r="ICO15" s="460"/>
      <c r="ICP15" s="460"/>
      <c r="ICQ15" s="460"/>
      <c r="ICR15" s="460"/>
      <c r="ICS15" s="460"/>
      <c r="ICT15" s="460"/>
      <c r="ICU15" s="460"/>
      <c r="ICV15" s="460"/>
      <c r="ICW15" s="460"/>
      <c r="ICX15" s="460"/>
      <c r="ICY15" s="460"/>
      <c r="ICZ15" s="460"/>
      <c r="IDA15" s="460"/>
      <c r="IDB15" s="460"/>
      <c r="IDC15" s="460"/>
      <c r="IDD15" s="460"/>
      <c r="IDE15" s="460"/>
      <c r="IDF15" s="460"/>
      <c r="IDG15" s="460"/>
      <c r="IDH15" s="460"/>
      <c r="IDI15" s="460"/>
      <c r="IDJ15" s="460"/>
      <c r="IDK15" s="460"/>
      <c r="IDL15" s="460"/>
      <c r="IDM15" s="460"/>
      <c r="IDN15" s="460"/>
      <c r="IDO15" s="460"/>
      <c r="IDP15" s="460"/>
      <c r="IDQ15" s="460"/>
      <c r="IDR15" s="460"/>
      <c r="IDS15" s="460"/>
      <c r="IDT15" s="460"/>
      <c r="IDU15" s="460"/>
      <c r="IDV15" s="460"/>
      <c r="IDW15" s="460"/>
      <c r="IDX15" s="460"/>
      <c r="IDY15" s="460"/>
      <c r="IDZ15" s="460"/>
      <c r="IEA15" s="460"/>
      <c r="IEB15" s="460"/>
      <c r="IEC15" s="460"/>
      <c r="IED15" s="460"/>
      <c r="IEE15" s="460"/>
      <c r="IEF15" s="460"/>
      <c r="IEG15" s="460"/>
      <c r="IEH15" s="460"/>
      <c r="IEI15" s="460"/>
      <c r="IEJ15" s="460"/>
      <c r="IEK15" s="460"/>
      <c r="IEL15" s="460"/>
      <c r="IEM15" s="460"/>
      <c r="IEN15" s="460"/>
      <c r="IEO15" s="460"/>
      <c r="IEP15" s="460"/>
      <c r="IEQ15" s="460"/>
      <c r="IER15" s="460"/>
      <c r="IES15" s="460"/>
      <c r="IET15" s="460"/>
      <c r="IEU15" s="460"/>
      <c r="IEV15" s="460"/>
      <c r="IEW15" s="460"/>
      <c r="IEX15" s="460"/>
      <c r="IEY15" s="460"/>
      <c r="IEZ15" s="460"/>
      <c r="IFA15" s="460"/>
      <c r="IFB15" s="460"/>
      <c r="IFC15" s="460"/>
      <c r="IFD15" s="460"/>
      <c r="IFE15" s="460"/>
      <c r="IFF15" s="460"/>
      <c r="IFG15" s="460"/>
      <c r="IFH15" s="460"/>
      <c r="IFI15" s="460"/>
      <c r="IFJ15" s="460"/>
      <c r="IFK15" s="460"/>
      <c r="IFL15" s="460"/>
      <c r="IFM15" s="460"/>
      <c r="IFN15" s="460"/>
      <c r="IFO15" s="460"/>
      <c r="IFP15" s="460"/>
      <c r="IFQ15" s="460"/>
      <c r="IFR15" s="460"/>
      <c r="IFS15" s="460"/>
      <c r="IFT15" s="460"/>
      <c r="IFU15" s="460"/>
      <c r="IFV15" s="460"/>
      <c r="IFW15" s="460"/>
      <c r="IFX15" s="460"/>
      <c r="IFY15" s="460"/>
      <c r="IFZ15" s="460"/>
      <c r="IGA15" s="460"/>
      <c r="IGB15" s="460"/>
      <c r="IGC15" s="460"/>
      <c r="IGD15" s="460"/>
      <c r="IGE15" s="460"/>
      <c r="IGF15" s="460"/>
      <c r="IGG15" s="460"/>
      <c r="IGH15" s="460"/>
      <c r="IGI15" s="460"/>
      <c r="IGJ15" s="460"/>
      <c r="IGK15" s="460"/>
      <c r="IGL15" s="460"/>
      <c r="IGM15" s="460"/>
      <c r="IGN15" s="460"/>
      <c r="IGO15" s="460"/>
      <c r="IGP15" s="460"/>
      <c r="IGQ15" s="460"/>
      <c r="IGR15" s="460"/>
      <c r="IGS15" s="460"/>
      <c r="IGT15" s="460"/>
      <c r="IGU15" s="460"/>
      <c r="IGV15" s="460"/>
      <c r="IGW15" s="460"/>
      <c r="IGX15" s="460"/>
      <c r="IGY15" s="460"/>
      <c r="IGZ15" s="460"/>
      <c r="IHA15" s="460"/>
      <c r="IHB15" s="460"/>
      <c r="IHC15" s="460"/>
      <c r="IHD15" s="460"/>
      <c r="IHE15" s="460"/>
      <c r="IHF15" s="460"/>
      <c r="IHG15" s="460"/>
      <c r="IHH15" s="460"/>
      <c r="IHI15" s="460"/>
      <c r="IHJ15" s="460"/>
      <c r="IHK15" s="460"/>
      <c r="IHL15" s="460"/>
      <c r="IHM15" s="460"/>
      <c r="IHN15" s="460"/>
      <c r="IHO15" s="460"/>
      <c r="IHP15" s="460"/>
      <c r="IHQ15" s="460"/>
      <c r="IHR15" s="460"/>
      <c r="IHS15" s="460"/>
      <c r="IHT15" s="460"/>
      <c r="IHU15" s="460"/>
      <c r="IHV15" s="460"/>
      <c r="IHW15" s="460"/>
      <c r="IHX15" s="460"/>
      <c r="IHY15" s="460"/>
      <c r="IHZ15" s="460"/>
      <c r="IIA15" s="460"/>
      <c r="IIB15" s="460"/>
      <c r="IIC15" s="460"/>
      <c r="IID15" s="460"/>
      <c r="IIE15" s="460"/>
      <c r="IIF15" s="460"/>
      <c r="IIG15" s="460"/>
      <c r="IIH15" s="460"/>
      <c r="III15" s="460"/>
      <c r="IIJ15" s="460"/>
      <c r="IIK15" s="460"/>
      <c r="IIL15" s="460"/>
      <c r="IIM15" s="460"/>
      <c r="IIN15" s="460"/>
      <c r="IIO15" s="460"/>
      <c r="IIP15" s="460"/>
      <c r="IIQ15" s="460"/>
      <c r="IIR15" s="460"/>
      <c r="IIS15" s="460"/>
      <c r="IIT15" s="460"/>
      <c r="IIU15" s="460"/>
      <c r="IIV15" s="460"/>
      <c r="IIW15" s="460"/>
      <c r="IIX15" s="460"/>
      <c r="IIY15" s="460"/>
      <c r="IIZ15" s="460"/>
      <c r="IJA15" s="460"/>
      <c r="IJB15" s="460"/>
      <c r="IJC15" s="460"/>
      <c r="IJD15" s="460"/>
      <c r="IJE15" s="460"/>
      <c r="IJF15" s="460"/>
      <c r="IJG15" s="460"/>
      <c r="IJH15" s="460"/>
      <c r="IJI15" s="460"/>
      <c r="IJJ15" s="460"/>
      <c r="IJK15" s="460"/>
      <c r="IJL15" s="460"/>
      <c r="IJM15" s="460"/>
      <c r="IJN15" s="460"/>
      <c r="IJO15" s="460"/>
      <c r="IJP15" s="460"/>
      <c r="IJQ15" s="460"/>
      <c r="IJR15" s="460"/>
      <c r="IJS15" s="460"/>
      <c r="IJT15" s="460"/>
      <c r="IJU15" s="460"/>
      <c r="IJV15" s="460"/>
      <c r="IJW15" s="460"/>
      <c r="IJX15" s="460"/>
      <c r="IJY15" s="460"/>
      <c r="IJZ15" s="460"/>
      <c r="IKA15" s="460"/>
      <c r="IKB15" s="460"/>
      <c r="IKC15" s="460"/>
      <c r="IKD15" s="460"/>
      <c r="IKE15" s="460"/>
      <c r="IKF15" s="460"/>
      <c r="IKG15" s="460"/>
      <c r="IKH15" s="460"/>
      <c r="IKI15" s="460"/>
      <c r="IKJ15" s="460"/>
      <c r="IKK15" s="460"/>
      <c r="IKL15" s="460"/>
      <c r="IKM15" s="460"/>
      <c r="IKN15" s="460"/>
      <c r="IKO15" s="460"/>
      <c r="IKP15" s="460"/>
      <c r="IKQ15" s="460"/>
      <c r="IKR15" s="460"/>
      <c r="IKS15" s="460"/>
      <c r="IKT15" s="460"/>
      <c r="IKU15" s="460"/>
      <c r="IKV15" s="460"/>
      <c r="IKW15" s="460"/>
      <c r="IKX15" s="460"/>
      <c r="IKY15" s="460"/>
      <c r="IKZ15" s="460"/>
      <c r="ILA15" s="460"/>
      <c r="ILB15" s="460"/>
      <c r="ILC15" s="460"/>
      <c r="ILD15" s="460"/>
      <c r="ILE15" s="460"/>
      <c r="ILF15" s="460"/>
      <c r="ILG15" s="460"/>
      <c r="ILH15" s="460"/>
      <c r="ILI15" s="460"/>
      <c r="ILJ15" s="460"/>
      <c r="ILK15" s="460"/>
      <c r="ILL15" s="460"/>
      <c r="ILM15" s="460"/>
      <c r="ILN15" s="460"/>
      <c r="ILO15" s="460"/>
      <c r="ILP15" s="460"/>
      <c r="ILQ15" s="460"/>
      <c r="ILR15" s="460"/>
      <c r="ILS15" s="460"/>
      <c r="ILT15" s="460"/>
      <c r="ILU15" s="460"/>
      <c r="ILV15" s="460"/>
      <c r="ILW15" s="460"/>
      <c r="ILX15" s="460"/>
      <c r="ILY15" s="460"/>
      <c r="ILZ15" s="460"/>
      <c r="IMA15" s="460"/>
      <c r="IMB15" s="460"/>
      <c r="IMC15" s="460"/>
      <c r="IMD15" s="460"/>
      <c r="IME15" s="460"/>
      <c r="IMF15" s="460"/>
      <c r="IMG15" s="460"/>
      <c r="IMH15" s="460"/>
      <c r="IMI15" s="460"/>
      <c r="IMJ15" s="460"/>
      <c r="IMK15" s="460"/>
      <c r="IML15" s="460"/>
      <c r="IMM15" s="460"/>
      <c r="IMN15" s="460"/>
      <c r="IMO15" s="460"/>
      <c r="IMP15" s="460"/>
      <c r="IMQ15" s="460"/>
      <c r="IMR15" s="460"/>
      <c r="IMS15" s="460"/>
      <c r="IMT15" s="460"/>
      <c r="IMU15" s="460"/>
      <c r="IMV15" s="460"/>
      <c r="IMW15" s="460"/>
      <c r="IMX15" s="460"/>
      <c r="IMY15" s="460"/>
      <c r="IMZ15" s="460"/>
      <c r="INA15" s="460"/>
      <c r="INB15" s="460"/>
      <c r="INC15" s="460"/>
      <c r="IND15" s="460"/>
      <c r="INE15" s="460"/>
      <c r="INF15" s="460"/>
      <c r="ING15" s="460"/>
      <c r="INH15" s="460"/>
      <c r="INI15" s="460"/>
      <c r="INJ15" s="460"/>
      <c r="INK15" s="460"/>
      <c r="INL15" s="460"/>
      <c r="INM15" s="460"/>
      <c r="INN15" s="460"/>
      <c r="INO15" s="460"/>
      <c r="INP15" s="460"/>
      <c r="INQ15" s="460"/>
      <c r="INR15" s="460"/>
      <c r="INS15" s="460"/>
      <c r="INT15" s="460"/>
      <c r="INU15" s="460"/>
      <c r="INV15" s="460"/>
      <c r="INW15" s="460"/>
      <c r="INX15" s="460"/>
      <c r="INY15" s="460"/>
      <c r="INZ15" s="460"/>
      <c r="IOA15" s="460"/>
      <c r="IOB15" s="460"/>
      <c r="IOC15" s="460"/>
      <c r="IOD15" s="460"/>
      <c r="IOE15" s="460"/>
      <c r="IOF15" s="460"/>
      <c r="IOG15" s="460"/>
      <c r="IOH15" s="460"/>
      <c r="IOI15" s="460"/>
      <c r="IOJ15" s="460"/>
      <c r="IOK15" s="460"/>
      <c r="IOL15" s="460"/>
      <c r="IOM15" s="460"/>
      <c r="ION15" s="460"/>
      <c r="IOO15" s="460"/>
      <c r="IOP15" s="460"/>
      <c r="IOQ15" s="460"/>
      <c r="IOR15" s="460"/>
      <c r="IOS15" s="460"/>
      <c r="IOT15" s="460"/>
      <c r="IOU15" s="460"/>
      <c r="IOV15" s="460"/>
      <c r="IOW15" s="460"/>
      <c r="IOX15" s="460"/>
      <c r="IOY15" s="460"/>
      <c r="IOZ15" s="460"/>
      <c r="IPA15" s="460"/>
      <c r="IPB15" s="460"/>
      <c r="IPC15" s="460"/>
      <c r="IPD15" s="460"/>
      <c r="IPE15" s="460"/>
      <c r="IPF15" s="460"/>
      <c r="IPG15" s="460"/>
      <c r="IPH15" s="460"/>
      <c r="IPI15" s="460"/>
      <c r="IPJ15" s="460"/>
      <c r="IPK15" s="460"/>
      <c r="IPL15" s="460"/>
      <c r="IPM15" s="460"/>
      <c r="IPN15" s="460"/>
      <c r="IPO15" s="460"/>
      <c r="IPP15" s="460"/>
      <c r="IPQ15" s="460"/>
      <c r="IPR15" s="460"/>
      <c r="IPS15" s="460"/>
      <c r="IPT15" s="460"/>
      <c r="IPU15" s="460"/>
      <c r="IPV15" s="460"/>
      <c r="IPW15" s="460"/>
      <c r="IPX15" s="460"/>
      <c r="IPY15" s="460"/>
      <c r="IPZ15" s="460"/>
      <c r="IQA15" s="460"/>
      <c r="IQB15" s="460"/>
      <c r="IQC15" s="460"/>
      <c r="IQD15" s="460"/>
      <c r="IQE15" s="460"/>
      <c r="IQF15" s="460"/>
      <c r="IQG15" s="460"/>
      <c r="IQH15" s="460"/>
      <c r="IQI15" s="460"/>
      <c r="IQJ15" s="460"/>
      <c r="IQK15" s="460"/>
      <c r="IQL15" s="460"/>
      <c r="IQM15" s="460"/>
      <c r="IQN15" s="460"/>
      <c r="IQO15" s="460"/>
      <c r="IQP15" s="460"/>
      <c r="IQQ15" s="460"/>
      <c r="IQR15" s="460"/>
      <c r="IQS15" s="460"/>
      <c r="IQT15" s="460"/>
      <c r="IQU15" s="460"/>
      <c r="IQV15" s="460"/>
      <c r="IQW15" s="460"/>
      <c r="IQX15" s="460"/>
      <c r="IQY15" s="460"/>
      <c r="IQZ15" s="460"/>
      <c r="IRA15" s="460"/>
      <c r="IRB15" s="460"/>
      <c r="IRC15" s="460"/>
      <c r="IRD15" s="460"/>
      <c r="IRE15" s="460"/>
      <c r="IRF15" s="460"/>
      <c r="IRG15" s="460"/>
      <c r="IRH15" s="460"/>
      <c r="IRI15" s="460"/>
      <c r="IRJ15" s="460"/>
      <c r="IRK15" s="460"/>
      <c r="IRL15" s="460"/>
      <c r="IRM15" s="460"/>
      <c r="IRN15" s="460"/>
      <c r="IRO15" s="460"/>
      <c r="IRP15" s="460"/>
      <c r="IRQ15" s="460"/>
      <c r="IRR15" s="460"/>
      <c r="IRS15" s="460"/>
      <c r="IRT15" s="460"/>
      <c r="IRU15" s="460"/>
      <c r="IRV15" s="460"/>
      <c r="IRW15" s="460"/>
      <c r="IRX15" s="460"/>
      <c r="IRY15" s="460"/>
      <c r="IRZ15" s="460"/>
      <c r="ISA15" s="460"/>
      <c r="ISB15" s="460"/>
      <c r="ISC15" s="460"/>
      <c r="ISD15" s="460"/>
      <c r="ISE15" s="460"/>
      <c r="ISF15" s="460"/>
      <c r="ISG15" s="460"/>
      <c r="ISH15" s="460"/>
      <c r="ISI15" s="460"/>
      <c r="ISJ15" s="460"/>
      <c r="ISK15" s="460"/>
      <c r="ISL15" s="460"/>
      <c r="ISM15" s="460"/>
      <c r="ISN15" s="460"/>
      <c r="ISO15" s="460"/>
      <c r="ISP15" s="460"/>
      <c r="ISQ15" s="460"/>
      <c r="ISR15" s="460"/>
      <c r="ISS15" s="460"/>
      <c r="IST15" s="460"/>
      <c r="ISU15" s="460"/>
      <c r="ISV15" s="460"/>
      <c r="ISW15" s="460"/>
      <c r="ISX15" s="460"/>
      <c r="ISY15" s="460"/>
      <c r="ISZ15" s="460"/>
      <c r="ITA15" s="460"/>
      <c r="ITB15" s="460"/>
      <c r="ITC15" s="460"/>
      <c r="ITD15" s="460"/>
      <c r="ITE15" s="460"/>
      <c r="ITF15" s="460"/>
      <c r="ITG15" s="460"/>
      <c r="ITH15" s="460"/>
      <c r="ITI15" s="460"/>
      <c r="ITJ15" s="460"/>
      <c r="ITK15" s="460"/>
      <c r="ITL15" s="460"/>
      <c r="ITM15" s="460"/>
      <c r="ITN15" s="460"/>
      <c r="ITO15" s="460"/>
      <c r="ITP15" s="460"/>
      <c r="ITQ15" s="460"/>
      <c r="ITR15" s="460"/>
      <c r="ITS15" s="460"/>
      <c r="ITT15" s="460"/>
      <c r="ITU15" s="460"/>
      <c r="ITV15" s="460"/>
      <c r="ITW15" s="460"/>
      <c r="ITX15" s="460"/>
      <c r="ITY15" s="460"/>
      <c r="ITZ15" s="460"/>
      <c r="IUA15" s="460"/>
      <c r="IUB15" s="460"/>
      <c r="IUC15" s="460"/>
      <c r="IUD15" s="460"/>
      <c r="IUE15" s="460"/>
      <c r="IUF15" s="460"/>
      <c r="IUG15" s="460"/>
      <c r="IUH15" s="460"/>
      <c r="IUI15" s="460"/>
      <c r="IUJ15" s="460"/>
      <c r="IUK15" s="460"/>
      <c r="IUL15" s="460"/>
      <c r="IUM15" s="460"/>
      <c r="IUN15" s="460"/>
      <c r="IUO15" s="460"/>
      <c r="IUP15" s="460"/>
      <c r="IUQ15" s="460"/>
      <c r="IUR15" s="460"/>
      <c r="IUS15" s="460"/>
      <c r="IUT15" s="460"/>
      <c r="IUU15" s="460"/>
      <c r="IUV15" s="460"/>
      <c r="IUW15" s="460"/>
      <c r="IUX15" s="460"/>
      <c r="IUY15" s="460"/>
      <c r="IUZ15" s="460"/>
      <c r="IVA15" s="460"/>
      <c r="IVB15" s="460"/>
      <c r="IVC15" s="460"/>
      <c r="IVD15" s="460"/>
      <c r="IVE15" s="460"/>
      <c r="IVF15" s="460"/>
      <c r="IVG15" s="460"/>
      <c r="IVH15" s="460"/>
      <c r="IVI15" s="460"/>
      <c r="IVJ15" s="460"/>
      <c r="IVK15" s="460"/>
      <c r="IVL15" s="460"/>
      <c r="IVM15" s="460"/>
      <c r="IVN15" s="460"/>
      <c r="IVO15" s="460"/>
      <c r="IVP15" s="460"/>
      <c r="IVQ15" s="460"/>
      <c r="IVR15" s="460"/>
      <c r="IVS15" s="460"/>
      <c r="IVT15" s="460"/>
      <c r="IVU15" s="460"/>
      <c r="IVV15" s="460"/>
      <c r="IVW15" s="460"/>
      <c r="IVX15" s="460"/>
      <c r="IVY15" s="460"/>
      <c r="IVZ15" s="460"/>
      <c r="IWA15" s="460"/>
      <c r="IWB15" s="460"/>
      <c r="IWC15" s="460"/>
      <c r="IWD15" s="460"/>
      <c r="IWE15" s="460"/>
      <c r="IWF15" s="460"/>
      <c r="IWG15" s="460"/>
      <c r="IWH15" s="460"/>
      <c r="IWI15" s="460"/>
      <c r="IWJ15" s="460"/>
      <c r="IWK15" s="460"/>
      <c r="IWL15" s="460"/>
      <c r="IWM15" s="460"/>
      <c r="IWN15" s="460"/>
      <c r="IWO15" s="460"/>
      <c r="IWP15" s="460"/>
      <c r="IWQ15" s="460"/>
      <c r="IWR15" s="460"/>
      <c r="IWS15" s="460"/>
      <c r="IWT15" s="460"/>
      <c r="IWU15" s="460"/>
      <c r="IWV15" s="460"/>
      <c r="IWW15" s="460"/>
      <c r="IWX15" s="460"/>
      <c r="IWY15" s="460"/>
      <c r="IWZ15" s="460"/>
      <c r="IXA15" s="460"/>
      <c r="IXB15" s="460"/>
      <c r="IXC15" s="460"/>
      <c r="IXD15" s="460"/>
      <c r="IXE15" s="460"/>
      <c r="IXF15" s="460"/>
      <c r="IXG15" s="460"/>
      <c r="IXH15" s="460"/>
      <c r="IXI15" s="460"/>
      <c r="IXJ15" s="460"/>
      <c r="IXK15" s="460"/>
      <c r="IXL15" s="460"/>
      <c r="IXM15" s="460"/>
      <c r="IXN15" s="460"/>
      <c r="IXO15" s="460"/>
      <c r="IXP15" s="460"/>
      <c r="IXQ15" s="460"/>
      <c r="IXR15" s="460"/>
      <c r="IXS15" s="460"/>
      <c r="IXT15" s="460"/>
      <c r="IXU15" s="460"/>
      <c r="IXV15" s="460"/>
      <c r="IXW15" s="460"/>
      <c r="IXX15" s="460"/>
      <c r="IXY15" s="460"/>
      <c r="IXZ15" s="460"/>
      <c r="IYA15" s="460"/>
      <c r="IYB15" s="460"/>
      <c r="IYC15" s="460"/>
      <c r="IYD15" s="460"/>
      <c r="IYE15" s="460"/>
      <c r="IYF15" s="460"/>
      <c r="IYG15" s="460"/>
      <c r="IYH15" s="460"/>
      <c r="IYI15" s="460"/>
      <c r="IYJ15" s="460"/>
      <c r="IYK15" s="460"/>
      <c r="IYL15" s="460"/>
      <c r="IYM15" s="460"/>
      <c r="IYN15" s="460"/>
      <c r="IYO15" s="460"/>
      <c r="IYP15" s="460"/>
      <c r="IYQ15" s="460"/>
      <c r="IYR15" s="460"/>
      <c r="IYS15" s="460"/>
      <c r="IYT15" s="460"/>
      <c r="IYU15" s="460"/>
      <c r="IYV15" s="460"/>
      <c r="IYW15" s="460"/>
      <c r="IYX15" s="460"/>
      <c r="IYY15" s="460"/>
      <c r="IYZ15" s="460"/>
      <c r="IZA15" s="460"/>
      <c r="IZB15" s="460"/>
      <c r="IZC15" s="460"/>
      <c r="IZD15" s="460"/>
      <c r="IZE15" s="460"/>
      <c r="IZF15" s="460"/>
      <c r="IZG15" s="460"/>
      <c r="IZH15" s="460"/>
      <c r="IZI15" s="460"/>
      <c r="IZJ15" s="460"/>
      <c r="IZK15" s="460"/>
      <c r="IZL15" s="460"/>
      <c r="IZM15" s="460"/>
      <c r="IZN15" s="460"/>
      <c r="IZO15" s="460"/>
      <c r="IZP15" s="460"/>
      <c r="IZQ15" s="460"/>
      <c r="IZR15" s="460"/>
      <c r="IZS15" s="460"/>
      <c r="IZT15" s="460"/>
      <c r="IZU15" s="460"/>
      <c r="IZV15" s="460"/>
      <c r="IZW15" s="460"/>
      <c r="IZX15" s="460"/>
      <c r="IZY15" s="460"/>
      <c r="IZZ15" s="460"/>
      <c r="JAA15" s="460"/>
      <c r="JAB15" s="460"/>
      <c r="JAC15" s="460"/>
      <c r="JAD15" s="460"/>
      <c r="JAE15" s="460"/>
      <c r="JAF15" s="460"/>
      <c r="JAG15" s="460"/>
      <c r="JAH15" s="460"/>
      <c r="JAI15" s="460"/>
      <c r="JAJ15" s="460"/>
      <c r="JAK15" s="460"/>
      <c r="JAL15" s="460"/>
      <c r="JAM15" s="460"/>
      <c r="JAN15" s="460"/>
      <c r="JAO15" s="460"/>
      <c r="JAP15" s="460"/>
      <c r="JAQ15" s="460"/>
      <c r="JAR15" s="460"/>
      <c r="JAS15" s="460"/>
      <c r="JAT15" s="460"/>
      <c r="JAU15" s="460"/>
      <c r="JAV15" s="460"/>
      <c r="JAW15" s="460"/>
      <c r="JAX15" s="460"/>
      <c r="JAY15" s="460"/>
      <c r="JAZ15" s="460"/>
      <c r="JBA15" s="460"/>
      <c r="JBB15" s="460"/>
      <c r="JBC15" s="460"/>
      <c r="JBD15" s="460"/>
      <c r="JBE15" s="460"/>
      <c r="JBF15" s="460"/>
      <c r="JBG15" s="460"/>
      <c r="JBH15" s="460"/>
      <c r="JBI15" s="460"/>
      <c r="JBJ15" s="460"/>
      <c r="JBK15" s="460"/>
      <c r="JBL15" s="460"/>
      <c r="JBM15" s="460"/>
      <c r="JBN15" s="460"/>
      <c r="JBO15" s="460"/>
      <c r="JBP15" s="460"/>
      <c r="JBQ15" s="460"/>
      <c r="JBR15" s="460"/>
      <c r="JBS15" s="460"/>
      <c r="JBT15" s="460"/>
      <c r="JBU15" s="460"/>
      <c r="JBV15" s="460"/>
      <c r="JBW15" s="460"/>
      <c r="JBX15" s="460"/>
      <c r="JBY15" s="460"/>
      <c r="JBZ15" s="460"/>
      <c r="JCA15" s="460"/>
      <c r="JCB15" s="460"/>
      <c r="JCC15" s="460"/>
      <c r="JCD15" s="460"/>
      <c r="JCE15" s="460"/>
      <c r="JCF15" s="460"/>
      <c r="JCG15" s="460"/>
      <c r="JCH15" s="460"/>
      <c r="JCI15" s="460"/>
      <c r="JCJ15" s="460"/>
      <c r="JCK15" s="460"/>
      <c r="JCL15" s="460"/>
      <c r="JCM15" s="460"/>
      <c r="JCN15" s="460"/>
      <c r="JCO15" s="460"/>
      <c r="JCP15" s="460"/>
      <c r="JCQ15" s="460"/>
      <c r="JCR15" s="460"/>
      <c r="JCS15" s="460"/>
      <c r="JCT15" s="460"/>
      <c r="JCU15" s="460"/>
      <c r="JCV15" s="460"/>
      <c r="JCW15" s="460"/>
      <c r="JCX15" s="460"/>
      <c r="JCY15" s="460"/>
      <c r="JCZ15" s="460"/>
      <c r="JDA15" s="460"/>
      <c r="JDB15" s="460"/>
      <c r="JDC15" s="460"/>
      <c r="JDD15" s="460"/>
      <c r="JDE15" s="460"/>
      <c r="JDF15" s="460"/>
      <c r="JDG15" s="460"/>
      <c r="JDH15" s="460"/>
      <c r="JDI15" s="460"/>
      <c r="JDJ15" s="460"/>
      <c r="JDK15" s="460"/>
      <c r="JDL15" s="460"/>
      <c r="JDM15" s="460"/>
      <c r="JDN15" s="460"/>
      <c r="JDO15" s="460"/>
      <c r="JDP15" s="460"/>
      <c r="JDQ15" s="460"/>
      <c r="JDR15" s="460"/>
      <c r="JDS15" s="460"/>
      <c r="JDT15" s="460"/>
      <c r="JDU15" s="460"/>
      <c r="JDV15" s="460"/>
      <c r="JDW15" s="460"/>
      <c r="JDX15" s="460"/>
      <c r="JDY15" s="460"/>
      <c r="JDZ15" s="460"/>
      <c r="JEA15" s="460"/>
      <c r="JEB15" s="460"/>
      <c r="JEC15" s="460"/>
      <c r="JED15" s="460"/>
      <c r="JEE15" s="460"/>
      <c r="JEF15" s="460"/>
      <c r="JEG15" s="460"/>
      <c r="JEH15" s="460"/>
      <c r="JEI15" s="460"/>
      <c r="JEJ15" s="460"/>
      <c r="JEK15" s="460"/>
      <c r="JEL15" s="460"/>
      <c r="JEM15" s="460"/>
      <c r="JEN15" s="460"/>
      <c r="JEO15" s="460"/>
      <c r="JEP15" s="460"/>
      <c r="JEQ15" s="460"/>
      <c r="JER15" s="460"/>
      <c r="JES15" s="460"/>
      <c r="JET15" s="460"/>
      <c r="JEU15" s="460"/>
      <c r="JEV15" s="460"/>
      <c r="JEW15" s="460"/>
      <c r="JEX15" s="460"/>
      <c r="JEY15" s="460"/>
      <c r="JEZ15" s="460"/>
      <c r="JFA15" s="460"/>
      <c r="JFB15" s="460"/>
      <c r="JFC15" s="460"/>
      <c r="JFD15" s="460"/>
      <c r="JFE15" s="460"/>
      <c r="JFF15" s="460"/>
      <c r="JFG15" s="460"/>
      <c r="JFH15" s="460"/>
      <c r="JFI15" s="460"/>
      <c r="JFJ15" s="460"/>
      <c r="JFK15" s="460"/>
      <c r="JFL15" s="460"/>
      <c r="JFM15" s="460"/>
      <c r="JFN15" s="460"/>
      <c r="JFO15" s="460"/>
      <c r="JFP15" s="460"/>
      <c r="JFQ15" s="460"/>
      <c r="JFR15" s="460"/>
      <c r="JFS15" s="460"/>
      <c r="JFT15" s="460"/>
      <c r="JFU15" s="460"/>
      <c r="JFV15" s="460"/>
      <c r="JFW15" s="460"/>
      <c r="JFX15" s="460"/>
      <c r="JFY15" s="460"/>
      <c r="JFZ15" s="460"/>
      <c r="JGA15" s="460"/>
      <c r="JGB15" s="460"/>
      <c r="JGC15" s="460"/>
      <c r="JGD15" s="460"/>
      <c r="JGE15" s="460"/>
      <c r="JGF15" s="460"/>
      <c r="JGG15" s="460"/>
      <c r="JGH15" s="460"/>
      <c r="JGI15" s="460"/>
      <c r="JGJ15" s="460"/>
      <c r="JGK15" s="460"/>
      <c r="JGL15" s="460"/>
      <c r="JGM15" s="460"/>
      <c r="JGN15" s="460"/>
      <c r="JGO15" s="460"/>
      <c r="JGP15" s="460"/>
      <c r="JGQ15" s="460"/>
      <c r="JGR15" s="460"/>
      <c r="JGS15" s="460"/>
      <c r="JGT15" s="460"/>
      <c r="JGU15" s="460"/>
      <c r="JGV15" s="460"/>
      <c r="JGW15" s="460"/>
      <c r="JGX15" s="460"/>
      <c r="JGY15" s="460"/>
      <c r="JGZ15" s="460"/>
      <c r="JHA15" s="460"/>
      <c r="JHB15" s="460"/>
      <c r="JHC15" s="460"/>
      <c r="JHD15" s="460"/>
      <c r="JHE15" s="460"/>
      <c r="JHF15" s="460"/>
      <c r="JHG15" s="460"/>
      <c r="JHH15" s="460"/>
      <c r="JHI15" s="460"/>
      <c r="JHJ15" s="460"/>
      <c r="JHK15" s="460"/>
      <c r="JHL15" s="460"/>
      <c r="JHM15" s="460"/>
      <c r="JHN15" s="460"/>
      <c r="JHO15" s="460"/>
      <c r="JHP15" s="460"/>
      <c r="JHQ15" s="460"/>
      <c r="JHR15" s="460"/>
      <c r="JHS15" s="460"/>
      <c r="JHT15" s="460"/>
      <c r="JHU15" s="460"/>
      <c r="JHV15" s="460"/>
      <c r="JHW15" s="460"/>
      <c r="JHX15" s="460"/>
      <c r="JHY15" s="460"/>
      <c r="JHZ15" s="460"/>
      <c r="JIA15" s="460"/>
      <c r="JIB15" s="460"/>
      <c r="JIC15" s="460"/>
      <c r="JID15" s="460"/>
      <c r="JIE15" s="460"/>
      <c r="JIF15" s="460"/>
      <c r="JIG15" s="460"/>
      <c r="JIH15" s="460"/>
      <c r="JII15" s="460"/>
      <c r="JIJ15" s="460"/>
      <c r="JIK15" s="460"/>
      <c r="JIL15" s="460"/>
      <c r="JIM15" s="460"/>
      <c r="JIN15" s="460"/>
      <c r="JIO15" s="460"/>
      <c r="JIP15" s="460"/>
      <c r="JIQ15" s="460"/>
      <c r="JIR15" s="460"/>
      <c r="JIS15" s="460"/>
      <c r="JIT15" s="460"/>
      <c r="JIU15" s="460"/>
      <c r="JIV15" s="460"/>
      <c r="JIW15" s="460"/>
      <c r="JIX15" s="460"/>
      <c r="JIY15" s="460"/>
      <c r="JIZ15" s="460"/>
      <c r="JJA15" s="460"/>
      <c r="JJB15" s="460"/>
      <c r="JJC15" s="460"/>
      <c r="JJD15" s="460"/>
      <c r="JJE15" s="460"/>
      <c r="JJF15" s="460"/>
      <c r="JJG15" s="460"/>
      <c r="JJH15" s="460"/>
      <c r="JJI15" s="460"/>
      <c r="JJJ15" s="460"/>
      <c r="JJK15" s="460"/>
      <c r="JJL15" s="460"/>
      <c r="JJM15" s="460"/>
      <c r="JJN15" s="460"/>
      <c r="JJO15" s="460"/>
      <c r="JJP15" s="460"/>
      <c r="JJQ15" s="460"/>
      <c r="JJR15" s="460"/>
      <c r="JJS15" s="460"/>
      <c r="JJT15" s="460"/>
      <c r="JJU15" s="460"/>
      <c r="JJV15" s="460"/>
      <c r="JJW15" s="460"/>
      <c r="JJX15" s="460"/>
      <c r="JJY15" s="460"/>
      <c r="JJZ15" s="460"/>
      <c r="JKA15" s="460"/>
      <c r="JKB15" s="460"/>
      <c r="JKC15" s="460"/>
      <c r="JKD15" s="460"/>
      <c r="JKE15" s="460"/>
      <c r="JKF15" s="460"/>
      <c r="JKG15" s="460"/>
      <c r="JKH15" s="460"/>
      <c r="JKI15" s="460"/>
      <c r="JKJ15" s="460"/>
      <c r="JKK15" s="460"/>
      <c r="JKL15" s="460"/>
      <c r="JKM15" s="460"/>
      <c r="JKN15" s="460"/>
      <c r="JKO15" s="460"/>
      <c r="JKP15" s="460"/>
      <c r="JKQ15" s="460"/>
      <c r="JKR15" s="460"/>
      <c r="JKS15" s="460"/>
      <c r="JKT15" s="460"/>
      <c r="JKU15" s="460"/>
      <c r="JKV15" s="460"/>
      <c r="JKW15" s="460"/>
      <c r="JKX15" s="460"/>
      <c r="JKY15" s="460"/>
      <c r="JKZ15" s="460"/>
      <c r="JLA15" s="460"/>
      <c r="JLB15" s="460"/>
      <c r="JLC15" s="460"/>
      <c r="JLD15" s="460"/>
      <c r="JLE15" s="460"/>
      <c r="JLF15" s="460"/>
      <c r="JLG15" s="460"/>
      <c r="JLH15" s="460"/>
      <c r="JLI15" s="460"/>
      <c r="JLJ15" s="460"/>
      <c r="JLK15" s="460"/>
      <c r="JLL15" s="460"/>
      <c r="JLM15" s="460"/>
      <c r="JLN15" s="460"/>
      <c r="JLO15" s="460"/>
      <c r="JLP15" s="460"/>
      <c r="JLQ15" s="460"/>
      <c r="JLR15" s="460"/>
      <c r="JLS15" s="460"/>
      <c r="JLT15" s="460"/>
      <c r="JLU15" s="460"/>
      <c r="JLV15" s="460"/>
      <c r="JLW15" s="460"/>
      <c r="JLX15" s="460"/>
      <c r="JLY15" s="460"/>
      <c r="JLZ15" s="460"/>
      <c r="JMA15" s="460"/>
      <c r="JMB15" s="460"/>
      <c r="JMC15" s="460"/>
      <c r="JMD15" s="460"/>
      <c r="JME15" s="460"/>
      <c r="JMF15" s="460"/>
      <c r="JMG15" s="460"/>
      <c r="JMH15" s="460"/>
      <c r="JMI15" s="460"/>
      <c r="JMJ15" s="460"/>
      <c r="JMK15" s="460"/>
      <c r="JML15" s="460"/>
      <c r="JMM15" s="460"/>
      <c r="JMN15" s="460"/>
      <c r="JMO15" s="460"/>
      <c r="JMP15" s="460"/>
      <c r="JMQ15" s="460"/>
      <c r="JMR15" s="460"/>
      <c r="JMS15" s="460"/>
      <c r="JMT15" s="460"/>
      <c r="JMU15" s="460"/>
      <c r="JMV15" s="460"/>
      <c r="JMW15" s="460"/>
      <c r="JMX15" s="460"/>
      <c r="JMY15" s="460"/>
      <c r="JMZ15" s="460"/>
      <c r="JNA15" s="460"/>
      <c r="JNB15" s="460"/>
      <c r="JNC15" s="460"/>
      <c r="JND15" s="460"/>
      <c r="JNE15" s="460"/>
      <c r="JNF15" s="460"/>
      <c r="JNG15" s="460"/>
      <c r="JNH15" s="460"/>
      <c r="JNI15" s="460"/>
      <c r="JNJ15" s="460"/>
      <c r="JNK15" s="460"/>
      <c r="JNL15" s="460"/>
      <c r="JNM15" s="460"/>
      <c r="JNN15" s="460"/>
      <c r="JNO15" s="460"/>
      <c r="JNP15" s="460"/>
      <c r="JNQ15" s="460"/>
      <c r="JNR15" s="460"/>
      <c r="JNS15" s="460"/>
      <c r="JNT15" s="460"/>
      <c r="JNU15" s="460"/>
      <c r="JNV15" s="460"/>
      <c r="JNW15" s="460"/>
      <c r="JNX15" s="460"/>
      <c r="JNY15" s="460"/>
      <c r="JNZ15" s="460"/>
      <c r="JOA15" s="460"/>
      <c r="JOB15" s="460"/>
      <c r="JOC15" s="460"/>
      <c r="JOD15" s="460"/>
      <c r="JOE15" s="460"/>
      <c r="JOF15" s="460"/>
      <c r="JOG15" s="460"/>
      <c r="JOH15" s="460"/>
      <c r="JOI15" s="460"/>
      <c r="JOJ15" s="460"/>
      <c r="JOK15" s="460"/>
      <c r="JOL15" s="460"/>
      <c r="JOM15" s="460"/>
      <c r="JON15" s="460"/>
      <c r="JOO15" s="460"/>
      <c r="JOP15" s="460"/>
      <c r="JOQ15" s="460"/>
      <c r="JOR15" s="460"/>
      <c r="JOS15" s="460"/>
      <c r="JOT15" s="460"/>
      <c r="JOU15" s="460"/>
      <c r="JOV15" s="460"/>
      <c r="JOW15" s="460"/>
      <c r="JOX15" s="460"/>
      <c r="JOY15" s="460"/>
      <c r="JOZ15" s="460"/>
      <c r="JPA15" s="460"/>
      <c r="JPB15" s="460"/>
      <c r="JPC15" s="460"/>
      <c r="JPD15" s="460"/>
      <c r="JPE15" s="460"/>
      <c r="JPF15" s="460"/>
      <c r="JPG15" s="460"/>
      <c r="JPH15" s="460"/>
      <c r="JPI15" s="460"/>
      <c r="JPJ15" s="460"/>
      <c r="JPK15" s="460"/>
      <c r="JPL15" s="460"/>
      <c r="JPM15" s="460"/>
      <c r="JPN15" s="460"/>
      <c r="JPO15" s="460"/>
      <c r="JPP15" s="460"/>
      <c r="JPQ15" s="460"/>
      <c r="JPR15" s="460"/>
      <c r="JPS15" s="460"/>
      <c r="JPT15" s="460"/>
      <c r="JPU15" s="460"/>
      <c r="JPV15" s="460"/>
      <c r="JPW15" s="460"/>
      <c r="JPX15" s="460"/>
      <c r="JPY15" s="460"/>
      <c r="JPZ15" s="460"/>
      <c r="JQA15" s="460"/>
      <c r="JQB15" s="460"/>
      <c r="JQC15" s="460"/>
      <c r="JQD15" s="460"/>
      <c r="JQE15" s="460"/>
      <c r="JQF15" s="460"/>
      <c r="JQG15" s="460"/>
      <c r="JQH15" s="460"/>
      <c r="JQI15" s="460"/>
      <c r="JQJ15" s="460"/>
      <c r="JQK15" s="460"/>
      <c r="JQL15" s="460"/>
      <c r="JQM15" s="460"/>
      <c r="JQN15" s="460"/>
      <c r="JQO15" s="460"/>
      <c r="JQP15" s="460"/>
      <c r="JQQ15" s="460"/>
      <c r="JQR15" s="460"/>
      <c r="JQS15" s="460"/>
      <c r="JQT15" s="460"/>
      <c r="JQU15" s="460"/>
      <c r="JQV15" s="460"/>
      <c r="JQW15" s="460"/>
      <c r="JQX15" s="460"/>
      <c r="JQY15" s="460"/>
      <c r="JQZ15" s="460"/>
      <c r="JRA15" s="460"/>
      <c r="JRB15" s="460"/>
      <c r="JRC15" s="460"/>
      <c r="JRD15" s="460"/>
      <c r="JRE15" s="460"/>
      <c r="JRF15" s="460"/>
      <c r="JRG15" s="460"/>
      <c r="JRH15" s="460"/>
      <c r="JRI15" s="460"/>
      <c r="JRJ15" s="460"/>
      <c r="JRK15" s="460"/>
      <c r="JRL15" s="460"/>
      <c r="JRM15" s="460"/>
      <c r="JRN15" s="460"/>
      <c r="JRO15" s="460"/>
      <c r="JRP15" s="460"/>
      <c r="JRQ15" s="460"/>
      <c r="JRR15" s="460"/>
      <c r="JRS15" s="460"/>
      <c r="JRT15" s="460"/>
      <c r="JRU15" s="460"/>
      <c r="JRV15" s="460"/>
      <c r="JRW15" s="460"/>
      <c r="JRX15" s="460"/>
      <c r="JRY15" s="460"/>
      <c r="JRZ15" s="460"/>
      <c r="JSA15" s="460"/>
      <c r="JSB15" s="460"/>
      <c r="JSC15" s="460"/>
      <c r="JSD15" s="460"/>
      <c r="JSE15" s="460"/>
      <c r="JSF15" s="460"/>
      <c r="JSG15" s="460"/>
      <c r="JSH15" s="460"/>
      <c r="JSI15" s="460"/>
      <c r="JSJ15" s="460"/>
      <c r="JSK15" s="460"/>
      <c r="JSL15" s="460"/>
      <c r="JSM15" s="460"/>
      <c r="JSN15" s="460"/>
      <c r="JSO15" s="460"/>
      <c r="JSP15" s="460"/>
      <c r="JSQ15" s="460"/>
      <c r="JSR15" s="460"/>
      <c r="JSS15" s="460"/>
      <c r="JST15" s="460"/>
      <c r="JSU15" s="460"/>
      <c r="JSV15" s="460"/>
      <c r="JSW15" s="460"/>
      <c r="JSX15" s="460"/>
      <c r="JSY15" s="460"/>
      <c r="JSZ15" s="460"/>
      <c r="JTA15" s="460"/>
      <c r="JTB15" s="460"/>
      <c r="JTC15" s="460"/>
      <c r="JTD15" s="460"/>
      <c r="JTE15" s="460"/>
      <c r="JTF15" s="460"/>
      <c r="JTG15" s="460"/>
      <c r="JTH15" s="460"/>
      <c r="JTI15" s="460"/>
      <c r="JTJ15" s="460"/>
      <c r="JTK15" s="460"/>
      <c r="JTL15" s="460"/>
      <c r="JTM15" s="460"/>
      <c r="JTN15" s="460"/>
      <c r="JTO15" s="460"/>
      <c r="JTP15" s="460"/>
      <c r="JTQ15" s="460"/>
      <c r="JTR15" s="460"/>
      <c r="JTS15" s="460"/>
      <c r="JTT15" s="460"/>
      <c r="JTU15" s="460"/>
      <c r="JTV15" s="460"/>
      <c r="JTW15" s="460"/>
      <c r="JTX15" s="460"/>
      <c r="JTY15" s="460"/>
      <c r="JTZ15" s="460"/>
      <c r="JUA15" s="460"/>
      <c r="JUB15" s="460"/>
      <c r="JUC15" s="460"/>
      <c r="JUD15" s="460"/>
      <c r="JUE15" s="460"/>
      <c r="JUF15" s="460"/>
      <c r="JUG15" s="460"/>
      <c r="JUH15" s="460"/>
      <c r="JUI15" s="460"/>
      <c r="JUJ15" s="460"/>
      <c r="JUK15" s="460"/>
      <c r="JUL15" s="460"/>
      <c r="JUM15" s="460"/>
      <c r="JUN15" s="460"/>
      <c r="JUO15" s="460"/>
      <c r="JUP15" s="460"/>
      <c r="JUQ15" s="460"/>
      <c r="JUR15" s="460"/>
      <c r="JUS15" s="460"/>
      <c r="JUT15" s="460"/>
      <c r="JUU15" s="460"/>
      <c r="JUV15" s="460"/>
      <c r="JUW15" s="460"/>
      <c r="JUX15" s="460"/>
      <c r="JUY15" s="460"/>
      <c r="JUZ15" s="460"/>
      <c r="JVA15" s="460"/>
      <c r="JVB15" s="460"/>
      <c r="JVC15" s="460"/>
      <c r="JVD15" s="460"/>
      <c r="JVE15" s="460"/>
      <c r="JVF15" s="460"/>
      <c r="JVG15" s="460"/>
      <c r="JVH15" s="460"/>
      <c r="JVI15" s="460"/>
      <c r="JVJ15" s="460"/>
      <c r="JVK15" s="460"/>
      <c r="JVL15" s="460"/>
      <c r="JVM15" s="460"/>
      <c r="JVN15" s="460"/>
      <c r="JVO15" s="460"/>
      <c r="JVP15" s="460"/>
      <c r="JVQ15" s="460"/>
      <c r="JVR15" s="460"/>
      <c r="JVS15" s="460"/>
      <c r="JVT15" s="460"/>
      <c r="JVU15" s="460"/>
      <c r="JVV15" s="460"/>
      <c r="JVW15" s="460"/>
      <c r="JVX15" s="460"/>
      <c r="JVY15" s="460"/>
      <c r="JVZ15" s="460"/>
      <c r="JWA15" s="460"/>
      <c r="JWB15" s="460"/>
      <c r="JWC15" s="460"/>
      <c r="JWD15" s="460"/>
      <c r="JWE15" s="460"/>
      <c r="JWF15" s="460"/>
      <c r="JWG15" s="460"/>
      <c r="JWH15" s="460"/>
      <c r="JWI15" s="460"/>
      <c r="JWJ15" s="460"/>
      <c r="JWK15" s="460"/>
      <c r="JWL15" s="460"/>
      <c r="JWM15" s="460"/>
      <c r="JWN15" s="460"/>
      <c r="JWO15" s="460"/>
      <c r="JWP15" s="460"/>
      <c r="JWQ15" s="460"/>
      <c r="JWR15" s="460"/>
      <c r="JWS15" s="460"/>
      <c r="JWT15" s="460"/>
      <c r="JWU15" s="460"/>
      <c r="JWV15" s="460"/>
      <c r="JWW15" s="460"/>
      <c r="JWX15" s="460"/>
      <c r="JWY15" s="460"/>
      <c r="JWZ15" s="460"/>
      <c r="JXA15" s="460"/>
      <c r="JXB15" s="460"/>
      <c r="JXC15" s="460"/>
      <c r="JXD15" s="460"/>
      <c r="JXE15" s="460"/>
      <c r="JXF15" s="460"/>
      <c r="JXG15" s="460"/>
      <c r="JXH15" s="460"/>
      <c r="JXI15" s="460"/>
      <c r="JXJ15" s="460"/>
      <c r="JXK15" s="460"/>
      <c r="JXL15" s="460"/>
      <c r="JXM15" s="460"/>
      <c r="JXN15" s="460"/>
      <c r="JXO15" s="460"/>
      <c r="JXP15" s="460"/>
      <c r="JXQ15" s="460"/>
      <c r="JXR15" s="460"/>
      <c r="JXS15" s="460"/>
      <c r="JXT15" s="460"/>
      <c r="JXU15" s="460"/>
      <c r="JXV15" s="460"/>
      <c r="JXW15" s="460"/>
      <c r="JXX15" s="460"/>
      <c r="JXY15" s="460"/>
      <c r="JXZ15" s="460"/>
      <c r="JYA15" s="460"/>
      <c r="JYB15" s="460"/>
      <c r="JYC15" s="460"/>
      <c r="JYD15" s="460"/>
      <c r="JYE15" s="460"/>
      <c r="JYF15" s="460"/>
      <c r="JYG15" s="460"/>
      <c r="JYH15" s="460"/>
      <c r="JYI15" s="460"/>
      <c r="JYJ15" s="460"/>
      <c r="JYK15" s="460"/>
      <c r="JYL15" s="460"/>
      <c r="JYM15" s="460"/>
      <c r="JYN15" s="460"/>
      <c r="JYO15" s="460"/>
      <c r="JYP15" s="460"/>
      <c r="JYQ15" s="460"/>
      <c r="JYR15" s="460"/>
      <c r="JYS15" s="460"/>
      <c r="JYT15" s="460"/>
      <c r="JYU15" s="460"/>
      <c r="JYV15" s="460"/>
      <c r="JYW15" s="460"/>
      <c r="JYX15" s="460"/>
      <c r="JYY15" s="460"/>
      <c r="JYZ15" s="460"/>
      <c r="JZA15" s="460"/>
      <c r="JZB15" s="460"/>
      <c r="JZC15" s="460"/>
      <c r="JZD15" s="460"/>
      <c r="JZE15" s="460"/>
      <c r="JZF15" s="460"/>
      <c r="JZG15" s="460"/>
      <c r="JZH15" s="460"/>
      <c r="JZI15" s="460"/>
      <c r="JZJ15" s="460"/>
      <c r="JZK15" s="460"/>
      <c r="JZL15" s="460"/>
      <c r="JZM15" s="460"/>
      <c r="JZN15" s="460"/>
      <c r="JZO15" s="460"/>
      <c r="JZP15" s="460"/>
      <c r="JZQ15" s="460"/>
      <c r="JZR15" s="460"/>
      <c r="JZS15" s="460"/>
      <c r="JZT15" s="460"/>
      <c r="JZU15" s="460"/>
      <c r="JZV15" s="460"/>
      <c r="JZW15" s="460"/>
      <c r="JZX15" s="460"/>
      <c r="JZY15" s="460"/>
      <c r="JZZ15" s="460"/>
      <c r="KAA15" s="460"/>
      <c r="KAB15" s="460"/>
      <c r="KAC15" s="460"/>
      <c r="KAD15" s="460"/>
      <c r="KAE15" s="460"/>
      <c r="KAF15" s="460"/>
      <c r="KAG15" s="460"/>
      <c r="KAH15" s="460"/>
      <c r="KAI15" s="460"/>
      <c r="KAJ15" s="460"/>
      <c r="KAK15" s="460"/>
      <c r="KAL15" s="460"/>
      <c r="KAM15" s="460"/>
      <c r="KAN15" s="460"/>
      <c r="KAO15" s="460"/>
      <c r="KAP15" s="460"/>
      <c r="KAQ15" s="460"/>
      <c r="KAR15" s="460"/>
      <c r="KAS15" s="460"/>
      <c r="KAT15" s="460"/>
      <c r="KAU15" s="460"/>
      <c r="KAV15" s="460"/>
      <c r="KAW15" s="460"/>
      <c r="KAX15" s="460"/>
      <c r="KAY15" s="460"/>
      <c r="KAZ15" s="460"/>
      <c r="KBA15" s="460"/>
      <c r="KBB15" s="460"/>
      <c r="KBC15" s="460"/>
      <c r="KBD15" s="460"/>
      <c r="KBE15" s="460"/>
      <c r="KBF15" s="460"/>
      <c r="KBG15" s="460"/>
      <c r="KBH15" s="460"/>
      <c r="KBI15" s="460"/>
      <c r="KBJ15" s="460"/>
      <c r="KBK15" s="460"/>
      <c r="KBL15" s="460"/>
      <c r="KBM15" s="460"/>
      <c r="KBN15" s="460"/>
      <c r="KBO15" s="460"/>
      <c r="KBP15" s="460"/>
      <c r="KBQ15" s="460"/>
      <c r="KBR15" s="460"/>
      <c r="KBS15" s="460"/>
      <c r="KBT15" s="460"/>
      <c r="KBU15" s="460"/>
      <c r="KBV15" s="460"/>
      <c r="KBW15" s="460"/>
      <c r="KBX15" s="460"/>
      <c r="KBY15" s="460"/>
      <c r="KBZ15" s="460"/>
      <c r="KCA15" s="460"/>
      <c r="KCB15" s="460"/>
      <c r="KCC15" s="460"/>
      <c r="KCD15" s="460"/>
      <c r="KCE15" s="460"/>
      <c r="KCF15" s="460"/>
      <c r="KCG15" s="460"/>
      <c r="KCH15" s="460"/>
      <c r="KCI15" s="460"/>
      <c r="KCJ15" s="460"/>
      <c r="KCK15" s="460"/>
      <c r="KCL15" s="460"/>
      <c r="KCM15" s="460"/>
      <c r="KCN15" s="460"/>
      <c r="KCO15" s="460"/>
      <c r="KCP15" s="460"/>
      <c r="KCQ15" s="460"/>
      <c r="KCR15" s="460"/>
      <c r="KCS15" s="460"/>
      <c r="KCT15" s="460"/>
      <c r="KCU15" s="460"/>
      <c r="KCV15" s="460"/>
      <c r="KCW15" s="460"/>
      <c r="KCX15" s="460"/>
      <c r="KCY15" s="460"/>
      <c r="KCZ15" s="460"/>
      <c r="KDA15" s="460"/>
      <c r="KDB15" s="460"/>
      <c r="KDC15" s="460"/>
      <c r="KDD15" s="460"/>
      <c r="KDE15" s="460"/>
      <c r="KDF15" s="460"/>
      <c r="KDG15" s="460"/>
      <c r="KDH15" s="460"/>
      <c r="KDI15" s="460"/>
      <c r="KDJ15" s="460"/>
      <c r="KDK15" s="460"/>
      <c r="KDL15" s="460"/>
      <c r="KDM15" s="460"/>
      <c r="KDN15" s="460"/>
      <c r="KDO15" s="460"/>
      <c r="KDP15" s="460"/>
      <c r="KDQ15" s="460"/>
      <c r="KDR15" s="460"/>
      <c r="KDS15" s="460"/>
      <c r="KDT15" s="460"/>
      <c r="KDU15" s="460"/>
      <c r="KDV15" s="460"/>
      <c r="KDW15" s="460"/>
      <c r="KDX15" s="460"/>
      <c r="KDY15" s="460"/>
      <c r="KDZ15" s="460"/>
      <c r="KEA15" s="460"/>
      <c r="KEB15" s="460"/>
      <c r="KEC15" s="460"/>
      <c r="KED15" s="460"/>
      <c r="KEE15" s="460"/>
      <c r="KEF15" s="460"/>
      <c r="KEG15" s="460"/>
      <c r="KEH15" s="460"/>
      <c r="KEI15" s="460"/>
      <c r="KEJ15" s="460"/>
      <c r="KEK15" s="460"/>
      <c r="KEL15" s="460"/>
      <c r="KEM15" s="460"/>
      <c r="KEN15" s="460"/>
      <c r="KEO15" s="460"/>
      <c r="KEP15" s="460"/>
      <c r="KEQ15" s="460"/>
      <c r="KER15" s="460"/>
      <c r="KES15" s="460"/>
      <c r="KET15" s="460"/>
      <c r="KEU15" s="460"/>
      <c r="KEV15" s="460"/>
      <c r="KEW15" s="460"/>
      <c r="KEX15" s="460"/>
      <c r="KEY15" s="460"/>
      <c r="KEZ15" s="460"/>
      <c r="KFA15" s="460"/>
      <c r="KFB15" s="460"/>
      <c r="KFC15" s="460"/>
      <c r="KFD15" s="460"/>
      <c r="KFE15" s="460"/>
      <c r="KFF15" s="460"/>
      <c r="KFG15" s="460"/>
      <c r="KFH15" s="460"/>
      <c r="KFI15" s="460"/>
      <c r="KFJ15" s="460"/>
      <c r="KFK15" s="460"/>
      <c r="KFL15" s="460"/>
      <c r="KFM15" s="460"/>
      <c r="KFN15" s="460"/>
      <c r="KFO15" s="460"/>
      <c r="KFP15" s="460"/>
      <c r="KFQ15" s="460"/>
      <c r="KFR15" s="460"/>
      <c r="KFS15" s="460"/>
      <c r="KFT15" s="460"/>
      <c r="KFU15" s="460"/>
      <c r="KFV15" s="460"/>
      <c r="KFW15" s="460"/>
      <c r="KFX15" s="460"/>
      <c r="KFY15" s="460"/>
      <c r="KFZ15" s="460"/>
      <c r="KGA15" s="460"/>
      <c r="KGB15" s="460"/>
      <c r="KGC15" s="460"/>
      <c r="KGD15" s="460"/>
      <c r="KGE15" s="460"/>
      <c r="KGF15" s="460"/>
      <c r="KGG15" s="460"/>
      <c r="KGH15" s="460"/>
      <c r="KGI15" s="460"/>
      <c r="KGJ15" s="460"/>
      <c r="KGK15" s="460"/>
      <c r="KGL15" s="460"/>
      <c r="KGM15" s="460"/>
      <c r="KGN15" s="460"/>
      <c r="KGO15" s="460"/>
      <c r="KGP15" s="460"/>
      <c r="KGQ15" s="460"/>
      <c r="KGR15" s="460"/>
      <c r="KGS15" s="460"/>
      <c r="KGT15" s="460"/>
      <c r="KGU15" s="460"/>
      <c r="KGV15" s="460"/>
      <c r="KGW15" s="460"/>
      <c r="KGX15" s="460"/>
      <c r="KGY15" s="460"/>
      <c r="KGZ15" s="460"/>
      <c r="KHA15" s="460"/>
      <c r="KHB15" s="460"/>
      <c r="KHC15" s="460"/>
      <c r="KHD15" s="460"/>
      <c r="KHE15" s="460"/>
      <c r="KHF15" s="460"/>
      <c r="KHG15" s="460"/>
      <c r="KHH15" s="460"/>
      <c r="KHI15" s="460"/>
      <c r="KHJ15" s="460"/>
      <c r="KHK15" s="460"/>
      <c r="KHL15" s="460"/>
      <c r="KHM15" s="460"/>
      <c r="KHN15" s="460"/>
      <c r="KHO15" s="460"/>
      <c r="KHP15" s="460"/>
      <c r="KHQ15" s="460"/>
      <c r="KHR15" s="460"/>
      <c r="KHS15" s="460"/>
      <c r="KHT15" s="460"/>
      <c r="KHU15" s="460"/>
      <c r="KHV15" s="460"/>
      <c r="KHW15" s="460"/>
      <c r="KHX15" s="460"/>
      <c r="KHY15" s="460"/>
      <c r="KHZ15" s="460"/>
      <c r="KIA15" s="460"/>
      <c r="KIB15" s="460"/>
      <c r="KIC15" s="460"/>
      <c r="KID15" s="460"/>
      <c r="KIE15" s="460"/>
      <c r="KIF15" s="460"/>
      <c r="KIG15" s="460"/>
      <c r="KIH15" s="460"/>
      <c r="KII15" s="460"/>
      <c r="KIJ15" s="460"/>
      <c r="KIK15" s="460"/>
      <c r="KIL15" s="460"/>
      <c r="KIM15" s="460"/>
      <c r="KIN15" s="460"/>
      <c r="KIO15" s="460"/>
      <c r="KIP15" s="460"/>
      <c r="KIQ15" s="460"/>
      <c r="KIR15" s="460"/>
      <c r="KIS15" s="460"/>
      <c r="KIT15" s="460"/>
      <c r="KIU15" s="460"/>
      <c r="KIV15" s="460"/>
      <c r="KIW15" s="460"/>
      <c r="KIX15" s="460"/>
      <c r="KIY15" s="460"/>
      <c r="KIZ15" s="460"/>
      <c r="KJA15" s="460"/>
      <c r="KJB15" s="460"/>
      <c r="KJC15" s="460"/>
      <c r="KJD15" s="460"/>
      <c r="KJE15" s="460"/>
      <c r="KJF15" s="460"/>
      <c r="KJG15" s="460"/>
      <c r="KJH15" s="460"/>
      <c r="KJI15" s="460"/>
      <c r="KJJ15" s="460"/>
      <c r="KJK15" s="460"/>
      <c r="KJL15" s="460"/>
      <c r="KJM15" s="460"/>
      <c r="KJN15" s="460"/>
      <c r="KJO15" s="460"/>
      <c r="KJP15" s="460"/>
      <c r="KJQ15" s="460"/>
      <c r="KJR15" s="460"/>
      <c r="KJS15" s="460"/>
      <c r="KJT15" s="460"/>
      <c r="KJU15" s="460"/>
      <c r="KJV15" s="460"/>
      <c r="KJW15" s="460"/>
      <c r="KJX15" s="460"/>
      <c r="KJY15" s="460"/>
      <c r="KJZ15" s="460"/>
      <c r="KKA15" s="460"/>
      <c r="KKB15" s="460"/>
      <c r="KKC15" s="460"/>
      <c r="KKD15" s="460"/>
      <c r="KKE15" s="460"/>
      <c r="KKF15" s="460"/>
      <c r="KKG15" s="460"/>
      <c r="KKH15" s="460"/>
      <c r="KKI15" s="460"/>
      <c r="KKJ15" s="460"/>
      <c r="KKK15" s="460"/>
      <c r="KKL15" s="460"/>
      <c r="KKM15" s="460"/>
      <c r="KKN15" s="460"/>
      <c r="KKO15" s="460"/>
      <c r="KKP15" s="460"/>
      <c r="KKQ15" s="460"/>
      <c r="KKR15" s="460"/>
      <c r="KKS15" s="460"/>
      <c r="KKT15" s="460"/>
      <c r="KKU15" s="460"/>
      <c r="KKV15" s="460"/>
      <c r="KKW15" s="460"/>
      <c r="KKX15" s="460"/>
      <c r="KKY15" s="460"/>
      <c r="KKZ15" s="460"/>
      <c r="KLA15" s="460"/>
      <c r="KLB15" s="460"/>
      <c r="KLC15" s="460"/>
      <c r="KLD15" s="460"/>
      <c r="KLE15" s="460"/>
      <c r="KLF15" s="460"/>
      <c r="KLG15" s="460"/>
      <c r="KLH15" s="460"/>
      <c r="KLI15" s="460"/>
      <c r="KLJ15" s="460"/>
      <c r="KLK15" s="460"/>
      <c r="KLL15" s="460"/>
      <c r="KLM15" s="460"/>
      <c r="KLN15" s="460"/>
      <c r="KLO15" s="460"/>
      <c r="KLP15" s="460"/>
      <c r="KLQ15" s="460"/>
      <c r="KLR15" s="460"/>
      <c r="KLS15" s="460"/>
      <c r="KLT15" s="460"/>
      <c r="KLU15" s="460"/>
      <c r="KLV15" s="460"/>
      <c r="KLW15" s="460"/>
      <c r="KLX15" s="460"/>
      <c r="KLY15" s="460"/>
      <c r="KLZ15" s="460"/>
      <c r="KMA15" s="460"/>
      <c r="KMB15" s="460"/>
      <c r="KMC15" s="460"/>
      <c r="KMD15" s="460"/>
      <c r="KME15" s="460"/>
      <c r="KMF15" s="460"/>
      <c r="KMG15" s="460"/>
      <c r="KMH15" s="460"/>
      <c r="KMI15" s="460"/>
      <c r="KMJ15" s="460"/>
      <c r="KMK15" s="460"/>
      <c r="KML15" s="460"/>
      <c r="KMM15" s="460"/>
      <c r="KMN15" s="460"/>
      <c r="KMO15" s="460"/>
      <c r="KMP15" s="460"/>
      <c r="KMQ15" s="460"/>
      <c r="KMR15" s="460"/>
      <c r="KMS15" s="460"/>
      <c r="KMT15" s="460"/>
      <c r="KMU15" s="460"/>
      <c r="KMV15" s="460"/>
      <c r="KMW15" s="460"/>
      <c r="KMX15" s="460"/>
      <c r="KMY15" s="460"/>
      <c r="KMZ15" s="460"/>
      <c r="KNA15" s="460"/>
      <c r="KNB15" s="460"/>
      <c r="KNC15" s="460"/>
      <c r="KND15" s="460"/>
      <c r="KNE15" s="460"/>
      <c r="KNF15" s="460"/>
      <c r="KNG15" s="460"/>
      <c r="KNH15" s="460"/>
      <c r="KNI15" s="460"/>
      <c r="KNJ15" s="460"/>
      <c r="KNK15" s="460"/>
      <c r="KNL15" s="460"/>
      <c r="KNM15" s="460"/>
      <c r="KNN15" s="460"/>
      <c r="KNO15" s="460"/>
      <c r="KNP15" s="460"/>
      <c r="KNQ15" s="460"/>
      <c r="KNR15" s="460"/>
      <c r="KNS15" s="460"/>
      <c r="KNT15" s="460"/>
      <c r="KNU15" s="460"/>
      <c r="KNV15" s="460"/>
      <c r="KNW15" s="460"/>
      <c r="KNX15" s="460"/>
      <c r="KNY15" s="460"/>
      <c r="KNZ15" s="460"/>
      <c r="KOA15" s="460"/>
      <c r="KOB15" s="460"/>
      <c r="KOC15" s="460"/>
      <c r="KOD15" s="460"/>
      <c r="KOE15" s="460"/>
      <c r="KOF15" s="460"/>
      <c r="KOG15" s="460"/>
      <c r="KOH15" s="460"/>
      <c r="KOI15" s="460"/>
      <c r="KOJ15" s="460"/>
      <c r="KOK15" s="460"/>
      <c r="KOL15" s="460"/>
      <c r="KOM15" s="460"/>
      <c r="KON15" s="460"/>
      <c r="KOO15" s="460"/>
      <c r="KOP15" s="460"/>
      <c r="KOQ15" s="460"/>
      <c r="KOR15" s="460"/>
      <c r="KOS15" s="460"/>
      <c r="KOT15" s="460"/>
      <c r="KOU15" s="460"/>
      <c r="KOV15" s="460"/>
      <c r="KOW15" s="460"/>
      <c r="KOX15" s="460"/>
      <c r="KOY15" s="460"/>
      <c r="KOZ15" s="460"/>
      <c r="KPA15" s="460"/>
      <c r="KPB15" s="460"/>
      <c r="KPC15" s="460"/>
      <c r="KPD15" s="460"/>
      <c r="KPE15" s="460"/>
      <c r="KPF15" s="460"/>
      <c r="KPG15" s="460"/>
      <c r="KPH15" s="460"/>
      <c r="KPI15" s="460"/>
      <c r="KPJ15" s="460"/>
      <c r="KPK15" s="460"/>
      <c r="KPL15" s="460"/>
      <c r="KPM15" s="460"/>
      <c r="KPN15" s="460"/>
      <c r="KPO15" s="460"/>
      <c r="KPP15" s="460"/>
      <c r="KPQ15" s="460"/>
      <c r="KPR15" s="460"/>
      <c r="KPS15" s="460"/>
      <c r="KPT15" s="460"/>
      <c r="KPU15" s="460"/>
      <c r="KPV15" s="460"/>
      <c r="KPW15" s="460"/>
      <c r="KPX15" s="460"/>
      <c r="KPY15" s="460"/>
      <c r="KPZ15" s="460"/>
      <c r="KQA15" s="460"/>
      <c r="KQB15" s="460"/>
      <c r="KQC15" s="460"/>
      <c r="KQD15" s="460"/>
      <c r="KQE15" s="460"/>
      <c r="KQF15" s="460"/>
      <c r="KQG15" s="460"/>
      <c r="KQH15" s="460"/>
      <c r="KQI15" s="460"/>
      <c r="KQJ15" s="460"/>
      <c r="KQK15" s="460"/>
      <c r="KQL15" s="460"/>
      <c r="KQM15" s="460"/>
      <c r="KQN15" s="460"/>
      <c r="KQO15" s="460"/>
      <c r="KQP15" s="460"/>
      <c r="KQQ15" s="460"/>
      <c r="KQR15" s="460"/>
      <c r="KQS15" s="460"/>
      <c r="KQT15" s="460"/>
      <c r="KQU15" s="460"/>
      <c r="KQV15" s="460"/>
      <c r="KQW15" s="460"/>
      <c r="KQX15" s="460"/>
      <c r="KQY15" s="460"/>
      <c r="KQZ15" s="460"/>
      <c r="KRA15" s="460"/>
      <c r="KRB15" s="460"/>
      <c r="KRC15" s="460"/>
      <c r="KRD15" s="460"/>
      <c r="KRE15" s="460"/>
      <c r="KRF15" s="460"/>
      <c r="KRG15" s="460"/>
      <c r="KRH15" s="460"/>
      <c r="KRI15" s="460"/>
      <c r="KRJ15" s="460"/>
      <c r="KRK15" s="460"/>
      <c r="KRL15" s="460"/>
      <c r="KRM15" s="460"/>
      <c r="KRN15" s="460"/>
      <c r="KRO15" s="460"/>
      <c r="KRP15" s="460"/>
      <c r="KRQ15" s="460"/>
      <c r="KRR15" s="460"/>
      <c r="KRS15" s="460"/>
      <c r="KRT15" s="460"/>
      <c r="KRU15" s="460"/>
      <c r="KRV15" s="460"/>
      <c r="KRW15" s="460"/>
      <c r="KRX15" s="460"/>
      <c r="KRY15" s="460"/>
      <c r="KRZ15" s="460"/>
      <c r="KSA15" s="460"/>
      <c r="KSB15" s="460"/>
      <c r="KSC15" s="460"/>
      <c r="KSD15" s="460"/>
      <c r="KSE15" s="460"/>
      <c r="KSF15" s="460"/>
      <c r="KSG15" s="460"/>
      <c r="KSH15" s="460"/>
      <c r="KSI15" s="460"/>
      <c r="KSJ15" s="460"/>
      <c r="KSK15" s="460"/>
      <c r="KSL15" s="460"/>
      <c r="KSM15" s="460"/>
      <c r="KSN15" s="460"/>
      <c r="KSO15" s="460"/>
      <c r="KSP15" s="460"/>
      <c r="KSQ15" s="460"/>
      <c r="KSR15" s="460"/>
      <c r="KSS15" s="460"/>
      <c r="KST15" s="460"/>
      <c r="KSU15" s="460"/>
      <c r="KSV15" s="460"/>
      <c r="KSW15" s="460"/>
      <c r="KSX15" s="460"/>
      <c r="KSY15" s="460"/>
      <c r="KSZ15" s="460"/>
      <c r="KTA15" s="460"/>
      <c r="KTB15" s="460"/>
      <c r="KTC15" s="460"/>
      <c r="KTD15" s="460"/>
      <c r="KTE15" s="460"/>
      <c r="KTF15" s="460"/>
      <c r="KTG15" s="460"/>
      <c r="KTH15" s="460"/>
      <c r="KTI15" s="460"/>
      <c r="KTJ15" s="460"/>
      <c r="KTK15" s="460"/>
      <c r="KTL15" s="460"/>
      <c r="KTM15" s="460"/>
      <c r="KTN15" s="460"/>
      <c r="KTO15" s="460"/>
      <c r="KTP15" s="460"/>
      <c r="KTQ15" s="460"/>
      <c r="KTR15" s="460"/>
      <c r="KTS15" s="460"/>
      <c r="KTT15" s="460"/>
      <c r="KTU15" s="460"/>
      <c r="KTV15" s="460"/>
      <c r="KTW15" s="460"/>
      <c r="KTX15" s="460"/>
      <c r="KTY15" s="460"/>
      <c r="KTZ15" s="460"/>
      <c r="KUA15" s="460"/>
      <c r="KUB15" s="460"/>
      <c r="KUC15" s="460"/>
      <c r="KUD15" s="460"/>
      <c r="KUE15" s="460"/>
      <c r="KUF15" s="460"/>
      <c r="KUG15" s="460"/>
      <c r="KUH15" s="460"/>
      <c r="KUI15" s="460"/>
      <c r="KUJ15" s="460"/>
      <c r="KUK15" s="460"/>
      <c r="KUL15" s="460"/>
      <c r="KUM15" s="460"/>
      <c r="KUN15" s="460"/>
      <c r="KUO15" s="460"/>
      <c r="KUP15" s="460"/>
      <c r="KUQ15" s="460"/>
      <c r="KUR15" s="460"/>
      <c r="KUS15" s="460"/>
      <c r="KUT15" s="460"/>
      <c r="KUU15" s="460"/>
      <c r="KUV15" s="460"/>
      <c r="KUW15" s="460"/>
      <c r="KUX15" s="460"/>
      <c r="KUY15" s="460"/>
      <c r="KUZ15" s="460"/>
      <c r="KVA15" s="460"/>
      <c r="KVB15" s="460"/>
      <c r="KVC15" s="460"/>
      <c r="KVD15" s="460"/>
      <c r="KVE15" s="460"/>
      <c r="KVF15" s="460"/>
      <c r="KVG15" s="460"/>
      <c r="KVH15" s="460"/>
      <c r="KVI15" s="460"/>
      <c r="KVJ15" s="460"/>
      <c r="KVK15" s="460"/>
      <c r="KVL15" s="460"/>
      <c r="KVM15" s="460"/>
      <c r="KVN15" s="460"/>
      <c r="KVO15" s="460"/>
      <c r="KVP15" s="460"/>
      <c r="KVQ15" s="460"/>
      <c r="KVR15" s="460"/>
      <c r="KVS15" s="460"/>
      <c r="KVT15" s="460"/>
      <c r="KVU15" s="460"/>
      <c r="KVV15" s="460"/>
      <c r="KVW15" s="460"/>
      <c r="KVX15" s="460"/>
      <c r="KVY15" s="460"/>
      <c r="KVZ15" s="460"/>
      <c r="KWA15" s="460"/>
      <c r="KWB15" s="460"/>
      <c r="KWC15" s="460"/>
      <c r="KWD15" s="460"/>
      <c r="KWE15" s="460"/>
      <c r="KWF15" s="460"/>
      <c r="KWG15" s="460"/>
      <c r="KWH15" s="460"/>
      <c r="KWI15" s="460"/>
      <c r="KWJ15" s="460"/>
      <c r="KWK15" s="460"/>
      <c r="KWL15" s="460"/>
      <c r="KWM15" s="460"/>
      <c r="KWN15" s="460"/>
      <c r="KWO15" s="460"/>
      <c r="KWP15" s="460"/>
      <c r="KWQ15" s="460"/>
      <c r="KWR15" s="460"/>
      <c r="KWS15" s="460"/>
      <c r="KWT15" s="460"/>
      <c r="KWU15" s="460"/>
      <c r="KWV15" s="460"/>
      <c r="KWW15" s="460"/>
      <c r="KWX15" s="460"/>
      <c r="KWY15" s="460"/>
      <c r="KWZ15" s="460"/>
      <c r="KXA15" s="460"/>
      <c r="KXB15" s="460"/>
      <c r="KXC15" s="460"/>
      <c r="KXD15" s="460"/>
      <c r="KXE15" s="460"/>
      <c r="KXF15" s="460"/>
      <c r="KXG15" s="460"/>
      <c r="KXH15" s="460"/>
      <c r="KXI15" s="460"/>
      <c r="KXJ15" s="460"/>
      <c r="KXK15" s="460"/>
      <c r="KXL15" s="460"/>
      <c r="KXM15" s="460"/>
      <c r="KXN15" s="460"/>
      <c r="KXO15" s="460"/>
      <c r="KXP15" s="460"/>
      <c r="KXQ15" s="460"/>
      <c r="KXR15" s="460"/>
      <c r="KXS15" s="460"/>
      <c r="KXT15" s="460"/>
      <c r="KXU15" s="460"/>
      <c r="KXV15" s="460"/>
      <c r="KXW15" s="460"/>
      <c r="KXX15" s="460"/>
      <c r="KXY15" s="460"/>
      <c r="KXZ15" s="460"/>
      <c r="KYA15" s="460"/>
      <c r="KYB15" s="460"/>
      <c r="KYC15" s="460"/>
      <c r="KYD15" s="460"/>
      <c r="KYE15" s="460"/>
      <c r="KYF15" s="460"/>
      <c r="KYG15" s="460"/>
      <c r="KYH15" s="460"/>
      <c r="KYI15" s="460"/>
      <c r="KYJ15" s="460"/>
      <c r="KYK15" s="460"/>
      <c r="KYL15" s="460"/>
      <c r="KYM15" s="460"/>
      <c r="KYN15" s="460"/>
      <c r="KYO15" s="460"/>
      <c r="KYP15" s="460"/>
      <c r="KYQ15" s="460"/>
      <c r="KYR15" s="460"/>
      <c r="KYS15" s="460"/>
      <c r="KYT15" s="460"/>
      <c r="KYU15" s="460"/>
      <c r="KYV15" s="460"/>
      <c r="KYW15" s="460"/>
      <c r="KYX15" s="460"/>
      <c r="KYY15" s="460"/>
      <c r="KYZ15" s="460"/>
      <c r="KZA15" s="460"/>
      <c r="KZB15" s="460"/>
      <c r="KZC15" s="460"/>
      <c r="KZD15" s="460"/>
      <c r="KZE15" s="460"/>
      <c r="KZF15" s="460"/>
      <c r="KZG15" s="460"/>
      <c r="KZH15" s="460"/>
      <c r="KZI15" s="460"/>
      <c r="KZJ15" s="460"/>
      <c r="KZK15" s="460"/>
      <c r="KZL15" s="460"/>
      <c r="KZM15" s="460"/>
      <c r="KZN15" s="460"/>
      <c r="KZO15" s="460"/>
      <c r="KZP15" s="460"/>
      <c r="KZQ15" s="460"/>
      <c r="KZR15" s="460"/>
      <c r="KZS15" s="460"/>
      <c r="KZT15" s="460"/>
      <c r="KZU15" s="460"/>
      <c r="KZV15" s="460"/>
      <c r="KZW15" s="460"/>
      <c r="KZX15" s="460"/>
      <c r="KZY15" s="460"/>
      <c r="KZZ15" s="460"/>
      <c r="LAA15" s="460"/>
      <c r="LAB15" s="460"/>
      <c r="LAC15" s="460"/>
      <c r="LAD15" s="460"/>
      <c r="LAE15" s="460"/>
      <c r="LAF15" s="460"/>
      <c r="LAG15" s="460"/>
      <c r="LAH15" s="460"/>
      <c r="LAI15" s="460"/>
      <c r="LAJ15" s="460"/>
      <c r="LAK15" s="460"/>
      <c r="LAL15" s="460"/>
      <c r="LAM15" s="460"/>
      <c r="LAN15" s="460"/>
      <c r="LAO15" s="460"/>
      <c r="LAP15" s="460"/>
      <c r="LAQ15" s="460"/>
      <c r="LAR15" s="460"/>
      <c r="LAS15" s="460"/>
      <c r="LAT15" s="460"/>
      <c r="LAU15" s="460"/>
      <c r="LAV15" s="460"/>
      <c r="LAW15" s="460"/>
      <c r="LAX15" s="460"/>
      <c r="LAY15" s="460"/>
      <c r="LAZ15" s="460"/>
      <c r="LBA15" s="460"/>
      <c r="LBB15" s="460"/>
      <c r="LBC15" s="460"/>
      <c r="LBD15" s="460"/>
      <c r="LBE15" s="460"/>
      <c r="LBF15" s="460"/>
      <c r="LBG15" s="460"/>
      <c r="LBH15" s="460"/>
      <c r="LBI15" s="460"/>
      <c r="LBJ15" s="460"/>
      <c r="LBK15" s="460"/>
      <c r="LBL15" s="460"/>
      <c r="LBM15" s="460"/>
      <c r="LBN15" s="460"/>
      <c r="LBO15" s="460"/>
      <c r="LBP15" s="460"/>
      <c r="LBQ15" s="460"/>
      <c r="LBR15" s="460"/>
      <c r="LBS15" s="460"/>
      <c r="LBT15" s="460"/>
      <c r="LBU15" s="460"/>
      <c r="LBV15" s="460"/>
      <c r="LBW15" s="460"/>
      <c r="LBX15" s="460"/>
      <c r="LBY15" s="460"/>
      <c r="LBZ15" s="460"/>
      <c r="LCA15" s="460"/>
      <c r="LCB15" s="460"/>
      <c r="LCC15" s="460"/>
      <c r="LCD15" s="460"/>
      <c r="LCE15" s="460"/>
      <c r="LCF15" s="460"/>
      <c r="LCG15" s="460"/>
      <c r="LCH15" s="460"/>
      <c r="LCI15" s="460"/>
      <c r="LCJ15" s="460"/>
      <c r="LCK15" s="460"/>
      <c r="LCL15" s="460"/>
      <c r="LCM15" s="460"/>
      <c r="LCN15" s="460"/>
      <c r="LCO15" s="460"/>
      <c r="LCP15" s="460"/>
      <c r="LCQ15" s="460"/>
      <c r="LCR15" s="460"/>
      <c r="LCS15" s="460"/>
      <c r="LCT15" s="460"/>
      <c r="LCU15" s="460"/>
      <c r="LCV15" s="460"/>
      <c r="LCW15" s="460"/>
      <c r="LCX15" s="460"/>
      <c r="LCY15" s="460"/>
      <c r="LCZ15" s="460"/>
      <c r="LDA15" s="460"/>
      <c r="LDB15" s="460"/>
      <c r="LDC15" s="460"/>
      <c r="LDD15" s="460"/>
      <c r="LDE15" s="460"/>
      <c r="LDF15" s="460"/>
      <c r="LDG15" s="460"/>
      <c r="LDH15" s="460"/>
      <c r="LDI15" s="460"/>
      <c r="LDJ15" s="460"/>
      <c r="LDK15" s="460"/>
      <c r="LDL15" s="460"/>
      <c r="LDM15" s="460"/>
      <c r="LDN15" s="460"/>
      <c r="LDO15" s="460"/>
      <c r="LDP15" s="460"/>
      <c r="LDQ15" s="460"/>
      <c r="LDR15" s="460"/>
      <c r="LDS15" s="460"/>
      <c r="LDT15" s="460"/>
      <c r="LDU15" s="460"/>
      <c r="LDV15" s="460"/>
      <c r="LDW15" s="460"/>
      <c r="LDX15" s="460"/>
      <c r="LDY15" s="460"/>
      <c r="LDZ15" s="460"/>
      <c r="LEA15" s="460"/>
      <c r="LEB15" s="460"/>
      <c r="LEC15" s="460"/>
      <c r="LED15" s="460"/>
      <c r="LEE15" s="460"/>
      <c r="LEF15" s="460"/>
      <c r="LEG15" s="460"/>
      <c r="LEH15" s="460"/>
      <c r="LEI15" s="460"/>
      <c r="LEJ15" s="460"/>
      <c r="LEK15" s="460"/>
      <c r="LEL15" s="460"/>
      <c r="LEM15" s="460"/>
      <c r="LEN15" s="460"/>
      <c r="LEO15" s="460"/>
      <c r="LEP15" s="460"/>
      <c r="LEQ15" s="460"/>
      <c r="LER15" s="460"/>
      <c r="LES15" s="460"/>
      <c r="LET15" s="460"/>
      <c r="LEU15" s="460"/>
      <c r="LEV15" s="460"/>
      <c r="LEW15" s="460"/>
      <c r="LEX15" s="460"/>
      <c r="LEY15" s="460"/>
      <c r="LEZ15" s="460"/>
      <c r="LFA15" s="460"/>
      <c r="LFB15" s="460"/>
      <c r="LFC15" s="460"/>
      <c r="LFD15" s="460"/>
      <c r="LFE15" s="460"/>
      <c r="LFF15" s="460"/>
      <c r="LFG15" s="460"/>
      <c r="LFH15" s="460"/>
      <c r="LFI15" s="460"/>
      <c r="LFJ15" s="460"/>
      <c r="LFK15" s="460"/>
      <c r="LFL15" s="460"/>
      <c r="LFM15" s="460"/>
      <c r="LFN15" s="460"/>
      <c r="LFO15" s="460"/>
      <c r="LFP15" s="460"/>
      <c r="LFQ15" s="460"/>
      <c r="LFR15" s="460"/>
      <c r="LFS15" s="460"/>
      <c r="LFT15" s="460"/>
      <c r="LFU15" s="460"/>
      <c r="LFV15" s="460"/>
      <c r="LFW15" s="460"/>
      <c r="LFX15" s="460"/>
      <c r="LFY15" s="460"/>
      <c r="LFZ15" s="460"/>
      <c r="LGA15" s="460"/>
      <c r="LGB15" s="460"/>
      <c r="LGC15" s="460"/>
      <c r="LGD15" s="460"/>
      <c r="LGE15" s="460"/>
      <c r="LGF15" s="460"/>
      <c r="LGG15" s="460"/>
      <c r="LGH15" s="460"/>
      <c r="LGI15" s="460"/>
      <c r="LGJ15" s="460"/>
      <c r="LGK15" s="460"/>
      <c r="LGL15" s="460"/>
      <c r="LGM15" s="460"/>
      <c r="LGN15" s="460"/>
      <c r="LGO15" s="460"/>
      <c r="LGP15" s="460"/>
      <c r="LGQ15" s="460"/>
      <c r="LGR15" s="460"/>
      <c r="LGS15" s="460"/>
      <c r="LGT15" s="460"/>
      <c r="LGU15" s="460"/>
      <c r="LGV15" s="460"/>
      <c r="LGW15" s="460"/>
      <c r="LGX15" s="460"/>
      <c r="LGY15" s="460"/>
      <c r="LGZ15" s="460"/>
      <c r="LHA15" s="460"/>
      <c r="LHB15" s="460"/>
      <c r="LHC15" s="460"/>
      <c r="LHD15" s="460"/>
      <c r="LHE15" s="460"/>
      <c r="LHF15" s="460"/>
      <c r="LHG15" s="460"/>
      <c r="LHH15" s="460"/>
      <c r="LHI15" s="460"/>
      <c r="LHJ15" s="460"/>
      <c r="LHK15" s="460"/>
      <c r="LHL15" s="460"/>
      <c r="LHM15" s="460"/>
      <c r="LHN15" s="460"/>
      <c r="LHO15" s="460"/>
      <c r="LHP15" s="460"/>
      <c r="LHQ15" s="460"/>
      <c r="LHR15" s="460"/>
      <c r="LHS15" s="460"/>
      <c r="LHT15" s="460"/>
      <c r="LHU15" s="460"/>
      <c r="LHV15" s="460"/>
      <c r="LHW15" s="460"/>
      <c r="LHX15" s="460"/>
      <c r="LHY15" s="460"/>
      <c r="LHZ15" s="460"/>
      <c r="LIA15" s="460"/>
      <c r="LIB15" s="460"/>
      <c r="LIC15" s="460"/>
      <c r="LID15" s="460"/>
      <c r="LIE15" s="460"/>
      <c r="LIF15" s="460"/>
      <c r="LIG15" s="460"/>
      <c r="LIH15" s="460"/>
      <c r="LII15" s="460"/>
      <c r="LIJ15" s="460"/>
      <c r="LIK15" s="460"/>
      <c r="LIL15" s="460"/>
      <c r="LIM15" s="460"/>
      <c r="LIN15" s="460"/>
      <c r="LIO15" s="460"/>
      <c r="LIP15" s="460"/>
      <c r="LIQ15" s="460"/>
      <c r="LIR15" s="460"/>
      <c r="LIS15" s="460"/>
      <c r="LIT15" s="460"/>
      <c r="LIU15" s="460"/>
      <c r="LIV15" s="460"/>
      <c r="LIW15" s="460"/>
      <c r="LIX15" s="460"/>
      <c r="LIY15" s="460"/>
      <c r="LIZ15" s="460"/>
      <c r="LJA15" s="460"/>
      <c r="LJB15" s="460"/>
      <c r="LJC15" s="460"/>
      <c r="LJD15" s="460"/>
      <c r="LJE15" s="460"/>
      <c r="LJF15" s="460"/>
      <c r="LJG15" s="460"/>
      <c r="LJH15" s="460"/>
      <c r="LJI15" s="460"/>
      <c r="LJJ15" s="460"/>
      <c r="LJK15" s="460"/>
      <c r="LJL15" s="460"/>
      <c r="LJM15" s="460"/>
      <c r="LJN15" s="460"/>
      <c r="LJO15" s="460"/>
      <c r="LJP15" s="460"/>
      <c r="LJQ15" s="460"/>
      <c r="LJR15" s="460"/>
      <c r="LJS15" s="460"/>
      <c r="LJT15" s="460"/>
      <c r="LJU15" s="460"/>
      <c r="LJV15" s="460"/>
      <c r="LJW15" s="460"/>
      <c r="LJX15" s="460"/>
      <c r="LJY15" s="460"/>
      <c r="LJZ15" s="460"/>
      <c r="LKA15" s="460"/>
      <c r="LKB15" s="460"/>
      <c r="LKC15" s="460"/>
      <c r="LKD15" s="460"/>
      <c r="LKE15" s="460"/>
      <c r="LKF15" s="460"/>
      <c r="LKG15" s="460"/>
      <c r="LKH15" s="460"/>
      <c r="LKI15" s="460"/>
      <c r="LKJ15" s="460"/>
      <c r="LKK15" s="460"/>
      <c r="LKL15" s="460"/>
      <c r="LKM15" s="460"/>
      <c r="LKN15" s="460"/>
      <c r="LKO15" s="460"/>
      <c r="LKP15" s="460"/>
      <c r="LKQ15" s="460"/>
      <c r="LKR15" s="460"/>
      <c r="LKS15" s="460"/>
      <c r="LKT15" s="460"/>
      <c r="LKU15" s="460"/>
      <c r="LKV15" s="460"/>
      <c r="LKW15" s="460"/>
      <c r="LKX15" s="460"/>
      <c r="LKY15" s="460"/>
      <c r="LKZ15" s="460"/>
      <c r="LLA15" s="460"/>
      <c r="LLB15" s="460"/>
      <c r="LLC15" s="460"/>
      <c r="LLD15" s="460"/>
      <c r="LLE15" s="460"/>
      <c r="LLF15" s="460"/>
      <c r="LLG15" s="460"/>
      <c r="LLH15" s="460"/>
      <c r="LLI15" s="460"/>
      <c r="LLJ15" s="460"/>
      <c r="LLK15" s="460"/>
      <c r="LLL15" s="460"/>
      <c r="LLM15" s="460"/>
      <c r="LLN15" s="460"/>
      <c r="LLO15" s="460"/>
      <c r="LLP15" s="460"/>
      <c r="LLQ15" s="460"/>
      <c r="LLR15" s="460"/>
      <c r="LLS15" s="460"/>
      <c r="LLT15" s="460"/>
      <c r="LLU15" s="460"/>
      <c r="LLV15" s="460"/>
      <c r="LLW15" s="460"/>
      <c r="LLX15" s="460"/>
      <c r="LLY15" s="460"/>
      <c r="LLZ15" s="460"/>
      <c r="LMA15" s="460"/>
      <c r="LMB15" s="460"/>
      <c r="LMC15" s="460"/>
      <c r="LMD15" s="460"/>
      <c r="LME15" s="460"/>
      <c r="LMF15" s="460"/>
      <c r="LMG15" s="460"/>
      <c r="LMH15" s="460"/>
      <c r="LMI15" s="460"/>
      <c r="LMJ15" s="460"/>
      <c r="LMK15" s="460"/>
      <c r="LML15" s="460"/>
      <c r="LMM15" s="460"/>
      <c r="LMN15" s="460"/>
      <c r="LMO15" s="460"/>
      <c r="LMP15" s="460"/>
      <c r="LMQ15" s="460"/>
      <c r="LMR15" s="460"/>
      <c r="LMS15" s="460"/>
      <c r="LMT15" s="460"/>
      <c r="LMU15" s="460"/>
      <c r="LMV15" s="460"/>
      <c r="LMW15" s="460"/>
      <c r="LMX15" s="460"/>
      <c r="LMY15" s="460"/>
      <c r="LMZ15" s="460"/>
      <c r="LNA15" s="460"/>
      <c r="LNB15" s="460"/>
      <c r="LNC15" s="460"/>
      <c r="LND15" s="460"/>
      <c r="LNE15" s="460"/>
      <c r="LNF15" s="460"/>
      <c r="LNG15" s="460"/>
      <c r="LNH15" s="460"/>
      <c r="LNI15" s="460"/>
      <c r="LNJ15" s="460"/>
      <c r="LNK15" s="460"/>
      <c r="LNL15" s="460"/>
      <c r="LNM15" s="460"/>
      <c r="LNN15" s="460"/>
      <c r="LNO15" s="460"/>
      <c r="LNP15" s="460"/>
      <c r="LNQ15" s="460"/>
      <c r="LNR15" s="460"/>
      <c r="LNS15" s="460"/>
      <c r="LNT15" s="460"/>
      <c r="LNU15" s="460"/>
      <c r="LNV15" s="460"/>
      <c r="LNW15" s="460"/>
      <c r="LNX15" s="460"/>
      <c r="LNY15" s="460"/>
      <c r="LNZ15" s="460"/>
      <c r="LOA15" s="460"/>
      <c r="LOB15" s="460"/>
      <c r="LOC15" s="460"/>
      <c r="LOD15" s="460"/>
      <c r="LOE15" s="460"/>
      <c r="LOF15" s="460"/>
      <c r="LOG15" s="460"/>
      <c r="LOH15" s="460"/>
      <c r="LOI15" s="460"/>
      <c r="LOJ15" s="460"/>
      <c r="LOK15" s="460"/>
      <c r="LOL15" s="460"/>
      <c r="LOM15" s="460"/>
      <c r="LON15" s="460"/>
      <c r="LOO15" s="460"/>
      <c r="LOP15" s="460"/>
      <c r="LOQ15" s="460"/>
      <c r="LOR15" s="460"/>
      <c r="LOS15" s="460"/>
      <c r="LOT15" s="460"/>
      <c r="LOU15" s="460"/>
      <c r="LOV15" s="460"/>
      <c r="LOW15" s="460"/>
      <c r="LOX15" s="460"/>
      <c r="LOY15" s="460"/>
      <c r="LOZ15" s="460"/>
      <c r="LPA15" s="460"/>
      <c r="LPB15" s="460"/>
      <c r="LPC15" s="460"/>
      <c r="LPD15" s="460"/>
      <c r="LPE15" s="460"/>
      <c r="LPF15" s="460"/>
      <c r="LPG15" s="460"/>
      <c r="LPH15" s="460"/>
      <c r="LPI15" s="460"/>
      <c r="LPJ15" s="460"/>
      <c r="LPK15" s="460"/>
      <c r="LPL15" s="460"/>
      <c r="LPM15" s="460"/>
      <c r="LPN15" s="460"/>
      <c r="LPO15" s="460"/>
      <c r="LPP15" s="460"/>
      <c r="LPQ15" s="460"/>
      <c r="LPR15" s="460"/>
      <c r="LPS15" s="460"/>
      <c r="LPT15" s="460"/>
      <c r="LPU15" s="460"/>
      <c r="LPV15" s="460"/>
      <c r="LPW15" s="460"/>
      <c r="LPX15" s="460"/>
      <c r="LPY15" s="460"/>
      <c r="LPZ15" s="460"/>
      <c r="LQA15" s="460"/>
      <c r="LQB15" s="460"/>
      <c r="LQC15" s="460"/>
      <c r="LQD15" s="460"/>
      <c r="LQE15" s="460"/>
      <c r="LQF15" s="460"/>
      <c r="LQG15" s="460"/>
      <c r="LQH15" s="460"/>
      <c r="LQI15" s="460"/>
      <c r="LQJ15" s="460"/>
      <c r="LQK15" s="460"/>
      <c r="LQL15" s="460"/>
      <c r="LQM15" s="460"/>
      <c r="LQN15" s="460"/>
      <c r="LQO15" s="460"/>
      <c r="LQP15" s="460"/>
      <c r="LQQ15" s="460"/>
      <c r="LQR15" s="460"/>
      <c r="LQS15" s="460"/>
      <c r="LQT15" s="460"/>
      <c r="LQU15" s="460"/>
      <c r="LQV15" s="460"/>
      <c r="LQW15" s="460"/>
      <c r="LQX15" s="460"/>
      <c r="LQY15" s="460"/>
      <c r="LQZ15" s="460"/>
      <c r="LRA15" s="460"/>
      <c r="LRB15" s="460"/>
      <c r="LRC15" s="460"/>
      <c r="LRD15" s="460"/>
      <c r="LRE15" s="460"/>
      <c r="LRF15" s="460"/>
      <c r="LRG15" s="460"/>
      <c r="LRH15" s="460"/>
      <c r="LRI15" s="460"/>
      <c r="LRJ15" s="460"/>
      <c r="LRK15" s="460"/>
      <c r="LRL15" s="460"/>
      <c r="LRM15" s="460"/>
      <c r="LRN15" s="460"/>
      <c r="LRO15" s="460"/>
      <c r="LRP15" s="460"/>
      <c r="LRQ15" s="460"/>
      <c r="LRR15" s="460"/>
      <c r="LRS15" s="460"/>
      <c r="LRT15" s="460"/>
      <c r="LRU15" s="460"/>
      <c r="LRV15" s="460"/>
      <c r="LRW15" s="460"/>
      <c r="LRX15" s="460"/>
      <c r="LRY15" s="460"/>
      <c r="LRZ15" s="460"/>
      <c r="LSA15" s="460"/>
      <c r="LSB15" s="460"/>
      <c r="LSC15" s="460"/>
      <c r="LSD15" s="460"/>
      <c r="LSE15" s="460"/>
      <c r="LSF15" s="460"/>
      <c r="LSG15" s="460"/>
      <c r="LSH15" s="460"/>
      <c r="LSI15" s="460"/>
      <c r="LSJ15" s="460"/>
      <c r="LSK15" s="460"/>
      <c r="LSL15" s="460"/>
      <c r="LSM15" s="460"/>
      <c r="LSN15" s="460"/>
      <c r="LSO15" s="460"/>
      <c r="LSP15" s="460"/>
      <c r="LSQ15" s="460"/>
      <c r="LSR15" s="460"/>
      <c r="LSS15" s="460"/>
      <c r="LST15" s="460"/>
      <c r="LSU15" s="460"/>
      <c r="LSV15" s="460"/>
      <c r="LSW15" s="460"/>
      <c r="LSX15" s="460"/>
      <c r="LSY15" s="460"/>
      <c r="LSZ15" s="460"/>
      <c r="LTA15" s="460"/>
      <c r="LTB15" s="460"/>
      <c r="LTC15" s="460"/>
      <c r="LTD15" s="460"/>
      <c r="LTE15" s="460"/>
      <c r="LTF15" s="460"/>
      <c r="LTG15" s="460"/>
      <c r="LTH15" s="460"/>
      <c r="LTI15" s="460"/>
      <c r="LTJ15" s="460"/>
      <c r="LTK15" s="460"/>
      <c r="LTL15" s="460"/>
      <c r="LTM15" s="460"/>
      <c r="LTN15" s="460"/>
      <c r="LTO15" s="460"/>
      <c r="LTP15" s="460"/>
      <c r="LTQ15" s="460"/>
      <c r="LTR15" s="460"/>
      <c r="LTS15" s="460"/>
      <c r="LTT15" s="460"/>
      <c r="LTU15" s="460"/>
      <c r="LTV15" s="460"/>
      <c r="LTW15" s="460"/>
      <c r="LTX15" s="460"/>
      <c r="LTY15" s="460"/>
      <c r="LTZ15" s="460"/>
      <c r="LUA15" s="460"/>
      <c r="LUB15" s="460"/>
      <c r="LUC15" s="460"/>
      <c r="LUD15" s="460"/>
      <c r="LUE15" s="460"/>
      <c r="LUF15" s="460"/>
      <c r="LUG15" s="460"/>
      <c r="LUH15" s="460"/>
      <c r="LUI15" s="460"/>
      <c r="LUJ15" s="460"/>
      <c r="LUK15" s="460"/>
      <c r="LUL15" s="460"/>
      <c r="LUM15" s="460"/>
      <c r="LUN15" s="460"/>
      <c r="LUO15" s="460"/>
      <c r="LUP15" s="460"/>
      <c r="LUQ15" s="460"/>
      <c r="LUR15" s="460"/>
      <c r="LUS15" s="460"/>
      <c r="LUT15" s="460"/>
      <c r="LUU15" s="460"/>
      <c r="LUV15" s="460"/>
      <c r="LUW15" s="460"/>
      <c r="LUX15" s="460"/>
      <c r="LUY15" s="460"/>
      <c r="LUZ15" s="460"/>
      <c r="LVA15" s="460"/>
      <c r="LVB15" s="460"/>
      <c r="LVC15" s="460"/>
      <c r="LVD15" s="460"/>
      <c r="LVE15" s="460"/>
      <c r="LVF15" s="460"/>
      <c r="LVG15" s="460"/>
      <c r="LVH15" s="460"/>
      <c r="LVI15" s="460"/>
      <c r="LVJ15" s="460"/>
      <c r="LVK15" s="460"/>
      <c r="LVL15" s="460"/>
      <c r="LVM15" s="460"/>
      <c r="LVN15" s="460"/>
      <c r="LVO15" s="460"/>
      <c r="LVP15" s="460"/>
      <c r="LVQ15" s="460"/>
      <c r="LVR15" s="460"/>
      <c r="LVS15" s="460"/>
      <c r="LVT15" s="460"/>
      <c r="LVU15" s="460"/>
      <c r="LVV15" s="460"/>
      <c r="LVW15" s="460"/>
      <c r="LVX15" s="460"/>
      <c r="LVY15" s="460"/>
      <c r="LVZ15" s="460"/>
      <c r="LWA15" s="460"/>
      <c r="LWB15" s="460"/>
      <c r="LWC15" s="460"/>
      <c r="LWD15" s="460"/>
      <c r="LWE15" s="460"/>
      <c r="LWF15" s="460"/>
      <c r="LWG15" s="460"/>
      <c r="LWH15" s="460"/>
      <c r="LWI15" s="460"/>
      <c r="LWJ15" s="460"/>
      <c r="LWK15" s="460"/>
      <c r="LWL15" s="460"/>
      <c r="LWM15" s="460"/>
      <c r="LWN15" s="460"/>
      <c r="LWO15" s="460"/>
      <c r="LWP15" s="460"/>
      <c r="LWQ15" s="460"/>
      <c r="LWR15" s="460"/>
      <c r="LWS15" s="460"/>
      <c r="LWT15" s="460"/>
      <c r="LWU15" s="460"/>
      <c r="LWV15" s="460"/>
      <c r="LWW15" s="460"/>
      <c r="LWX15" s="460"/>
      <c r="LWY15" s="460"/>
      <c r="LWZ15" s="460"/>
      <c r="LXA15" s="460"/>
      <c r="LXB15" s="460"/>
      <c r="LXC15" s="460"/>
      <c r="LXD15" s="460"/>
      <c r="LXE15" s="460"/>
      <c r="LXF15" s="460"/>
      <c r="LXG15" s="460"/>
      <c r="LXH15" s="460"/>
      <c r="LXI15" s="460"/>
      <c r="LXJ15" s="460"/>
      <c r="LXK15" s="460"/>
      <c r="LXL15" s="460"/>
      <c r="LXM15" s="460"/>
      <c r="LXN15" s="460"/>
      <c r="LXO15" s="460"/>
      <c r="LXP15" s="460"/>
      <c r="LXQ15" s="460"/>
      <c r="LXR15" s="460"/>
      <c r="LXS15" s="460"/>
      <c r="LXT15" s="460"/>
      <c r="LXU15" s="460"/>
      <c r="LXV15" s="460"/>
      <c r="LXW15" s="460"/>
      <c r="LXX15" s="460"/>
      <c r="LXY15" s="460"/>
      <c r="LXZ15" s="460"/>
      <c r="LYA15" s="460"/>
      <c r="LYB15" s="460"/>
      <c r="LYC15" s="460"/>
      <c r="LYD15" s="460"/>
      <c r="LYE15" s="460"/>
      <c r="LYF15" s="460"/>
      <c r="LYG15" s="460"/>
      <c r="LYH15" s="460"/>
      <c r="LYI15" s="460"/>
      <c r="LYJ15" s="460"/>
      <c r="LYK15" s="460"/>
      <c r="LYL15" s="460"/>
      <c r="LYM15" s="460"/>
      <c r="LYN15" s="460"/>
      <c r="LYO15" s="460"/>
      <c r="LYP15" s="460"/>
      <c r="LYQ15" s="460"/>
      <c r="LYR15" s="460"/>
      <c r="LYS15" s="460"/>
      <c r="LYT15" s="460"/>
      <c r="LYU15" s="460"/>
      <c r="LYV15" s="460"/>
      <c r="LYW15" s="460"/>
      <c r="LYX15" s="460"/>
      <c r="LYY15" s="460"/>
      <c r="LYZ15" s="460"/>
      <c r="LZA15" s="460"/>
      <c r="LZB15" s="460"/>
      <c r="LZC15" s="460"/>
      <c r="LZD15" s="460"/>
      <c r="LZE15" s="460"/>
      <c r="LZF15" s="460"/>
      <c r="LZG15" s="460"/>
      <c r="LZH15" s="460"/>
      <c r="LZI15" s="460"/>
      <c r="LZJ15" s="460"/>
      <c r="LZK15" s="460"/>
      <c r="LZL15" s="460"/>
      <c r="LZM15" s="460"/>
      <c r="LZN15" s="460"/>
      <c r="LZO15" s="460"/>
      <c r="LZP15" s="460"/>
      <c r="LZQ15" s="460"/>
      <c r="LZR15" s="460"/>
      <c r="LZS15" s="460"/>
      <c r="LZT15" s="460"/>
      <c r="LZU15" s="460"/>
      <c r="LZV15" s="460"/>
      <c r="LZW15" s="460"/>
      <c r="LZX15" s="460"/>
      <c r="LZY15" s="460"/>
      <c r="LZZ15" s="460"/>
      <c r="MAA15" s="460"/>
      <c r="MAB15" s="460"/>
      <c r="MAC15" s="460"/>
      <c r="MAD15" s="460"/>
      <c r="MAE15" s="460"/>
      <c r="MAF15" s="460"/>
      <c r="MAG15" s="460"/>
      <c r="MAH15" s="460"/>
      <c r="MAI15" s="460"/>
      <c r="MAJ15" s="460"/>
      <c r="MAK15" s="460"/>
      <c r="MAL15" s="460"/>
      <c r="MAM15" s="460"/>
      <c r="MAN15" s="460"/>
      <c r="MAO15" s="460"/>
      <c r="MAP15" s="460"/>
      <c r="MAQ15" s="460"/>
      <c r="MAR15" s="460"/>
      <c r="MAS15" s="460"/>
      <c r="MAT15" s="460"/>
      <c r="MAU15" s="460"/>
      <c r="MAV15" s="460"/>
      <c r="MAW15" s="460"/>
      <c r="MAX15" s="460"/>
      <c r="MAY15" s="460"/>
      <c r="MAZ15" s="460"/>
      <c r="MBA15" s="460"/>
      <c r="MBB15" s="460"/>
      <c r="MBC15" s="460"/>
      <c r="MBD15" s="460"/>
      <c r="MBE15" s="460"/>
      <c r="MBF15" s="460"/>
      <c r="MBG15" s="460"/>
      <c r="MBH15" s="460"/>
      <c r="MBI15" s="460"/>
      <c r="MBJ15" s="460"/>
      <c r="MBK15" s="460"/>
      <c r="MBL15" s="460"/>
      <c r="MBM15" s="460"/>
      <c r="MBN15" s="460"/>
      <c r="MBO15" s="460"/>
      <c r="MBP15" s="460"/>
      <c r="MBQ15" s="460"/>
      <c r="MBR15" s="460"/>
      <c r="MBS15" s="460"/>
      <c r="MBT15" s="460"/>
      <c r="MBU15" s="460"/>
      <c r="MBV15" s="460"/>
      <c r="MBW15" s="460"/>
      <c r="MBX15" s="460"/>
      <c r="MBY15" s="460"/>
      <c r="MBZ15" s="460"/>
      <c r="MCA15" s="460"/>
      <c r="MCB15" s="460"/>
      <c r="MCC15" s="460"/>
      <c r="MCD15" s="460"/>
      <c r="MCE15" s="460"/>
      <c r="MCF15" s="460"/>
      <c r="MCG15" s="460"/>
      <c r="MCH15" s="460"/>
      <c r="MCI15" s="460"/>
      <c r="MCJ15" s="460"/>
      <c r="MCK15" s="460"/>
      <c r="MCL15" s="460"/>
      <c r="MCM15" s="460"/>
      <c r="MCN15" s="460"/>
      <c r="MCO15" s="460"/>
      <c r="MCP15" s="460"/>
      <c r="MCQ15" s="460"/>
      <c r="MCR15" s="460"/>
      <c r="MCS15" s="460"/>
      <c r="MCT15" s="460"/>
      <c r="MCU15" s="460"/>
      <c r="MCV15" s="460"/>
      <c r="MCW15" s="460"/>
      <c r="MCX15" s="460"/>
      <c r="MCY15" s="460"/>
      <c r="MCZ15" s="460"/>
      <c r="MDA15" s="460"/>
      <c r="MDB15" s="460"/>
      <c r="MDC15" s="460"/>
      <c r="MDD15" s="460"/>
      <c r="MDE15" s="460"/>
      <c r="MDF15" s="460"/>
      <c r="MDG15" s="460"/>
      <c r="MDH15" s="460"/>
      <c r="MDI15" s="460"/>
      <c r="MDJ15" s="460"/>
      <c r="MDK15" s="460"/>
      <c r="MDL15" s="460"/>
      <c r="MDM15" s="460"/>
      <c r="MDN15" s="460"/>
      <c r="MDO15" s="460"/>
      <c r="MDP15" s="460"/>
      <c r="MDQ15" s="460"/>
      <c r="MDR15" s="460"/>
      <c r="MDS15" s="460"/>
      <c r="MDT15" s="460"/>
      <c r="MDU15" s="460"/>
      <c r="MDV15" s="460"/>
      <c r="MDW15" s="460"/>
      <c r="MDX15" s="460"/>
      <c r="MDY15" s="460"/>
      <c r="MDZ15" s="460"/>
      <c r="MEA15" s="460"/>
      <c r="MEB15" s="460"/>
      <c r="MEC15" s="460"/>
      <c r="MED15" s="460"/>
      <c r="MEE15" s="460"/>
      <c r="MEF15" s="460"/>
      <c r="MEG15" s="460"/>
      <c r="MEH15" s="460"/>
      <c r="MEI15" s="460"/>
      <c r="MEJ15" s="460"/>
      <c r="MEK15" s="460"/>
      <c r="MEL15" s="460"/>
      <c r="MEM15" s="460"/>
      <c r="MEN15" s="460"/>
      <c r="MEO15" s="460"/>
      <c r="MEP15" s="460"/>
      <c r="MEQ15" s="460"/>
      <c r="MER15" s="460"/>
      <c r="MES15" s="460"/>
      <c r="MET15" s="460"/>
      <c r="MEU15" s="460"/>
      <c r="MEV15" s="460"/>
      <c r="MEW15" s="460"/>
      <c r="MEX15" s="460"/>
      <c r="MEY15" s="460"/>
      <c r="MEZ15" s="460"/>
      <c r="MFA15" s="460"/>
      <c r="MFB15" s="460"/>
      <c r="MFC15" s="460"/>
      <c r="MFD15" s="460"/>
      <c r="MFE15" s="460"/>
      <c r="MFF15" s="460"/>
      <c r="MFG15" s="460"/>
      <c r="MFH15" s="460"/>
      <c r="MFI15" s="460"/>
      <c r="MFJ15" s="460"/>
      <c r="MFK15" s="460"/>
      <c r="MFL15" s="460"/>
      <c r="MFM15" s="460"/>
      <c r="MFN15" s="460"/>
      <c r="MFO15" s="460"/>
      <c r="MFP15" s="460"/>
      <c r="MFQ15" s="460"/>
      <c r="MFR15" s="460"/>
      <c r="MFS15" s="460"/>
      <c r="MFT15" s="460"/>
      <c r="MFU15" s="460"/>
      <c r="MFV15" s="460"/>
      <c r="MFW15" s="460"/>
      <c r="MFX15" s="460"/>
      <c r="MFY15" s="460"/>
      <c r="MFZ15" s="460"/>
      <c r="MGA15" s="460"/>
      <c r="MGB15" s="460"/>
      <c r="MGC15" s="460"/>
      <c r="MGD15" s="460"/>
      <c r="MGE15" s="460"/>
      <c r="MGF15" s="460"/>
      <c r="MGG15" s="460"/>
      <c r="MGH15" s="460"/>
      <c r="MGI15" s="460"/>
      <c r="MGJ15" s="460"/>
      <c r="MGK15" s="460"/>
      <c r="MGL15" s="460"/>
      <c r="MGM15" s="460"/>
      <c r="MGN15" s="460"/>
      <c r="MGO15" s="460"/>
      <c r="MGP15" s="460"/>
      <c r="MGQ15" s="460"/>
      <c r="MGR15" s="460"/>
      <c r="MGS15" s="460"/>
      <c r="MGT15" s="460"/>
      <c r="MGU15" s="460"/>
      <c r="MGV15" s="460"/>
      <c r="MGW15" s="460"/>
      <c r="MGX15" s="460"/>
      <c r="MGY15" s="460"/>
      <c r="MGZ15" s="460"/>
      <c r="MHA15" s="460"/>
      <c r="MHB15" s="460"/>
      <c r="MHC15" s="460"/>
      <c r="MHD15" s="460"/>
      <c r="MHE15" s="460"/>
      <c r="MHF15" s="460"/>
      <c r="MHG15" s="460"/>
      <c r="MHH15" s="460"/>
      <c r="MHI15" s="460"/>
      <c r="MHJ15" s="460"/>
      <c r="MHK15" s="460"/>
      <c r="MHL15" s="460"/>
      <c r="MHM15" s="460"/>
      <c r="MHN15" s="460"/>
      <c r="MHO15" s="460"/>
      <c r="MHP15" s="460"/>
      <c r="MHQ15" s="460"/>
      <c r="MHR15" s="460"/>
      <c r="MHS15" s="460"/>
      <c r="MHT15" s="460"/>
      <c r="MHU15" s="460"/>
      <c r="MHV15" s="460"/>
      <c r="MHW15" s="460"/>
      <c r="MHX15" s="460"/>
      <c r="MHY15" s="460"/>
      <c r="MHZ15" s="460"/>
      <c r="MIA15" s="460"/>
      <c r="MIB15" s="460"/>
      <c r="MIC15" s="460"/>
      <c r="MID15" s="460"/>
      <c r="MIE15" s="460"/>
      <c r="MIF15" s="460"/>
      <c r="MIG15" s="460"/>
      <c r="MIH15" s="460"/>
      <c r="MII15" s="460"/>
      <c r="MIJ15" s="460"/>
      <c r="MIK15" s="460"/>
      <c r="MIL15" s="460"/>
      <c r="MIM15" s="460"/>
      <c r="MIN15" s="460"/>
      <c r="MIO15" s="460"/>
      <c r="MIP15" s="460"/>
      <c r="MIQ15" s="460"/>
      <c r="MIR15" s="460"/>
      <c r="MIS15" s="460"/>
      <c r="MIT15" s="460"/>
      <c r="MIU15" s="460"/>
      <c r="MIV15" s="460"/>
      <c r="MIW15" s="460"/>
      <c r="MIX15" s="460"/>
      <c r="MIY15" s="460"/>
      <c r="MIZ15" s="460"/>
      <c r="MJA15" s="460"/>
      <c r="MJB15" s="460"/>
      <c r="MJC15" s="460"/>
      <c r="MJD15" s="460"/>
      <c r="MJE15" s="460"/>
      <c r="MJF15" s="460"/>
      <c r="MJG15" s="460"/>
      <c r="MJH15" s="460"/>
      <c r="MJI15" s="460"/>
      <c r="MJJ15" s="460"/>
      <c r="MJK15" s="460"/>
      <c r="MJL15" s="460"/>
      <c r="MJM15" s="460"/>
      <c r="MJN15" s="460"/>
      <c r="MJO15" s="460"/>
      <c r="MJP15" s="460"/>
      <c r="MJQ15" s="460"/>
      <c r="MJR15" s="460"/>
      <c r="MJS15" s="460"/>
      <c r="MJT15" s="460"/>
      <c r="MJU15" s="460"/>
      <c r="MJV15" s="460"/>
      <c r="MJW15" s="460"/>
      <c r="MJX15" s="460"/>
      <c r="MJY15" s="460"/>
      <c r="MJZ15" s="460"/>
      <c r="MKA15" s="460"/>
      <c r="MKB15" s="460"/>
      <c r="MKC15" s="460"/>
      <c r="MKD15" s="460"/>
      <c r="MKE15" s="460"/>
      <c r="MKF15" s="460"/>
      <c r="MKG15" s="460"/>
      <c r="MKH15" s="460"/>
      <c r="MKI15" s="460"/>
      <c r="MKJ15" s="460"/>
      <c r="MKK15" s="460"/>
      <c r="MKL15" s="460"/>
      <c r="MKM15" s="460"/>
      <c r="MKN15" s="460"/>
      <c r="MKO15" s="460"/>
      <c r="MKP15" s="460"/>
      <c r="MKQ15" s="460"/>
      <c r="MKR15" s="460"/>
      <c r="MKS15" s="460"/>
      <c r="MKT15" s="460"/>
      <c r="MKU15" s="460"/>
      <c r="MKV15" s="460"/>
      <c r="MKW15" s="460"/>
      <c r="MKX15" s="460"/>
      <c r="MKY15" s="460"/>
      <c r="MKZ15" s="460"/>
      <c r="MLA15" s="460"/>
      <c r="MLB15" s="460"/>
      <c r="MLC15" s="460"/>
      <c r="MLD15" s="460"/>
      <c r="MLE15" s="460"/>
      <c r="MLF15" s="460"/>
      <c r="MLG15" s="460"/>
      <c r="MLH15" s="460"/>
      <c r="MLI15" s="460"/>
      <c r="MLJ15" s="460"/>
      <c r="MLK15" s="460"/>
      <c r="MLL15" s="460"/>
      <c r="MLM15" s="460"/>
      <c r="MLN15" s="460"/>
      <c r="MLO15" s="460"/>
      <c r="MLP15" s="460"/>
      <c r="MLQ15" s="460"/>
      <c r="MLR15" s="460"/>
      <c r="MLS15" s="460"/>
      <c r="MLT15" s="460"/>
      <c r="MLU15" s="460"/>
      <c r="MLV15" s="460"/>
      <c r="MLW15" s="460"/>
      <c r="MLX15" s="460"/>
      <c r="MLY15" s="460"/>
      <c r="MLZ15" s="460"/>
      <c r="MMA15" s="460"/>
      <c r="MMB15" s="460"/>
      <c r="MMC15" s="460"/>
      <c r="MMD15" s="460"/>
      <c r="MME15" s="460"/>
      <c r="MMF15" s="460"/>
      <c r="MMG15" s="460"/>
      <c r="MMH15" s="460"/>
      <c r="MMI15" s="460"/>
      <c r="MMJ15" s="460"/>
      <c r="MMK15" s="460"/>
      <c r="MML15" s="460"/>
      <c r="MMM15" s="460"/>
      <c r="MMN15" s="460"/>
      <c r="MMO15" s="460"/>
      <c r="MMP15" s="460"/>
      <c r="MMQ15" s="460"/>
      <c r="MMR15" s="460"/>
      <c r="MMS15" s="460"/>
      <c r="MMT15" s="460"/>
      <c r="MMU15" s="460"/>
      <c r="MMV15" s="460"/>
      <c r="MMW15" s="460"/>
      <c r="MMX15" s="460"/>
      <c r="MMY15" s="460"/>
      <c r="MMZ15" s="460"/>
      <c r="MNA15" s="460"/>
      <c r="MNB15" s="460"/>
      <c r="MNC15" s="460"/>
      <c r="MND15" s="460"/>
      <c r="MNE15" s="460"/>
      <c r="MNF15" s="460"/>
      <c r="MNG15" s="460"/>
      <c r="MNH15" s="460"/>
      <c r="MNI15" s="460"/>
      <c r="MNJ15" s="460"/>
      <c r="MNK15" s="460"/>
      <c r="MNL15" s="460"/>
      <c r="MNM15" s="460"/>
      <c r="MNN15" s="460"/>
      <c r="MNO15" s="460"/>
      <c r="MNP15" s="460"/>
      <c r="MNQ15" s="460"/>
      <c r="MNR15" s="460"/>
      <c r="MNS15" s="460"/>
      <c r="MNT15" s="460"/>
      <c r="MNU15" s="460"/>
      <c r="MNV15" s="460"/>
      <c r="MNW15" s="460"/>
      <c r="MNX15" s="460"/>
      <c r="MNY15" s="460"/>
      <c r="MNZ15" s="460"/>
      <c r="MOA15" s="460"/>
      <c r="MOB15" s="460"/>
      <c r="MOC15" s="460"/>
      <c r="MOD15" s="460"/>
      <c r="MOE15" s="460"/>
      <c r="MOF15" s="460"/>
      <c r="MOG15" s="460"/>
      <c r="MOH15" s="460"/>
      <c r="MOI15" s="460"/>
      <c r="MOJ15" s="460"/>
      <c r="MOK15" s="460"/>
      <c r="MOL15" s="460"/>
      <c r="MOM15" s="460"/>
      <c r="MON15" s="460"/>
      <c r="MOO15" s="460"/>
      <c r="MOP15" s="460"/>
      <c r="MOQ15" s="460"/>
      <c r="MOR15" s="460"/>
      <c r="MOS15" s="460"/>
      <c r="MOT15" s="460"/>
      <c r="MOU15" s="460"/>
      <c r="MOV15" s="460"/>
      <c r="MOW15" s="460"/>
      <c r="MOX15" s="460"/>
      <c r="MOY15" s="460"/>
      <c r="MOZ15" s="460"/>
      <c r="MPA15" s="460"/>
      <c r="MPB15" s="460"/>
      <c r="MPC15" s="460"/>
      <c r="MPD15" s="460"/>
      <c r="MPE15" s="460"/>
      <c r="MPF15" s="460"/>
      <c r="MPG15" s="460"/>
      <c r="MPH15" s="460"/>
      <c r="MPI15" s="460"/>
      <c r="MPJ15" s="460"/>
      <c r="MPK15" s="460"/>
      <c r="MPL15" s="460"/>
      <c r="MPM15" s="460"/>
      <c r="MPN15" s="460"/>
      <c r="MPO15" s="460"/>
      <c r="MPP15" s="460"/>
      <c r="MPQ15" s="460"/>
      <c r="MPR15" s="460"/>
      <c r="MPS15" s="460"/>
      <c r="MPT15" s="460"/>
      <c r="MPU15" s="460"/>
      <c r="MPV15" s="460"/>
      <c r="MPW15" s="460"/>
      <c r="MPX15" s="460"/>
      <c r="MPY15" s="460"/>
      <c r="MPZ15" s="460"/>
      <c r="MQA15" s="460"/>
      <c r="MQB15" s="460"/>
      <c r="MQC15" s="460"/>
      <c r="MQD15" s="460"/>
      <c r="MQE15" s="460"/>
      <c r="MQF15" s="460"/>
      <c r="MQG15" s="460"/>
      <c r="MQH15" s="460"/>
      <c r="MQI15" s="460"/>
      <c r="MQJ15" s="460"/>
      <c r="MQK15" s="460"/>
      <c r="MQL15" s="460"/>
      <c r="MQM15" s="460"/>
      <c r="MQN15" s="460"/>
      <c r="MQO15" s="460"/>
      <c r="MQP15" s="460"/>
      <c r="MQQ15" s="460"/>
      <c r="MQR15" s="460"/>
      <c r="MQS15" s="460"/>
      <c r="MQT15" s="460"/>
      <c r="MQU15" s="460"/>
      <c r="MQV15" s="460"/>
      <c r="MQW15" s="460"/>
      <c r="MQX15" s="460"/>
      <c r="MQY15" s="460"/>
      <c r="MQZ15" s="460"/>
      <c r="MRA15" s="460"/>
      <c r="MRB15" s="460"/>
      <c r="MRC15" s="460"/>
      <c r="MRD15" s="460"/>
      <c r="MRE15" s="460"/>
      <c r="MRF15" s="460"/>
      <c r="MRG15" s="460"/>
      <c r="MRH15" s="460"/>
      <c r="MRI15" s="460"/>
      <c r="MRJ15" s="460"/>
      <c r="MRK15" s="460"/>
      <c r="MRL15" s="460"/>
      <c r="MRM15" s="460"/>
      <c r="MRN15" s="460"/>
      <c r="MRO15" s="460"/>
      <c r="MRP15" s="460"/>
      <c r="MRQ15" s="460"/>
      <c r="MRR15" s="460"/>
      <c r="MRS15" s="460"/>
      <c r="MRT15" s="460"/>
      <c r="MRU15" s="460"/>
      <c r="MRV15" s="460"/>
      <c r="MRW15" s="460"/>
      <c r="MRX15" s="460"/>
      <c r="MRY15" s="460"/>
      <c r="MRZ15" s="460"/>
      <c r="MSA15" s="460"/>
      <c r="MSB15" s="460"/>
      <c r="MSC15" s="460"/>
      <c r="MSD15" s="460"/>
      <c r="MSE15" s="460"/>
      <c r="MSF15" s="460"/>
      <c r="MSG15" s="460"/>
      <c r="MSH15" s="460"/>
      <c r="MSI15" s="460"/>
      <c r="MSJ15" s="460"/>
      <c r="MSK15" s="460"/>
      <c r="MSL15" s="460"/>
      <c r="MSM15" s="460"/>
      <c r="MSN15" s="460"/>
      <c r="MSO15" s="460"/>
      <c r="MSP15" s="460"/>
      <c r="MSQ15" s="460"/>
      <c r="MSR15" s="460"/>
      <c r="MSS15" s="460"/>
      <c r="MST15" s="460"/>
      <c r="MSU15" s="460"/>
      <c r="MSV15" s="460"/>
      <c r="MSW15" s="460"/>
      <c r="MSX15" s="460"/>
      <c r="MSY15" s="460"/>
      <c r="MSZ15" s="460"/>
      <c r="MTA15" s="460"/>
      <c r="MTB15" s="460"/>
      <c r="MTC15" s="460"/>
      <c r="MTD15" s="460"/>
      <c r="MTE15" s="460"/>
      <c r="MTF15" s="460"/>
      <c r="MTG15" s="460"/>
      <c r="MTH15" s="460"/>
      <c r="MTI15" s="460"/>
      <c r="MTJ15" s="460"/>
      <c r="MTK15" s="460"/>
      <c r="MTL15" s="460"/>
      <c r="MTM15" s="460"/>
      <c r="MTN15" s="460"/>
      <c r="MTO15" s="460"/>
      <c r="MTP15" s="460"/>
      <c r="MTQ15" s="460"/>
      <c r="MTR15" s="460"/>
      <c r="MTS15" s="460"/>
      <c r="MTT15" s="460"/>
      <c r="MTU15" s="460"/>
      <c r="MTV15" s="460"/>
      <c r="MTW15" s="460"/>
      <c r="MTX15" s="460"/>
      <c r="MTY15" s="460"/>
      <c r="MTZ15" s="460"/>
      <c r="MUA15" s="460"/>
      <c r="MUB15" s="460"/>
      <c r="MUC15" s="460"/>
      <c r="MUD15" s="460"/>
      <c r="MUE15" s="460"/>
      <c r="MUF15" s="460"/>
      <c r="MUG15" s="460"/>
      <c r="MUH15" s="460"/>
      <c r="MUI15" s="460"/>
      <c r="MUJ15" s="460"/>
      <c r="MUK15" s="460"/>
      <c r="MUL15" s="460"/>
      <c r="MUM15" s="460"/>
      <c r="MUN15" s="460"/>
      <c r="MUO15" s="460"/>
      <c r="MUP15" s="460"/>
      <c r="MUQ15" s="460"/>
      <c r="MUR15" s="460"/>
      <c r="MUS15" s="460"/>
      <c r="MUT15" s="460"/>
      <c r="MUU15" s="460"/>
      <c r="MUV15" s="460"/>
      <c r="MUW15" s="460"/>
      <c r="MUX15" s="460"/>
      <c r="MUY15" s="460"/>
      <c r="MUZ15" s="460"/>
      <c r="MVA15" s="460"/>
      <c r="MVB15" s="460"/>
      <c r="MVC15" s="460"/>
      <c r="MVD15" s="460"/>
      <c r="MVE15" s="460"/>
      <c r="MVF15" s="460"/>
      <c r="MVG15" s="460"/>
      <c r="MVH15" s="460"/>
      <c r="MVI15" s="460"/>
      <c r="MVJ15" s="460"/>
      <c r="MVK15" s="460"/>
      <c r="MVL15" s="460"/>
      <c r="MVM15" s="460"/>
      <c r="MVN15" s="460"/>
      <c r="MVO15" s="460"/>
      <c r="MVP15" s="460"/>
      <c r="MVQ15" s="460"/>
      <c r="MVR15" s="460"/>
      <c r="MVS15" s="460"/>
      <c r="MVT15" s="460"/>
      <c r="MVU15" s="460"/>
      <c r="MVV15" s="460"/>
      <c r="MVW15" s="460"/>
      <c r="MVX15" s="460"/>
      <c r="MVY15" s="460"/>
      <c r="MVZ15" s="460"/>
      <c r="MWA15" s="460"/>
      <c r="MWB15" s="460"/>
      <c r="MWC15" s="460"/>
      <c r="MWD15" s="460"/>
      <c r="MWE15" s="460"/>
      <c r="MWF15" s="460"/>
      <c r="MWG15" s="460"/>
      <c r="MWH15" s="460"/>
      <c r="MWI15" s="460"/>
      <c r="MWJ15" s="460"/>
      <c r="MWK15" s="460"/>
      <c r="MWL15" s="460"/>
      <c r="MWM15" s="460"/>
      <c r="MWN15" s="460"/>
      <c r="MWO15" s="460"/>
      <c r="MWP15" s="460"/>
      <c r="MWQ15" s="460"/>
      <c r="MWR15" s="460"/>
      <c r="MWS15" s="460"/>
      <c r="MWT15" s="460"/>
      <c r="MWU15" s="460"/>
      <c r="MWV15" s="460"/>
      <c r="MWW15" s="460"/>
      <c r="MWX15" s="460"/>
      <c r="MWY15" s="460"/>
      <c r="MWZ15" s="460"/>
      <c r="MXA15" s="460"/>
      <c r="MXB15" s="460"/>
      <c r="MXC15" s="460"/>
      <c r="MXD15" s="460"/>
      <c r="MXE15" s="460"/>
      <c r="MXF15" s="460"/>
      <c r="MXG15" s="460"/>
      <c r="MXH15" s="460"/>
      <c r="MXI15" s="460"/>
      <c r="MXJ15" s="460"/>
      <c r="MXK15" s="460"/>
      <c r="MXL15" s="460"/>
      <c r="MXM15" s="460"/>
      <c r="MXN15" s="460"/>
      <c r="MXO15" s="460"/>
      <c r="MXP15" s="460"/>
      <c r="MXQ15" s="460"/>
      <c r="MXR15" s="460"/>
      <c r="MXS15" s="460"/>
      <c r="MXT15" s="460"/>
      <c r="MXU15" s="460"/>
      <c r="MXV15" s="460"/>
      <c r="MXW15" s="460"/>
      <c r="MXX15" s="460"/>
      <c r="MXY15" s="460"/>
      <c r="MXZ15" s="460"/>
      <c r="MYA15" s="460"/>
      <c r="MYB15" s="460"/>
      <c r="MYC15" s="460"/>
      <c r="MYD15" s="460"/>
      <c r="MYE15" s="460"/>
      <c r="MYF15" s="460"/>
      <c r="MYG15" s="460"/>
      <c r="MYH15" s="460"/>
      <c r="MYI15" s="460"/>
      <c r="MYJ15" s="460"/>
      <c r="MYK15" s="460"/>
      <c r="MYL15" s="460"/>
      <c r="MYM15" s="460"/>
      <c r="MYN15" s="460"/>
      <c r="MYO15" s="460"/>
      <c r="MYP15" s="460"/>
      <c r="MYQ15" s="460"/>
      <c r="MYR15" s="460"/>
      <c r="MYS15" s="460"/>
      <c r="MYT15" s="460"/>
      <c r="MYU15" s="460"/>
      <c r="MYV15" s="460"/>
      <c r="MYW15" s="460"/>
      <c r="MYX15" s="460"/>
      <c r="MYY15" s="460"/>
      <c r="MYZ15" s="460"/>
      <c r="MZA15" s="460"/>
      <c r="MZB15" s="460"/>
      <c r="MZC15" s="460"/>
      <c r="MZD15" s="460"/>
      <c r="MZE15" s="460"/>
      <c r="MZF15" s="460"/>
      <c r="MZG15" s="460"/>
      <c r="MZH15" s="460"/>
      <c r="MZI15" s="460"/>
      <c r="MZJ15" s="460"/>
      <c r="MZK15" s="460"/>
      <c r="MZL15" s="460"/>
      <c r="MZM15" s="460"/>
      <c r="MZN15" s="460"/>
      <c r="MZO15" s="460"/>
      <c r="MZP15" s="460"/>
      <c r="MZQ15" s="460"/>
      <c r="MZR15" s="460"/>
      <c r="MZS15" s="460"/>
      <c r="MZT15" s="460"/>
      <c r="MZU15" s="460"/>
      <c r="MZV15" s="460"/>
      <c r="MZW15" s="460"/>
      <c r="MZX15" s="460"/>
      <c r="MZY15" s="460"/>
      <c r="MZZ15" s="460"/>
      <c r="NAA15" s="460"/>
      <c r="NAB15" s="460"/>
      <c r="NAC15" s="460"/>
      <c r="NAD15" s="460"/>
      <c r="NAE15" s="460"/>
      <c r="NAF15" s="460"/>
      <c r="NAG15" s="460"/>
      <c r="NAH15" s="460"/>
      <c r="NAI15" s="460"/>
      <c r="NAJ15" s="460"/>
      <c r="NAK15" s="460"/>
      <c r="NAL15" s="460"/>
      <c r="NAM15" s="460"/>
      <c r="NAN15" s="460"/>
      <c r="NAO15" s="460"/>
      <c r="NAP15" s="460"/>
      <c r="NAQ15" s="460"/>
      <c r="NAR15" s="460"/>
      <c r="NAS15" s="460"/>
      <c r="NAT15" s="460"/>
      <c r="NAU15" s="460"/>
      <c r="NAV15" s="460"/>
      <c r="NAW15" s="460"/>
      <c r="NAX15" s="460"/>
      <c r="NAY15" s="460"/>
      <c r="NAZ15" s="460"/>
      <c r="NBA15" s="460"/>
      <c r="NBB15" s="460"/>
      <c r="NBC15" s="460"/>
      <c r="NBD15" s="460"/>
      <c r="NBE15" s="460"/>
      <c r="NBF15" s="460"/>
      <c r="NBG15" s="460"/>
      <c r="NBH15" s="460"/>
      <c r="NBI15" s="460"/>
      <c r="NBJ15" s="460"/>
      <c r="NBK15" s="460"/>
      <c r="NBL15" s="460"/>
      <c r="NBM15" s="460"/>
      <c r="NBN15" s="460"/>
      <c r="NBO15" s="460"/>
      <c r="NBP15" s="460"/>
      <c r="NBQ15" s="460"/>
      <c r="NBR15" s="460"/>
      <c r="NBS15" s="460"/>
      <c r="NBT15" s="460"/>
      <c r="NBU15" s="460"/>
      <c r="NBV15" s="460"/>
      <c r="NBW15" s="460"/>
      <c r="NBX15" s="460"/>
      <c r="NBY15" s="460"/>
      <c r="NBZ15" s="460"/>
      <c r="NCA15" s="460"/>
      <c r="NCB15" s="460"/>
      <c r="NCC15" s="460"/>
      <c r="NCD15" s="460"/>
      <c r="NCE15" s="460"/>
      <c r="NCF15" s="460"/>
      <c r="NCG15" s="460"/>
      <c r="NCH15" s="460"/>
      <c r="NCI15" s="460"/>
      <c r="NCJ15" s="460"/>
      <c r="NCK15" s="460"/>
      <c r="NCL15" s="460"/>
      <c r="NCM15" s="460"/>
      <c r="NCN15" s="460"/>
      <c r="NCO15" s="460"/>
      <c r="NCP15" s="460"/>
      <c r="NCQ15" s="460"/>
      <c r="NCR15" s="460"/>
      <c r="NCS15" s="460"/>
      <c r="NCT15" s="460"/>
      <c r="NCU15" s="460"/>
      <c r="NCV15" s="460"/>
      <c r="NCW15" s="460"/>
      <c r="NCX15" s="460"/>
      <c r="NCY15" s="460"/>
      <c r="NCZ15" s="460"/>
      <c r="NDA15" s="460"/>
      <c r="NDB15" s="460"/>
      <c r="NDC15" s="460"/>
      <c r="NDD15" s="460"/>
      <c r="NDE15" s="460"/>
      <c r="NDF15" s="460"/>
      <c r="NDG15" s="460"/>
      <c r="NDH15" s="460"/>
      <c r="NDI15" s="460"/>
      <c r="NDJ15" s="460"/>
      <c r="NDK15" s="460"/>
      <c r="NDL15" s="460"/>
      <c r="NDM15" s="460"/>
      <c r="NDN15" s="460"/>
      <c r="NDO15" s="460"/>
      <c r="NDP15" s="460"/>
      <c r="NDQ15" s="460"/>
      <c r="NDR15" s="460"/>
      <c r="NDS15" s="460"/>
      <c r="NDT15" s="460"/>
      <c r="NDU15" s="460"/>
      <c r="NDV15" s="460"/>
      <c r="NDW15" s="460"/>
      <c r="NDX15" s="460"/>
      <c r="NDY15" s="460"/>
      <c r="NDZ15" s="460"/>
      <c r="NEA15" s="460"/>
      <c r="NEB15" s="460"/>
      <c r="NEC15" s="460"/>
      <c r="NED15" s="460"/>
      <c r="NEE15" s="460"/>
      <c r="NEF15" s="460"/>
      <c r="NEG15" s="460"/>
      <c r="NEH15" s="460"/>
      <c r="NEI15" s="460"/>
      <c r="NEJ15" s="460"/>
      <c r="NEK15" s="460"/>
      <c r="NEL15" s="460"/>
      <c r="NEM15" s="460"/>
      <c r="NEN15" s="460"/>
      <c r="NEO15" s="460"/>
      <c r="NEP15" s="460"/>
      <c r="NEQ15" s="460"/>
      <c r="NER15" s="460"/>
      <c r="NES15" s="460"/>
      <c r="NET15" s="460"/>
      <c r="NEU15" s="460"/>
      <c r="NEV15" s="460"/>
      <c r="NEW15" s="460"/>
      <c r="NEX15" s="460"/>
      <c r="NEY15" s="460"/>
      <c r="NEZ15" s="460"/>
      <c r="NFA15" s="460"/>
      <c r="NFB15" s="460"/>
      <c r="NFC15" s="460"/>
      <c r="NFD15" s="460"/>
      <c r="NFE15" s="460"/>
      <c r="NFF15" s="460"/>
      <c r="NFG15" s="460"/>
      <c r="NFH15" s="460"/>
      <c r="NFI15" s="460"/>
      <c r="NFJ15" s="460"/>
      <c r="NFK15" s="460"/>
      <c r="NFL15" s="460"/>
      <c r="NFM15" s="460"/>
      <c r="NFN15" s="460"/>
      <c r="NFO15" s="460"/>
      <c r="NFP15" s="460"/>
      <c r="NFQ15" s="460"/>
      <c r="NFR15" s="460"/>
      <c r="NFS15" s="460"/>
      <c r="NFT15" s="460"/>
      <c r="NFU15" s="460"/>
      <c r="NFV15" s="460"/>
      <c r="NFW15" s="460"/>
      <c r="NFX15" s="460"/>
      <c r="NFY15" s="460"/>
      <c r="NFZ15" s="460"/>
      <c r="NGA15" s="460"/>
      <c r="NGB15" s="460"/>
      <c r="NGC15" s="460"/>
      <c r="NGD15" s="460"/>
      <c r="NGE15" s="460"/>
      <c r="NGF15" s="460"/>
      <c r="NGG15" s="460"/>
      <c r="NGH15" s="460"/>
      <c r="NGI15" s="460"/>
      <c r="NGJ15" s="460"/>
      <c r="NGK15" s="460"/>
      <c r="NGL15" s="460"/>
      <c r="NGM15" s="460"/>
      <c r="NGN15" s="460"/>
      <c r="NGO15" s="460"/>
      <c r="NGP15" s="460"/>
      <c r="NGQ15" s="460"/>
      <c r="NGR15" s="460"/>
      <c r="NGS15" s="460"/>
      <c r="NGT15" s="460"/>
      <c r="NGU15" s="460"/>
      <c r="NGV15" s="460"/>
      <c r="NGW15" s="460"/>
      <c r="NGX15" s="460"/>
      <c r="NGY15" s="460"/>
      <c r="NGZ15" s="460"/>
      <c r="NHA15" s="460"/>
      <c r="NHB15" s="460"/>
      <c r="NHC15" s="460"/>
      <c r="NHD15" s="460"/>
      <c r="NHE15" s="460"/>
      <c r="NHF15" s="460"/>
      <c r="NHG15" s="460"/>
      <c r="NHH15" s="460"/>
      <c r="NHI15" s="460"/>
      <c r="NHJ15" s="460"/>
      <c r="NHK15" s="460"/>
      <c r="NHL15" s="460"/>
      <c r="NHM15" s="460"/>
      <c r="NHN15" s="460"/>
      <c r="NHO15" s="460"/>
      <c r="NHP15" s="460"/>
      <c r="NHQ15" s="460"/>
      <c r="NHR15" s="460"/>
      <c r="NHS15" s="460"/>
      <c r="NHT15" s="460"/>
      <c r="NHU15" s="460"/>
      <c r="NHV15" s="460"/>
      <c r="NHW15" s="460"/>
      <c r="NHX15" s="460"/>
      <c r="NHY15" s="460"/>
      <c r="NHZ15" s="460"/>
      <c r="NIA15" s="460"/>
      <c r="NIB15" s="460"/>
      <c r="NIC15" s="460"/>
      <c r="NID15" s="460"/>
      <c r="NIE15" s="460"/>
      <c r="NIF15" s="460"/>
      <c r="NIG15" s="460"/>
      <c r="NIH15" s="460"/>
      <c r="NII15" s="460"/>
      <c r="NIJ15" s="460"/>
      <c r="NIK15" s="460"/>
      <c r="NIL15" s="460"/>
      <c r="NIM15" s="460"/>
      <c r="NIN15" s="460"/>
      <c r="NIO15" s="460"/>
      <c r="NIP15" s="460"/>
      <c r="NIQ15" s="460"/>
      <c r="NIR15" s="460"/>
      <c r="NIS15" s="460"/>
      <c r="NIT15" s="460"/>
      <c r="NIU15" s="460"/>
      <c r="NIV15" s="460"/>
      <c r="NIW15" s="460"/>
      <c r="NIX15" s="460"/>
      <c r="NIY15" s="460"/>
      <c r="NIZ15" s="460"/>
      <c r="NJA15" s="460"/>
      <c r="NJB15" s="460"/>
      <c r="NJC15" s="460"/>
      <c r="NJD15" s="460"/>
      <c r="NJE15" s="460"/>
      <c r="NJF15" s="460"/>
      <c r="NJG15" s="460"/>
      <c r="NJH15" s="460"/>
      <c r="NJI15" s="460"/>
      <c r="NJJ15" s="460"/>
      <c r="NJK15" s="460"/>
      <c r="NJL15" s="460"/>
      <c r="NJM15" s="460"/>
      <c r="NJN15" s="460"/>
      <c r="NJO15" s="460"/>
      <c r="NJP15" s="460"/>
      <c r="NJQ15" s="460"/>
      <c r="NJR15" s="460"/>
      <c r="NJS15" s="460"/>
      <c r="NJT15" s="460"/>
      <c r="NJU15" s="460"/>
      <c r="NJV15" s="460"/>
      <c r="NJW15" s="460"/>
      <c r="NJX15" s="460"/>
      <c r="NJY15" s="460"/>
      <c r="NJZ15" s="460"/>
      <c r="NKA15" s="460"/>
      <c r="NKB15" s="460"/>
      <c r="NKC15" s="460"/>
      <c r="NKD15" s="460"/>
      <c r="NKE15" s="460"/>
      <c r="NKF15" s="460"/>
      <c r="NKG15" s="460"/>
      <c r="NKH15" s="460"/>
      <c r="NKI15" s="460"/>
      <c r="NKJ15" s="460"/>
      <c r="NKK15" s="460"/>
      <c r="NKL15" s="460"/>
      <c r="NKM15" s="460"/>
      <c r="NKN15" s="460"/>
      <c r="NKO15" s="460"/>
      <c r="NKP15" s="460"/>
      <c r="NKQ15" s="460"/>
      <c r="NKR15" s="460"/>
      <c r="NKS15" s="460"/>
      <c r="NKT15" s="460"/>
      <c r="NKU15" s="460"/>
      <c r="NKV15" s="460"/>
      <c r="NKW15" s="460"/>
      <c r="NKX15" s="460"/>
      <c r="NKY15" s="460"/>
      <c r="NKZ15" s="460"/>
      <c r="NLA15" s="460"/>
      <c r="NLB15" s="460"/>
      <c r="NLC15" s="460"/>
      <c r="NLD15" s="460"/>
      <c r="NLE15" s="460"/>
      <c r="NLF15" s="460"/>
      <c r="NLG15" s="460"/>
      <c r="NLH15" s="460"/>
      <c r="NLI15" s="460"/>
      <c r="NLJ15" s="460"/>
      <c r="NLK15" s="460"/>
      <c r="NLL15" s="460"/>
      <c r="NLM15" s="460"/>
      <c r="NLN15" s="460"/>
      <c r="NLO15" s="460"/>
      <c r="NLP15" s="460"/>
      <c r="NLQ15" s="460"/>
      <c r="NLR15" s="460"/>
      <c r="NLS15" s="460"/>
      <c r="NLT15" s="460"/>
      <c r="NLU15" s="460"/>
      <c r="NLV15" s="460"/>
      <c r="NLW15" s="460"/>
      <c r="NLX15" s="460"/>
      <c r="NLY15" s="460"/>
      <c r="NLZ15" s="460"/>
      <c r="NMA15" s="460"/>
      <c r="NMB15" s="460"/>
      <c r="NMC15" s="460"/>
      <c r="NMD15" s="460"/>
      <c r="NME15" s="460"/>
      <c r="NMF15" s="460"/>
      <c r="NMG15" s="460"/>
      <c r="NMH15" s="460"/>
      <c r="NMI15" s="460"/>
      <c r="NMJ15" s="460"/>
      <c r="NMK15" s="460"/>
      <c r="NML15" s="460"/>
      <c r="NMM15" s="460"/>
      <c r="NMN15" s="460"/>
      <c r="NMO15" s="460"/>
      <c r="NMP15" s="460"/>
      <c r="NMQ15" s="460"/>
      <c r="NMR15" s="460"/>
      <c r="NMS15" s="460"/>
      <c r="NMT15" s="460"/>
      <c r="NMU15" s="460"/>
      <c r="NMV15" s="460"/>
      <c r="NMW15" s="460"/>
      <c r="NMX15" s="460"/>
      <c r="NMY15" s="460"/>
      <c r="NMZ15" s="460"/>
      <c r="NNA15" s="460"/>
      <c r="NNB15" s="460"/>
      <c r="NNC15" s="460"/>
      <c r="NND15" s="460"/>
      <c r="NNE15" s="460"/>
      <c r="NNF15" s="460"/>
      <c r="NNG15" s="460"/>
      <c r="NNH15" s="460"/>
      <c r="NNI15" s="460"/>
      <c r="NNJ15" s="460"/>
      <c r="NNK15" s="460"/>
      <c r="NNL15" s="460"/>
      <c r="NNM15" s="460"/>
      <c r="NNN15" s="460"/>
      <c r="NNO15" s="460"/>
      <c r="NNP15" s="460"/>
      <c r="NNQ15" s="460"/>
      <c r="NNR15" s="460"/>
      <c r="NNS15" s="460"/>
      <c r="NNT15" s="460"/>
      <c r="NNU15" s="460"/>
      <c r="NNV15" s="460"/>
      <c r="NNW15" s="460"/>
      <c r="NNX15" s="460"/>
      <c r="NNY15" s="460"/>
      <c r="NNZ15" s="460"/>
      <c r="NOA15" s="460"/>
      <c r="NOB15" s="460"/>
      <c r="NOC15" s="460"/>
      <c r="NOD15" s="460"/>
      <c r="NOE15" s="460"/>
      <c r="NOF15" s="460"/>
      <c r="NOG15" s="460"/>
      <c r="NOH15" s="460"/>
      <c r="NOI15" s="460"/>
      <c r="NOJ15" s="460"/>
      <c r="NOK15" s="460"/>
      <c r="NOL15" s="460"/>
      <c r="NOM15" s="460"/>
      <c r="NON15" s="460"/>
      <c r="NOO15" s="460"/>
      <c r="NOP15" s="460"/>
      <c r="NOQ15" s="460"/>
      <c r="NOR15" s="460"/>
      <c r="NOS15" s="460"/>
      <c r="NOT15" s="460"/>
      <c r="NOU15" s="460"/>
      <c r="NOV15" s="460"/>
      <c r="NOW15" s="460"/>
      <c r="NOX15" s="460"/>
      <c r="NOY15" s="460"/>
      <c r="NOZ15" s="460"/>
      <c r="NPA15" s="460"/>
      <c r="NPB15" s="460"/>
      <c r="NPC15" s="460"/>
      <c r="NPD15" s="460"/>
      <c r="NPE15" s="460"/>
      <c r="NPF15" s="460"/>
      <c r="NPG15" s="460"/>
      <c r="NPH15" s="460"/>
      <c r="NPI15" s="460"/>
      <c r="NPJ15" s="460"/>
      <c r="NPK15" s="460"/>
      <c r="NPL15" s="460"/>
      <c r="NPM15" s="460"/>
      <c r="NPN15" s="460"/>
      <c r="NPO15" s="460"/>
      <c r="NPP15" s="460"/>
      <c r="NPQ15" s="460"/>
      <c r="NPR15" s="460"/>
      <c r="NPS15" s="460"/>
      <c r="NPT15" s="460"/>
      <c r="NPU15" s="460"/>
      <c r="NPV15" s="460"/>
      <c r="NPW15" s="460"/>
      <c r="NPX15" s="460"/>
      <c r="NPY15" s="460"/>
      <c r="NPZ15" s="460"/>
      <c r="NQA15" s="460"/>
      <c r="NQB15" s="460"/>
      <c r="NQC15" s="460"/>
      <c r="NQD15" s="460"/>
      <c r="NQE15" s="460"/>
      <c r="NQF15" s="460"/>
      <c r="NQG15" s="460"/>
      <c r="NQH15" s="460"/>
      <c r="NQI15" s="460"/>
      <c r="NQJ15" s="460"/>
      <c r="NQK15" s="460"/>
      <c r="NQL15" s="460"/>
      <c r="NQM15" s="460"/>
      <c r="NQN15" s="460"/>
      <c r="NQO15" s="460"/>
      <c r="NQP15" s="460"/>
      <c r="NQQ15" s="460"/>
      <c r="NQR15" s="460"/>
      <c r="NQS15" s="460"/>
      <c r="NQT15" s="460"/>
      <c r="NQU15" s="460"/>
      <c r="NQV15" s="460"/>
      <c r="NQW15" s="460"/>
      <c r="NQX15" s="460"/>
      <c r="NQY15" s="460"/>
      <c r="NQZ15" s="460"/>
      <c r="NRA15" s="460"/>
      <c r="NRB15" s="460"/>
      <c r="NRC15" s="460"/>
      <c r="NRD15" s="460"/>
      <c r="NRE15" s="460"/>
      <c r="NRF15" s="460"/>
      <c r="NRG15" s="460"/>
      <c r="NRH15" s="460"/>
      <c r="NRI15" s="460"/>
      <c r="NRJ15" s="460"/>
      <c r="NRK15" s="460"/>
      <c r="NRL15" s="460"/>
      <c r="NRM15" s="460"/>
      <c r="NRN15" s="460"/>
      <c r="NRO15" s="460"/>
      <c r="NRP15" s="460"/>
      <c r="NRQ15" s="460"/>
      <c r="NRR15" s="460"/>
      <c r="NRS15" s="460"/>
      <c r="NRT15" s="460"/>
      <c r="NRU15" s="460"/>
      <c r="NRV15" s="460"/>
      <c r="NRW15" s="460"/>
      <c r="NRX15" s="460"/>
      <c r="NRY15" s="460"/>
      <c r="NRZ15" s="460"/>
      <c r="NSA15" s="460"/>
      <c r="NSB15" s="460"/>
      <c r="NSC15" s="460"/>
      <c r="NSD15" s="460"/>
      <c r="NSE15" s="460"/>
      <c r="NSF15" s="460"/>
      <c r="NSG15" s="460"/>
      <c r="NSH15" s="460"/>
      <c r="NSI15" s="460"/>
      <c r="NSJ15" s="460"/>
      <c r="NSK15" s="460"/>
      <c r="NSL15" s="460"/>
      <c r="NSM15" s="460"/>
      <c r="NSN15" s="460"/>
      <c r="NSO15" s="460"/>
      <c r="NSP15" s="460"/>
      <c r="NSQ15" s="460"/>
      <c r="NSR15" s="460"/>
      <c r="NSS15" s="460"/>
      <c r="NST15" s="460"/>
      <c r="NSU15" s="460"/>
      <c r="NSV15" s="460"/>
      <c r="NSW15" s="460"/>
      <c r="NSX15" s="460"/>
      <c r="NSY15" s="460"/>
      <c r="NSZ15" s="460"/>
      <c r="NTA15" s="460"/>
      <c r="NTB15" s="460"/>
      <c r="NTC15" s="460"/>
      <c r="NTD15" s="460"/>
      <c r="NTE15" s="460"/>
      <c r="NTF15" s="460"/>
      <c r="NTG15" s="460"/>
      <c r="NTH15" s="460"/>
      <c r="NTI15" s="460"/>
      <c r="NTJ15" s="460"/>
      <c r="NTK15" s="460"/>
      <c r="NTL15" s="460"/>
      <c r="NTM15" s="460"/>
      <c r="NTN15" s="460"/>
      <c r="NTO15" s="460"/>
      <c r="NTP15" s="460"/>
      <c r="NTQ15" s="460"/>
      <c r="NTR15" s="460"/>
      <c r="NTS15" s="460"/>
      <c r="NTT15" s="460"/>
      <c r="NTU15" s="460"/>
      <c r="NTV15" s="460"/>
      <c r="NTW15" s="460"/>
      <c r="NTX15" s="460"/>
      <c r="NTY15" s="460"/>
      <c r="NTZ15" s="460"/>
      <c r="NUA15" s="460"/>
      <c r="NUB15" s="460"/>
      <c r="NUC15" s="460"/>
      <c r="NUD15" s="460"/>
      <c r="NUE15" s="460"/>
      <c r="NUF15" s="460"/>
      <c r="NUG15" s="460"/>
      <c r="NUH15" s="460"/>
      <c r="NUI15" s="460"/>
      <c r="NUJ15" s="460"/>
      <c r="NUK15" s="460"/>
      <c r="NUL15" s="460"/>
      <c r="NUM15" s="460"/>
      <c r="NUN15" s="460"/>
      <c r="NUO15" s="460"/>
      <c r="NUP15" s="460"/>
      <c r="NUQ15" s="460"/>
      <c r="NUR15" s="460"/>
      <c r="NUS15" s="460"/>
      <c r="NUT15" s="460"/>
      <c r="NUU15" s="460"/>
      <c r="NUV15" s="460"/>
      <c r="NUW15" s="460"/>
      <c r="NUX15" s="460"/>
      <c r="NUY15" s="460"/>
      <c r="NUZ15" s="460"/>
      <c r="NVA15" s="460"/>
      <c r="NVB15" s="460"/>
      <c r="NVC15" s="460"/>
      <c r="NVD15" s="460"/>
      <c r="NVE15" s="460"/>
      <c r="NVF15" s="460"/>
      <c r="NVG15" s="460"/>
      <c r="NVH15" s="460"/>
      <c r="NVI15" s="460"/>
      <c r="NVJ15" s="460"/>
      <c r="NVK15" s="460"/>
      <c r="NVL15" s="460"/>
      <c r="NVM15" s="460"/>
      <c r="NVN15" s="460"/>
      <c r="NVO15" s="460"/>
      <c r="NVP15" s="460"/>
      <c r="NVQ15" s="460"/>
      <c r="NVR15" s="460"/>
      <c r="NVS15" s="460"/>
      <c r="NVT15" s="460"/>
      <c r="NVU15" s="460"/>
      <c r="NVV15" s="460"/>
      <c r="NVW15" s="460"/>
      <c r="NVX15" s="460"/>
      <c r="NVY15" s="460"/>
      <c r="NVZ15" s="460"/>
      <c r="NWA15" s="460"/>
      <c r="NWB15" s="460"/>
      <c r="NWC15" s="460"/>
      <c r="NWD15" s="460"/>
      <c r="NWE15" s="460"/>
      <c r="NWF15" s="460"/>
      <c r="NWG15" s="460"/>
      <c r="NWH15" s="460"/>
      <c r="NWI15" s="460"/>
      <c r="NWJ15" s="460"/>
      <c r="NWK15" s="460"/>
      <c r="NWL15" s="460"/>
      <c r="NWM15" s="460"/>
      <c r="NWN15" s="460"/>
      <c r="NWO15" s="460"/>
      <c r="NWP15" s="460"/>
      <c r="NWQ15" s="460"/>
      <c r="NWR15" s="460"/>
      <c r="NWS15" s="460"/>
      <c r="NWT15" s="460"/>
      <c r="NWU15" s="460"/>
      <c r="NWV15" s="460"/>
      <c r="NWW15" s="460"/>
      <c r="NWX15" s="460"/>
      <c r="NWY15" s="460"/>
      <c r="NWZ15" s="460"/>
      <c r="NXA15" s="460"/>
      <c r="NXB15" s="460"/>
      <c r="NXC15" s="460"/>
      <c r="NXD15" s="460"/>
      <c r="NXE15" s="460"/>
      <c r="NXF15" s="460"/>
      <c r="NXG15" s="460"/>
      <c r="NXH15" s="460"/>
      <c r="NXI15" s="460"/>
      <c r="NXJ15" s="460"/>
      <c r="NXK15" s="460"/>
      <c r="NXL15" s="460"/>
      <c r="NXM15" s="460"/>
      <c r="NXN15" s="460"/>
      <c r="NXO15" s="460"/>
      <c r="NXP15" s="460"/>
      <c r="NXQ15" s="460"/>
      <c r="NXR15" s="460"/>
      <c r="NXS15" s="460"/>
      <c r="NXT15" s="460"/>
      <c r="NXU15" s="460"/>
      <c r="NXV15" s="460"/>
      <c r="NXW15" s="460"/>
      <c r="NXX15" s="460"/>
      <c r="NXY15" s="460"/>
      <c r="NXZ15" s="460"/>
      <c r="NYA15" s="460"/>
      <c r="NYB15" s="460"/>
      <c r="NYC15" s="460"/>
      <c r="NYD15" s="460"/>
      <c r="NYE15" s="460"/>
      <c r="NYF15" s="460"/>
      <c r="NYG15" s="460"/>
      <c r="NYH15" s="460"/>
      <c r="NYI15" s="460"/>
      <c r="NYJ15" s="460"/>
      <c r="NYK15" s="460"/>
      <c r="NYL15" s="460"/>
      <c r="NYM15" s="460"/>
      <c r="NYN15" s="460"/>
      <c r="NYO15" s="460"/>
      <c r="NYP15" s="460"/>
      <c r="NYQ15" s="460"/>
      <c r="NYR15" s="460"/>
      <c r="NYS15" s="460"/>
      <c r="NYT15" s="460"/>
      <c r="NYU15" s="460"/>
      <c r="NYV15" s="460"/>
      <c r="NYW15" s="460"/>
      <c r="NYX15" s="460"/>
      <c r="NYY15" s="460"/>
      <c r="NYZ15" s="460"/>
      <c r="NZA15" s="460"/>
      <c r="NZB15" s="460"/>
      <c r="NZC15" s="460"/>
      <c r="NZD15" s="460"/>
      <c r="NZE15" s="460"/>
      <c r="NZF15" s="460"/>
      <c r="NZG15" s="460"/>
      <c r="NZH15" s="460"/>
      <c r="NZI15" s="460"/>
      <c r="NZJ15" s="460"/>
      <c r="NZK15" s="460"/>
      <c r="NZL15" s="460"/>
      <c r="NZM15" s="460"/>
      <c r="NZN15" s="460"/>
      <c r="NZO15" s="460"/>
      <c r="NZP15" s="460"/>
      <c r="NZQ15" s="460"/>
      <c r="NZR15" s="460"/>
      <c r="NZS15" s="460"/>
      <c r="NZT15" s="460"/>
      <c r="NZU15" s="460"/>
      <c r="NZV15" s="460"/>
      <c r="NZW15" s="460"/>
      <c r="NZX15" s="460"/>
      <c r="NZY15" s="460"/>
      <c r="NZZ15" s="460"/>
      <c r="OAA15" s="460"/>
      <c r="OAB15" s="460"/>
      <c r="OAC15" s="460"/>
      <c r="OAD15" s="460"/>
      <c r="OAE15" s="460"/>
      <c r="OAF15" s="460"/>
      <c r="OAG15" s="460"/>
      <c r="OAH15" s="460"/>
      <c r="OAI15" s="460"/>
      <c r="OAJ15" s="460"/>
      <c r="OAK15" s="460"/>
      <c r="OAL15" s="460"/>
      <c r="OAM15" s="460"/>
      <c r="OAN15" s="460"/>
      <c r="OAO15" s="460"/>
      <c r="OAP15" s="460"/>
      <c r="OAQ15" s="460"/>
      <c r="OAR15" s="460"/>
      <c r="OAS15" s="460"/>
      <c r="OAT15" s="460"/>
      <c r="OAU15" s="460"/>
      <c r="OAV15" s="460"/>
      <c r="OAW15" s="460"/>
      <c r="OAX15" s="460"/>
      <c r="OAY15" s="460"/>
      <c r="OAZ15" s="460"/>
      <c r="OBA15" s="460"/>
      <c r="OBB15" s="460"/>
      <c r="OBC15" s="460"/>
      <c r="OBD15" s="460"/>
      <c r="OBE15" s="460"/>
      <c r="OBF15" s="460"/>
      <c r="OBG15" s="460"/>
      <c r="OBH15" s="460"/>
      <c r="OBI15" s="460"/>
      <c r="OBJ15" s="460"/>
      <c r="OBK15" s="460"/>
      <c r="OBL15" s="460"/>
      <c r="OBM15" s="460"/>
      <c r="OBN15" s="460"/>
      <c r="OBO15" s="460"/>
      <c r="OBP15" s="460"/>
      <c r="OBQ15" s="460"/>
      <c r="OBR15" s="460"/>
      <c r="OBS15" s="460"/>
      <c r="OBT15" s="460"/>
      <c r="OBU15" s="460"/>
      <c r="OBV15" s="460"/>
      <c r="OBW15" s="460"/>
      <c r="OBX15" s="460"/>
      <c r="OBY15" s="460"/>
      <c r="OBZ15" s="460"/>
      <c r="OCA15" s="460"/>
      <c r="OCB15" s="460"/>
      <c r="OCC15" s="460"/>
      <c r="OCD15" s="460"/>
      <c r="OCE15" s="460"/>
      <c r="OCF15" s="460"/>
      <c r="OCG15" s="460"/>
      <c r="OCH15" s="460"/>
      <c r="OCI15" s="460"/>
      <c r="OCJ15" s="460"/>
      <c r="OCK15" s="460"/>
      <c r="OCL15" s="460"/>
      <c r="OCM15" s="460"/>
      <c r="OCN15" s="460"/>
      <c r="OCO15" s="460"/>
      <c r="OCP15" s="460"/>
      <c r="OCQ15" s="460"/>
      <c r="OCR15" s="460"/>
      <c r="OCS15" s="460"/>
      <c r="OCT15" s="460"/>
      <c r="OCU15" s="460"/>
      <c r="OCV15" s="460"/>
      <c r="OCW15" s="460"/>
      <c r="OCX15" s="460"/>
      <c r="OCY15" s="460"/>
      <c r="OCZ15" s="460"/>
      <c r="ODA15" s="460"/>
      <c r="ODB15" s="460"/>
      <c r="ODC15" s="460"/>
      <c r="ODD15" s="460"/>
      <c r="ODE15" s="460"/>
      <c r="ODF15" s="460"/>
      <c r="ODG15" s="460"/>
      <c r="ODH15" s="460"/>
      <c r="ODI15" s="460"/>
      <c r="ODJ15" s="460"/>
      <c r="ODK15" s="460"/>
      <c r="ODL15" s="460"/>
      <c r="ODM15" s="460"/>
      <c r="ODN15" s="460"/>
      <c r="ODO15" s="460"/>
      <c r="ODP15" s="460"/>
      <c r="ODQ15" s="460"/>
      <c r="ODR15" s="460"/>
      <c r="ODS15" s="460"/>
      <c r="ODT15" s="460"/>
      <c r="ODU15" s="460"/>
      <c r="ODV15" s="460"/>
      <c r="ODW15" s="460"/>
      <c r="ODX15" s="460"/>
      <c r="ODY15" s="460"/>
      <c r="ODZ15" s="460"/>
      <c r="OEA15" s="460"/>
      <c r="OEB15" s="460"/>
      <c r="OEC15" s="460"/>
      <c r="OED15" s="460"/>
      <c r="OEE15" s="460"/>
      <c r="OEF15" s="460"/>
      <c r="OEG15" s="460"/>
      <c r="OEH15" s="460"/>
      <c r="OEI15" s="460"/>
      <c r="OEJ15" s="460"/>
      <c r="OEK15" s="460"/>
      <c r="OEL15" s="460"/>
      <c r="OEM15" s="460"/>
      <c r="OEN15" s="460"/>
      <c r="OEO15" s="460"/>
      <c r="OEP15" s="460"/>
      <c r="OEQ15" s="460"/>
      <c r="OER15" s="460"/>
      <c r="OES15" s="460"/>
      <c r="OET15" s="460"/>
      <c r="OEU15" s="460"/>
      <c r="OEV15" s="460"/>
      <c r="OEW15" s="460"/>
      <c r="OEX15" s="460"/>
      <c r="OEY15" s="460"/>
      <c r="OEZ15" s="460"/>
      <c r="OFA15" s="460"/>
      <c r="OFB15" s="460"/>
      <c r="OFC15" s="460"/>
      <c r="OFD15" s="460"/>
      <c r="OFE15" s="460"/>
      <c r="OFF15" s="460"/>
      <c r="OFG15" s="460"/>
      <c r="OFH15" s="460"/>
      <c r="OFI15" s="460"/>
      <c r="OFJ15" s="460"/>
      <c r="OFK15" s="460"/>
      <c r="OFL15" s="460"/>
      <c r="OFM15" s="460"/>
      <c r="OFN15" s="460"/>
      <c r="OFO15" s="460"/>
      <c r="OFP15" s="460"/>
      <c r="OFQ15" s="460"/>
      <c r="OFR15" s="460"/>
      <c r="OFS15" s="460"/>
      <c r="OFT15" s="460"/>
      <c r="OFU15" s="460"/>
      <c r="OFV15" s="460"/>
      <c r="OFW15" s="460"/>
      <c r="OFX15" s="460"/>
      <c r="OFY15" s="460"/>
      <c r="OFZ15" s="460"/>
      <c r="OGA15" s="460"/>
      <c r="OGB15" s="460"/>
      <c r="OGC15" s="460"/>
      <c r="OGD15" s="460"/>
      <c r="OGE15" s="460"/>
      <c r="OGF15" s="460"/>
      <c r="OGG15" s="460"/>
      <c r="OGH15" s="460"/>
      <c r="OGI15" s="460"/>
      <c r="OGJ15" s="460"/>
      <c r="OGK15" s="460"/>
      <c r="OGL15" s="460"/>
      <c r="OGM15" s="460"/>
      <c r="OGN15" s="460"/>
      <c r="OGO15" s="460"/>
      <c r="OGP15" s="460"/>
      <c r="OGQ15" s="460"/>
      <c r="OGR15" s="460"/>
      <c r="OGS15" s="460"/>
      <c r="OGT15" s="460"/>
      <c r="OGU15" s="460"/>
      <c r="OGV15" s="460"/>
      <c r="OGW15" s="460"/>
      <c r="OGX15" s="460"/>
      <c r="OGY15" s="460"/>
      <c r="OGZ15" s="460"/>
      <c r="OHA15" s="460"/>
      <c r="OHB15" s="460"/>
      <c r="OHC15" s="460"/>
      <c r="OHD15" s="460"/>
      <c r="OHE15" s="460"/>
      <c r="OHF15" s="460"/>
      <c r="OHG15" s="460"/>
      <c r="OHH15" s="460"/>
      <c r="OHI15" s="460"/>
      <c r="OHJ15" s="460"/>
      <c r="OHK15" s="460"/>
      <c r="OHL15" s="460"/>
      <c r="OHM15" s="460"/>
      <c r="OHN15" s="460"/>
      <c r="OHO15" s="460"/>
      <c r="OHP15" s="460"/>
      <c r="OHQ15" s="460"/>
      <c r="OHR15" s="460"/>
      <c r="OHS15" s="460"/>
      <c r="OHT15" s="460"/>
      <c r="OHU15" s="460"/>
      <c r="OHV15" s="460"/>
      <c r="OHW15" s="460"/>
      <c r="OHX15" s="460"/>
      <c r="OHY15" s="460"/>
      <c r="OHZ15" s="460"/>
      <c r="OIA15" s="460"/>
      <c r="OIB15" s="460"/>
      <c r="OIC15" s="460"/>
      <c r="OID15" s="460"/>
      <c r="OIE15" s="460"/>
      <c r="OIF15" s="460"/>
      <c r="OIG15" s="460"/>
      <c r="OIH15" s="460"/>
      <c r="OII15" s="460"/>
      <c r="OIJ15" s="460"/>
      <c r="OIK15" s="460"/>
      <c r="OIL15" s="460"/>
      <c r="OIM15" s="460"/>
      <c r="OIN15" s="460"/>
      <c r="OIO15" s="460"/>
      <c r="OIP15" s="460"/>
      <c r="OIQ15" s="460"/>
      <c r="OIR15" s="460"/>
      <c r="OIS15" s="460"/>
      <c r="OIT15" s="460"/>
      <c r="OIU15" s="460"/>
      <c r="OIV15" s="460"/>
      <c r="OIW15" s="460"/>
      <c r="OIX15" s="460"/>
      <c r="OIY15" s="460"/>
      <c r="OIZ15" s="460"/>
      <c r="OJA15" s="460"/>
      <c r="OJB15" s="460"/>
      <c r="OJC15" s="460"/>
      <c r="OJD15" s="460"/>
      <c r="OJE15" s="460"/>
      <c r="OJF15" s="460"/>
      <c r="OJG15" s="460"/>
      <c r="OJH15" s="460"/>
      <c r="OJI15" s="460"/>
      <c r="OJJ15" s="460"/>
      <c r="OJK15" s="460"/>
      <c r="OJL15" s="460"/>
      <c r="OJM15" s="460"/>
      <c r="OJN15" s="460"/>
      <c r="OJO15" s="460"/>
      <c r="OJP15" s="460"/>
      <c r="OJQ15" s="460"/>
      <c r="OJR15" s="460"/>
      <c r="OJS15" s="460"/>
      <c r="OJT15" s="460"/>
      <c r="OJU15" s="460"/>
      <c r="OJV15" s="460"/>
      <c r="OJW15" s="460"/>
      <c r="OJX15" s="460"/>
      <c r="OJY15" s="460"/>
      <c r="OJZ15" s="460"/>
      <c r="OKA15" s="460"/>
      <c r="OKB15" s="460"/>
      <c r="OKC15" s="460"/>
      <c r="OKD15" s="460"/>
      <c r="OKE15" s="460"/>
      <c r="OKF15" s="460"/>
      <c r="OKG15" s="460"/>
      <c r="OKH15" s="460"/>
      <c r="OKI15" s="460"/>
      <c r="OKJ15" s="460"/>
      <c r="OKK15" s="460"/>
      <c r="OKL15" s="460"/>
      <c r="OKM15" s="460"/>
      <c r="OKN15" s="460"/>
      <c r="OKO15" s="460"/>
      <c r="OKP15" s="460"/>
      <c r="OKQ15" s="460"/>
      <c r="OKR15" s="460"/>
      <c r="OKS15" s="460"/>
      <c r="OKT15" s="460"/>
      <c r="OKU15" s="460"/>
      <c r="OKV15" s="460"/>
      <c r="OKW15" s="460"/>
      <c r="OKX15" s="460"/>
      <c r="OKY15" s="460"/>
      <c r="OKZ15" s="460"/>
      <c r="OLA15" s="460"/>
      <c r="OLB15" s="460"/>
      <c r="OLC15" s="460"/>
      <c r="OLD15" s="460"/>
      <c r="OLE15" s="460"/>
      <c r="OLF15" s="460"/>
      <c r="OLG15" s="460"/>
      <c r="OLH15" s="460"/>
      <c r="OLI15" s="460"/>
      <c r="OLJ15" s="460"/>
      <c r="OLK15" s="460"/>
      <c r="OLL15" s="460"/>
      <c r="OLM15" s="460"/>
      <c r="OLN15" s="460"/>
      <c r="OLO15" s="460"/>
      <c r="OLP15" s="460"/>
      <c r="OLQ15" s="460"/>
      <c r="OLR15" s="460"/>
      <c r="OLS15" s="460"/>
      <c r="OLT15" s="460"/>
      <c r="OLU15" s="460"/>
      <c r="OLV15" s="460"/>
      <c r="OLW15" s="460"/>
      <c r="OLX15" s="460"/>
      <c r="OLY15" s="460"/>
      <c r="OLZ15" s="460"/>
      <c r="OMA15" s="460"/>
      <c r="OMB15" s="460"/>
      <c r="OMC15" s="460"/>
      <c r="OMD15" s="460"/>
      <c r="OME15" s="460"/>
      <c r="OMF15" s="460"/>
      <c r="OMG15" s="460"/>
      <c r="OMH15" s="460"/>
      <c r="OMI15" s="460"/>
      <c r="OMJ15" s="460"/>
      <c r="OMK15" s="460"/>
      <c r="OML15" s="460"/>
      <c r="OMM15" s="460"/>
      <c r="OMN15" s="460"/>
      <c r="OMO15" s="460"/>
      <c r="OMP15" s="460"/>
      <c r="OMQ15" s="460"/>
      <c r="OMR15" s="460"/>
      <c r="OMS15" s="460"/>
      <c r="OMT15" s="460"/>
      <c r="OMU15" s="460"/>
      <c r="OMV15" s="460"/>
      <c r="OMW15" s="460"/>
      <c r="OMX15" s="460"/>
      <c r="OMY15" s="460"/>
      <c r="OMZ15" s="460"/>
      <c r="ONA15" s="460"/>
      <c r="ONB15" s="460"/>
      <c r="ONC15" s="460"/>
      <c r="OND15" s="460"/>
      <c r="ONE15" s="460"/>
      <c r="ONF15" s="460"/>
      <c r="ONG15" s="460"/>
      <c r="ONH15" s="460"/>
      <c r="ONI15" s="460"/>
      <c r="ONJ15" s="460"/>
      <c r="ONK15" s="460"/>
      <c r="ONL15" s="460"/>
      <c r="ONM15" s="460"/>
      <c r="ONN15" s="460"/>
      <c r="ONO15" s="460"/>
      <c r="ONP15" s="460"/>
      <c r="ONQ15" s="460"/>
      <c r="ONR15" s="460"/>
      <c r="ONS15" s="460"/>
      <c r="ONT15" s="460"/>
      <c r="ONU15" s="460"/>
      <c r="ONV15" s="460"/>
      <c r="ONW15" s="460"/>
      <c r="ONX15" s="460"/>
      <c r="ONY15" s="460"/>
      <c r="ONZ15" s="460"/>
      <c r="OOA15" s="460"/>
      <c r="OOB15" s="460"/>
      <c r="OOC15" s="460"/>
      <c r="OOD15" s="460"/>
      <c r="OOE15" s="460"/>
      <c r="OOF15" s="460"/>
      <c r="OOG15" s="460"/>
      <c r="OOH15" s="460"/>
      <c r="OOI15" s="460"/>
      <c r="OOJ15" s="460"/>
      <c r="OOK15" s="460"/>
      <c r="OOL15" s="460"/>
      <c r="OOM15" s="460"/>
      <c r="OON15" s="460"/>
      <c r="OOO15" s="460"/>
      <c r="OOP15" s="460"/>
      <c r="OOQ15" s="460"/>
      <c r="OOR15" s="460"/>
      <c r="OOS15" s="460"/>
      <c r="OOT15" s="460"/>
      <c r="OOU15" s="460"/>
      <c r="OOV15" s="460"/>
      <c r="OOW15" s="460"/>
      <c r="OOX15" s="460"/>
      <c r="OOY15" s="460"/>
      <c r="OOZ15" s="460"/>
      <c r="OPA15" s="460"/>
      <c r="OPB15" s="460"/>
      <c r="OPC15" s="460"/>
      <c r="OPD15" s="460"/>
      <c r="OPE15" s="460"/>
      <c r="OPF15" s="460"/>
      <c r="OPG15" s="460"/>
      <c r="OPH15" s="460"/>
      <c r="OPI15" s="460"/>
      <c r="OPJ15" s="460"/>
      <c r="OPK15" s="460"/>
      <c r="OPL15" s="460"/>
      <c r="OPM15" s="460"/>
      <c r="OPN15" s="460"/>
      <c r="OPO15" s="460"/>
      <c r="OPP15" s="460"/>
      <c r="OPQ15" s="460"/>
      <c r="OPR15" s="460"/>
      <c r="OPS15" s="460"/>
      <c r="OPT15" s="460"/>
      <c r="OPU15" s="460"/>
      <c r="OPV15" s="460"/>
      <c r="OPW15" s="460"/>
      <c r="OPX15" s="460"/>
      <c r="OPY15" s="460"/>
      <c r="OPZ15" s="460"/>
      <c r="OQA15" s="460"/>
      <c r="OQB15" s="460"/>
      <c r="OQC15" s="460"/>
      <c r="OQD15" s="460"/>
      <c r="OQE15" s="460"/>
      <c r="OQF15" s="460"/>
      <c r="OQG15" s="460"/>
      <c r="OQH15" s="460"/>
      <c r="OQI15" s="460"/>
      <c r="OQJ15" s="460"/>
      <c r="OQK15" s="460"/>
      <c r="OQL15" s="460"/>
      <c r="OQM15" s="460"/>
      <c r="OQN15" s="460"/>
      <c r="OQO15" s="460"/>
      <c r="OQP15" s="460"/>
      <c r="OQQ15" s="460"/>
      <c r="OQR15" s="460"/>
      <c r="OQS15" s="460"/>
      <c r="OQT15" s="460"/>
      <c r="OQU15" s="460"/>
      <c r="OQV15" s="460"/>
      <c r="OQW15" s="460"/>
      <c r="OQX15" s="460"/>
      <c r="OQY15" s="460"/>
      <c r="OQZ15" s="460"/>
      <c r="ORA15" s="460"/>
      <c r="ORB15" s="460"/>
      <c r="ORC15" s="460"/>
      <c r="ORD15" s="460"/>
      <c r="ORE15" s="460"/>
      <c r="ORF15" s="460"/>
      <c r="ORG15" s="460"/>
      <c r="ORH15" s="460"/>
      <c r="ORI15" s="460"/>
      <c r="ORJ15" s="460"/>
      <c r="ORK15" s="460"/>
      <c r="ORL15" s="460"/>
      <c r="ORM15" s="460"/>
      <c r="ORN15" s="460"/>
      <c r="ORO15" s="460"/>
      <c r="ORP15" s="460"/>
      <c r="ORQ15" s="460"/>
      <c r="ORR15" s="460"/>
      <c r="ORS15" s="460"/>
      <c r="ORT15" s="460"/>
      <c r="ORU15" s="460"/>
      <c r="ORV15" s="460"/>
      <c r="ORW15" s="460"/>
      <c r="ORX15" s="460"/>
      <c r="ORY15" s="460"/>
      <c r="ORZ15" s="460"/>
      <c r="OSA15" s="460"/>
      <c r="OSB15" s="460"/>
      <c r="OSC15" s="460"/>
      <c r="OSD15" s="460"/>
      <c r="OSE15" s="460"/>
      <c r="OSF15" s="460"/>
      <c r="OSG15" s="460"/>
      <c r="OSH15" s="460"/>
      <c r="OSI15" s="460"/>
      <c r="OSJ15" s="460"/>
      <c r="OSK15" s="460"/>
      <c r="OSL15" s="460"/>
      <c r="OSM15" s="460"/>
      <c r="OSN15" s="460"/>
      <c r="OSO15" s="460"/>
      <c r="OSP15" s="460"/>
      <c r="OSQ15" s="460"/>
      <c r="OSR15" s="460"/>
      <c r="OSS15" s="460"/>
      <c r="OST15" s="460"/>
      <c r="OSU15" s="460"/>
      <c r="OSV15" s="460"/>
      <c r="OSW15" s="460"/>
      <c r="OSX15" s="460"/>
      <c r="OSY15" s="460"/>
      <c r="OSZ15" s="460"/>
      <c r="OTA15" s="460"/>
      <c r="OTB15" s="460"/>
      <c r="OTC15" s="460"/>
      <c r="OTD15" s="460"/>
      <c r="OTE15" s="460"/>
      <c r="OTF15" s="460"/>
      <c r="OTG15" s="460"/>
      <c r="OTH15" s="460"/>
      <c r="OTI15" s="460"/>
      <c r="OTJ15" s="460"/>
      <c r="OTK15" s="460"/>
      <c r="OTL15" s="460"/>
      <c r="OTM15" s="460"/>
      <c r="OTN15" s="460"/>
      <c r="OTO15" s="460"/>
      <c r="OTP15" s="460"/>
      <c r="OTQ15" s="460"/>
      <c r="OTR15" s="460"/>
      <c r="OTS15" s="460"/>
      <c r="OTT15" s="460"/>
      <c r="OTU15" s="460"/>
      <c r="OTV15" s="460"/>
      <c r="OTW15" s="460"/>
      <c r="OTX15" s="460"/>
      <c r="OTY15" s="460"/>
      <c r="OTZ15" s="460"/>
      <c r="OUA15" s="460"/>
      <c r="OUB15" s="460"/>
      <c r="OUC15" s="460"/>
      <c r="OUD15" s="460"/>
      <c r="OUE15" s="460"/>
      <c r="OUF15" s="460"/>
      <c r="OUG15" s="460"/>
      <c r="OUH15" s="460"/>
      <c r="OUI15" s="460"/>
      <c r="OUJ15" s="460"/>
      <c r="OUK15" s="460"/>
      <c r="OUL15" s="460"/>
      <c r="OUM15" s="460"/>
      <c r="OUN15" s="460"/>
      <c r="OUO15" s="460"/>
      <c r="OUP15" s="460"/>
      <c r="OUQ15" s="460"/>
      <c r="OUR15" s="460"/>
      <c r="OUS15" s="460"/>
      <c r="OUT15" s="460"/>
      <c r="OUU15" s="460"/>
      <c r="OUV15" s="460"/>
      <c r="OUW15" s="460"/>
      <c r="OUX15" s="460"/>
      <c r="OUY15" s="460"/>
      <c r="OUZ15" s="460"/>
      <c r="OVA15" s="460"/>
      <c r="OVB15" s="460"/>
      <c r="OVC15" s="460"/>
      <c r="OVD15" s="460"/>
      <c r="OVE15" s="460"/>
      <c r="OVF15" s="460"/>
      <c r="OVG15" s="460"/>
      <c r="OVH15" s="460"/>
      <c r="OVI15" s="460"/>
      <c r="OVJ15" s="460"/>
      <c r="OVK15" s="460"/>
      <c r="OVL15" s="460"/>
      <c r="OVM15" s="460"/>
      <c r="OVN15" s="460"/>
      <c r="OVO15" s="460"/>
      <c r="OVP15" s="460"/>
      <c r="OVQ15" s="460"/>
      <c r="OVR15" s="460"/>
      <c r="OVS15" s="460"/>
      <c r="OVT15" s="460"/>
      <c r="OVU15" s="460"/>
      <c r="OVV15" s="460"/>
      <c r="OVW15" s="460"/>
      <c r="OVX15" s="460"/>
      <c r="OVY15" s="460"/>
      <c r="OVZ15" s="460"/>
      <c r="OWA15" s="460"/>
      <c r="OWB15" s="460"/>
      <c r="OWC15" s="460"/>
      <c r="OWD15" s="460"/>
      <c r="OWE15" s="460"/>
      <c r="OWF15" s="460"/>
      <c r="OWG15" s="460"/>
      <c r="OWH15" s="460"/>
      <c r="OWI15" s="460"/>
      <c r="OWJ15" s="460"/>
      <c r="OWK15" s="460"/>
      <c r="OWL15" s="460"/>
      <c r="OWM15" s="460"/>
      <c r="OWN15" s="460"/>
      <c r="OWO15" s="460"/>
      <c r="OWP15" s="460"/>
      <c r="OWQ15" s="460"/>
      <c r="OWR15" s="460"/>
      <c r="OWS15" s="460"/>
      <c r="OWT15" s="460"/>
      <c r="OWU15" s="460"/>
      <c r="OWV15" s="460"/>
      <c r="OWW15" s="460"/>
      <c r="OWX15" s="460"/>
      <c r="OWY15" s="460"/>
      <c r="OWZ15" s="460"/>
      <c r="OXA15" s="460"/>
      <c r="OXB15" s="460"/>
      <c r="OXC15" s="460"/>
      <c r="OXD15" s="460"/>
      <c r="OXE15" s="460"/>
      <c r="OXF15" s="460"/>
      <c r="OXG15" s="460"/>
      <c r="OXH15" s="460"/>
      <c r="OXI15" s="460"/>
      <c r="OXJ15" s="460"/>
      <c r="OXK15" s="460"/>
      <c r="OXL15" s="460"/>
      <c r="OXM15" s="460"/>
      <c r="OXN15" s="460"/>
      <c r="OXO15" s="460"/>
      <c r="OXP15" s="460"/>
      <c r="OXQ15" s="460"/>
      <c r="OXR15" s="460"/>
      <c r="OXS15" s="460"/>
      <c r="OXT15" s="460"/>
      <c r="OXU15" s="460"/>
      <c r="OXV15" s="460"/>
      <c r="OXW15" s="460"/>
      <c r="OXX15" s="460"/>
      <c r="OXY15" s="460"/>
      <c r="OXZ15" s="460"/>
      <c r="OYA15" s="460"/>
      <c r="OYB15" s="460"/>
      <c r="OYC15" s="460"/>
      <c r="OYD15" s="460"/>
      <c r="OYE15" s="460"/>
      <c r="OYF15" s="460"/>
      <c r="OYG15" s="460"/>
      <c r="OYH15" s="460"/>
      <c r="OYI15" s="460"/>
      <c r="OYJ15" s="460"/>
      <c r="OYK15" s="460"/>
      <c r="OYL15" s="460"/>
      <c r="OYM15" s="460"/>
      <c r="OYN15" s="460"/>
      <c r="OYO15" s="460"/>
      <c r="OYP15" s="460"/>
      <c r="OYQ15" s="460"/>
      <c r="OYR15" s="460"/>
      <c r="OYS15" s="460"/>
      <c r="OYT15" s="460"/>
      <c r="OYU15" s="460"/>
      <c r="OYV15" s="460"/>
      <c r="OYW15" s="460"/>
      <c r="OYX15" s="460"/>
      <c r="OYY15" s="460"/>
      <c r="OYZ15" s="460"/>
      <c r="OZA15" s="460"/>
      <c r="OZB15" s="460"/>
      <c r="OZC15" s="460"/>
      <c r="OZD15" s="460"/>
      <c r="OZE15" s="460"/>
      <c r="OZF15" s="460"/>
      <c r="OZG15" s="460"/>
      <c r="OZH15" s="460"/>
      <c r="OZI15" s="460"/>
      <c r="OZJ15" s="460"/>
      <c r="OZK15" s="460"/>
      <c r="OZL15" s="460"/>
      <c r="OZM15" s="460"/>
      <c r="OZN15" s="460"/>
      <c r="OZO15" s="460"/>
      <c r="OZP15" s="460"/>
      <c r="OZQ15" s="460"/>
      <c r="OZR15" s="460"/>
      <c r="OZS15" s="460"/>
      <c r="OZT15" s="460"/>
      <c r="OZU15" s="460"/>
      <c r="OZV15" s="460"/>
      <c r="OZW15" s="460"/>
      <c r="OZX15" s="460"/>
      <c r="OZY15" s="460"/>
      <c r="OZZ15" s="460"/>
      <c r="PAA15" s="460"/>
      <c r="PAB15" s="460"/>
      <c r="PAC15" s="460"/>
      <c r="PAD15" s="460"/>
      <c r="PAE15" s="460"/>
      <c r="PAF15" s="460"/>
      <c r="PAG15" s="460"/>
      <c r="PAH15" s="460"/>
      <c r="PAI15" s="460"/>
      <c r="PAJ15" s="460"/>
      <c r="PAK15" s="460"/>
      <c r="PAL15" s="460"/>
      <c r="PAM15" s="460"/>
      <c r="PAN15" s="460"/>
      <c r="PAO15" s="460"/>
      <c r="PAP15" s="460"/>
      <c r="PAQ15" s="460"/>
      <c r="PAR15" s="460"/>
      <c r="PAS15" s="460"/>
      <c r="PAT15" s="460"/>
      <c r="PAU15" s="460"/>
      <c r="PAV15" s="460"/>
      <c r="PAW15" s="460"/>
      <c r="PAX15" s="460"/>
      <c r="PAY15" s="460"/>
      <c r="PAZ15" s="460"/>
      <c r="PBA15" s="460"/>
      <c r="PBB15" s="460"/>
      <c r="PBC15" s="460"/>
      <c r="PBD15" s="460"/>
      <c r="PBE15" s="460"/>
      <c r="PBF15" s="460"/>
      <c r="PBG15" s="460"/>
      <c r="PBH15" s="460"/>
      <c r="PBI15" s="460"/>
      <c r="PBJ15" s="460"/>
      <c r="PBK15" s="460"/>
      <c r="PBL15" s="460"/>
      <c r="PBM15" s="460"/>
      <c r="PBN15" s="460"/>
      <c r="PBO15" s="460"/>
      <c r="PBP15" s="460"/>
      <c r="PBQ15" s="460"/>
      <c r="PBR15" s="460"/>
      <c r="PBS15" s="460"/>
      <c r="PBT15" s="460"/>
      <c r="PBU15" s="460"/>
      <c r="PBV15" s="460"/>
      <c r="PBW15" s="460"/>
      <c r="PBX15" s="460"/>
      <c r="PBY15" s="460"/>
      <c r="PBZ15" s="460"/>
      <c r="PCA15" s="460"/>
      <c r="PCB15" s="460"/>
      <c r="PCC15" s="460"/>
      <c r="PCD15" s="460"/>
      <c r="PCE15" s="460"/>
      <c r="PCF15" s="460"/>
      <c r="PCG15" s="460"/>
      <c r="PCH15" s="460"/>
      <c r="PCI15" s="460"/>
      <c r="PCJ15" s="460"/>
      <c r="PCK15" s="460"/>
      <c r="PCL15" s="460"/>
      <c r="PCM15" s="460"/>
      <c r="PCN15" s="460"/>
      <c r="PCO15" s="460"/>
      <c r="PCP15" s="460"/>
      <c r="PCQ15" s="460"/>
      <c r="PCR15" s="460"/>
      <c r="PCS15" s="460"/>
      <c r="PCT15" s="460"/>
      <c r="PCU15" s="460"/>
      <c r="PCV15" s="460"/>
      <c r="PCW15" s="460"/>
      <c r="PCX15" s="460"/>
      <c r="PCY15" s="460"/>
      <c r="PCZ15" s="460"/>
      <c r="PDA15" s="460"/>
      <c r="PDB15" s="460"/>
      <c r="PDC15" s="460"/>
      <c r="PDD15" s="460"/>
      <c r="PDE15" s="460"/>
      <c r="PDF15" s="460"/>
      <c r="PDG15" s="460"/>
      <c r="PDH15" s="460"/>
      <c r="PDI15" s="460"/>
      <c r="PDJ15" s="460"/>
      <c r="PDK15" s="460"/>
      <c r="PDL15" s="460"/>
      <c r="PDM15" s="460"/>
      <c r="PDN15" s="460"/>
      <c r="PDO15" s="460"/>
      <c r="PDP15" s="460"/>
      <c r="PDQ15" s="460"/>
      <c r="PDR15" s="460"/>
      <c r="PDS15" s="460"/>
      <c r="PDT15" s="460"/>
      <c r="PDU15" s="460"/>
      <c r="PDV15" s="460"/>
      <c r="PDW15" s="460"/>
      <c r="PDX15" s="460"/>
      <c r="PDY15" s="460"/>
      <c r="PDZ15" s="460"/>
      <c r="PEA15" s="460"/>
      <c r="PEB15" s="460"/>
      <c r="PEC15" s="460"/>
      <c r="PED15" s="460"/>
      <c r="PEE15" s="460"/>
      <c r="PEF15" s="460"/>
      <c r="PEG15" s="460"/>
      <c r="PEH15" s="460"/>
      <c r="PEI15" s="460"/>
      <c r="PEJ15" s="460"/>
      <c r="PEK15" s="460"/>
      <c r="PEL15" s="460"/>
      <c r="PEM15" s="460"/>
      <c r="PEN15" s="460"/>
      <c r="PEO15" s="460"/>
      <c r="PEP15" s="460"/>
      <c r="PEQ15" s="460"/>
      <c r="PER15" s="460"/>
      <c r="PES15" s="460"/>
      <c r="PET15" s="460"/>
      <c r="PEU15" s="460"/>
      <c r="PEV15" s="460"/>
      <c r="PEW15" s="460"/>
      <c r="PEX15" s="460"/>
      <c r="PEY15" s="460"/>
      <c r="PEZ15" s="460"/>
      <c r="PFA15" s="460"/>
      <c r="PFB15" s="460"/>
      <c r="PFC15" s="460"/>
      <c r="PFD15" s="460"/>
      <c r="PFE15" s="460"/>
      <c r="PFF15" s="460"/>
      <c r="PFG15" s="460"/>
      <c r="PFH15" s="460"/>
      <c r="PFI15" s="460"/>
      <c r="PFJ15" s="460"/>
      <c r="PFK15" s="460"/>
      <c r="PFL15" s="460"/>
      <c r="PFM15" s="460"/>
      <c r="PFN15" s="460"/>
      <c r="PFO15" s="460"/>
      <c r="PFP15" s="460"/>
      <c r="PFQ15" s="460"/>
      <c r="PFR15" s="460"/>
      <c r="PFS15" s="460"/>
      <c r="PFT15" s="460"/>
      <c r="PFU15" s="460"/>
      <c r="PFV15" s="460"/>
      <c r="PFW15" s="460"/>
      <c r="PFX15" s="460"/>
      <c r="PFY15" s="460"/>
      <c r="PFZ15" s="460"/>
      <c r="PGA15" s="460"/>
      <c r="PGB15" s="460"/>
      <c r="PGC15" s="460"/>
      <c r="PGD15" s="460"/>
      <c r="PGE15" s="460"/>
      <c r="PGF15" s="460"/>
      <c r="PGG15" s="460"/>
      <c r="PGH15" s="460"/>
      <c r="PGI15" s="460"/>
      <c r="PGJ15" s="460"/>
      <c r="PGK15" s="460"/>
      <c r="PGL15" s="460"/>
      <c r="PGM15" s="460"/>
      <c r="PGN15" s="460"/>
      <c r="PGO15" s="460"/>
      <c r="PGP15" s="460"/>
      <c r="PGQ15" s="460"/>
      <c r="PGR15" s="460"/>
      <c r="PGS15" s="460"/>
      <c r="PGT15" s="460"/>
      <c r="PGU15" s="460"/>
      <c r="PGV15" s="460"/>
      <c r="PGW15" s="460"/>
      <c r="PGX15" s="460"/>
      <c r="PGY15" s="460"/>
      <c r="PGZ15" s="460"/>
      <c r="PHA15" s="460"/>
      <c r="PHB15" s="460"/>
      <c r="PHC15" s="460"/>
      <c r="PHD15" s="460"/>
      <c r="PHE15" s="460"/>
      <c r="PHF15" s="460"/>
      <c r="PHG15" s="460"/>
      <c r="PHH15" s="460"/>
      <c r="PHI15" s="460"/>
      <c r="PHJ15" s="460"/>
      <c r="PHK15" s="460"/>
      <c r="PHL15" s="460"/>
      <c r="PHM15" s="460"/>
      <c r="PHN15" s="460"/>
      <c r="PHO15" s="460"/>
      <c r="PHP15" s="460"/>
      <c r="PHQ15" s="460"/>
      <c r="PHR15" s="460"/>
      <c r="PHS15" s="460"/>
      <c r="PHT15" s="460"/>
      <c r="PHU15" s="460"/>
      <c r="PHV15" s="460"/>
      <c r="PHW15" s="460"/>
      <c r="PHX15" s="460"/>
      <c r="PHY15" s="460"/>
      <c r="PHZ15" s="460"/>
      <c r="PIA15" s="460"/>
      <c r="PIB15" s="460"/>
      <c r="PIC15" s="460"/>
      <c r="PID15" s="460"/>
      <c r="PIE15" s="460"/>
      <c r="PIF15" s="460"/>
      <c r="PIG15" s="460"/>
      <c r="PIH15" s="460"/>
      <c r="PII15" s="460"/>
      <c r="PIJ15" s="460"/>
      <c r="PIK15" s="460"/>
      <c r="PIL15" s="460"/>
      <c r="PIM15" s="460"/>
      <c r="PIN15" s="460"/>
      <c r="PIO15" s="460"/>
      <c r="PIP15" s="460"/>
      <c r="PIQ15" s="460"/>
      <c r="PIR15" s="460"/>
      <c r="PIS15" s="460"/>
      <c r="PIT15" s="460"/>
      <c r="PIU15" s="460"/>
      <c r="PIV15" s="460"/>
      <c r="PIW15" s="460"/>
      <c r="PIX15" s="460"/>
      <c r="PIY15" s="460"/>
      <c r="PIZ15" s="460"/>
      <c r="PJA15" s="460"/>
      <c r="PJB15" s="460"/>
      <c r="PJC15" s="460"/>
      <c r="PJD15" s="460"/>
      <c r="PJE15" s="460"/>
      <c r="PJF15" s="460"/>
      <c r="PJG15" s="460"/>
      <c r="PJH15" s="460"/>
      <c r="PJI15" s="460"/>
      <c r="PJJ15" s="460"/>
      <c r="PJK15" s="460"/>
      <c r="PJL15" s="460"/>
      <c r="PJM15" s="460"/>
      <c r="PJN15" s="460"/>
      <c r="PJO15" s="460"/>
      <c r="PJP15" s="460"/>
      <c r="PJQ15" s="460"/>
      <c r="PJR15" s="460"/>
      <c r="PJS15" s="460"/>
      <c r="PJT15" s="460"/>
      <c r="PJU15" s="460"/>
      <c r="PJV15" s="460"/>
      <c r="PJW15" s="460"/>
      <c r="PJX15" s="460"/>
      <c r="PJY15" s="460"/>
      <c r="PJZ15" s="460"/>
      <c r="PKA15" s="460"/>
      <c r="PKB15" s="460"/>
      <c r="PKC15" s="460"/>
      <c r="PKD15" s="460"/>
      <c r="PKE15" s="460"/>
      <c r="PKF15" s="460"/>
      <c r="PKG15" s="460"/>
      <c r="PKH15" s="460"/>
      <c r="PKI15" s="460"/>
      <c r="PKJ15" s="460"/>
      <c r="PKK15" s="460"/>
      <c r="PKL15" s="460"/>
      <c r="PKM15" s="460"/>
      <c r="PKN15" s="460"/>
      <c r="PKO15" s="460"/>
      <c r="PKP15" s="460"/>
      <c r="PKQ15" s="460"/>
      <c r="PKR15" s="460"/>
      <c r="PKS15" s="460"/>
      <c r="PKT15" s="460"/>
      <c r="PKU15" s="460"/>
      <c r="PKV15" s="460"/>
      <c r="PKW15" s="460"/>
      <c r="PKX15" s="460"/>
      <c r="PKY15" s="460"/>
      <c r="PKZ15" s="460"/>
      <c r="PLA15" s="460"/>
      <c r="PLB15" s="460"/>
      <c r="PLC15" s="460"/>
      <c r="PLD15" s="460"/>
      <c r="PLE15" s="460"/>
      <c r="PLF15" s="460"/>
      <c r="PLG15" s="460"/>
      <c r="PLH15" s="460"/>
      <c r="PLI15" s="460"/>
      <c r="PLJ15" s="460"/>
      <c r="PLK15" s="460"/>
      <c r="PLL15" s="460"/>
      <c r="PLM15" s="460"/>
      <c r="PLN15" s="460"/>
      <c r="PLO15" s="460"/>
      <c r="PLP15" s="460"/>
      <c r="PLQ15" s="460"/>
      <c r="PLR15" s="460"/>
      <c r="PLS15" s="460"/>
      <c r="PLT15" s="460"/>
      <c r="PLU15" s="460"/>
      <c r="PLV15" s="460"/>
      <c r="PLW15" s="460"/>
      <c r="PLX15" s="460"/>
      <c r="PLY15" s="460"/>
      <c r="PLZ15" s="460"/>
      <c r="PMA15" s="460"/>
      <c r="PMB15" s="460"/>
      <c r="PMC15" s="460"/>
      <c r="PMD15" s="460"/>
      <c r="PME15" s="460"/>
      <c r="PMF15" s="460"/>
      <c r="PMG15" s="460"/>
      <c r="PMH15" s="460"/>
      <c r="PMI15" s="460"/>
      <c r="PMJ15" s="460"/>
      <c r="PMK15" s="460"/>
      <c r="PML15" s="460"/>
      <c r="PMM15" s="460"/>
      <c r="PMN15" s="460"/>
      <c r="PMO15" s="460"/>
      <c r="PMP15" s="460"/>
      <c r="PMQ15" s="460"/>
      <c r="PMR15" s="460"/>
      <c r="PMS15" s="460"/>
      <c r="PMT15" s="460"/>
      <c r="PMU15" s="460"/>
      <c r="PMV15" s="460"/>
      <c r="PMW15" s="460"/>
      <c r="PMX15" s="460"/>
      <c r="PMY15" s="460"/>
      <c r="PMZ15" s="460"/>
      <c r="PNA15" s="460"/>
      <c r="PNB15" s="460"/>
      <c r="PNC15" s="460"/>
      <c r="PND15" s="460"/>
      <c r="PNE15" s="460"/>
      <c r="PNF15" s="460"/>
      <c r="PNG15" s="460"/>
      <c r="PNH15" s="460"/>
      <c r="PNI15" s="460"/>
      <c r="PNJ15" s="460"/>
      <c r="PNK15" s="460"/>
      <c r="PNL15" s="460"/>
      <c r="PNM15" s="460"/>
      <c r="PNN15" s="460"/>
      <c r="PNO15" s="460"/>
      <c r="PNP15" s="460"/>
      <c r="PNQ15" s="460"/>
      <c r="PNR15" s="460"/>
      <c r="PNS15" s="460"/>
      <c r="PNT15" s="460"/>
      <c r="PNU15" s="460"/>
      <c r="PNV15" s="460"/>
      <c r="PNW15" s="460"/>
      <c r="PNX15" s="460"/>
      <c r="PNY15" s="460"/>
      <c r="PNZ15" s="460"/>
      <c r="POA15" s="460"/>
      <c r="POB15" s="460"/>
      <c r="POC15" s="460"/>
      <c r="POD15" s="460"/>
      <c r="POE15" s="460"/>
      <c r="POF15" s="460"/>
      <c r="POG15" s="460"/>
      <c r="POH15" s="460"/>
      <c r="POI15" s="460"/>
      <c r="POJ15" s="460"/>
      <c r="POK15" s="460"/>
      <c r="POL15" s="460"/>
      <c r="POM15" s="460"/>
      <c r="PON15" s="460"/>
      <c r="POO15" s="460"/>
      <c r="POP15" s="460"/>
      <c r="POQ15" s="460"/>
      <c r="POR15" s="460"/>
      <c r="POS15" s="460"/>
      <c r="POT15" s="460"/>
      <c r="POU15" s="460"/>
      <c r="POV15" s="460"/>
      <c r="POW15" s="460"/>
      <c r="POX15" s="460"/>
      <c r="POY15" s="460"/>
      <c r="POZ15" s="460"/>
      <c r="PPA15" s="460"/>
      <c r="PPB15" s="460"/>
      <c r="PPC15" s="460"/>
      <c r="PPD15" s="460"/>
      <c r="PPE15" s="460"/>
      <c r="PPF15" s="460"/>
      <c r="PPG15" s="460"/>
      <c r="PPH15" s="460"/>
      <c r="PPI15" s="460"/>
      <c r="PPJ15" s="460"/>
      <c r="PPK15" s="460"/>
      <c r="PPL15" s="460"/>
      <c r="PPM15" s="460"/>
      <c r="PPN15" s="460"/>
      <c r="PPO15" s="460"/>
      <c r="PPP15" s="460"/>
      <c r="PPQ15" s="460"/>
      <c r="PPR15" s="460"/>
      <c r="PPS15" s="460"/>
      <c r="PPT15" s="460"/>
      <c r="PPU15" s="460"/>
      <c r="PPV15" s="460"/>
      <c r="PPW15" s="460"/>
      <c r="PPX15" s="460"/>
      <c r="PPY15" s="460"/>
      <c r="PPZ15" s="460"/>
      <c r="PQA15" s="460"/>
      <c r="PQB15" s="460"/>
      <c r="PQC15" s="460"/>
      <c r="PQD15" s="460"/>
      <c r="PQE15" s="460"/>
      <c r="PQF15" s="460"/>
      <c r="PQG15" s="460"/>
      <c r="PQH15" s="460"/>
      <c r="PQI15" s="460"/>
      <c r="PQJ15" s="460"/>
      <c r="PQK15" s="460"/>
      <c r="PQL15" s="460"/>
      <c r="PQM15" s="460"/>
      <c r="PQN15" s="460"/>
      <c r="PQO15" s="460"/>
      <c r="PQP15" s="460"/>
      <c r="PQQ15" s="460"/>
      <c r="PQR15" s="460"/>
      <c r="PQS15" s="460"/>
      <c r="PQT15" s="460"/>
      <c r="PQU15" s="460"/>
      <c r="PQV15" s="460"/>
      <c r="PQW15" s="460"/>
      <c r="PQX15" s="460"/>
      <c r="PQY15" s="460"/>
      <c r="PQZ15" s="460"/>
      <c r="PRA15" s="460"/>
      <c r="PRB15" s="460"/>
      <c r="PRC15" s="460"/>
      <c r="PRD15" s="460"/>
      <c r="PRE15" s="460"/>
      <c r="PRF15" s="460"/>
      <c r="PRG15" s="460"/>
      <c r="PRH15" s="460"/>
      <c r="PRI15" s="460"/>
      <c r="PRJ15" s="460"/>
      <c r="PRK15" s="460"/>
      <c r="PRL15" s="460"/>
      <c r="PRM15" s="460"/>
      <c r="PRN15" s="460"/>
      <c r="PRO15" s="460"/>
      <c r="PRP15" s="460"/>
      <c r="PRQ15" s="460"/>
      <c r="PRR15" s="460"/>
      <c r="PRS15" s="460"/>
      <c r="PRT15" s="460"/>
      <c r="PRU15" s="460"/>
      <c r="PRV15" s="460"/>
      <c r="PRW15" s="460"/>
      <c r="PRX15" s="460"/>
      <c r="PRY15" s="460"/>
      <c r="PRZ15" s="460"/>
      <c r="PSA15" s="460"/>
      <c r="PSB15" s="460"/>
      <c r="PSC15" s="460"/>
      <c r="PSD15" s="460"/>
      <c r="PSE15" s="460"/>
      <c r="PSF15" s="460"/>
      <c r="PSG15" s="460"/>
      <c r="PSH15" s="460"/>
      <c r="PSI15" s="460"/>
      <c r="PSJ15" s="460"/>
      <c r="PSK15" s="460"/>
      <c r="PSL15" s="460"/>
      <c r="PSM15" s="460"/>
      <c r="PSN15" s="460"/>
      <c r="PSO15" s="460"/>
      <c r="PSP15" s="460"/>
      <c r="PSQ15" s="460"/>
      <c r="PSR15" s="460"/>
      <c r="PSS15" s="460"/>
      <c r="PST15" s="460"/>
      <c r="PSU15" s="460"/>
      <c r="PSV15" s="460"/>
      <c r="PSW15" s="460"/>
      <c r="PSX15" s="460"/>
      <c r="PSY15" s="460"/>
      <c r="PSZ15" s="460"/>
      <c r="PTA15" s="460"/>
      <c r="PTB15" s="460"/>
      <c r="PTC15" s="460"/>
      <c r="PTD15" s="460"/>
      <c r="PTE15" s="460"/>
      <c r="PTF15" s="460"/>
      <c r="PTG15" s="460"/>
      <c r="PTH15" s="460"/>
      <c r="PTI15" s="460"/>
      <c r="PTJ15" s="460"/>
      <c r="PTK15" s="460"/>
      <c r="PTL15" s="460"/>
      <c r="PTM15" s="460"/>
      <c r="PTN15" s="460"/>
      <c r="PTO15" s="460"/>
      <c r="PTP15" s="460"/>
      <c r="PTQ15" s="460"/>
      <c r="PTR15" s="460"/>
      <c r="PTS15" s="460"/>
      <c r="PTT15" s="460"/>
      <c r="PTU15" s="460"/>
      <c r="PTV15" s="460"/>
      <c r="PTW15" s="460"/>
      <c r="PTX15" s="460"/>
      <c r="PTY15" s="460"/>
      <c r="PTZ15" s="460"/>
      <c r="PUA15" s="460"/>
      <c r="PUB15" s="460"/>
      <c r="PUC15" s="460"/>
      <c r="PUD15" s="460"/>
      <c r="PUE15" s="460"/>
      <c r="PUF15" s="460"/>
      <c r="PUG15" s="460"/>
      <c r="PUH15" s="460"/>
      <c r="PUI15" s="460"/>
      <c r="PUJ15" s="460"/>
      <c r="PUK15" s="460"/>
      <c r="PUL15" s="460"/>
      <c r="PUM15" s="460"/>
      <c r="PUN15" s="460"/>
      <c r="PUO15" s="460"/>
      <c r="PUP15" s="460"/>
      <c r="PUQ15" s="460"/>
      <c r="PUR15" s="460"/>
      <c r="PUS15" s="460"/>
      <c r="PUT15" s="460"/>
      <c r="PUU15" s="460"/>
      <c r="PUV15" s="460"/>
      <c r="PUW15" s="460"/>
      <c r="PUX15" s="460"/>
      <c r="PUY15" s="460"/>
      <c r="PUZ15" s="460"/>
      <c r="PVA15" s="460"/>
      <c r="PVB15" s="460"/>
      <c r="PVC15" s="460"/>
      <c r="PVD15" s="460"/>
      <c r="PVE15" s="460"/>
      <c r="PVF15" s="460"/>
      <c r="PVG15" s="460"/>
      <c r="PVH15" s="460"/>
      <c r="PVI15" s="460"/>
      <c r="PVJ15" s="460"/>
      <c r="PVK15" s="460"/>
      <c r="PVL15" s="460"/>
      <c r="PVM15" s="460"/>
      <c r="PVN15" s="460"/>
      <c r="PVO15" s="460"/>
      <c r="PVP15" s="460"/>
      <c r="PVQ15" s="460"/>
      <c r="PVR15" s="460"/>
      <c r="PVS15" s="460"/>
      <c r="PVT15" s="460"/>
      <c r="PVU15" s="460"/>
      <c r="PVV15" s="460"/>
      <c r="PVW15" s="460"/>
      <c r="PVX15" s="460"/>
      <c r="PVY15" s="460"/>
      <c r="PVZ15" s="460"/>
      <c r="PWA15" s="460"/>
      <c r="PWB15" s="460"/>
      <c r="PWC15" s="460"/>
      <c r="PWD15" s="460"/>
      <c r="PWE15" s="460"/>
      <c r="PWF15" s="460"/>
      <c r="PWG15" s="460"/>
      <c r="PWH15" s="460"/>
      <c r="PWI15" s="460"/>
      <c r="PWJ15" s="460"/>
      <c r="PWK15" s="460"/>
      <c r="PWL15" s="460"/>
      <c r="PWM15" s="460"/>
      <c r="PWN15" s="460"/>
      <c r="PWO15" s="460"/>
      <c r="PWP15" s="460"/>
      <c r="PWQ15" s="460"/>
      <c r="PWR15" s="460"/>
      <c r="PWS15" s="460"/>
      <c r="PWT15" s="460"/>
      <c r="PWU15" s="460"/>
      <c r="PWV15" s="460"/>
      <c r="PWW15" s="460"/>
      <c r="PWX15" s="460"/>
      <c r="PWY15" s="460"/>
      <c r="PWZ15" s="460"/>
      <c r="PXA15" s="460"/>
      <c r="PXB15" s="460"/>
      <c r="PXC15" s="460"/>
      <c r="PXD15" s="460"/>
      <c r="PXE15" s="460"/>
      <c r="PXF15" s="460"/>
      <c r="PXG15" s="460"/>
      <c r="PXH15" s="460"/>
      <c r="PXI15" s="460"/>
      <c r="PXJ15" s="460"/>
      <c r="PXK15" s="460"/>
      <c r="PXL15" s="460"/>
      <c r="PXM15" s="460"/>
      <c r="PXN15" s="460"/>
      <c r="PXO15" s="460"/>
      <c r="PXP15" s="460"/>
      <c r="PXQ15" s="460"/>
      <c r="PXR15" s="460"/>
      <c r="PXS15" s="460"/>
      <c r="PXT15" s="460"/>
      <c r="PXU15" s="460"/>
      <c r="PXV15" s="460"/>
      <c r="PXW15" s="460"/>
      <c r="PXX15" s="460"/>
      <c r="PXY15" s="460"/>
      <c r="PXZ15" s="460"/>
      <c r="PYA15" s="460"/>
      <c r="PYB15" s="460"/>
      <c r="PYC15" s="460"/>
      <c r="PYD15" s="460"/>
      <c r="PYE15" s="460"/>
      <c r="PYF15" s="460"/>
      <c r="PYG15" s="460"/>
      <c r="PYH15" s="460"/>
      <c r="PYI15" s="460"/>
      <c r="PYJ15" s="460"/>
      <c r="PYK15" s="460"/>
      <c r="PYL15" s="460"/>
      <c r="PYM15" s="460"/>
      <c r="PYN15" s="460"/>
      <c r="PYO15" s="460"/>
      <c r="PYP15" s="460"/>
      <c r="PYQ15" s="460"/>
      <c r="PYR15" s="460"/>
      <c r="PYS15" s="460"/>
      <c r="PYT15" s="460"/>
      <c r="PYU15" s="460"/>
      <c r="PYV15" s="460"/>
      <c r="PYW15" s="460"/>
      <c r="PYX15" s="460"/>
      <c r="PYY15" s="460"/>
      <c r="PYZ15" s="460"/>
      <c r="PZA15" s="460"/>
      <c r="PZB15" s="460"/>
      <c r="PZC15" s="460"/>
      <c r="PZD15" s="460"/>
      <c r="PZE15" s="460"/>
      <c r="PZF15" s="460"/>
      <c r="PZG15" s="460"/>
      <c r="PZH15" s="460"/>
      <c r="PZI15" s="460"/>
      <c r="PZJ15" s="460"/>
      <c r="PZK15" s="460"/>
      <c r="PZL15" s="460"/>
      <c r="PZM15" s="460"/>
      <c r="PZN15" s="460"/>
      <c r="PZO15" s="460"/>
      <c r="PZP15" s="460"/>
      <c r="PZQ15" s="460"/>
      <c r="PZR15" s="460"/>
      <c r="PZS15" s="460"/>
      <c r="PZT15" s="460"/>
      <c r="PZU15" s="460"/>
      <c r="PZV15" s="460"/>
      <c r="PZW15" s="460"/>
      <c r="PZX15" s="460"/>
      <c r="PZY15" s="460"/>
      <c r="PZZ15" s="460"/>
      <c r="QAA15" s="460"/>
      <c r="QAB15" s="460"/>
      <c r="QAC15" s="460"/>
      <c r="QAD15" s="460"/>
      <c r="QAE15" s="460"/>
      <c r="QAF15" s="460"/>
      <c r="QAG15" s="460"/>
      <c r="QAH15" s="460"/>
      <c r="QAI15" s="460"/>
      <c r="QAJ15" s="460"/>
      <c r="QAK15" s="460"/>
      <c r="QAL15" s="460"/>
      <c r="QAM15" s="460"/>
      <c r="QAN15" s="460"/>
      <c r="QAO15" s="460"/>
      <c r="QAP15" s="460"/>
      <c r="QAQ15" s="460"/>
      <c r="QAR15" s="460"/>
      <c r="QAS15" s="460"/>
      <c r="QAT15" s="460"/>
      <c r="QAU15" s="460"/>
      <c r="QAV15" s="460"/>
      <c r="QAW15" s="460"/>
      <c r="QAX15" s="460"/>
      <c r="QAY15" s="460"/>
      <c r="QAZ15" s="460"/>
      <c r="QBA15" s="460"/>
      <c r="QBB15" s="460"/>
      <c r="QBC15" s="460"/>
      <c r="QBD15" s="460"/>
      <c r="QBE15" s="460"/>
      <c r="QBF15" s="460"/>
      <c r="QBG15" s="460"/>
      <c r="QBH15" s="460"/>
      <c r="QBI15" s="460"/>
      <c r="QBJ15" s="460"/>
      <c r="QBK15" s="460"/>
      <c r="QBL15" s="460"/>
      <c r="QBM15" s="460"/>
      <c r="QBN15" s="460"/>
      <c r="QBO15" s="460"/>
      <c r="QBP15" s="460"/>
      <c r="QBQ15" s="460"/>
      <c r="QBR15" s="460"/>
      <c r="QBS15" s="460"/>
      <c r="QBT15" s="460"/>
      <c r="QBU15" s="460"/>
      <c r="QBV15" s="460"/>
      <c r="QBW15" s="460"/>
      <c r="QBX15" s="460"/>
      <c r="QBY15" s="460"/>
      <c r="QBZ15" s="460"/>
      <c r="QCA15" s="460"/>
      <c r="QCB15" s="460"/>
      <c r="QCC15" s="460"/>
      <c r="QCD15" s="460"/>
      <c r="QCE15" s="460"/>
      <c r="QCF15" s="460"/>
      <c r="QCG15" s="460"/>
      <c r="QCH15" s="460"/>
      <c r="QCI15" s="460"/>
      <c r="QCJ15" s="460"/>
      <c r="QCK15" s="460"/>
      <c r="QCL15" s="460"/>
      <c r="QCM15" s="460"/>
      <c r="QCN15" s="460"/>
      <c r="QCO15" s="460"/>
      <c r="QCP15" s="460"/>
      <c r="QCQ15" s="460"/>
      <c r="QCR15" s="460"/>
      <c r="QCS15" s="460"/>
      <c r="QCT15" s="460"/>
      <c r="QCU15" s="460"/>
      <c r="QCV15" s="460"/>
      <c r="QCW15" s="460"/>
      <c r="QCX15" s="460"/>
      <c r="QCY15" s="460"/>
      <c r="QCZ15" s="460"/>
      <c r="QDA15" s="460"/>
      <c r="QDB15" s="460"/>
      <c r="QDC15" s="460"/>
      <c r="QDD15" s="460"/>
      <c r="QDE15" s="460"/>
      <c r="QDF15" s="460"/>
      <c r="QDG15" s="460"/>
      <c r="QDH15" s="460"/>
      <c r="QDI15" s="460"/>
      <c r="QDJ15" s="460"/>
      <c r="QDK15" s="460"/>
      <c r="QDL15" s="460"/>
      <c r="QDM15" s="460"/>
      <c r="QDN15" s="460"/>
      <c r="QDO15" s="460"/>
      <c r="QDP15" s="460"/>
      <c r="QDQ15" s="460"/>
      <c r="QDR15" s="460"/>
      <c r="QDS15" s="460"/>
      <c r="QDT15" s="460"/>
      <c r="QDU15" s="460"/>
      <c r="QDV15" s="460"/>
      <c r="QDW15" s="460"/>
      <c r="QDX15" s="460"/>
      <c r="QDY15" s="460"/>
      <c r="QDZ15" s="460"/>
      <c r="QEA15" s="460"/>
      <c r="QEB15" s="460"/>
      <c r="QEC15" s="460"/>
      <c r="QED15" s="460"/>
      <c r="QEE15" s="460"/>
      <c r="QEF15" s="460"/>
      <c r="QEG15" s="460"/>
      <c r="QEH15" s="460"/>
      <c r="QEI15" s="460"/>
      <c r="QEJ15" s="460"/>
      <c r="QEK15" s="460"/>
      <c r="QEL15" s="460"/>
      <c r="QEM15" s="460"/>
      <c r="QEN15" s="460"/>
      <c r="QEO15" s="460"/>
      <c r="QEP15" s="460"/>
      <c r="QEQ15" s="460"/>
      <c r="QER15" s="460"/>
      <c r="QES15" s="460"/>
      <c r="QET15" s="460"/>
      <c r="QEU15" s="460"/>
      <c r="QEV15" s="460"/>
      <c r="QEW15" s="460"/>
      <c r="QEX15" s="460"/>
      <c r="QEY15" s="460"/>
      <c r="QEZ15" s="460"/>
      <c r="QFA15" s="460"/>
      <c r="QFB15" s="460"/>
      <c r="QFC15" s="460"/>
      <c r="QFD15" s="460"/>
      <c r="QFE15" s="460"/>
      <c r="QFF15" s="460"/>
      <c r="QFG15" s="460"/>
      <c r="QFH15" s="460"/>
      <c r="QFI15" s="460"/>
      <c r="QFJ15" s="460"/>
      <c r="QFK15" s="460"/>
      <c r="QFL15" s="460"/>
      <c r="QFM15" s="460"/>
      <c r="QFN15" s="460"/>
      <c r="QFO15" s="460"/>
      <c r="QFP15" s="460"/>
      <c r="QFQ15" s="460"/>
      <c r="QFR15" s="460"/>
      <c r="QFS15" s="460"/>
      <c r="QFT15" s="460"/>
      <c r="QFU15" s="460"/>
      <c r="QFV15" s="460"/>
      <c r="QFW15" s="460"/>
      <c r="QFX15" s="460"/>
      <c r="QFY15" s="460"/>
      <c r="QFZ15" s="460"/>
      <c r="QGA15" s="460"/>
      <c r="QGB15" s="460"/>
      <c r="QGC15" s="460"/>
      <c r="QGD15" s="460"/>
      <c r="QGE15" s="460"/>
      <c r="QGF15" s="460"/>
      <c r="QGG15" s="460"/>
      <c r="QGH15" s="460"/>
      <c r="QGI15" s="460"/>
      <c r="QGJ15" s="460"/>
      <c r="QGK15" s="460"/>
      <c r="QGL15" s="460"/>
      <c r="QGM15" s="460"/>
      <c r="QGN15" s="460"/>
      <c r="QGO15" s="460"/>
      <c r="QGP15" s="460"/>
      <c r="QGQ15" s="460"/>
      <c r="QGR15" s="460"/>
      <c r="QGS15" s="460"/>
      <c r="QGT15" s="460"/>
      <c r="QGU15" s="460"/>
      <c r="QGV15" s="460"/>
      <c r="QGW15" s="460"/>
      <c r="QGX15" s="460"/>
      <c r="QGY15" s="460"/>
      <c r="QGZ15" s="460"/>
      <c r="QHA15" s="460"/>
      <c r="QHB15" s="460"/>
      <c r="QHC15" s="460"/>
      <c r="QHD15" s="460"/>
      <c r="QHE15" s="460"/>
      <c r="QHF15" s="460"/>
      <c r="QHG15" s="460"/>
      <c r="QHH15" s="460"/>
      <c r="QHI15" s="460"/>
      <c r="QHJ15" s="460"/>
      <c r="QHK15" s="460"/>
      <c r="QHL15" s="460"/>
      <c r="QHM15" s="460"/>
      <c r="QHN15" s="460"/>
      <c r="QHO15" s="460"/>
      <c r="QHP15" s="460"/>
      <c r="QHQ15" s="460"/>
      <c r="QHR15" s="460"/>
      <c r="QHS15" s="460"/>
      <c r="QHT15" s="460"/>
      <c r="QHU15" s="460"/>
      <c r="QHV15" s="460"/>
      <c r="QHW15" s="460"/>
      <c r="QHX15" s="460"/>
      <c r="QHY15" s="460"/>
      <c r="QHZ15" s="460"/>
      <c r="QIA15" s="460"/>
      <c r="QIB15" s="460"/>
      <c r="QIC15" s="460"/>
      <c r="QID15" s="460"/>
      <c r="QIE15" s="460"/>
      <c r="QIF15" s="460"/>
      <c r="QIG15" s="460"/>
      <c r="QIH15" s="460"/>
      <c r="QII15" s="460"/>
      <c r="QIJ15" s="460"/>
      <c r="QIK15" s="460"/>
      <c r="QIL15" s="460"/>
      <c r="QIM15" s="460"/>
      <c r="QIN15" s="460"/>
      <c r="QIO15" s="460"/>
      <c r="QIP15" s="460"/>
      <c r="QIQ15" s="460"/>
      <c r="QIR15" s="460"/>
      <c r="QIS15" s="460"/>
      <c r="QIT15" s="460"/>
      <c r="QIU15" s="460"/>
      <c r="QIV15" s="460"/>
      <c r="QIW15" s="460"/>
      <c r="QIX15" s="460"/>
      <c r="QIY15" s="460"/>
      <c r="QIZ15" s="460"/>
      <c r="QJA15" s="460"/>
      <c r="QJB15" s="460"/>
      <c r="QJC15" s="460"/>
      <c r="QJD15" s="460"/>
      <c r="QJE15" s="460"/>
      <c r="QJF15" s="460"/>
      <c r="QJG15" s="460"/>
      <c r="QJH15" s="460"/>
      <c r="QJI15" s="460"/>
      <c r="QJJ15" s="460"/>
      <c r="QJK15" s="460"/>
      <c r="QJL15" s="460"/>
      <c r="QJM15" s="460"/>
      <c r="QJN15" s="460"/>
      <c r="QJO15" s="460"/>
      <c r="QJP15" s="460"/>
      <c r="QJQ15" s="460"/>
      <c r="QJR15" s="460"/>
      <c r="QJS15" s="460"/>
      <c r="QJT15" s="460"/>
      <c r="QJU15" s="460"/>
      <c r="QJV15" s="460"/>
      <c r="QJW15" s="460"/>
      <c r="QJX15" s="460"/>
      <c r="QJY15" s="460"/>
      <c r="QJZ15" s="460"/>
      <c r="QKA15" s="460"/>
      <c r="QKB15" s="460"/>
      <c r="QKC15" s="460"/>
      <c r="QKD15" s="460"/>
      <c r="QKE15" s="460"/>
      <c r="QKF15" s="460"/>
      <c r="QKG15" s="460"/>
      <c r="QKH15" s="460"/>
      <c r="QKI15" s="460"/>
      <c r="QKJ15" s="460"/>
      <c r="QKK15" s="460"/>
      <c r="QKL15" s="460"/>
      <c r="QKM15" s="460"/>
      <c r="QKN15" s="460"/>
      <c r="QKO15" s="460"/>
      <c r="QKP15" s="460"/>
      <c r="QKQ15" s="460"/>
      <c r="QKR15" s="460"/>
      <c r="QKS15" s="460"/>
      <c r="QKT15" s="460"/>
      <c r="QKU15" s="460"/>
      <c r="QKV15" s="460"/>
      <c r="QKW15" s="460"/>
      <c r="QKX15" s="460"/>
      <c r="QKY15" s="460"/>
      <c r="QKZ15" s="460"/>
      <c r="QLA15" s="460"/>
      <c r="QLB15" s="460"/>
      <c r="QLC15" s="460"/>
      <c r="QLD15" s="460"/>
      <c r="QLE15" s="460"/>
      <c r="QLF15" s="460"/>
      <c r="QLG15" s="460"/>
      <c r="QLH15" s="460"/>
      <c r="QLI15" s="460"/>
      <c r="QLJ15" s="460"/>
      <c r="QLK15" s="460"/>
      <c r="QLL15" s="460"/>
      <c r="QLM15" s="460"/>
      <c r="QLN15" s="460"/>
      <c r="QLO15" s="460"/>
      <c r="QLP15" s="460"/>
      <c r="QLQ15" s="460"/>
      <c r="QLR15" s="460"/>
      <c r="QLS15" s="460"/>
      <c r="QLT15" s="460"/>
      <c r="QLU15" s="460"/>
      <c r="QLV15" s="460"/>
      <c r="QLW15" s="460"/>
      <c r="QLX15" s="460"/>
      <c r="QLY15" s="460"/>
      <c r="QLZ15" s="460"/>
      <c r="QMA15" s="460"/>
      <c r="QMB15" s="460"/>
      <c r="QMC15" s="460"/>
      <c r="QMD15" s="460"/>
      <c r="QME15" s="460"/>
      <c r="QMF15" s="460"/>
      <c r="QMG15" s="460"/>
      <c r="QMH15" s="460"/>
      <c r="QMI15" s="460"/>
      <c r="QMJ15" s="460"/>
      <c r="QMK15" s="460"/>
      <c r="QML15" s="460"/>
      <c r="QMM15" s="460"/>
      <c r="QMN15" s="460"/>
      <c r="QMO15" s="460"/>
      <c r="QMP15" s="460"/>
      <c r="QMQ15" s="460"/>
      <c r="QMR15" s="460"/>
      <c r="QMS15" s="460"/>
      <c r="QMT15" s="460"/>
      <c r="QMU15" s="460"/>
      <c r="QMV15" s="460"/>
      <c r="QMW15" s="460"/>
      <c r="QMX15" s="460"/>
      <c r="QMY15" s="460"/>
      <c r="QMZ15" s="460"/>
      <c r="QNA15" s="460"/>
      <c r="QNB15" s="460"/>
      <c r="QNC15" s="460"/>
      <c r="QND15" s="460"/>
      <c r="QNE15" s="460"/>
      <c r="QNF15" s="460"/>
      <c r="QNG15" s="460"/>
      <c r="QNH15" s="460"/>
      <c r="QNI15" s="460"/>
      <c r="QNJ15" s="460"/>
      <c r="QNK15" s="460"/>
      <c r="QNL15" s="460"/>
      <c r="QNM15" s="460"/>
      <c r="QNN15" s="460"/>
      <c r="QNO15" s="460"/>
      <c r="QNP15" s="460"/>
      <c r="QNQ15" s="460"/>
      <c r="QNR15" s="460"/>
      <c r="QNS15" s="460"/>
      <c r="QNT15" s="460"/>
      <c r="QNU15" s="460"/>
      <c r="QNV15" s="460"/>
      <c r="QNW15" s="460"/>
      <c r="QNX15" s="460"/>
      <c r="QNY15" s="460"/>
      <c r="QNZ15" s="460"/>
      <c r="QOA15" s="460"/>
      <c r="QOB15" s="460"/>
      <c r="QOC15" s="460"/>
      <c r="QOD15" s="460"/>
      <c r="QOE15" s="460"/>
      <c r="QOF15" s="460"/>
      <c r="QOG15" s="460"/>
      <c r="QOH15" s="460"/>
      <c r="QOI15" s="460"/>
      <c r="QOJ15" s="460"/>
      <c r="QOK15" s="460"/>
      <c r="QOL15" s="460"/>
      <c r="QOM15" s="460"/>
      <c r="QON15" s="460"/>
      <c r="QOO15" s="460"/>
      <c r="QOP15" s="460"/>
      <c r="QOQ15" s="460"/>
      <c r="QOR15" s="460"/>
      <c r="QOS15" s="460"/>
      <c r="QOT15" s="460"/>
      <c r="QOU15" s="460"/>
      <c r="QOV15" s="460"/>
      <c r="QOW15" s="460"/>
      <c r="QOX15" s="460"/>
      <c r="QOY15" s="460"/>
      <c r="QOZ15" s="460"/>
      <c r="QPA15" s="460"/>
      <c r="QPB15" s="460"/>
      <c r="QPC15" s="460"/>
      <c r="QPD15" s="460"/>
      <c r="QPE15" s="460"/>
      <c r="QPF15" s="460"/>
      <c r="QPG15" s="460"/>
      <c r="QPH15" s="460"/>
      <c r="QPI15" s="460"/>
      <c r="QPJ15" s="460"/>
      <c r="QPK15" s="460"/>
      <c r="QPL15" s="460"/>
      <c r="QPM15" s="460"/>
      <c r="QPN15" s="460"/>
      <c r="QPO15" s="460"/>
      <c r="QPP15" s="460"/>
      <c r="QPQ15" s="460"/>
      <c r="QPR15" s="460"/>
      <c r="QPS15" s="460"/>
      <c r="QPT15" s="460"/>
      <c r="QPU15" s="460"/>
      <c r="QPV15" s="460"/>
      <c r="QPW15" s="460"/>
      <c r="QPX15" s="460"/>
      <c r="QPY15" s="460"/>
      <c r="QPZ15" s="460"/>
      <c r="QQA15" s="460"/>
      <c r="QQB15" s="460"/>
      <c r="QQC15" s="460"/>
      <c r="QQD15" s="460"/>
      <c r="QQE15" s="460"/>
      <c r="QQF15" s="460"/>
      <c r="QQG15" s="460"/>
      <c r="QQH15" s="460"/>
      <c r="QQI15" s="460"/>
      <c r="QQJ15" s="460"/>
      <c r="QQK15" s="460"/>
      <c r="QQL15" s="460"/>
      <c r="QQM15" s="460"/>
      <c r="QQN15" s="460"/>
      <c r="QQO15" s="460"/>
      <c r="QQP15" s="460"/>
      <c r="QQQ15" s="460"/>
      <c r="QQR15" s="460"/>
      <c r="QQS15" s="460"/>
      <c r="QQT15" s="460"/>
      <c r="QQU15" s="460"/>
      <c r="QQV15" s="460"/>
      <c r="QQW15" s="460"/>
      <c r="QQX15" s="460"/>
      <c r="QQY15" s="460"/>
      <c r="QQZ15" s="460"/>
      <c r="QRA15" s="460"/>
      <c r="QRB15" s="460"/>
      <c r="QRC15" s="460"/>
      <c r="QRD15" s="460"/>
      <c r="QRE15" s="460"/>
      <c r="QRF15" s="460"/>
      <c r="QRG15" s="460"/>
      <c r="QRH15" s="460"/>
      <c r="QRI15" s="460"/>
      <c r="QRJ15" s="460"/>
      <c r="QRK15" s="460"/>
      <c r="QRL15" s="460"/>
      <c r="QRM15" s="460"/>
      <c r="QRN15" s="460"/>
      <c r="QRO15" s="460"/>
      <c r="QRP15" s="460"/>
      <c r="QRQ15" s="460"/>
      <c r="QRR15" s="460"/>
      <c r="QRS15" s="460"/>
      <c r="QRT15" s="460"/>
      <c r="QRU15" s="460"/>
      <c r="QRV15" s="460"/>
      <c r="QRW15" s="460"/>
      <c r="QRX15" s="460"/>
      <c r="QRY15" s="460"/>
      <c r="QRZ15" s="460"/>
      <c r="QSA15" s="460"/>
      <c r="QSB15" s="460"/>
      <c r="QSC15" s="460"/>
      <c r="QSD15" s="460"/>
      <c r="QSE15" s="460"/>
      <c r="QSF15" s="460"/>
      <c r="QSG15" s="460"/>
      <c r="QSH15" s="460"/>
      <c r="QSI15" s="460"/>
      <c r="QSJ15" s="460"/>
      <c r="QSK15" s="460"/>
      <c r="QSL15" s="460"/>
      <c r="QSM15" s="460"/>
      <c r="QSN15" s="460"/>
      <c r="QSO15" s="460"/>
      <c r="QSP15" s="460"/>
      <c r="QSQ15" s="460"/>
      <c r="QSR15" s="460"/>
      <c r="QSS15" s="460"/>
      <c r="QST15" s="460"/>
      <c r="QSU15" s="460"/>
      <c r="QSV15" s="460"/>
      <c r="QSW15" s="460"/>
      <c r="QSX15" s="460"/>
      <c r="QSY15" s="460"/>
      <c r="QSZ15" s="460"/>
      <c r="QTA15" s="460"/>
      <c r="QTB15" s="460"/>
      <c r="QTC15" s="460"/>
      <c r="QTD15" s="460"/>
      <c r="QTE15" s="460"/>
      <c r="QTF15" s="460"/>
      <c r="QTG15" s="460"/>
      <c r="QTH15" s="460"/>
      <c r="QTI15" s="460"/>
      <c r="QTJ15" s="460"/>
      <c r="QTK15" s="460"/>
      <c r="QTL15" s="460"/>
      <c r="QTM15" s="460"/>
      <c r="QTN15" s="460"/>
      <c r="QTO15" s="460"/>
      <c r="QTP15" s="460"/>
      <c r="QTQ15" s="460"/>
      <c r="QTR15" s="460"/>
      <c r="QTS15" s="460"/>
      <c r="QTT15" s="460"/>
      <c r="QTU15" s="460"/>
      <c r="QTV15" s="460"/>
      <c r="QTW15" s="460"/>
      <c r="QTX15" s="460"/>
      <c r="QTY15" s="460"/>
      <c r="QTZ15" s="460"/>
      <c r="QUA15" s="460"/>
      <c r="QUB15" s="460"/>
      <c r="QUC15" s="460"/>
      <c r="QUD15" s="460"/>
      <c r="QUE15" s="460"/>
      <c r="QUF15" s="460"/>
      <c r="QUG15" s="460"/>
      <c r="QUH15" s="460"/>
      <c r="QUI15" s="460"/>
      <c r="QUJ15" s="460"/>
      <c r="QUK15" s="460"/>
      <c r="QUL15" s="460"/>
      <c r="QUM15" s="460"/>
      <c r="QUN15" s="460"/>
      <c r="QUO15" s="460"/>
      <c r="QUP15" s="460"/>
      <c r="QUQ15" s="460"/>
      <c r="QUR15" s="460"/>
      <c r="QUS15" s="460"/>
      <c r="QUT15" s="460"/>
      <c r="QUU15" s="460"/>
      <c r="QUV15" s="460"/>
      <c r="QUW15" s="460"/>
      <c r="QUX15" s="460"/>
      <c r="QUY15" s="460"/>
      <c r="QUZ15" s="460"/>
      <c r="QVA15" s="460"/>
      <c r="QVB15" s="460"/>
      <c r="QVC15" s="460"/>
      <c r="QVD15" s="460"/>
      <c r="QVE15" s="460"/>
      <c r="QVF15" s="460"/>
      <c r="QVG15" s="460"/>
      <c r="QVH15" s="460"/>
      <c r="QVI15" s="460"/>
      <c r="QVJ15" s="460"/>
      <c r="QVK15" s="460"/>
      <c r="QVL15" s="460"/>
      <c r="QVM15" s="460"/>
      <c r="QVN15" s="460"/>
      <c r="QVO15" s="460"/>
      <c r="QVP15" s="460"/>
      <c r="QVQ15" s="460"/>
      <c r="QVR15" s="460"/>
      <c r="QVS15" s="460"/>
      <c r="QVT15" s="460"/>
      <c r="QVU15" s="460"/>
      <c r="QVV15" s="460"/>
      <c r="QVW15" s="460"/>
      <c r="QVX15" s="460"/>
      <c r="QVY15" s="460"/>
      <c r="QVZ15" s="460"/>
      <c r="QWA15" s="460"/>
      <c r="QWB15" s="460"/>
      <c r="QWC15" s="460"/>
      <c r="QWD15" s="460"/>
      <c r="QWE15" s="460"/>
      <c r="QWF15" s="460"/>
      <c r="QWG15" s="460"/>
      <c r="QWH15" s="460"/>
      <c r="QWI15" s="460"/>
      <c r="QWJ15" s="460"/>
      <c r="QWK15" s="460"/>
      <c r="QWL15" s="460"/>
      <c r="QWM15" s="460"/>
      <c r="QWN15" s="460"/>
      <c r="QWO15" s="460"/>
      <c r="QWP15" s="460"/>
      <c r="QWQ15" s="460"/>
      <c r="QWR15" s="460"/>
      <c r="QWS15" s="460"/>
      <c r="QWT15" s="460"/>
      <c r="QWU15" s="460"/>
      <c r="QWV15" s="460"/>
      <c r="QWW15" s="460"/>
      <c r="QWX15" s="460"/>
      <c r="QWY15" s="460"/>
      <c r="QWZ15" s="460"/>
      <c r="QXA15" s="460"/>
      <c r="QXB15" s="460"/>
      <c r="QXC15" s="460"/>
      <c r="QXD15" s="460"/>
      <c r="QXE15" s="460"/>
      <c r="QXF15" s="460"/>
      <c r="QXG15" s="460"/>
      <c r="QXH15" s="460"/>
      <c r="QXI15" s="460"/>
      <c r="QXJ15" s="460"/>
      <c r="QXK15" s="460"/>
      <c r="QXL15" s="460"/>
      <c r="QXM15" s="460"/>
      <c r="QXN15" s="460"/>
      <c r="QXO15" s="460"/>
      <c r="QXP15" s="460"/>
      <c r="QXQ15" s="460"/>
      <c r="QXR15" s="460"/>
      <c r="QXS15" s="460"/>
      <c r="QXT15" s="460"/>
      <c r="QXU15" s="460"/>
      <c r="QXV15" s="460"/>
      <c r="QXW15" s="460"/>
      <c r="QXX15" s="460"/>
      <c r="QXY15" s="460"/>
      <c r="QXZ15" s="460"/>
      <c r="QYA15" s="460"/>
      <c r="QYB15" s="460"/>
      <c r="QYC15" s="460"/>
      <c r="QYD15" s="460"/>
      <c r="QYE15" s="460"/>
      <c r="QYF15" s="460"/>
      <c r="QYG15" s="460"/>
      <c r="QYH15" s="460"/>
      <c r="QYI15" s="460"/>
      <c r="QYJ15" s="460"/>
      <c r="QYK15" s="460"/>
      <c r="QYL15" s="460"/>
      <c r="QYM15" s="460"/>
      <c r="QYN15" s="460"/>
      <c r="QYO15" s="460"/>
      <c r="QYP15" s="460"/>
      <c r="QYQ15" s="460"/>
      <c r="QYR15" s="460"/>
      <c r="QYS15" s="460"/>
      <c r="QYT15" s="460"/>
      <c r="QYU15" s="460"/>
      <c r="QYV15" s="460"/>
      <c r="QYW15" s="460"/>
      <c r="QYX15" s="460"/>
      <c r="QYY15" s="460"/>
      <c r="QYZ15" s="460"/>
      <c r="QZA15" s="460"/>
      <c r="QZB15" s="460"/>
      <c r="QZC15" s="460"/>
      <c r="QZD15" s="460"/>
      <c r="QZE15" s="460"/>
      <c r="QZF15" s="460"/>
      <c r="QZG15" s="460"/>
      <c r="QZH15" s="460"/>
      <c r="QZI15" s="460"/>
      <c r="QZJ15" s="460"/>
      <c r="QZK15" s="460"/>
      <c r="QZL15" s="460"/>
      <c r="QZM15" s="460"/>
      <c r="QZN15" s="460"/>
      <c r="QZO15" s="460"/>
      <c r="QZP15" s="460"/>
      <c r="QZQ15" s="460"/>
      <c r="QZR15" s="460"/>
      <c r="QZS15" s="460"/>
      <c r="QZT15" s="460"/>
      <c r="QZU15" s="460"/>
      <c r="QZV15" s="460"/>
      <c r="QZW15" s="460"/>
      <c r="QZX15" s="460"/>
      <c r="QZY15" s="460"/>
      <c r="QZZ15" s="460"/>
      <c r="RAA15" s="460"/>
      <c r="RAB15" s="460"/>
      <c r="RAC15" s="460"/>
      <c r="RAD15" s="460"/>
      <c r="RAE15" s="460"/>
      <c r="RAF15" s="460"/>
      <c r="RAG15" s="460"/>
      <c r="RAH15" s="460"/>
      <c r="RAI15" s="460"/>
      <c r="RAJ15" s="460"/>
      <c r="RAK15" s="460"/>
      <c r="RAL15" s="460"/>
      <c r="RAM15" s="460"/>
      <c r="RAN15" s="460"/>
      <c r="RAO15" s="460"/>
      <c r="RAP15" s="460"/>
      <c r="RAQ15" s="460"/>
      <c r="RAR15" s="460"/>
      <c r="RAS15" s="460"/>
      <c r="RAT15" s="460"/>
      <c r="RAU15" s="460"/>
      <c r="RAV15" s="460"/>
      <c r="RAW15" s="460"/>
      <c r="RAX15" s="460"/>
      <c r="RAY15" s="460"/>
      <c r="RAZ15" s="460"/>
      <c r="RBA15" s="460"/>
      <c r="RBB15" s="460"/>
      <c r="RBC15" s="460"/>
      <c r="RBD15" s="460"/>
      <c r="RBE15" s="460"/>
      <c r="RBF15" s="460"/>
      <c r="RBG15" s="460"/>
      <c r="RBH15" s="460"/>
      <c r="RBI15" s="460"/>
      <c r="RBJ15" s="460"/>
      <c r="RBK15" s="460"/>
      <c r="RBL15" s="460"/>
      <c r="RBM15" s="460"/>
      <c r="RBN15" s="460"/>
      <c r="RBO15" s="460"/>
      <c r="RBP15" s="460"/>
      <c r="RBQ15" s="460"/>
      <c r="RBR15" s="460"/>
      <c r="RBS15" s="460"/>
      <c r="RBT15" s="460"/>
      <c r="RBU15" s="460"/>
      <c r="RBV15" s="460"/>
      <c r="RBW15" s="460"/>
      <c r="RBX15" s="460"/>
      <c r="RBY15" s="460"/>
      <c r="RBZ15" s="460"/>
      <c r="RCA15" s="460"/>
      <c r="RCB15" s="460"/>
      <c r="RCC15" s="460"/>
      <c r="RCD15" s="460"/>
      <c r="RCE15" s="460"/>
      <c r="RCF15" s="460"/>
      <c r="RCG15" s="460"/>
      <c r="RCH15" s="460"/>
      <c r="RCI15" s="460"/>
      <c r="RCJ15" s="460"/>
      <c r="RCK15" s="460"/>
      <c r="RCL15" s="460"/>
      <c r="RCM15" s="460"/>
      <c r="RCN15" s="460"/>
      <c r="RCO15" s="460"/>
      <c r="RCP15" s="460"/>
      <c r="RCQ15" s="460"/>
      <c r="RCR15" s="460"/>
      <c r="RCS15" s="460"/>
      <c r="RCT15" s="460"/>
      <c r="RCU15" s="460"/>
      <c r="RCV15" s="460"/>
      <c r="RCW15" s="460"/>
      <c r="RCX15" s="460"/>
      <c r="RCY15" s="460"/>
      <c r="RCZ15" s="460"/>
      <c r="RDA15" s="460"/>
      <c r="RDB15" s="460"/>
      <c r="RDC15" s="460"/>
      <c r="RDD15" s="460"/>
      <c r="RDE15" s="460"/>
      <c r="RDF15" s="460"/>
      <c r="RDG15" s="460"/>
      <c r="RDH15" s="460"/>
      <c r="RDI15" s="460"/>
      <c r="RDJ15" s="460"/>
      <c r="RDK15" s="460"/>
      <c r="RDL15" s="460"/>
      <c r="RDM15" s="460"/>
      <c r="RDN15" s="460"/>
      <c r="RDO15" s="460"/>
      <c r="RDP15" s="460"/>
      <c r="RDQ15" s="460"/>
      <c r="RDR15" s="460"/>
      <c r="RDS15" s="460"/>
      <c r="RDT15" s="460"/>
      <c r="RDU15" s="460"/>
      <c r="RDV15" s="460"/>
      <c r="RDW15" s="460"/>
      <c r="RDX15" s="460"/>
      <c r="RDY15" s="460"/>
      <c r="RDZ15" s="460"/>
      <c r="REA15" s="460"/>
      <c r="REB15" s="460"/>
      <c r="REC15" s="460"/>
      <c r="RED15" s="460"/>
      <c r="REE15" s="460"/>
      <c r="REF15" s="460"/>
      <c r="REG15" s="460"/>
      <c r="REH15" s="460"/>
      <c r="REI15" s="460"/>
      <c r="REJ15" s="460"/>
      <c r="REK15" s="460"/>
      <c r="REL15" s="460"/>
      <c r="REM15" s="460"/>
      <c r="REN15" s="460"/>
      <c r="REO15" s="460"/>
      <c r="REP15" s="460"/>
      <c r="REQ15" s="460"/>
      <c r="RER15" s="460"/>
      <c r="RES15" s="460"/>
      <c r="RET15" s="460"/>
      <c r="REU15" s="460"/>
      <c r="REV15" s="460"/>
      <c r="REW15" s="460"/>
      <c r="REX15" s="460"/>
      <c r="REY15" s="460"/>
      <c r="REZ15" s="460"/>
      <c r="RFA15" s="460"/>
      <c r="RFB15" s="460"/>
      <c r="RFC15" s="460"/>
      <c r="RFD15" s="460"/>
      <c r="RFE15" s="460"/>
      <c r="RFF15" s="460"/>
      <c r="RFG15" s="460"/>
      <c r="RFH15" s="460"/>
      <c r="RFI15" s="460"/>
      <c r="RFJ15" s="460"/>
      <c r="RFK15" s="460"/>
      <c r="RFL15" s="460"/>
      <c r="RFM15" s="460"/>
      <c r="RFN15" s="460"/>
      <c r="RFO15" s="460"/>
      <c r="RFP15" s="460"/>
      <c r="RFQ15" s="460"/>
      <c r="RFR15" s="460"/>
      <c r="RFS15" s="460"/>
      <c r="RFT15" s="460"/>
      <c r="RFU15" s="460"/>
      <c r="RFV15" s="460"/>
      <c r="RFW15" s="460"/>
      <c r="RFX15" s="460"/>
      <c r="RFY15" s="460"/>
      <c r="RFZ15" s="460"/>
      <c r="RGA15" s="460"/>
      <c r="RGB15" s="460"/>
      <c r="RGC15" s="460"/>
      <c r="RGD15" s="460"/>
      <c r="RGE15" s="460"/>
      <c r="RGF15" s="460"/>
      <c r="RGG15" s="460"/>
      <c r="RGH15" s="460"/>
      <c r="RGI15" s="460"/>
      <c r="RGJ15" s="460"/>
      <c r="RGK15" s="460"/>
      <c r="RGL15" s="460"/>
      <c r="RGM15" s="460"/>
      <c r="RGN15" s="460"/>
      <c r="RGO15" s="460"/>
      <c r="RGP15" s="460"/>
      <c r="RGQ15" s="460"/>
      <c r="RGR15" s="460"/>
      <c r="RGS15" s="460"/>
      <c r="RGT15" s="460"/>
      <c r="RGU15" s="460"/>
      <c r="RGV15" s="460"/>
      <c r="RGW15" s="460"/>
      <c r="RGX15" s="460"/>
      <c r="RGY15" s="460"/>
      <c r="RGZ15" s="460"/>
      <c r="RHA15" s="460"/>
      <c r="RHB15" s="460"/>
      <c r="RHC15" s="460"/>
      <c r="RHD15" s="460"/>
      <c r="RHE15" s="460"/>
      <c r="RHF15" s="460"/>
      <c r="RHG15" s="460"/>
      <c r="RHH15" s="460"/>
      <c r="RHI15" s="460"/>
      <c r="RHJ15" s="460"/>
      <c r="RHK15" s="460"/>
      <c r="RHL15" s="460"/>
      <c r="RHM15" s="460"/>
      <c r="RHN15" s="460"/>
      <c r="RHO15" s="460"/>
      <c r="RHP15" s="460"/>
      <c r="RHQ15" s="460"/>
      <c r="RHR15" s="460"/>
      <c r="RHS15" s="460"/>
      <c r="RHT15" s="460"/>
      <c r="RHU15" s="460"/>
      <c r="RHV15" s="460"/>
      <c r="RHW15" s="460"/>
      <c r="RHX15" s="460"/>
      <c r="RHY15" s="460"/>
      <c r="RHZ15" s="460"/>
      <c r="RIA15" s="460"/>
      <c r="RIB15" s="460"/>
      <c r="RIC15" s="460"/>
      <c r="RID15" s="460"/>
      <c r="RIE15" s="460"/>
      <c r="RIF15" s="460"/>
      <c r="RIG15" s="460"/>
      <c r="RIH15" s="460"/>
      <c r="RII15" s="460"/>
      <c r="RIJ15" s="460"/>
      <c r="RIK15" s="460"/>
      <c r="RIL15" s="460"/>
      <c r="RIM15" s="460"/>
      <c r="RIN15" s="460"/>
      <c r="RIO15" s="460"/>
      <c r="RIP15" s="460"/>
      <c r="RIQ15" s="460"/>
      <c r="RIR15" s="460"/>
      <c r="RIS15" s="460"/>
      <c r="RIT15" s="460"/>
      <c r="RIU15" s="460"/>
      <c r="RIV15" s="460"/>
      <c r="RIW15" s="460"/>
      <c r="RIX15" s="460"/>
      <c r="RIY15" s="460"/>
      <c r="RIZ15" s="460"/>
      <c r="RJA15" s="460"/>
      <c r="RJB15" s="460"/>
      <c r="RJC15" s="460"/>
      <c r="RJD15" s="460"/>
      <c r="RJE15" s="460"/>
      <c r="RJF15" s="460"/>
      <c r="RJG15" s="460"/>
      <c r="RJH15" s="460"/>
      <c r="RJI15" s="460"/>
      <c r="RJJ15" s="460"/>
      <c r="RJK15" s="460"/>
      <c r="RJL15" s="460"/>
      <c r="RJM15" s="460"/>
      <c r="RJN15" s="460"/>
      <c r="RJO15" s="460"/>
      <c r="RJP15" s="460"/>
      <c r="RJQ15" s="460"/>
      <c r="RJR15" s="460"/>
      <c r="RJS15" s="460"/>
      <c r="RJT15" s="460"/>
      <c r="RJU15" s="460"/>
      <c r="RJV15" s="460"/>
      <c r="RJW15" s="460"/>
      <c r="RJX15" s="460"/>
      <c r="RJY15" s="460"/>
      <c r="RJZ15" s="460"/>
      <c r="RKA15" s="460"/>
      <c r="RKB15" s="460"/>
      <c r="RKC15" s="460"/>
      <c r="RKD15" s="460"/>
      <c r="RKE15" s="460"/>
      <c r="RKF15" s="460"/>
      <c r="RKG15" s="460"/>
      <c r="RKH15" s="460"/>
      <c r="RKI15" s="460"/>
      <c r="RKJ15" s="460"/>
      <c r="RKK15" s="460"/>
      <c r="RKL15" s="460"/>
      <c r="RKM15" s="460"/>
      <c r="RKN15" s="460"/>
      <c r="RKO15" s="460"/>
      <c r="RKP15" s="460"/>
      <c r="RKQ15" s="460"/>
      <c r="RKR15" s="460"/>
      <c r="RKS15" s="460"/>
      <c r="RKT15" s="460"/>
      <c r="RKU15" s="460"/>
      <c r="RKV15" s="460"/>
      <c r="RKW15" s="460"/>
      <c r="RKX15" s="460"/>
      <c r="RKY15" s="460"/>
      <c r="RKZ15" s="460"/>
      <c r="RLA15" s="460"/>
      <c r="RLB15" s="460"/>
      <c r="RLC15" s="460"/>
      <c r="RLD15" s="460"/>
      <c r="RLE15" s="460"/>
      <c r="RLF15" s="460"/>
      <c r="RLG15" s="460"/>
      <c r="RLH15" s="460"/>
      <c r="RLI15" s="460"/>
      <c r="RLJ15" s="460"/>
      <c r="RLK15" s="460"/>
      <c r="RLL15" s="460"/>
      <c r="RLM15" s="460"/>
      <c r="RLN15" s="460"/>
      <c r="RLO15" s="460"/>
      <c r="RLP15" s="460"/>
      <c r="RLQ15" s="460"/>
      <c r="RLR15" s="460"/>
      <c r="RLS15" s="460"/>
      <c r="RLT15" s="460"/>
      <c r="RLU15" s="460"/>
      <c r="RLV15" s="460"/>
      <c r="RLW15" s="460"/>
      <c r="RLX15" s="460"/>
      <c r="RLY15" s="460"/>
      <c r="RLZ15" s="460"/>
      <c r="RMA15" s="460"/>
      <c r="RMB15" s="460"/>
      <c r="RMC15" s="460"/>
      <c r="RMD15" s="460"/>
      <c r="RME15" s="460"/>
      <c r="RMF15" s="460"/>
      <c r="RMG15" s="460"/>
      <c r="RMH15" s="460"/>
      <c r="RMI15" s="460"/>
      <c r="RMJ15" s="460"/>
      <c r="RMK15" s="460"/>
      <c r="RML15" s="460"/>
      <c r="RMM15" s="460"/>
      <c r="RMN15" s="460"/>
      <c r="RMO15" s="460"/>
      <c r="RMP15" s="460"/>
      <c r="RMQ15" s="460"/>
      <c r="RMR15" s="460"/>
      <c r="RMS15" s="460"/>
      <c r="RMT15" s="460"/>
      <c r="RMU15" s="460"/>
      <c r="RMV15" s="460"/>
      <c r="RMW15" s="460"/>
      <c r="RMX15" s="460"/>
      <c r="RMY15" s="460"/>
      <c r="RMZ15" s="460"/>
      <c r="RNA15" s="460"/>
      <c r="RNB15" s="460"/>
      <c r="RNC15" s="460"/>
      <c r="RND15" s="460"/>
      <c r="RNE15" s="460"/>
      <c r="RNF15" s="460"/>
      <c r="RNG15" s="460"/>
      <c r="RNH15" s="460"/>
      <c r="RNI15" s="460"/>
      <c r="RNJ15" s="460"/>
      <c r="RNK15" s="460"/>
      <c r="RNL15" s="460"/>
      <c r="RNM15" s="460"/>
      <c r="RNN15" s="460"/>
      <c r="RNO15" s="460"/>
      <c r="RNP15" s="460"/>
      <c r="RNQ15" s="460"/>
      <c r="RNR15" s="460"/>
      <c r="RNS15" s="460"/>
      <c r="RNT15" s="460"/>
      <c r="RNU15" s="460"/>
      <c r="RNV15" s="460"/>
      <c r="RNW15" s="460"/>
      <c r="RNX15" s="460"/>
      <c r="RNY15" s="460"/>
      <c r="RNZ15" s="460"/>
      <c r="ROA15" s="460"/>
      <c r="ROB15" s="460"/>
      <c r="ROC15" s="460"/>
      <c r="ROD15" s="460"/>
      <c r="ROE15" s="460"/>
      <c r="ROF15" s="460"/>
      <c r="ROG15" s="460"/>
      <c r="ROH15" s="460"/>
      <c r="ROI15" s="460"/>
      <c r="ROJ15" s="460"/>
      <c r="ROK15" s="460"/>
      <c r="ROL15" s="460"/>
      <c r="ROM15" s="460"/>
      <c r="RON15" s="460"/>
      <c r="ROO15" s="460"/>
      <c r="ROP15" s="460"/>
      <c r="ROQ15" s="460"/>
      <c r="ROR15" s="460"/>
      <c r="ROS15" s="460"/>
      <c r="ROT15" s="460"/>
      <c r="ROU15" s="460"/>
      <c r="ROV15" s="460"/>
      <c r="ROW15" s="460"/>
      <c r="ROX15" s="460"/>
      <c r="ROY15" s="460"/>
      <c r="ROZ15" s="460"/>
      <c r="RPA15" s="460"/>
      <c r="RPB15" s="460"/>
      <c r="RPC15" s="460"/>
      <c r="RPD15" s="460"/>
      <c r="RPE15" s="460"/>
      <c r="RPF15" s="460"/>
      <c r="RPG15" s="460"/>
      <c r="RPH15" s="460"/>
      <c r="RPI15" s="460"/>
      <c r="RPJ15" s="460"/>
      <c r="RPK15" s="460"/>
      <c r="RPL15" s="460"/>
      <c r="RPM15" s="460"/>
      <c r="RPN15" s="460"/>
      <c r="RPO15" s="460"/>
      <c r="RPP15" s="460"/>
      <c r="RPQ15" s="460"/>
      <c r="RPR15" s="460"/>
      <c r="RPS15" s="460"/>
      <c r="RPT15" s="460"/>
      <c r="RPU15" s="460"/>
      <c r="RPV15" s="460"/>
      <c r="RPW15" s="460"/>
      <c r="RPX15" s="460"/>
      <c r="RPY15" s="460"/>
      <c r="RPZ15" s="460"/>
      <c r="RQA15" s="460"/>
      <c r="RQB15" s="460"/>
      <c r="RQC15" s="460"/>
      <c r="RQD15" s="460"/>
      <c r="RQE15" s="460"/>
      <c r="RQF15" s="460"/>
      <c r="RQG15" s="460"/>
      <c r="RQH15" s="460"/>
      <c r="RQI15" s="460"/>
      <c r="RQJ15" s="460"/>
      <c r="RQK15" s="460"/>
      <c r="RQL15" s="460"/>
      <c r="RQM15" s="460"/>
      <c r="RQN15" s="460"/>
      <c r="RQO15" s="460"/>
      <c r="RQP15" s="460"/>
      <c r="RQQ15" s="460"/>
      <c r="RQR15" s="460"/>
      <c r="RQS15" s="460"/>
      <c r="RQT15" s="460"/>
      <c r="RQU15" s="460"/>
      <c r="RQV15" s="460"/>
      <c r="RQW15" s="460"/>
      <c r="RQX15" s="460"/>
      <c r="RQY15" s="460"/>
      <c r="RQZ15" s="460"/>
      <c r="RRA15" s="460"/>
      <c r="RRB15" s="460"/>
      <c r="RRC15" s="460"/>
      <c r="RRD15" s="460"/>
      <c r="RRE15" s="460"/>
      <c r="RRF15" s="460"/>
      <c r="RRG15" s="460"/>
      <c r="RRH15" s="460"/>
      <c r="RRI15" s="460"/>
      <c r="RRJ15" s="460"/>
      <c r="RRK15" s="460"/>
      <c r="RRL15" s="460"/>
      <c r="RRM15" s="460"/>
      <c r="RRN15" s="460"/>
      <c r="RRO15" s="460"/>
      <c r="RRP15" s="460"/>
      <c r="RRQ15" s="460"/>
      <c r="RRR15" s="460"/>
      <c r="RRS15" s="460"/>
      <c r="RRT15" s="460"/>
      <c r="RRU15" s="460"/>
      <c r="RRV15" s="460"/>
      <c r="RRW15" s="460"/>
      <c r="RRX15" s="460"/>
      <c r="RRY15" s="460"/>
      <c r="RRZ15" s="460"/>
      <c r="RSA15" s="460"/>
      <c r="RSB15" s="460"/>
      <c r="RSC15" s="460"/>
      <c r="RSD15" s="460"/>
      <c r="RSE15" s="460"/>
      <c r="RSF15" s="460"/>
      <c r="RSG15" s="460"/>
      <c r="RSH15" s="460"/>
      <c r="RSI15" s="460"/>
      <c r="RSJ15" s="460"/>
      <c r="RSK15" s="460"/>
      <c r="RSL15" s="460"/>
      <c r="RSM15" s="460"/>
      <c r="RSN15" s="460"/>
      <c r="RSO15" s="460"/>
      <c r="RSP15" s="460"/>
      <c r="RSQ15" s="460"/>
      <c r="RSR15" s="460"/>
      <c r="RSS15" s="460"/>
      <c r="RST15" s="460"/>
      <c r="RSU15" s="460"/>
      <c r="RSV15" s="460"/>
      <c r="RSW15" s="460"/>
      <c r="RSX15" s="460"/>
      <c r="RSY15" s="460"/>
      <c r="RSZ15" s="460"/>
      <c r="RTA15" s="460"/>
      <c r="RTB15" s="460"/>
      <c r="RTC15" s="460"/>
      <c r="RTD15" s="460"/>
      <c r="RTE15" s="460"/>
      <c r="RTF15" s="460"/>
      <c r="RTG15" s="460"/>
      <c r="RTH15" s="460"/>
      <c r="RTI15" s="460"/>
      <c r="RTJ15" s="460"/>
      <c r="RTK15" s="460"/>
      <c r="RTL15" s="460"/>
      <c r="RTM15" s="460"/>
      <c r="RTN15" s="460"/>
      <c r="RTO15" s="460"/>
      <c r="RTP15" s="460"/>
      <c r="RTQ15" s="460"/>
      <c r="RTR15" s="460"/>
      <c r="RTS15" s="460"/>
      <c r="RTT15" s="460"/>
      <c r="RTU15" s="460"/>
      <c r="RTV15" s="460"/>
      <c r="RTW15" s="460"/>
      <c r="RTX15" s="460"/>
      <c r="RTY15" s="460"/>
      <c r="RTZ15" s="460"/>
      <c r="RUA15" s="460"/>
      <c r="RUB15" s="460"/>
      <c r="RUC15" s="460"/>
      <c r="RUD15" s="460"/>
      <c r="RUE15" s="460"/>
      <c r="RUF15" s="460"/>
      <c r="RUG15" s="460"/>
      <c r="RUH15" s="460"/>
      <c r="RUI15" s="460"/>
      <c r="RUJ15" s="460"/>
      <c r="RUK15" s="460"/>
      <c r="RUL15" s="460"/>
      <c r="RUM15" s="460"/>
      <c r="RUN15" s="460"/>
      <c r="RUO15" s="460"/>
      <c r="RUP15" s="460"/>
      <c r="RUQ15" s="460"/>
      <c r="RUR15" s="460"/>
      <c r="RUS15" s="460"/>
      <c r="RUT15" s="460"/>
      <c r="RUU15" s="460"/>
      <c r="RUV15" s="460"/>
      <c r="RUW15" s="460"/>
      <c r="RUX15" s="460"/>
      <c r="RUY15" s="460"/>
      <c r="RUZ15" s="460"/>
      <c r="RVA15" s="460"/>
      <c r="RVB15" s="460"/>
      <c r="RVC15" s="460"/>
      <c r="RVD15" s="460"/>
      <c r="RVE15" s="460"/>
      <c r="RVF15" s="460"/>
      <c r="RVG15" s="460"/>
      <c r="RVH15" s="460"/>
      <c r="RVI15" s="460"/>
      <c r="RVJ15" s="460"/>
      <c r="RVK15" s="460"/>
      <c r="RVL15" s="460"/>
      <c r="RVM15" s="460"/>
      <c r="RVN15" s="460"/>
      <c r="RVO15" s="460"/>
      <c r="RVP15" s="460"/>
      <c r="RVQ15" s="460"/>
      <c r="RVR15" s="460"/>
      <c r="RVS15" s="460"/>
      <c r="RVT15" s="460"/>
      <c r="RVU15" s="460"/>
      <c r="RVV15" s="460"/>
      <c r="RVW15" s="460"/>
      <c r="RVX15" s="460"/>
      <c r="RVY15" s="460"/>
      <c r="RVZ15" s="460"/>
      <c r="RWA15" s="460"/>
      <c r="RWB15" s="460"/>
      <c r="RWC15" s="460"/>
      <c r="RWD15" s="460"/>
      <c r="RWE15" s="460"/>
      <c r="RWF15" s="460"/>
      <c r="RWG15" s="460"/>
      <c r="RWH15" s="460"/>
      <c r="RWI15" s="460"/>
      <c r="RWJ15" s="460"/>
      <c r="RWK15" s="460"/>
      <c r="RWL15" s="460"/>
      <c r="RWM15" s="460"/>
      <c r="RWN15" s="460"/>
      <c r="RWO15" s="460"/>
      <c r="RWP15" s="460"/>
      <c r="RWQ15" s="460"/>
      <c r="RWR15" s="460"/>
      <c r="RWS15" s="460"/>
      <c r="RWT15" s="460"/>
      <c r="RWU15" s="460"/>
      <c r="RWV15" s="460"/>
      <c r="RWW15" s="460"/>
      <c r="RWX15" s="460"/>
      <c r="RWY15" s="460"/>
      <c r="RWZ15" s="460"/>
      <c r="RXA15" s="460"/>
      <c r="RXB15" s="460"/>
      <c r="RXC15" s="460"/>
      <c r="RXD15" s="460"/>
      <c r="RXE15" s="460"/>
      <c r="RXF15" s="460"/>
      <c r="RXG15" s="460"/>
      <c r="RXH15" s="460"/>
      <c r="RXI15" s="460"/>
      <c r="RXJ15" s="460"/>
      <c r="RXK15" s="460"/>
      <c r="RXL15" s="460"/>
      <c r="RXM15" s="460"/>
      <c r="RXN15" s="460"/>
      <c r="RXO15" s="460"/>
      <c r="RXP15" s="460"/>
      <c r="RXQ15" s="460"/>
      <c r="RXR15" s="460"/>
      <c r="RXS15" s="460"/>
      <c r="RXT15" s="460"/>
      <c r="RXU15" s="460"/>
      <c r="RXV15" s="460"/>
      <c r="RXW15" s="460"/>
      <c r="RXX15" s="460"/>
      <c r="RXY15" s="460"/>
      <c r="RXZ15" s="460"/>
      <c r="RYA15" s="460"/>
      <c r="RYB15" s="460"/>
      <c r="RYC15" s="460"/>
      <c r="RYD15" s="460"/>
      <c r="RYE15" s="460"/>
      <c r="RYF15" s="460"/>
      <c r="RYG15" s="460"/>
      <c r="RYH15" s="460"/>
      <c r="RYI15" s="460"/>
      <c r="RYJ15" s="460"/>
      <c r="RYK15" s="460"/>
      <c r="RYL15" s="460"/>
      <c r="RYM15" s="460"/>
      <c r="RYN15" s="460"/>
      <c r="RYO15" s="460"/>
      <c r="RYP15" s="460"/>
      <c r="RYQ15" s="460"/>
      <c r="RYR15" s="460"/>
      <c r="RYS15" s="460"/>
      <c r="RYT15" s="460"/>
      <c r="RYU15" s="460"/>
      <c r="RYV15" s="460"/>
      <c r="RYW15" s="460"/>
      <c r="RYX15" s="460"/>
      <c r="RYY15" s="460"/>
      <c r="RYZ15" s="460"/>
      <c r="RZA15" s="460"/>
      <c r="RZB15" s="460"/>
      <c r="RZC15" s="460"/>
      <c r="RZD15" s="460"/>
      <c r="RZE15" s="460"/>
      <c r="RZF15" s="460"/>
      <c r="RZG15" s="460"/>
      <c r="RZH15" s="460"/>
      <c r="RZI15" s="460"/>
      <c r="RZJ15" s="460"/>
      <c r="RZK15" s="460"/>
      <c r="RZL15" s="460"/>
      <c r="RZM15" s="460"/>
      <c r="RZN15" s="460"/>
      <c r="RZO15" s="460"/>
      <c r="RZP15" s="460"/>
      <c r="RZQ15" s="460"/>
      <c r="RZR15" s="460"/>
      <c r="RZS15" s="460"/>
      <c r="RZT15" s="460"/>
      <c r="RZU15" s="460"/>
      <c r="RZV15" s="460"/>
      <c r="RZW15" s="460"/>
      <c r="RZX15" s="460"/>
      <c r="RZY15" s="460"/>
      <c r="RZZ15" s="460"/>
      <c r="SAA15" s="460"/>
      <c r="SAB15" s="460"/>
      <c r="SAC15" s="460"/>
      <c r="SAD15" s="460"/>
      <c r="SAE15" s="460"/>
      <c r="SAF15" s="460"/>
      <c r="SAG15" s="460"/>
      <c r="SAH15" s="460"/>
      <c r="SAI15" s="460"/>
      <c r="SAJ15" s="460"/>
      <c r="SAK15" s="460"/>
      <c r="SAL15" s="460"/>
      <c r="SAM15" s="460"/>
      <c r="SAN15" s="460"/>
      <c r="SAO15" s="460"/>
      <c r="SAP15" s="460"/>
      <c r="SAQ15" s="460"/>
      <c r="SAR15" s="460"/>
      <c r="SAS15" s="460"/>
      <c r="SAT15" s="460"/>
      <c r="SAU15" s="460"/>
      <c r="SAV15" s="460"/>
      <c r="SAW15" s="460"/>
      <c r="SAX15" s="460"/>
      <c r="SAY15" s="460"/>
      <c r="SAZ15" s="460"/>
      <c r="SBA15" s="460"/>
      <c r="SBB15" s="460"/>
      <c r="SBC15" s="460"/>
      <c r="SBD15" s="460"/>
      <c r="SBE15" s="460"/>
      <c r="SBF15" s="460"/>
      <c r="SBG15" s="460"/>
      <c r="SBH15" s="460"/>
      <c r="SBI15" s="460"/>
      <c r="SBJ15" s="460"/>
      <c r="SBK15" s="460"/>
      <c r="SBL15" s="460"/>
      <c r="SBM15" s="460"/>
      <c r="SBN15" s="460"/>
      <c r="SBO15" s="460"/>
      <c r="SBP15" s="460"/>
      <c r="SBQ15" s="460"/>
      <c r="SBR15" s="460"/>
      <c r="SBS15" s="460"/>
      <c r="SBT15" s="460"/>
      <c r="SBU15" s="460"/>
      <c r="SBV15" s="460"/>
      <c r="SBW15" s="460"/>
      <c r="SBX15" s="460"/>
      <c r="SBY15" s="460"/>
      <c r="SBZ15" s="460"/>
      <c r="SCA15" s="460"/>
      <c r="SCB15" s="460"/>
      <c r="SCC15" s="460"/>
      <c r="SCD15" s="460"/>
      <c r="SCE15" s="460"/>
      <c r="SCF15" s="460"/>
      <c r="SCG15" s="460"/>
      <c r="SCH15" s="460"/>
      <c r="SCI15" s="460"/>
      <c r="SCJ15" s="460"/>
      <c r="SCK15" s="460"/>
      <c r="SCL15" s="460"/>
      <c r="SCM15" s="460"/>
      <c r="SCN15" s="460"/>
      <c r="SCO15" s="460"/>
      <c r="SCP15" s="460"/>
      <c r="SCQ15" s="460"/>
      <c r="SCR15" s="460"/>
      <c r="SCS15" s="460"/>
      <c r="SCT15" s="460"/>
      <c r="SCU15" s="460"/>
      <c r="SCV15" s="460"/>
      <c r="SCW15" s="460"/>
      <c r="SCX15" s="460"/>
      <c r="SCY15" s="460"/>
      <c r="SCZ15" s="460"/>
      <c r="SDA15" s="460"/>
      <c r="SDB15" s="460"/>
      <c r="SDC15" s="460"/>
      <c r="SDD15" s="460"/>
      <c r="SDE15" s="460"/>
      <c r="SDF15" s="460"/>
      <c r="SDG15" s="460"/>
      <c r="SDH15" s="460"/>
      <c r="SDI15" s="460"/>
      <c r="SDJ15" s="460"/>
      <c r="SDK15" s="460"/>
      <c r="SDL15" s="460"/>
      <c r="SDM15" s="460"/>
      <c r="SDN15" s="460"/>
      <c r="SDO15" s="460"/>
      <c r="SDP15" s="460"/>
      <c r="SDQ15" s="460"/>
      <c r="SDR15" s="460"/>
      <c r="SDS15" s="460"/>
      <c r="SDT15" s="460"/>
      <c r="SDU15" s="460"/>
      <c r="SDV15" s="460"/>
      <c r="SDW15" s="460"/>
      <c r="SDX15" s="460"/>
      <c r="SDY15" s="460"/>
      <c r="SDZ15" s="460"/>
      <c r="SEA15" s="460"/>
      <c r="SEB15" s="460"/>
      <c r="SEC15" s="460"/>
      <c r="SED15" s="460"/>
      <c r="SEE15" s="460"/>
      <c r="SEF15" s="460"/>
      <c r="SEG15" s="460"/>
      <c r="SEH15" s="460"/>
      <c r="SEI15" s="460"/>
      <c r="SEJ15" s="460"/>
      <c r="SEK15" s="460"/>
      <c r="SEL15" s="460"/>
      <c r="SEM15" s="460"/>
      <c r="SEN15" s="460"/>
      <c r="SEO15" s="460"/>
      <c r="SEP15" s="460"/>
      <c r="SEQ15" s="460"/>
      <c r="SER15" s="460"/>
      <c r="SES15" s="460"/>
      <c r="SET15" s="460"/>
      <c r="SEU15" s="460"/>
      <c r="SEV15" s="460"/>
      <c r="SEW15" s="460"/>
      <c r="SEX15" s="460"/>
      <c r="SEY15" s="460"/>
      <c r="SEZ15" s="460"/>
      <c r="SFA15" s="460"/>
      <c r="SFB15" s="460"/>
      <c r="SFC15" s="460"/>
      <c r="SFD15" s="460"/>
      <c r="SFE15" s="460"/>
      <c r="SFF15" s="460"/>
      <c r="SFG15" s="460"/>
      <c r="SFH15" s="460"/>
      <c r="SFI15" s="460"/>
      <c r="SFJ15" s="460"/>
      <c r="SFK15" s="460"/>
      <c r="SFL15" s="460"/>
      <c r="SFM15" s="460"/>
      <c r="SFN15" s="460"/>
      <c r="SFO15" s="460"/>
      <c r="SFP15" s="460"/>
      <c r="SFQ15" s="460"/>
      <c r="SFR15" s="460"/>
      <c r="SFS15" s="460"/>
      <c r="SFT15" s="460"/>
      <c r="SFU15" s="460"/>
      <c r="SFV15" s="460"/>
      <c r="SFW15" s="460"/>
      <c r="SFX15" s="460"/>
      <c r="SFY15" s="460"/>
      <c r="SFZ15" s="460"/>
      <c r="SGA15" s="460"/>
      <c r="SGB15" s="460"/>
      <c r="SGC15" s="460"/>
      <c r="SGD15" s="460"/>
      <c r="SGE15" s="460"/>
      <c r="SGF15" s="460"/>
      <c r="SGG15" s="460"/>
      <c r="SGH15" s="460"/>
      <c r="SGI15" s="460"/>
      <c r="SGJ15" s="460"/>
      <c r="SGK15" s="460"/>
      <c r="SGL15" s="460"/>
      <c r="SGM15" s="460"/>
      <c r="SGN15" s="460"/>
      <c r="SGO15" s="460"/>
      <c r="SGP15" s="460"/>
      <c r="SGQ15" s="460"/>
      <c r="SGR15" s="460"/>
      <c r="SGS15" s="460"/>
      <c r="SGT15" s="460"/>
      <c r="SGU15" s="460"/>
      <c r="SGV15" s="460"/>
      <c r="SGW15" s="460"/>
      <c r="SGX15" s="460"/>
      <c r="SGY15" s="460"/>
      <c r="SGZ15" s="460"/>
      <c r="SHA15" s="460"/>
      <c r="SHB15" s="460"/>
      <c r="SHC15" s="460"/>
      <c r="SHD15" s="460"/>
      <c r="SHE15" s="460"/>
      <c r="SHF15" s="460"/>
      <c r="SHG15" s="460"/>
      <c r="SHH15" s="460"/>
      <c r="SHI15" s="460"/>
      <c r="SHJ15" s="460"/>
      <c r="SHK15" s="460"/>
      <c r="SHL15" s="460"/>
      <c r="SHM15" s="460"/>
      <c r="SHN15" s="460"/>
      <c r="SHO15" s="460"/>
      <c r="SHP15" s="460"/>
      <c r="SHQ15" s="460"/>
      <c r="SHR15" s="460"/>
      <c r="SHS15" s="460"/>
      <c r="SHT15" s="460"/>
      <c r="SHU15" s="460"/>
      <c r="SHV15" s="460"/>
      <c r="SHW15" s="460"/>
      <c r="SHX15" s="460"/>
      <c r="SHY15" s="460"/>
      <c r="SHZ15" s="460"/>
      <c r="SIA15" s="460"/>
      <c r="SIB15" s="460"/>
      <c r="SIC15" s="460"/>
      <c r="SID15" s="460"/>
      <c r="SIE15" s="460"/>
      <c r="SIF15" s="460"/>
      <c r="SIG15" s="460"/>
      <c r="SIH15" s="460"/>
      <c r="SII15" s="460"/>
      <c r="SIJ15" s="460"/>
      <c r="SIK15" s="460"/>
      <c r="SIL15" s="460"/>
      <c r="SIM15" s="460"/>
      <c r="SIN15" s="460"/>
      <c r="SIO15" s="460"/>
      <c r="SIP15" s="460"/>
      <c r="SIQ15" s="460"/>
      <c r="SIR15" s="460"/>
      <c r="SIS15" s="460"/>
      <c r="SIT15" s="460"/>
      <c r="SIU15" s="460"/>
      <c r="SIV15" s="460"/>
      <c r="SIW15" s="460"/>
      <c r="SIX15" s="460"/>
      <c r="SIY15" s="460"/>
      <c r="SIZ15" s="460"/>
      <c r="SJA15" s="460"/>
      <c r="SJB15" s="460"/>
      <c r="SJC15" s="460"/>
      <c r="SJD15" s="460"/>
      <c r="SJE15" s="460"/>
      <c r="SJF15" s="460"/>
      <c r="SJG15" s="460"/>
      <c r="SJH15" s="460"/>
      <c r="SJI15" s="460"/>
      <c r="SJJ15" s="460"/>
      <c r="SJK15" s="460"/>
      <c r="SJL15" s="460"/>
      <c r="SJM15" s="460"/>
      <c r="SJN15" s="460"/>
      <c r="SJO15" s="460"/>
      <c r="SJP15" s="460"/>
      <c r="SJQ15" s="460"/>
      <c r="SJR15" s="460"/>
      <c r="SJS15" s="460"/>
      <c r="SJT15" s="460"/>
      <c r="SJU15" s="460"/>
      <c r="SJV15" s="460"/>
      <c r="SJW15" s="460"/>
      <c r="SJX15" s="460"/>
      <c r="SJY15" s="460"/>
      <c r="SJZ15" s="460"/>
      <c r="SKA15" s="460"/>
      <c r="SKB15" s="460"/>
      <c r="SKC15" s="460"/>
      <c r="SKD15" s="460"/>
      <c r="SKE15" s="460"/>
      <c r="SKF15" s="460"/>
      <c r="SKG15" s="460"/>
      <c r="SKH15" s="460"/>
      <c r="SKI15" s="460"/>
      <c r="SKJ15" s="460"/>
      <c r="SKK15" s="460"/>
      <c r="SKL15" s="460"/>
      <c r="SKM15" s="460"/>
      <c r="SKN15" s="460"/>
      <c r="SKO15" s="460"/>
      <c r="SKP15" s="460"/>
      <c r="SKQ15" s="460"/>
      <c r="SKR15" s="460"/>
      <c r="SKS15" s="460"/>
      <c r="SKT15" s="460"/>
      <c r="SKU15" s="460"/>
      <c r="SKV15" s="460"/>
      <c r="SKW15" s="460"/>
      <c r="SKX15" s="460"/>
      <c r="SKY15" s="460"/>
      <c r="SKZ15" s="460"/>
      <c r="SLA15" s="460"/>
      <c r="SLB15" s="460"/>
      <c r="SLC15" s="460"/>
      <c r="SLD15" s="460"/>
      <c r="SLE15" s="460"/>
      <c r="SLF15" s="460"/>
      <c r="SLG15" s="460"/>
      <c r="SLH15" s="460"/>
      <c r="SLI15" s="460"/>
      <c r="SLJ15" s="460"/>
      <c r="SLK15" s="460"/>
      <c r="SLL15" s="460"/>
      <c r="SLM15" s="460"/>
      <c r="SLN15" s="460"/>
      <c r="SLO15" s="460"/>
      <c r="SLP15" s="460"/>
      <c r="SLQ15" s="460"/>
      <c r="SLR15" s="460"/>
      <c r="SLS15" s="460"/>
      <c r="SLT15" s="460"/>
      <c r="SLU15" s="460"/>
      <c r="SLV15" s="460"/>
      <c r="SLW15" s="460"/>
      <c r="SLX15" s="460"/>
      <c r="SLY15" s="460"/>
      <c r="SLZ15" s="460"/>
      <c r="SMA15" s="460"/>
      <c r="SMB15" s="460"/>
      <c r="SMC15" s="460"/>
      <c r="SMD15" s="460"/>
      <c r="SME15" s="460"/>
      <c r="SMF15" s="460"/>
      <c r="SMG15" s="460"/>
      <c r="SMH15" s="460"/>
      <c r="SMI15" s="460"/>
      <c r="SMJ15" s="460"/>
      <c r="SMK15" s="460"/>
      <c r="SML15" s="460"/>
      <c r="SMM15" s="460"/>
      <c r="SMN15" s="460"/>
      <c r="SMO15" s="460"/>
      <c r="SMP15" s="460"/>
      <c r="SMQ15" s="460"/>
      <c r="SMR15" s="460"/>
      <c r="SMS15" s="460"/>
      <c r="SMT15" s="460"/>
      <c r="SMU15" s="460"/>
      <c r="SMV15" s="460"/>
      <c r="SMW15" s="460"/>
      <c r="SMX15" s="460"/>
      <c r="SMY15" s="460"/>
      <c r="SMZ15" s="460"/>
      <c r="SNA15" s="460"/>
      <c r="SNB15" s="460"/>
      <c r="SNC15" s="460"/>
      <c r="SND15" s="460"/>
      <c r="SNE15" s="460"/>
      <c r="SNF15" s="460"/>
      <c r="SNG15" s="460"/>
      <c r="SNH15" s="460"/>
      <c r="SNI15" s="460"/>
      <c r="SNJ15" s="460"/>
      <c r="SNK15" s="460"/>
      <c r="SNL15" s="460"/>
      <c r="SNM15" s="460"/>
      <c r="SNN15" s="460"/>
      <c r="SNO15" s="460"/>
      <c r="SNP15" s="460"/>
      <c r="SNQ15" s="460"/>
      <c r="SNR15" s="460"/>
      <c r="SNS15" s="460"/>
      <c r="SNT15" s="460"/>
      <c r="SNU15" s="460"/>
      <c r="SNV15" s="460"/>
      <c r="SNW15" s="460"/>
      <c r="SNX15" s="460"/>
      <c r="SNY15" s="460"/>
      <c r="SNZ15" s="460"/>
      <c r="SOA15" s="460"/>
      <c r="SOB15" s="460"/>
      <c r="SOC15" s="460"/>
      <c r="SOD15" s="460"/>
      <c r="SOE15" s="460"/>
      <c r="SOF15" s="460"/>
      <c r="SOG15" s="460"/>
      <c r="SOH15" s="460"/>
      <c r="SOI15" s="460"/>
      <c r="SOJ15" s="460"/>
      <c r="SOK15" s="460"/>
      <c r="SOL15" s="460"/>
      <c r="SOM15" s="460"/>
      <c r="SON15" s="460"/>
      <c r="SOO15" s="460"/>
      <c r="SOP15" s="460"/>
      <c r="SOQ15" s="460"/>
      <c r="SOR15" s="460"/>
      <c r="SOS15" s="460"/>
      <c r="SOT15" s="460"/>
      <c r="SOU15" s="460"/>
      <c r="SOV15" s="460"/>
      <c r="SOW15" s="460"/>
      <c r="SOX15" s="460"/>
      <c r="SOY15" s="460"/>
      <c r="SOZ15" s="460"/>
      <c r="SPA15" s="460"/>
      <c r="SPB15" s="460"/>
      <c r="SPC15" s="460"/>
      <c r="SPD15" s="460"/>
      <c r="SPE15" s="460"/>
      <c r="SPF15" s="460"/>
      <c r="SPG15" s="460"/>
      <c r="SPH15" s="460"/>
      <c r="SPI15" s="460"/>
      <c r="SPJ15" s="460"/>
      <c r="SPK15" s="460"/>
      <c r="SPL15" s="460"/>
      <c r="SPM15" s="460"/>
      <c r="SPN15" s="460"/>
      <c r="SPO15" s="460"/>
      <c r="SPP15" s="460"/>
      <c r="SPQ15" s="460"/>
      <c r="SPR15" s="460"/>
      <c r="SPS15" s="460"/>
      <c r="SPT15" s="460"/>
      <c r="SPU15" s="460"/>
      <c r="SPV15" s="460"/>
      <c r="SPW15" s="460"/>
      <c r="SPX15" s="460"/>
      <c r="SPY15" s="460"/>
      <c r="SPZ15" s="460"/>
      <c r="SQA15" s="460"/>
      <c r="SQB15" s="460"/>
      <c r="SQC15" s="460"/>
      <c r="SQD15" s="460"/>
      <c r="SQE15" s="460"/>
      <c r="SQF15" s="460"/>
      <c r="SQG15" s="460"/>
      <c r="SQH15" s="460"/>
      <c r="SQI15" s="460"/>
      <c r="SQJ15" s="460"/>
      <c r="SQK15" s="460"/>
      <c r="SQL15" s="460"/>
      <c r="SQM15" s="460"/>
      <c r="SQN15" s="460"/>
      <c r="SQO15" s="460"/>
      <c r="SQP15" s="460"/>
      <c r="SQQ15" s="460"/>
      <c r="SQR15" s="460"/>
      <c r="SQS15" s="460"/>
      <c r="SQT15" s="460"/>
      <c r="SQU15" s="460"/>
      <c r="SQV15" s="460"/>
      <c r="SQW15" s="460"/>
      <c r="SQX15" s="460"/>
      <c r="SQY15" s="460"/>
      <c r="SQZ15" s="460"/>
      <c r="SRA15" s="460"/>
      <c r="SRB15" s="460"/>
      <c r="SRC15" s="460"/>
      <c r="SRD15" s="460"/>
      <c r="SRE15" s="460"/>
      <c r="SRF15" s="460"/>
      <c r="SRG15" s="460"/>
      <c r="SRH15" s="460"/>
      <c r="SRI15" s="460"/>
      <c r="SRJ15" s="460"/>
      <c r="SRK15" s="460"/>
      <c r="SRL15" s="460"/>
      <c r="SRM15" s="460"/>
      <c r="SRN15" s="460"/>
      <c r="SRO15" s="460"/>
      <c r="SRP15" s="460"/>
      <c r="SRQ15" s="460"/>
      <c r="SRR15" s="460"/>
      <c r="SRS15" s="460"/>
      <c r="SRT15" s="460"/>
      <c r="SRU15" s="460"/>
      <c r="SRV15" s="460"/>
      <c r="SRW15" s="460"/>
      <c r="SRX15" s="460"/>
      <c r="SRY15" s="460"/>
      <c r="SRZ15" s="460"/>
      <c r="SSA15" s="460"/>
      <c r="SSB15" s="460"/>
      <c r="SSC15" s="460"/>
      <c r="SSD15" s="460"/>
      <c r="SSE15" s="460"/>
      <c r="SSF15" s="460"/>
      <c r="SSG15" s="460"/>
      <c r="SSH15" s="460"/>
      <c r="SSI15" s="460"/>
      <c r="SSJ15" s="460"/>
      <c r="SSK15" s="460"/>
      <c r="SSL15" s="460"/>
      <c r="SSM15" s="460"/>
      <c r="SSN15" s="460"/>
      <c r="SSO15" s="460"/>
      <c r="SSP15" s="460"/>
      <c r="SSQ15" s="460"/>
      <c r="SSR15" s="460"/>
      <c r="SSS15" s="460"/>
      <c r="SST15" s="460"/>
      <c r="SSU15" s="460"/>
      <c r="SSV15" s="460"/>
      <c r="SSW15" s="460"/>
      <c r="SSX15" s="460"/>
      <c r="SSY15" s="460"/>
      <c r="SSZ15" s="460"/>
      <c r="STA15" s="460"/>
      <c r="STB15" s="460"/>
      <c r="STC15" s="460"/>
      <c r="STD15" s="460"/>
      <c r="STE15" s="460"/>
      <c r="STF15" s="460"/>
      <c r="STG15" s="460"/>
      <c r="STH15" s="460"/>
      <c r="STI15" s="460"/>
      <c r="STJ15" s="460"/>
      <c r="STK15" s="460"/>
      <c r="STL15" s="460"/>
      <c r="STM15" s="460"/>
      <c r="STN15" s="460"/>
      <c r="STO15" s="460"/>
      <c r="STP15" s="460"/>
      <c r="STQ15" s="460"/>
      <c r="STR15" s="460"/>
      <c r="STS15" s="460"/>
      <c r="STT15" s="460"/>
      <c r="STU15" s="460"/>
      <c r="STV15" s="460"/>
      <c r="STW15" s="460"/>
      <c r="STX15" s="460"/>
      <c r="STY15" s="460"/>
      <c r="STZ15" s="460"/>
      <c r="SUA15" s="460"/>
      <c r="SUB15" s="460"/>
      <c r="SUC15" s="460"/>
      <c r="SUD15" s="460"/>
      <c r="SUE15" s="460"/>
      <c r="SUF15" s="460"/>
      <c r="SUG15" s="460"/>
      <c r="SUH15" s="460"/>
      <c r="SUI15" s="460"/>
      <c r="SUJ15" s="460"/>
      <c r="SUK15" s="460"/>
      <c r="SUL15" s="460"/>
      <c r="SUM15" s="460"/>
      <c r="SUN15" s="460"/>
      <c r="SUO15" s="460"/>
      <c r="SUP15" s="460"/>
      <c r="SUQ15" s="460"/>
      <c r="SUR15" s="460"/>
      <c r="SUS15" s="460"/>
      <c r="SUT15" s="460"/>
      <c r="SUU15" s="460"/>
      <c r="SUV15" s="460"/>
      <c r="SUW15" s="460"/>
      <c r="SUX15" s="460"/>
      <c r="SUY15" s="460"/>
      <c r="SUZ15" s="460"/>
      <c r="SVA15" s="460"/>
      <c r="SVB15" s="460"/>
      <c r="SVC15" s="460"/>
      <c r="SVD15" s="460"/>
      <c r="SVE15" s="460"/>
      <c r="SVF15" s="460"/>
      <c r="SVG15" s="460"/>
      <c r="SVH15" s="460"/>
      <c r="SVI15" s="460"/>
      <c r="SVJ15" s="460"/>
      <c r="SVK15" s="460"/>
      <c r="SVL15" s="460"/>
      <c r="SVM15" s="460"/>
      <c r="SVN15" s="460"/>
      <c r="SVO15" s="460"/>
      <c r="SVP15" s="460"/>
      <c r="SVQ15" s="460"/>
      <c r="SVR15" s="460"/>
      <c r="SVS15" s="460"/>
      <c r="SVT15" s="460"/>
      <c r="SVU15" s="460"/>
      <c r="SVV15" s="460"/>
      <c r="SVW15" s="460"/>
      <c r="SVX15" s="460"/>
      <c r="SVY15" s="460"/>
      <c r="SVZ15" s="460"/>
      <c r="SWA15" s="460"/>
      <c r="SWB15" s="460"/>
      <c r="SWC15" s="460"/>
      <c r="SWD15" s="460"/>
      <c r="SWE15" s="460"/>
      <c r="SWF15" s="460"/>
      <c r="SWG15" s="460"/>
      <c r="SWH15" s="460"/>
      <c r="SWI15" s="460"/>
      <c r="SWJ15" s="460"/>
      <c r="SWK15" s="460"/>
      <c r="SWL15" s="460"/>
      <c r="SWM15" s="460"/>
      <c r="SWN15" s="460"/>
      <c r="SWO15" s="460"/>
      <c r="SWP15" s="460"/>
      <c r="SWQ15" s="460"/>
      <c r="SWR15" s="460"/>
      <c r="SWS15" s="460"/>
      <c r="SWT15" s="460"/>
      <c r="SWU15" s="460"/>
      <c r="SWV15" s="460"/>
      <c r="SWW15" s="460"/>
      <c r="SWX15" s="460"/>
      <c r="SWY15" s="460"/>
      <c r="SWZ15" s="460"/>
      <c r="SXA15" s="460"/>
      <c r="SXB15" s="460"/>
      <c r="SXC15" s="460"/>
      <c r="SXD15" s="460"/>
      <c r="SXE15" s="460"/>
      <c r="SXF15" s="460"/>
      <c r="SXG15" s="460"/>
      <c r="SXH15" s="460"/>
      <c r="SXI15" s="460"/>
      <c r="SXJ15" s="460"/>
      <c r="SXK15" s="460"/>
      <c r="SXL15" s="460"/>
      <c r="SXM15" s="460"/>
      <c r="SXN15" s="460"/>
      <c r="SXO15" s="460"/>
      <c r="SXP15" s="460"/>
      <c r="SXQ15" s="460"/>
      <c r="SXR15" s="460"/>
      <c r="SXS15" s="460"/>
      <c r="SXT15" s="460"/>
      <c r="SXU15" s="460"/>
      <c r="SXV15" s="460"/>
      <c r="SXW15" s="460"/>
      <c r="SXX15" s="460"/>
      <c r="SXY15" s="460"/>
      <c r="SXZ15" s="460"/>
      <c r="SYA15" s="460"/>
      <c r="SYB15" s="460"/>
      <c r="SYC15" s="460"/>
      <c r="SYD15" s="460"/>
      <c r="SYE15" s="460"/>
      <c r="SYF15" s="460"/>
      <c r="SYG15" s="460"/>
      <c r="SYH15" s="460"/>
      <c r="SYI15" s="460"/>
      <c r="SYJ15" s="460"/>
      <c r="SYK15" s="460"/>
      <c r="SYL15" s="460"/>
      <c r="SYM15" s="460"/>
      <c r="SYN15" s="460"/>
      <c r="SYO15" s="460"/>
      <c r="SYP15" s="460"/>
      <c r="SYQ15" s="460"/>
      <c r="SYR15" s="460"/>
      <c r="SYS15" s="460"/>
      <c r="SYT15" s="460"/>
      <c r="SYU15" s="460"/>
      <c r="SYV15" s="460"/>
      <c r="SYW15" s="460"/>
      <c r="SYX15" s="460"/>
      <c r="SYY15" s="460"/>
      <c r="SYZ15" s="460"/>
      <c r="SZA15" s="460"/>
      <c r="SZB15" s="460"/>
      <c r="SZC15" s="460"/>
      <c r="SZD15" s="460"/>
      <c r="SZE15" s="460"/>
      <c r="SZF15" s="460"/>
      <c r="SZG15" s="460"/>
      <c r="SZH15" s="460"/>
      <c r="SZI15" s="460"/>
      <c r="SZJ15" s="460"/>
      <c r="SZK15" s="460"/>
      <c r="SZL15" s="460"/>
      <c r="SZM15" s="460"/>
      <c r="SZN15" s="460"/>
      <c r="SZO15" s="460"/>
      <c r="SZP15" s="460"/>
      <c r="SZQ15" s="460"/>
      <c r="SZR15" s="460"/>
      <c r="SZS15" s="460"/>
      <c r="SZT15" s="460"/>
      <c r="SZU15" s="460"/>
      <c r="SZV15" s="460"/>
      <c r="SZW15" s="460"/>
      <c r="SZX15" s="460"/>
      <c r="SZY15" s="460"/>
      <c r="SZZ15" s="460"/>
      <c r="TAA15" s="460"/>
      <c r="TAB15" s="460"/>
      <c r="TAC15" s="460"/>
      <c r="TAD15" s="460"/>
      <c r="TAE15" s="460"/>
      <c r="TAF15" s="460"/>
      <c r="TAG15" s="460"/>
      <c r="TAH15" s="460"/>
      <c r="TAI15" s="460"/>
      <c r="TAJ15" s="460"/>
      <c r="TAK15" s="460"/>
      <c r="TAL15" s="460"/>
      <c r="TAM15" s="460"/>
      <c r="TAN15" s="460"/>
      <c r="TAO15" s="460"/>
      <c r="TAP15" s="460"/>
      <c r="TAQ15" s="460"/>
      <c r="TAR15" s="460"/>
      <c r="TAS15" s="460"/>
      <c r="TAT15" s="460"/>
      <c r="TAU15" s="460"/>
      <c r="TAV15" s="460"/>
      <c r="TAW15" s="460"/>
      <c r="TAX15" s="460"/>
      <c r="TAY15" s="460"/>
      <c r="TAZ15" s="460"/>
      <c r="TBA15" s="460"/>
      <c r="TBB15" s="460"/>
      <c r="TBC15" s="460"/>
      <c r="TBD15" s="460"/>
      <c r="TBE15" s="460"/>
      <c r="TBF15" s="460"/>
      <c r="TBG15" s="460"/>
      <c r="TBH15" s="460"/>
      <c r="TBI15" s="460"/>
      <c r="TBJ15" s="460"/>
      <c r="TBK15" s="460"/>
      <c r="TBL15" s="460"/>
      <c r="TBM15" s="460"/>
      <c r="TBN15" s="460"/>
      <c r="TBO15" s="460"/>
      <c r="TBP15" s="460"/>
      <c r="TBQ15" s="460"/>
      <c r="TBR15" s="460"/>
      <c r="TBS15" s="460"/>
      <c r="TBT15" s="460"/>
      <c r="TBU15" s="460"/>
      <c r="TBV15" s="460"/>
      <c r="TBW15" s="460"/>
      <c r="TBX15" s="460"/>
      <c r="TBY15" s="460"/>
      <c r="TBZ15" s="460"/>
      <c r="TCA15" s="460"/>
      <c r="TCB15" s="460"/>
      <c r="TCC15" s="460"/>
      <c r="TCD15" s="460"/>
      <c r="TCE15" s="460"/>
      <c r="TCF15" s="460"/>
      <c r="TCG15" s="460"/>
      <c r="TCH15" s="460"/>
      <c r="TCI15" s="460"/>
      <c r="TCJ15" s="460"/>
      <c r="TCK15" s="460"/>
      <c r="TCL15" s="460"/>
      <c r="TCM15" s="460"/>
      <c r="TCN15" s="460"/>
      <c r="TCO15" s="460"/>
      <c r="TCP15" s="460"/>
      <c r="TCQ15" s="460"/>
      <c r="TCR15" s="460"/>
      <c r="TCS15" s="460"/>
      <c r="TCT15" s="460"/>
      <c r="TCU15" s="460"/>
      <c r="TCV15" s="460"/>
      <c r="TCW15" s="460"/>
      <c r="TCX15" s="460"/>
      <c r="TCY15" s="460"/>
      <c r="TCZ15" s="460"/>
      <c r="TDA15" s="460"/>
      <c r="TDB15" s="460"/>
      <c r="TDC15" s="460"/>
      <c r="TDD15" s="460"/>
      <c r="TDE15" s="460"/>
      <c r="TDF15" s="460"/>
      <c r="TDG15" s="460"/>
      <c r="TDH15" s="460"/>
      <c r="TDI15" s="460"/>
      <c r="TDJ15" s="460"/>
      <c r="TDK15" s="460"/>
      <c r="TDL15" s="460"/>
      <c r="TDM15" s="460"/>
      <c r="TDN15" s="460"/>
      <c r="TDO15" s="460"/>
      <c r="TDP15" s="460"/>
      <c r="TDQ15" s="460"/>
      <c r="TDR15" s="460"/>
      <c r="TDS15" s="460"/>
      <c r="TDT15" s="460"/>
      <c r="TDU15" s="460"/>
      <c r="TDV15" s="460"/>
      <c r="TDW15" s="460"/>
      <c r="TDX15" s="460"/>
      <c r="TDY15" s="460"/>
      <c r="TDZ15" s="460"/>
      <c r="TEA15" s="460"/>
      <c r="TEB15" s="460"/>
      <c r="TEC15" s="460"/>
      <c r="TED15" s="460"/>
      <c r="TEE15" s="460"/>
      <c r="TEF15" s="460"/>
      <c r="TEG15" s="460"/>
      <c r="TEH15" s="460"/>
      <c r="TEI15" s="460"/>
      <c r="TEJ15" s="460"/>
      <c r="TEK15" s="460"/>
      <c r="TEL15" s="460"/>
      <c r="TEM15" s="460"/>
      <c r="TEN15" s="460"/>
      <c r="TEO15" s="460"/>
      <c r="TEP15" s="460"/>
      <c r="TEQ15" s="460"/>
      <c r="TER15" s="460"/>
      <c r="TES15" s="460"/>
      <c r="TET15" s="460"/>
      <c r="TEU15" s="460"/>
      <c r="TEV15" s="460"/>
      <c r="TEW15" s="460"/>
      <c r="TEX15" s="460"/>
      <c r="TEY15" s="460"/>
      <c r="TEZ15" s="460"/>
      <c r="TFA15" s="460"/>
      <c r="TFB15" s="460"/>
      <c r="TFC15" s="460"/>
      <c r="TFD15" s="460"/>
      <c r="TFE15" s="460"/>
      <c r="TFF15" s="460"/>
      <c r="TFG15" s="460"/>
      <c r="TFH15" s="460"/>
      <c r="TFI15" s="460"/>
      <c r="TFJ15" s="460"/>
      <c r="TFK15" s="460"/>
      <c r="TFL15" s="460"/>
      <c r="TFM15" s="460"/>
      <c r="TFN15" s="460"/>
      <c r="TFO15" s="460"/>
      <c r="TFP15" s="460"/>
      <c r="TFQ15" s="460"/>
      <c r="TFR15" s="460"/>
      <c r="TFS15" s="460"/>
      <c r="TFT15" s="460"/>
      <c r="TFU15" s="460"/>
      <c r="TFV15" s="460"/>
      <c r="TFW15" s="460"/>
      <c r="TFX15" s="460"/>
      <c r="TFY15" s="460"/>
      <c r="TFZ15" s="460"/>
      <c r="TGA15" s="460"/>
      <c r="TGB15" s="460"/>
      <c r="TGC15" s="460"/>
      <c r="TGD15" s="460"/>
      <c r="TGE15" s="460"/>
      <c r="TGF15" s="460"/>
      <c r="TGG15" s="460"/>
      <c r="TGH15" s="460"/>
      <c r="TGI15" s="460"/>
      <c r="TGJ15" s="460"/>
      <c r="TGK15" s="460"/>
      <c r="TGL15" s="460"/>
      <c r="TGM15" s="460"/>
      <c r="TGN15" s="460"/>
      <c r="TGO15" s="460"/>
      <c r="TGP15" s="460"/>
      <c r="TGQ15" s="460"/>
      <c r="TGR15" s="460"/>
      <c r="TGS15" s="460"/>
      <c r="TGT15" s="460"/>
      <c r="TGU15" s="460"/>
      <c r="TGV15" s="460"/>
      <c r="TGW15" s="460"/>
      <c r="TGX15" s="460"/>
      <c r="TGY15" s="460"/>
      <c r="TGZ15" s="460"/>
      <c r="THA15" s="460"/>
      <c r="THB15" s="460"/>
      <c r="THC15" s="460"/>
      <c r="THD15" s="460"/>
      <c r="THE15" s="460"/>
      <c r="THF15" s="460"/>
      <c r="THG15" s="460"/>
      <c r="THH15" s="460"/>
      <c r="THI15" s="460"/>
      <c r="THJ15" s="460"/>
      <c r="THK15" s="460"/>
      <c r="THL15" s="460"/>
      <c r="THM15" s="460"/>
      <c r="THN15" s="460"/>
      <c r="THO15" s="460"/>
      <c r="THP15" s="460"/>
      <c r="THQ15" s="460"/>
      <c r="THR15" s="460"/>
      <c r="THS15" s="460"/>
      <c r="THT15" s="460"/>
      <c r="THU15" s="460"/>
      <c r="THV15" s="460"/>
      <c r="THW15" s="460"/>
      <c r="THX15" s="460"/>
      <c r="THY15" s="460"/>
      <c r="THZ15" s="460"/>
      <c r="TIA15" s="460"/>
      <c r="TIB15" s="460"/>
      <c r="TIC15" s="460"/>
      <c r="TID15" s="460"/>
      <c r="TIE15" s="460"/>
      <c r="TIF15" s="460"/>
      <c r="TIG15" s="460"/>
      <c r="TIH15" s="460"/>
      <c r="TII15" s="460"/>
      <c r="TIJ15" s="460"/>
      <c r="TIK15" s="460"/>
      <c r="TIL15" s="460"/>
      <c r="TIM15" s="460"/>
      <c r="TIN15" s="460"/>
      <c r="TIO15" s="460"/>
      <c r="TIP15" s="460"/>
      <c r="TIQ15" s="460"/>
      <c r="TIR15" s="460"/>
      <c r="TIS15" s="460"/>
      <c r="TIT15" s="460"/>
      <c r="TIU15" s="460"/>
      <c r="TIV15" s="460"/>
      <c r="TIW15" s="460"/>
      <c r="TIX15" s="460"/>
      <c r="TIY15" s="460"/>
      <c r="TIZ15" s="460"/>
      <c r="TJA15" s="460"/>
      <c r="TJB15" s="460"/>
      <c r="TJC15" s="460"/>
      <c r="TJD15" s="460"/>
      <c r="TJE15" s="460"/>
      <c r="TJF15" s="460"/>
      <c r="TJG15" s="460"/>
      <c r="TJH15" s="460"/>
      <c r="TJI15" s="460"/>
      <c r="TJJ15" s="460"/>
      <c r="TJK15" s="460"/>
      <c r="TJL15" s="460"/>
      <c r="TJM15" s="460"/>
      <c r="TJN15" s="460"/>
      <c r="TJO15" s="460"/>
      <c r="TJP15" s="460"/>
      <c r="TJQ15" s="460"/>
      <c r="TJR15" s="460"/>
      <c r="TJS15" s="460"/>
      <c r="TJT15" s="460"/>
      <c r="TJU15" s="460"/>
      <c r="TJV15" s="460"/>
      <c r="TJW15" s="460"/>
      <c r="TJX15" s="460"/>
      <c r="TJY15" s="460"/>
      <c r="TJZ15" s="460"/>
      <c r="TKA15" s="460"/>
      <c r="TKB15" s="460"/>
      <c r="TKC15" s="460"/>
      <c r="TKD15" s="460"/>
      <c r="TKE15" s="460"/>
      <c r="TKF15" s="460"/>
      <c r="TKG15" s="460"/>
      <c r="TKH15" s="460"/>
      <c r="TKI15" s="460"/>
      <c r="TKJ15" s="460"/>
      <c r="TKK15" s="460"/>
      <c r="TKL15" s="460"/>
      <c r="TKM15" s="460"/>
      <c r="TKN15" s="460"/>
      <c r="TKO15" s="460"/>
      <c r="TKP15" s="460"/>
      <c r="TKQ15" s="460"/>
      <c r="TKR15" s="460"/>
      <c r="TKS15" s="460"/>
      <c r="TKT15" s="460"/>
      <c r="TKU15" s="460"/>
      <c r="TKV15" s="460"/>
      <c r="TKW15" s="460"/>
      <c r="TKX15" s="460"/>
      <c r="TKY15" s="460"/>
      <c r="TKZ15" s="460"/>
      <c r="TLA15" s="460"/>
      <c r="TLB15" s="460"/>
      <c r="TLC15" s="460"/>
      <c r="TLD15" s="460"/>
      <c r="TLE15" s="460"/>
      <c r="TLF15" s="460"/>
      <c r="TLG15" s="460"/>
      <c r="TLH15" s="460"/>
      <c r="TLI15" s="460"/>
      <c r="TLJ15" s="460"/>
      <c r="TLK15" s="460"/>
      <c r="TLL15" s="460"/>
      <c r="TLM15" s="460"/>
      <c r="TLN15" s="460"/>
      <c r="TLO15" s="460"/>
      <c r="TLP15" s="460"/>
      <c r="TLQ15" s="460"/>
      <c r="TLR15" s="460"/>
      <c r="TLS15" s="460"/>
      <c r="TLT15" s="460"/>
      <c r="TLU15" s="460"/>
      <c r="TLV15" s="460"/>
      <c r="TLW15" s="460"/>
      <c r="TLX15" s="460"/>
      <c r="TLY15" s="460"/>
      <c r="TLZ15" s="460"/>
      <c r="TMA15" s="460"/>
      <c r="TMB15" s="460"/>
      <c r="TMC15" s="460"/>
      <c r="TMD15" s="460"/>
      <c r="TME15" s="460"/>
      <c r="TMF15" s="460"/>
      <c r="TMG15" s="460"/>
      <c r="TMH15" s="460"/>
      <c r="TMI15" s="460"/>
      <c r="TMJ15" s="460"/>
      <c r="TMK15" s="460"/>
      <c r="TML15" s="460"/>
      <c r="TMM15" s="460"/>
      <c r="TMN15" s="460"/>
      <c r="TMO15" s="460"/>
      <c r="TMP15" s="460"/>
      <c r="TMQ15" s="460"/>
      <c r="TMR15" s="460"/>
      <c r="TMS15" s="460"/>
      <c r="TMT15" s="460"/>
      <c r="TMU15" s="460"/>
      <c r="TMV15" s="460"/>
      <c r="TMW15" s="460"/>
      <c r="TMX15" s="460"/>
      <c r="TMY15" s="460"/>
      <c r="TMZ15" s="460"/>
      <c r="TNA15" s="460"/>
      <c r="TNB15" s="460"/>
      <c r="TNC15" s="460"/>
      <c r="TND15" s="460"/>
      <c r="TNE15" s="460"/>
      <c r="TNF15" s="460"/>
      <c r="TNG15" s="460"/>
      <c r="TNH15" s="460"/>
      <c r="TNI15" s="460"/>
      <c r="TNJ15" s="460"/>
      <c r="TNK15" s="460"/>
      <c r="TNL15" s="460"/>
      <c r="TNM15" s="460"/>
      <c r="TNN15" s="460"/>
      <c r="TNO15" s="460"/>
      <c r="TNP15" s="460"/>
      <c r="TNQ15" s="460"/>
      <c r="TNR15" s="460"/>
      <c r="TNS15" s="460"/>
      <c r="TNT15" s="460"/>
      <c r="TNU15" s="460"/>
      <c r="TNV15" s="460"/>
      <c r="TNW15" s="460"/>
      <c r="TNX15" s="460"/>
      <c r="TNY15" s="460"/>
      <c r="TNZ15" s="460"/>
      <c r="TOA15" s="460"/>
      <c r="TOB15" s="460"/>
      <c r="TOC15" s="460"/>
      <c r="TOD15" s="460"/>
      <c r="TOE15" s="460"/>
      <c r="TOF15" s="460"/>
      <c r="TOG15" s="460"/>
      <c r="TOH15" s="460"/>
      <c r="TOI15" s="460"/>
      <c r="TOJ15" s="460"/>
      <c r="TOK15" s="460"/>
      <c r="TOL15" s="460"/>
      <c r="TOM15" s="460"/>
      <c r="TON15" s="460"/>
      <c r="TOO15" s="460"/>
      <c r="TOP15" s="460"/>
      <c r="TOQ15" s="460"/>
      <c r="TOR15" s="460"/>
      <c r="TOS15" s="460"/>
      <c r="TOT15" s="460"/>
      <c r="TOU15" s="460"/>
      <c r="TOV15" s="460"/>
      <c r="TOW15" s="460"/>
      <c r="TOX15" s="460"/>
      <c r="TOY15" s="460"/>
      <c r="TOZ15" s="460"/>
      <c r="TPA15" s="460"/>
      <c r="TPB15" s="460"/>
      <c r="TPC15" s="460"/>
      <c r="TPD15" s="460"/>
      <c r="TPE15" s="460"/>
      <c r="TPF15" s="460"/>
      <c r="TPG15" s="460"/>
      <c r="TPH15" s="460"/>
      <c r="TPI15" s="460"/>
      <c r="TPJ15" s="460"/>
      <c r="TPK15" s="460"/>
      <c r="TPL15" s="460"/>
      <c r="TPM15" s="460"/>
      <c r="TPN15" s="460"/>
      <c r="TPO15" s="460"/>
      <c r="TPP15" s="460"/>
      <c r="TPQ15" s="460"/>
      <c r="TPR15" s="460"/>
      <c r="TPS15" s="460"/>
      <c r="TPT15" s="460"/>
      <c r="TPU15" s="460"/>
      <c r="TPV15" s="460"/>
      <c r="TPW15" s="460"/>
      <c r="TPX15" s="460"/>
      <c r="TPY15" s="460"/>
      <c r="TPZ15" s="460"/>
      <c r="TQA15" s="460"/>
      <c r="TQB15" s="460"/>
      <c r="TQC15" s="460"/>
      <c r="TQD15" s="460"/>
      <c r="TQE15" s="460"/>
      <c r="TQF15" s="460"/>
      <c r="TQG15" s="460"/>
      <c r="TQH15" s="460"/>
      <c r="TQI15" s="460"/>
      <c r="TQJ15" s="460"/>
      <c r="TQK15" s="460"/>
      <c r="TQL15" s="460"/>
      <c r="TQM15" s="460"/>
      <c r="TQN15" s="460"/>
      <c r="TQO15" s="460"/>
      <c r="TQP15" s="460"/>
      <c r="TQQ15" s="460"/>
      <c r="TQR15" s="460"/>
      <c r="TQS15" s="460"/>
      <c r="TQT15" s="460"/>
      <c r="TQU15" s="460"/>
      <c r="TQV15" s="460"/>
      <c r="TQW15" s="460"/>
      <c r="TQX15" s="460"/>
      <c r="TQY15" s="460"/>
      <c r="TQZ15" s="460"/>
      <c r="TRA15" s="460"/>
      <c r="TRB15" s="460"/>
      <c r="TRC15" s="460"/>
      <c r="TRD15" s="460"/>
      <c r="TRE15" s="460"/>
      <c r="TRF15" s="460"/>
      <c r="TRG15" s="460"/>
      <c r="TRH15" s="460"/>
      <c r="TRI15" s="460"/>
      <c r="TRJ15" s="460"/>
      <c r="TRK15" s="460"/>
      <c r="TRL15" s="460"/>
      <c r="TRM15" s="460"/>
      <c r="TRN15" s="460"/>
      <c r="TRO15" s="460"/>
      <c r="TRP15" s="460"/>
      <c r="TRQ15" s="460"/>
      <c r="TRR15" s="460"/>
      <c r="TRS15" s="460"/>
      <c r="TRT15" s="460"/>
      <c r="TRU15" s="460"/>
      <c r="TRV15" s="460"/>
      <c r="TRW15" s="460"/>
      <c r="TRX15" s="460"/>
      <c r="TRY15" s="460"/>
      <c r="TRZ15" s="460"/>
      <c r="TSA15" s="460"/>
      <c r="TSB15" s="460"/>
      <c r="TSC15" s="460"/>
      <c r="TSD15" s="460"/>
      <c r="TSE15" s="460"/>
      <c r="TSF15" s="460"/>
      <c r="TSG15" s="460"/>
      <c r="TSH15" s="460"/>
      <c r="TSI15" s="460"/>
      <c r="TSJ15" s="460"/>
      <c r="TSK15" s="460"/>
      <c r="TSL15" s="460"/>
      <c r="TSM15" s="460"/>
      <c r="TSN15" s="460"/>
      <c r="TSO15" s="460"/>
      <c r="TSP15" s="460"/>
      <c r="TSQ15" s="460"/>
      <c r="TSR15" s="460"/>
      <c r="TSS15" s="460"/>
      <c r="TST15" s="460"/>
      <c r="TSU15" s="460"/>
      <c r="TSV15" s="460"/>
      <c r="TSW15" s="460"/>
      <c r="TSX15" s="460"/>
      <c r="TSY15" s="460"/>
      <c r="TSZ15" s="460"/>
      <c r="TTA15" s="460"/>
      <c r="TTB15" s="460"/>
      <c r="TTC15" s="460"/>
      <c r="TTD15" s="460"/>
      <c r="TTE15" s="460"/>
      <c r="TTF15" s="460"/>
      <c r="TTG15" s="460"/>
      <c r="TTH15" s="460"/>
      <c r="TTI15" s="460"/>
      <c r="TTJ15" s="460"/>
      <c r="TTK15" s="460"/>
      <c r="TTL15" s="460"/>
      <c r="TTM15" s="460"/>
      <c r="TTN15" s="460"/>
      <c r="TTO15" s="460"/>
      <c r="TTP15" s="460"/>
      <c r="TTQ15" s="460"/>
      <c r="TTR15" s="460"/>
      <c r="TTS15" s="460"/>
      <c r="TTT15" s="460"/>
      <c r="TTU15" s="460"/>
      <c r="TTV15" s="460"/>
      <c r="TTW15" s="460"/>
      <c r="TTX15" s="460"/>
      <c r="TTY15" s="460"/>
      <c r="TTZ15" s="460"/>
      <c r="TUA15" s="460"/>
      <c r="TUB15" s="460"/>
      <c r="TUC15" s="460"/>
      <c r="TUD15" s="460"/>
      <c r="TUE15" s="460"/>
      <c r="TUF15" s="460"/>
      <c r="TUG15" s="460"/>
      <c r="TUH15" s="460"/>
      <c r="TUI15" s="460"/>
      <c r="TUJ15" s="460"/>
      <c r="TUK15" s="460"/>
      <c r="TUL15" s="460"/>
      <c r="TUM15" s="460"/>
      <c r="TUN15" s="460"/>
      <c r="TUO15" s="460"/>
      <c r="TUP15" s="460"/>
      <c r="TUQ15" s="460"/>
      <c r="TUR15" s="460"/>
      <c r="TUS15" s="460"/>
      <c r="TUT15" s="460"/>
      <c r="TUU15" s="460"/>
      <c r="TUV15" s="460"/>
      <c r="TUW15" s="460"/>
      <c r="TUX15" s="460"/>
      <c r="TUY15" s="460"/>
      <c r="TUZ15" s="460"/>
      <c r="TVA15" s="460"/>
      <c r="TVB15" s="460"/>
      <c r="TVC15" s="460"/>
      <c r="TVD15" s="460"/>
      <c r="TVE15" s="460"/>
      <c r="TVF15" s="460"/>
      <c r="TVG15" s="460"/>
      <c r="TVH15" s="460"/>
      <c r="TVI15" s="460"/>
      <c r="TVJ15" s="460"/>
      <c r="TVK15" s="460"/>
      <c r="TVL15" s="460"/>
      <c r="TVM15" s="460"/>
      <c r="TVN15" s="460"/>
      <c r="TVO15" s="460"/>
      <c r="TVP15" s="460"/>
      <c r="TVQ15" s="460"/>
      <c r="TVR15" s="460"/>
      <c r="TVS15" s="460"/>
      <c r="TVT15" s="460"/>
      <c r="TVU15" s="460"/>
      <c r="TVV15" s="460"/>
      <c r="TVW15" s="460"/>
      <c r="TVX15" s="460"/>
      <c r="TVY15" s="460"/>
      <c r="TVZ15" s="460"/>
      <c r="TWA15" s="460"/>
      <c r="TWB15" s="460"/>
      <c r="TWC15" s="460"/>
      <c r="TWD15" s="460"/>
      <c r="TWE15" s="460"/>
      <c r="TWF15" s="460"/>
      <c r="TWG15" s="460"/>
      <c r="TWH15" s="460"/>
      <c r="TWI15" s="460"/>
      <c r="TWJ15" s="460"/>
      <c r="TWK15" s="460"/>
      <c r="TWL15" s="460"/>
      <c r="TWM15" s="460"/>
      <c r="TWN15" s="460"/>
      <c r="TWO15" s="460"/>
      <c r="TWP15" s="460"/>
      <c r="TWQ15" s="460"/>
      <c r="TWR15" s="460"/>
      <c r="TWS15" s="460"/>
      <c r="TWT15" s="460"/>
      <c r="TWU15" s="460"/>
      <c r="TWV15" s="460"/>
      <c r="TWW15" s="460"/>
      <c r="TWX15" s="460"/>
      <c r="TWY15" s="460"/>
      <c r="TWZ15" s="460"/>
      <c r="TXA15" s="460"/>
      <c r="TXB15" s="460"/>
      <c r="TXC15" s="460"/>
      <c r="TXD15" s="460"/>
      <c r="TXE15" s="460"/>
      <c r="TXF15" s="460"/>
      <c r="TXG15" s="460"/>
      <c r="TXH15" s="460"/>
      <c r="TXI15" s="460"/>
      <c r="TXJ15" s="460"/>
      <c r="TXK15" s="460"/>
      <c r="TXL15" s="460"/>
      <c r="TXM15" s="460"/>
      <c r="TXN15" s="460"/>
      <c r="TXO15" s="460"/>
      <c r="TXP15" s="460"/>
      <c r="TXQ15" s="460"/>
      <c r="TXR15" s="460"/>
      <c r="TXS15" s="460"/>
      <c r="TXT15" s="460"/>
      <c r="TXU15" s="460"/>
      <c r="TXV15" s="460"/>
      <c r="TXW15" s="460"/>
      <c r="TXX15" s="460"/>
      <c r="TXY15" s="460"/>
      <c r="TXZ15" s="460"/>
      <c r="TYA15" s="460"/>
      <c r="TYB15" s="460"/>
      <c r="TYC15" s="460"/>
      <c r="TYD15" s="460"/>
      <c r="TYE15" s="460"/>
      <c r="TYF15" s="460"/>
      <c r="TYG15" s="460"/>
      <c r="TYH15" s="460"/>
      <c r="TYI15" s="460"/>
      <c r="TYJ15" s="460"/>
      <c r="TYK15" s="460"/>
      <c r="TYL15" s="460"/>
      <c r="TYM15" s="460"/>
      <c r="TYN15" s="460"/>
      <c r="TYO15" s="460"/>
      <c r="TYP15" s="460"/>
      <c r="TYQ15" s="460"/>
      <c r="TYR15" s="460"/>
      <c r="TYS15" s="460"/>
      <c r="TYT15" s="460"/>
      <c r="TYU15" s="460"/>
      <c r="TYV15" s="460"/>
      <c r="TYW15" s="460"/>
      <c r="TYX15" s="460"/>
      <c r="TYY15" s="460"/>
      <c r="TYZ15" s="460"/>
      <c r="TZA15" s="460"/>
      <c r="TZB15" s="460"/>
      <c r="TZC15" s="460"/>
      <c r="TZD15" s="460"/>
      <c r="TZE15" s="460"/>
      <c r="TZF15" s="460"/>
      <c r="TZG15" s="460"/>
      <c r="TZH15" s="460"/>
      <c r="TZI15" s="460"/>
      <c r="TZJ15" s="460"/>
      <c r="TZK15" s="460"/>
      <c r="TZL15" s="460"/>
      <c r="TZM15" s="460"/>
      <c r="TZN15" s="460"/>
      <c r="TZO15" s="460"/>
      <c r="TZP15" s="460"/>
      <c r="TZQ15" s="460"/>
      <c r="TZR15" s="460"/>
      <c r="TZS15" s="460"/>
      <c r="TZT15" s="460"/>
      <c r="TZU15" s="460"/>
      <c r="TZV15" s="460"/>
      <c r="TZW15" s="460"/>
      <c r="TZX15" s="460"/>
      <c r="TZY15" s="460"/>
      <c r="TZZ15" s="460"/>
      <c r="UAA15" s="460"/>
      <c r="UAB15" s="460"/>
      <c r="UAC15" s="460"/>
      <c r="UAD15" s="460"/>
      <c r="UAE15" s="460"/>
      <c r="UAF15" s="460"/>
      <c r="UAG15" s="460"/>
      <c r="UAH15" s="460"/>
      <c r="UAI15" s="460"/>
      <c r="UAJ15" s="460"/>
      <c r="UAK15" s="460"/>
      <c r="UAL15" s="460"/>
      <c r="UAM15" s="460"/>
      <c r="UAN15" s="460"/>
      <c r="UAO15" s="460"/>
      <c r="UAP15" s="460"/>
      <c r="UAQ15" s="460"/>
      <c r="UAR15" s="460"/>
      <c r="UAS15" s="460"/>
      <c r="UAT15" s="460"/>
      <c r="UAU15" s="460"/>
      <c r="UAV15" s="460"/>
      <c r="UAW15" s="460"/>
      <c r="UAX15" s="460"/>
      <c r="UAY15" s="460"/>
      <c r="UAZ15" s="460"/>
      <c r="UBA15" s="460"/>
      <c r="UBB15" s="460"/>
      <c r="UBC15" s="460"/>
      <c r="UBD15" s="460"/>
      <c r="UBE15" s="460"/>
      <c r="UBF15" s="460"/>
      <c r="UBG15" s="460"/>
      <c r="UBH15" s="460"/>
      <c r="UBI15" s="460"/>
      <c r="UBJ15" s="460"/>
      <c r="UBK15" s="460"/>
      <c r="UBL15" s="460"/>
      <c r="UBM15" s="460"/>
      <c r="UBN15" s="460"/>
      <c r="UBO15" s="460"/>
      <c r="UBP15" s="460"/>
      <c r="UBQ15" s="460"/>
      <c r="UBR15" s="460"/>
      <c r="UBS15" s="460"/>
      <c r="UBT15" s="460"/>
      <c r="UBU15" s="460"/>
      <c r="UBV15" s="460"/>
      <c r="UBW15" s="460"/>
      <c r="UBX15" s="460"/>
      <c r="UBY15" s="460"/>
      <c r="UBZ15" s="460"/>
      <c r="UCA15" s="460"/>
      <c r="UCB15" s="460"/>
      <c r="UCC15" s="460"/>
      <c r="UCD15" s="460"/>
      <c r="UCE15" s="460"/>
      <c r="UCF15" s="460"/>
      <c r="UCG15" s="460"/>
      <c r="UCH15" s="460"/>
      <c r="UCI15" s="460"/>
      <c r="UCJ15" s="460"/>
      <c r="UCK15" s="460"/>
      <c r="UCL15" s="460"/>
      <c r="UCM15" s="460"/>
      <c r="UCN15" s="460"/>
      <c r="UCO15" s="460"/>
      <c r="UCP15" s="460"/>
      <c r="UCQ15" s="460"/>
      <c r="UCR15" s="460"/>
      <c r="UCS15" s="460"/>
      <c r="UCT15" s="460"/>
      <c r="UCU15" s="460"/>
      <c r="UCV15" s="460"/>
      <c r="UCW15" s="460"/>
      <c r="UCX15" s="460"/>
      <c r="UCY15" s="460"/>
      <c r="UCZ15" s="460"/>
      <c r="UDA15" s="460"/>
      <c r="UDB15" s="460"/>
      <c r="UDC15" s="460"/>
      <c r="UDD15" s="460"/>
      <c r="UDE15" s="460"/>
      <c r="UDF15" s="460"/>
      <c r="UDG15" s="460"/>
      <c r="UDH15" s="460"/>
      <c r="UDI15" s="460"/>
      <c r="UDJ15" s="460"/>
      <c r="UDK15" s="460"/>
      <c r="UDL15" s="460"/>
      <c r="UDM15" s="460"/>
      <c r="UDN15" s="460"/>
      <c r="UDO15" s="460"/>
      <c r="UDP15" s="460"/>
      <c r="UDQ15" s="460"/>
      <c r="UDR15" s="460"/>
      <c r="UDS15" s="460"/>
      <c r="UDT15" s="460"/>
      <c r="UDU15" s="460"/>
      <c r="UDV15" s="460"/>
      <c r="UDW15" s="460"/>
      <c r="UDX15" s="460"/>
      <c r="UDY15" s="460"/>
      <c r="UDZ15" s="460"/>
      <c r="UEA15" s="460"/>
      <c r="UEB15" s="460"/>
      <c r="UEC15" s="460"/>
      <c r="UED15" s="460"/>
      <c r="UEE15" s="460"/>
      <c r="UEF15" s="460"/>
      <c r="UEG15" s="460"/>
      <c r="UEH15" s="460"/>
      <c r="UEI15" s="460"/>
      <c r="UEJ15" s="460"/>
      <c r="UEK15" s="460"/>
      <c r="UEL15" s="460"/>
      <c r="UEM15" s="460"/>
      <c r="UEN15" s="460"/>
      <c r="UEO15" s="460"/>
      <c r="UEP15" s="460"/>
      <c r="UEQ15" s="460"/>
      <c r="UER15" s="460"/>
      <c r="UES15" s="460"/>
      <c r="UET15" s="460"/>
      <c r="UEU15" s="460"/>
      <c r="UEV15" s="460"/>
      <c r="UEW15" s="460"/>
      <c r="UEX15" s="460"/>
      <c r="UEY15" s="460"/>
      <c r="UEZ15" s="460"/>
      <c r="UFA15" s="460"/>
      <c r="UFB15" s="460"/>
      <c r="UFC15" s="460"/>
      <c r="UFD15" s="460"/>
      <c r="UFE15" s="460"/>
      <c r="UFF15" s="460"/>
      <c r="UFG15" s="460"/>
      <c r="UFH15" s="460"/>
      <c r="UFI15" s="460"/>
      <c r="UFJ15" s="460"/>
      <c r="UFK15" s="460"/>
      <c r="UFL15" s="460"/>
      <c r="UFM15" s="460"/>
      <c r="UFN15" s="460"/>
      <c r="UFO15" s="460"/>
      <c r="UFP15" s="460"/>
      <c r="UFQ15" s="460"/>
      <c r="UFR15" s="460"/>
      <c r="UFS15" s="460"/>
      <c r="UFT15" s="460"/>
      <c r="UFU15" s="460"/>
      <c r="UFV15" s="460"/>
      <c r="UFW15" s="460"/>
      <c r="UFX15" s="460"/>
      <c r="UFY15" s="460"/>
      <c r="UFZ15" s="460"/>
      <c r="UGA15" s="460"/>
      <c r="UGB15" s="460"/>
      <c r="UGC15" s="460"/>
      <c r="UGD15" s="460"/>
      <c r="UGE15" s="460"/>
      <c r="UGF15" s="460"/>
      <c r="UGG15" s="460"/>
      <c r="UGH15" s="460"/>
      <c r="UGI15" s="460"/>
      <c r="UGJ15" s="460"/>
      <c r="UGK15" s="460"/>
      <c r="UGL15" s="460"/>
      <c r="UGM15" s="460"/>
      <c r="UGN15" s="460"/>
      <c r="UGO15" s="460"/>
      <c r="UGP15" s="460"/>
      <c r="UGQ15" s="460"/>
      <c r="UGR15" s="460"/>
      <c r="UGS15" s="460"/>
      <c r="UGT15" s="460"/>
      <c r="UGU15" s="460"/>
      <c r="UGV15" s="460"/>
      <c r="UGW15" s="460"/>
      <c r="UGX15" s="460"/>
      <c r="UGY15" s="460"/>
      <c r="UGZ15" s="460"/>
      <c r="UHA15" s="460"/>
      <c r="UHB15" s="460"/>
      <c r="UHC15" s="460"/>
      <c r="UHD15" s="460"/>
      <c r="UHE15" s="460"/>
      <c r="UHF15" s="460"/>
      <c r="UHG15" s="460"/>
      <c r="UHH15" s="460"/>
      <c r="UHI15" s="460"/>
      <c r="UHJ15" s="460"/>
      <c r="UHK15" s="460"/>
      <c r="UHL15" s="460"/>
      <c r="UHM15" s="460"/>
      <c r="UHN15" s="460"/>
      <c r="UHO15" s="460"/>
      <c r="UHP15" s="460"/>
      <c r="UHQ15" s="460"/>
      <c r="UHR15" s="460"/>
      <c r="UHS15" s="460"/>
      <c r="UHT15" s="460"/>
      <c r="UHU15" s="460"/>
      <c r="UHV15" s="460"/>
      <c r="UHW15" s="460"/>
      <c r="UHX15" s="460"/>
      <c r="UHY15" s="460"/>
      <c r="UHZ15" s="460"/>
      <c r="UIA15" s="460"/>
      <c r="UIB15" s="460"/>
      <c r="UIC15" s="460"/>
      <c r="UID15" s="460"/>
      <c r="UIE15" s="460"/>
      <c r="UIF15" s="460"/>
      <c r="UIG15" s="460"/>
      <c r="UIH15" s="460"/>
      <c r="UII15" s="460"/>
      <c r="UIJ15" s="460"/>
      <c r="UIK15" s="460"/>
      <c r="UIL15" s="460"/>
      <c r="UIM15" s="460"/>
      <c r="UIN15" s="460"/>
      <c r="UIO15" s="460"/>
      <c r="UIP15" s="460"/>
      <c r="UIQ15" s="460"/>
      <c r="UIR15" s="460"/>
      <c r="UIS15" s="460"/>
      <c r="UIT15" s="460"/>
      <c r="UIU15" s="460"/>
      <c r="UIV15" s="460"/>
      <c r="UIW15" s="460"/>
      <c r="UIX15" s="460"/>
      <c r="UIY15" s="460"/>
      <c r="UIZ15" s="460"/>
      <c r="UJA15" s="460"/>
      <c r="UJB15" s="460"/>
      <c r="UJC15" s="460"/>
      <c r="UJD15" s="460"/>
      <c r="UJE15" s="460"/>
      <c r="UJF15" s="460"/>
      <c r="UJG15" s="460"/>
      <c r="UJH15" s="460"/>
      <c r="UJI15" s="460"/>
      <c r="UJJ15" s="460"/>
      <c r="UJK15" s="460"/>
      <c r="UJL15" s="460"/>
      <c r="UJM15" s="460"/>
      <c r="UJN15" s="460"/>
      <c r="UJO15" s="460"/>
      <c r="UJP15" s="460"/>
      <c r="UJQ15" s="460"/>
      <c r="UJR15" s="460"/>
      <c r="UJS15" s="460"/>
      <c r="UJT15" s="460"/>
      <c r="UJU15" s="460"/>
      <c r="UJV15" s="460"/>
      <c r="UJW15" s="460"/>
      <c r="UJX15" s="460"/>
      <c r="UJY15" s="460"/>
      <c r="UJZ15" s="460"/>
      <c r="UKA15" s="460"/>
      <c r="UKB15" s="460"/>
      <c r="UKC15" s="460"/>
      <c r="UKD15" s="460"/>
      <c r="UKE15" s="460"/>
      <c r="UKF15" s="460"/>
      <c r="UKG15" s="460"/>
      <c r="UKH15" s="460"/>
      <c r="UKI15" s="460"/>
      <c r="UKJ15" s="460"/>
      <c r="UKK15" s="460"/>
      <c r="UKL15" s="460"/>
      <c r="UKM15" s="460"/>
      <c r="UKN15" s="460"/>
      <c r="UKO15" s="460"/>
      <c r="UKP15" s="460"/>
      <c r="UKQ15" s="460"/>
      <c r="UKR15" s="460"/>
      <c r="UKS15" s="460"/>
      <c r="UKT15" s="460"/>
      <c r="UKU15" s="460"/>
      <c r="UKV15" s="460"/>
      <c r="UKW15" s="460"/>
      <c r="UKX15" s="460"/>
      <c r="UKY15" s="460"/>
      <c r="UKZ15" s="460"/>
      <c r="ULA15" s="460"/>
      <c r="ULB15" s="460"/>
      <c r="ULC15" s="460"/>
      <c r="ULD15" s="460"/>
      <c r="ULE15" s="460"/>
      <c r="ULF15" s="460"/>
      <c r="ULG15" s="460"/>
      <c r="ULH15" s="460"/>
      <c r="ULI15" s="460"/>
      <c r="ULJ15" s="460"/>
      <c r="ULK15" s="460"/>
      <c r="ULL15" s="460"/>
      <c r="ULM15" s="460"/>
      <c r="ULN15" s="460"/>
      <c r="ULO15" s="460"/>
      <c r="ULP15" s="460"/>
      <c r="ULQ15" s="460"/>
      <c r="ULR15" s="460"/>
      <c r="ULS15" s="460"/>
      <c r="ULT15" s="460"/>
      <c r="ULU15" s="460"/>
      <c r="ULV15" s="460"/>
      <c r="ULW15" s="460"/>
      <c r="ULX15" s="460"/>
      <c r="ULY15" s="460"/>
      <c r="ULZ15" s="460"/>
      <c r="UMA15" s="460"/>
      <c r="UMB15" s="460"/>
      <c r="UMC15" s="460"/>
      <c r="UMD15" s="460"/>
      <c r="UME15" s="460"/>
      <c r="UMF15" s="460"/>
      <c r="UMG15" s="460"/>
      <c r="UMH15" s="460"/>
      <c r="UMI15" s="460"/>
      <c r="UMJ15" s="460"/>
      <c r="UMK15" s="460"/>
      <c r="UML15" s="460"/>
      <c r="UMM15" s="460"/>
      <c r="UMN15" s="460"/>
      <c r="UMO15" s="460"/>
      <c r="UMP15" s="460"/>
      <c r="UMQ15" s="460"/>
      <c r="UMR15" s="460"/>
      <c r="UMS15" s="460"/>
      <c r="UMT15" s="460"/>
      <c r="UMU15" s="460"/>
      <c r="UMV15" s="460"/>
      <c r="UMW15" s="460"/>
      <c r="UMX15" s="460"/>
      <c r="UMY15" s="460"/>
      <c r="UMZ15" s="460"/>
      <c r="UNA15" s="460"/>
      <c r="UNB15" s="460"/>
      <c r="UNC15" s="460"/>
      <c r="UND15" s="460"/>
      <c r="UNE15" s="460"/>
      <c r="UNF15" s="460"/>
      <c r="UNG15" s="460"/>
      <c r="UNH15" s="460"/>
      <c r="UNI15" s="460"/>
      <c r="UNJ15" s="460"/>
      <c r="UNK15" s="460"/>
      <c r="UNL15" s="460"/>
      <c r="UNM15" s="460"/>
      <c r="UNN15" s="460"/>
      <c r="UNO15" s="460"/>
      <c r="UNP15" s="460"/>
      <c r="UNQ15" s="460"/>
      <c r="UNR15" s="460"/>
      <c r="UNS15" s="460"/>
      <c r="UNT15" s="460"/>
      <c r="UNU15" s="460"/>
      <c r="UNV15" s="460"/>
      <c r="UNW15" s="460"/>
      <c r="UNX15" s="460"/>
      <c r="UNY15" s="460"/>
      <c r="UNZ15" s="460"/>
      <c r="UOA15" s="460"/>
      <c r="UOB15" s="460"/>
      <c r="UOC15" s="460"/>
      <c r="UOD15" s="460"/>
      <c r="UOE15" s="460"/>
      <c r="UOF15" s="460"/>
      <c r="UOG15" s="460"/>
      <c r="UOH15" s="460"/>
      <c r="UOI15" s="460"/>
      <c r="UOJ15" s="460"/>
      <c r="UOK15" s="460"/>
      <c r="UOL15" s="460"/>
      <c r="UOM15" s="460"/>
      <c r="UON15" s="460"/>
      <c r="UOO15" s="460"/>
      <c r="UOP15" s="460"/>
      <c r="UOQ15" s="460"/>
      <c r="UOR15" s="460"/>
      <c r="UOS15" s="460"/>
      <c r="UOT15" s="460"/>
      <c r="UOU15" s="460"/>
      <c r="UOV15" s="460"/>
      <c r="UOW15" s="460"/>
      <c r="UOX15" s="460"/>
      <c r="UOY15" s="460"/>
      <c r="UOZ15" s="460"/>
      <c r="UPA15" s="460"/>
      <c r="UPB15" s="460"/>
      <c r="UPC15" s="460"/>
      <c r="UPD15" s="460"/>
      <c r="UPE15" s="460"/>
      <c r="UPF15" s="460"/>
      <c r="UPG15" s="460"/>
      <c r="UPH15" s="460"/>
      <c r="UPI15" s="460"/>
      <c r="UPJ15" s="460"/>
      <c r="UPK15" s="460"/>
      <c r="UPL15" s="460"/>
      <c r="UPM15" s="460"/>
      <c r="UPN15" s="460"/>
      <c r="UPO15" s="460"/>
      <c r="UPP15" s="460"/>
      <c r="UPQ15" s="460"/>
      <c r="UPR15" s="460"/>
      <c r="UPS15" s="460"/>
      <c r="UPT15" s="460"/>
      <c r="UPU15" s="460"/>
      <c r="UPV15" s="460"/>
      <c r="UPW15" s="460"/>
      <c r="UPX15" s="460"/>
      <c r="UPY15" s="460"/>
      <c r="UPZ15" s="460"/>
      <c r="UQA15" s="460"/>
      <c r="UQB15" s="460"/>
      <c r="UQC15" s="460"/>
      <c r="UQD15" s="460"/>
      <c r="UQE15" s="460"/>
      <c r="UQF15" s="460"/>
      <c r="UQG15" s="460"/>
      <c r="UQH15" s="460"/>
      <c r="UQI15" s="460"/>
      <c r="UQJ15" s="460"/>
      <c r="UQK15" s="460"/>
      <c r="UQL15" s="460"/>
      <c r="UQM15" s="460"/>
      <c r="UQN15" s="460"/>
      <c r="UQO15" s="460"/>
      <c r="UQP15" s="460"/>
      <c r="UQQ15" s="460"/>
      <c r="UQR15" s="460"/>
      <c r="UQS15" s="460"/>
      <c r="UQT15" s="460"/>
      <c r="UQU15" s="460"/>
      <c r="UQV15" s="460"/>
      <c r="UQW15" s="460"/>
      <c r="UQX15" s="460"/>
      <c r="UQY15" s="460"/>
      <c r="UQZ15" s="460"/>
      <c r="URA15" s="460"/>
      <c r="URB15" s="460"/>
      <c r="URC15" s="460"/>
      <c r="URD15" s="460"/>
      <c r="URE15" s="460"/>
      <c r="URF15" s="460"/>
      <c r="URG15" s="460"/>
      <c r="URH15" s="460"/>
      <c r="URI15" s="460"/>
      <c r="URJ15" s="460"/>
      <c r="URK15" s="460"/>
      <c r="URL15" s="460"/>
      <c r="URM15" s="460"/>
      <c r="URN15" s="460"/>
      <c r="URO15" s="460"/>
      <c r="URP15" s="460"/>
      <c r="URQ15" s="460"/>
      <c r="URR15" s="460"/>
      <c r="URS15" s="460"/>
      <c r="URT15" s="460"/>
      <c r="URU15" s="460"/>
      <c r="URV15" s="460"/>
      <c r="URW15" s="460"/>
      <c r="URX15" s="460"/>
      <c r="URY15" s="460"/>
      <c r="URZ15" s="460"/>
      <c r="USA15" s="460"/>
      <c r="USB15" s="460"/>
      <c r="USC15" s="460"/>
      <c r="USD15" s="460"/>
      <c r="USE15" s="460"/>
      <c r="USF15" s="460"/>
      <c r="USG15" s="460"/>
      <c r="USH15" s="460"/>
      <c r="USI15" s="460"/>
      <c r="USJ15" s="460"/>
      <c r="USK15" s="460"/>
      <c r="USL15" s="460"/>
      <c r="USM15" s="460"/>
      <c r="USN15" s="460"/>
      <c r="USO15" s="460"/>
      <c r="USP15" s="460"/>
      <c r="USQ15" s="460"/>
      <c r="USR15" s="460"/>
      <c r="USS15" s="460"/>
      <c r="UST15" s="460"/>
      <c r="USU15" s="460"/>
      <c r="USV15" s="460"/>
      <c r="USW15" s="460"/>
      <c r="USX15" s="460"/>
      <c r="USY15" s="460"/>
      <c r="USZ15" s="460"/>
      <c r="UTA15" s="460"/>
      <c r="UTB15" s="460"/>
      <c r="UTC15" s="460"/>
      <c r="UTD15" s="460"/>
      <c r="UTE15" s="460"/>
      <c r="UTF15" s="460"/>
      <c r="UTG15" s="460"/>
      <c r="UTH15" s="460"/>
      <c r="UTI15" s="460"/>
      <c r="UTJ15" s="460"/>
      <c r="UTK15" s="460"/>
      <c r="UTL15" s="460"/>
      <c r="UTM15" s="460"/>
      <c r="UTN15" s="460"/>
      <c r="UTO15" s="460"/>
      <c r="UTP15" s="460"/>
      <c r="UTQ15" s="460"/>
      <c r="UTR15" s="460"/>
      <c r="UTS15" s="460"/>
      <c r="UTT15" s="460"/>
      <c r="UTU15" s="460"/>
      <c r="UTV15" s="460"/>
      <c r="UTW15" s="460"/>
      <c r="UTX15" s="460"/>
      <c r="UTY15" s="460"/>
      <c r="UTZ15" s="460"/>
      <c r="UUA15" s="460"/>
      <c r="UUB15" s="460"/>
      <c r="UUC15" s="460"/>
      <c r="UUD15" s="460"/>
      <c r="UUE15" s="460"/>
      <c r="UUF15" s="460"/>
      <c r="UUG15" s="460"/>
      <c r="UUH15" s="460"/>
      <c r="UUI15" s="460"/>
      <c r="UUJ15" s="460"/>
      <c r="UUK15" s="460"/>
      <c r="UUL15" s="460"/>
      <c r="UUM15" s="460"/>
      <c r="UUN15" s="460"/>
      <c r="UUO15" s="460"/>
      <c r="UUP15" s="460"/>
      <c r="UUQ15" s="460"/>
      <c r="UUR15" s="460"/>
      <c r="UUS15" s="460"/>
      <c r="UUT15" s="460"/>
      <c r="UUU15" s="460"/>
      <c r="UUV15" s="460"/>
      <c r="UUW15" s="460"/>
      <c r="UUX15" s="460"/>
      <c r="UUY15" s="460"/>
      <c r="UUZ15" s="460"/>
      <c r="UVA15" s="460"/>
      <c r="UVB15" s="460"/>
      <c r="UVC15" s="460"/>
      <c r="UVD15" s="460"/>
      <c r="UVE15" s="460"/>
      <c r="UVF15" s="460"/>
      <c r="UVG15" s="460"/>
      <c r="UVH15" s="460"/>
      <c r="UVI15" s="460"/>
      <c r="UVJ15" s="460"/>
      <c r="UVK15" s="460"/>
      <c r="UVL15" s="460"/>
      <c r="UVM15" s="460"/>
      <c r="UVN15" s="460"/>
      <c r="UVO15" s="460"/>
      <c r="UVP15" s="460"/>
      <c r="UVQ15" s="460"/>
      <c r="UVR15" s="460"/>
      <c r="UVS15" s="460"/>
      <c r="UVT15" s="460"/>
      <c r="UVU15" s="460"/>
      <c r="UVV15" s="460"/>
      <c r="UVW15" s="460"/>
      <c r="UVX15" s="460"/>
      <c r="UVY15" s="460"/>
      <c r="UVZ15" s="460"/>
      <c r="UWA15" s="460"/>
      <c r="UWB15" s="460"/>
      <c r="UWC15" s="460"/>
      <c r="UWD15" s="460"/>
      <c r="UWE15" s="460"/>
      <c r="UWF15" s="460"/>
      <c r="UWG15" s="460"/>
      <c r="UWH15" s="460"/>
      <c r="UWI15" s="460"/>
      <c r="UWJ15" s="460"/>
      <c r="UWK15" s="460"/>
      <c r="UWL15" s="460"/>
      <c r="UWM15" s="460"/>
      <c r="UWN15" s="460"/>
      <c r="UWO15" s="460"/>
      <c r="UWP15" s="460"/>
      <c r="UWQ15" s="460"/>
      <c r="UWR15" s="460"/>
      <c r="UWS15" s="460"/>
      <c r="UWT15" s="460"/>
      <c r="UWU15" s="460"/>
      <c r="UWV15" s="460"/>
      <c r="UWW15" s="460"/>
      <c r="UWX15" s="460"/>
      <c r="UWY15" s="460"/>
      <c r="UWZ15" s="460"/>
      <c r="UXA15" s="460"/>
      <c r="UXB15" s="460"/>
      <c r="UXC15" s="460"/>
      <c r="UXD15" s="460"/>
      <c r="UXE15" s="460"/>
      <c r="UXF15" s="460"/>
      <c r="UXG15" s="460"/>
      <c r="UXH15" s="460"/>
      <c r="UXI15" s="460"/>
      <c r="UXJ15" s="460"/>
      <c r="UXK15" s="460"/>
      <c r="UXL15" s="460"/>
      <c r="UXM15" s="460"/>
      <c r="UXN15" s="460"/>
      <c r="UXO15" s="460"/>
      <c r="UXP15" s="460"/>
      <c r="UXQ15" s="460"/>
      <c r="UXR15" s="460"/>
      <c r="UXS15" s="460"/>
      <c r="UXT15" s="460"/>
      <c r="UXU15" s="460"/>
      <c r="UXV15" s="460"/>
      <c r="UXW15" s="460"/>
      <c r="UXX15" s="460"/>
      <c r="UXY15" s="460"/>
      <c r="UXZ15" s="460"/>
      <c r="UYA15" s="460"/>
      <c r="UYB15" s="460"/>
      <c r="UYC15" s="460"/>
      <c r="UYD15" s="460"/>
      <c r="UYE15" s="460"/>
      <c r="UYF15" s="460"/>
      <c r="UYG15" s="460"/>
      <c r="UYH15" s="460"/>
      <c r="UYI15" s="460"/>
      <c r="UYJ15" s="460"/>
      <c r="UYK15" s="460"/>
      <c r="UYL15" s="460"/>
      <c r="UYM15" s="460"/>
      <c r="UYN15" s="460"/>
      <c r="UYO15" s="460"/>
      <c r="UYP15" s="460"/>
      <c r="UYQ15" s="460"/>
      <c r="UYR15" s="460"/>
      <c r="UYS15" s="460"/>
      <c r="UYT15" s="460"/>
      <c r="UYU15" s="460"/>
      <c r="UYV15" s="460"/>
      <c r="UYW15" s="460"/>
      <c r="UYX15" s="460"/>
      <c r="UYY15" s="460"/>
      <c r="UYZ15" s="460"/>
      <c r="UZA15" s="460"/>
      <c r="UZB15" s="460"/>
      <c r="UZC15" s="460"/>
      <c r="UZD15" s="460"/>
      <c r="UZE15" s="460"/>
      <c r="UZF15" s="460"/>
      <c r="UZG15" s="460"/>
      <c r="UZH15" s="460"/>
      <c r="UZI15" s="460"/>
      <c r="UZJ15" s="460"/>
      <c r="UZK15" s="460"/>
      <c r="UZL15" s="460"/>
      <c r="UZM15" s="460"/>
      <c r="UZN15" s="460"/>
      <c r="UZO15" s="460"/>
      <c r="UZP15" s="460"/>
      <c r="UZQ15" s="460"/>
      <c r="UZR15" s="460"/>
      <c r="UZS15" s="460"/>
      <c r="UZT15" s="460"/>
      <c r="UZU15" s="460"/>
      <c r="UZV15" s="460"/>
      <c r="UZW15" s="460"/>
      <c r="UZX15" s="460"/>
      <c r="UZY15" s="460"/>
      <c r="UZZ15" s="460"/>
      <c r="VAA15" s="460"/>
      <c r="VAB15" s="460"/>
      <c r="VAC15" s="460"/>
      <c r="VAD15" s="460"/>
      <c r="VAE15" s="460"/>
      <c r="VAF15" s="460"/>
      <c r="VAG15" s="460"/>
      <c r="VAH15" s="460"/>
      <c r="VAI15" s="460"/>
      <c r="VAJ15" s="460"/>
      <c r="VAK15" s="460"/>
      <c r="VAL15" s="460"/>
      <c r="VAM15" s="460"/>
      <c r="VAN15" s="460"/>
      <c r="VAO15" s="460"/>
      <c r="VAP15" s="460"/>
      <c r="VAQ15" s="460"/>
      <c r="VAR15" s="460"/>
      <c r="VAS15" s="460"/>
      <c r="VAT15" s="460"/>
      <c r="VAU15" s="460"/>
      <c r="VAV15" s="460"/>
      <c r="VAW15" s="460"/>
      <c r="VAX15" s="460"/>
      <c r="VAY15" s="460"/>
      <c r="VAZ15" s="460"/>
      <c r="VBA15" s="460"/>
      <c r="VBB15" s="460"/>
      <c r="VBC15" s="460"/>
      <c r="VBD15" s="460"/>
      <c r="VBE15" s="460"/>
      <c r="VBF15" s="460"/>
      <c r="VBG15" s="460"/>
      <c r="VBH15" s="460"/>
      <c r="VBI15" s="460"/>
      <c r="VBJ15" s="460"/>
      <c r="VBK15" s="460"/>
      <c r="VBL15" s="460"/>
      <c r="VBM15" s="460"/>
      <c r="VBN15" s="460"/>
      <c r="VBO15" s="460"/>
      <c r="VBP15" s="460"/>
      <c r="VBQ15" s="460"/>
      <c r="VBR15" s="460"/>
      <c r="VBS15" s="460"/>
      <c r="VBT15" s="460"/>
      <c r="VBU15" s="460"/>
      <c r="VBV15" s="460"/>
      <c r="VBW15" s="460"/>
      <c r="VBX15" s="460"/>
      <c r="VBY15" s="460"/>
      <c r="VBZ15" s="460"/>
      <c r="VCA15" s="460"/>
      <c r="VCB15" s="460"/>
      <c r="VCC15" s="460"/>
      <c r="VCD15" s="460"/>
      <c r="VCE15" s="460"/>
      <c r="VCF15" s="460"/>
      <c r="VCG15" s="460"/>
      <c r="VCH15" s="460"/>
      <c r="VCI15" s="460"/>
      <c r="VCJ15" s="460"/>
      <c r="VCK15" s="460"/>
      <c r="VCL15" s="460"/>
      <c r="VCM15" s="460"/>
      <c r="VCN15" s="460"/>
      <c r="VCO15" s="460"/>
      <c r="VCP15" s="460"/>
      <c r="VCQ15" s="460"/>
      <c r="VCR15" s="460"/>
      <c r="VCS15" s="460"/>
      <c r="VCT15" s="460"/>
      <c r="VCU15" s="460"/>
      <c r="VCV15" s="460"/>
      <c r="VCW15" s="460"/>
      <c r="VCX15" s="460"/>
      <c r="VCY15" s="460"/>
      <c r="VCZ15" s="460"/>
      <c r="VDA15" s="460"/>
      <c r="VDB15" s="460"/>
      <c r="VDC15" s="460"/>
      <c r="VDD15" s="460"/>
      <c r="VDE15" s="460"/>
      <c r="VDF15" s="460"/>
      <c r="VDG15" s="460"/>
      <c r="VDH15" s="460"/>
      <c r="VDI15" s="460"/>
      <c r="VDJ15" s="460"/>
      <c r="VDK15" s="460"/>
      <c r="VDL15" s="460"/>
      <c r="VDM15" s="460"/>
      <c r="VDN15" s="460"/>
      <c r="VDO15" s="460"/>
      <c r="VDP15" s="460"/>
      <c r="VDQ15" s="460"/>
      <c r="VDR15" s="460"/>
      <c r="VDS15" s="460"/>
      <c r="VDT15" s="460"/>
      <c r="VDU15" s="460"/>
      <c r="VDV15" s="460"/>
      <c r="VDW15" s="460"/>
      <c r="VDX15" s="460"/>
      <c r="VDY15" s="460"/>
      <c r="VDZ15" s="460"/>
      <c r="VEA15" s="460"/>
      <c r="VEB15" s="460"/>
      <c r="VEC15" s="460"/>
      <c r="VED15" s="460"/>
      <c r="VEE15" s="460"/>
      <c r="VEF15" s="460"/>
      <c r="VEG15" s="460"/>
      <c r="VEH15" s="460"/>
      <c r="VEI15" s="460"/>
      <c r="VEJ15" s="460"/>
      <c r="VEK15" s="460"/>
      <c r="VEL15" s="460"/>
      <c r="VEM15" s="460"/>
      <c r="VEN15" s="460"/>
      <c r="VEO15" s="460"/>
      <c r="VEP15" s="460"/>
      <c r="VEQ15" s="460"/>
      <c r="VER15" s="460"/>
      <c r="VES15" s="460"/>
      <c r="VET15" s="460"/>
      <c r="VEU15" s="460"/>
      <c r="VEV15" s="460"/>
      <c r="VEW15" s="460"/>
      <c r="VEX15" s="460"/>
      <c r="VEY15" s="460"/>
      <c r="VEZ15" s="460"/>
      <c r="VFA15" s="460"/>
      <c r="VFB15" s="460"/>
      <c r="VFC15" s="460"/>
      <c r="VFD15" s="460"/>
      <c r="VFE15" s="460"/>
      <c r="VFF15" s="460"/>
      <c r="VFG15" s="460"/>
      <c r="VFH15" s="460"/>
      <c r="VFI15" s="460"/>
      <c r="VFJ15" s="460"/>
      <c r="VFK15" s="460"/>
      <c r="VFL15" s="460"/>
      <c r="VFM15" s="460"/>
      <c r="VFN15" s="460"/>
      <c r="VFO15" s="460"/>
      <c r="VFP15" s="460"/>
      <c r="VFQ15" s="460"/>
      <c r="VFR15" s="460"/>
      <c r="VFS15" s="460"/>
      <c r="VFT15" s="460"/>
      <c r="VFU15" s="460"/>
      <c r="VFV15" s="460"/>
      <c r="VFW15" s="460"/>
      <c r="VFX15" s="460"/>
      <c r="VFY15" s="460"/>
      <c r="VFZ15" s="460"/>
      <c r="VGA15" s="460"/>
      <c r="VGB15" s="460"/>
      <c r="VGC15" s="460"/>
      <c r="VGD15" s="460"/>
      <c r="VGE15" s="460"/>
      <c r="VGF15" s="460"/>
      <c r="VGG15" s="460"/>
      <c r="VGH15" s="460"/>
      <c r="VGI15" s="460"/>
      <c r="VGJ15" s="460"/>
      <c r="VGK15" s="460"/>
      <c r="VGL15" s="460"/>
      <c r="VGM15" s="460"/>
      <c r="VGN15" s="460"/>
      <c r="VGO15" s="460"/>
      <c r="VGP15" s="460"/>
      <c r="VGQ15" s="460"/>
      <c r="VGR15" s="460"/>
      <c r="VGS15" s="460"/>
      <c r="VGT15" s="460"/>
      <c r="VGU15" s="460"/>
      <c r="VGV15" s="460"/>
      <c r="VGW15" s="460"/>
      <c r="VGX15" s="460"/>
      <c r="VGY15" s="460"/>
      <c r="VGZ15" s="460"/>
      <c r="VHA15" s="460"/>
      <c r="VHB15" s="460"/>
      <c r="VHC15" s="460"/>
      <c r="VHD15" s="460"/>
      <c r="VHE15" s="460"/>
      <c r="VHF15" s="460"/>
      <c r="VHG15" s="460"/>
      <c r="VHH15" s="460"/>
      <c r="VHI15" s="460"/>
      <c r="VHJ15" s="460"/>
      <c r="VHK15" s="460"/>
      <c r="VHL15" s="460"/>
      <c r="VHM15" s="460"/>
      <c r="VHN15" s="460"/>
      <c r="VHO15" s="460"/>
      <c r="VHP15" s="460"/>
      <c r="VHQ15" s="460"/>
      <c r="VHR15" s="460"/>
      <c r="VHS15" s="460"/>
      <c r="VHT15" s="460"/>
      <c r="VHU15" s="460"/>
      <c r="VHV15" s="460"/>
      <c r="VHW15" s="460"/>
      <c r="VHX15" s="460"/>
      <c r="VHY15" s="460"/>
      <c r="VHZ15" s="460"/>
      <c r="VIA15" s="460"/>
      <c r="VIB15" s="460"/>
      <c r="VIC15" s="460"/>
      <c r="VID15" s="460"/>
      <c r="VIE15" s="460"/>
      <c r="VIF15" s="460"/>
      <c r="VIG15" s="460"/>
      <c r="VIH15" s="460"/>
      <c r="VII15" s="460"/>
      <c r="VIJ15" s="460"/>
      <c r="VIK15" s="460"/>
      <c r="VIL15" s="460"/>
      <c r="VIM15" s="460"/>
      <c r="VIN15" s="460"/>
      <c r="VIO15" s="460"/>
      <c r="VIP15" s="460"/>
      <c r="VIQ15" s="460"/>
      <c r="VIR15" s="460"/>
      <c r="VIS15" s="460"/>
      <c r="VIT15" s="460"/>
      <c r="VIU15" s="460"/>
      <c r="VIV15" s="460"/>
      <c r="VIW15" s="460"/>
      <c r="VIX15" s="460"/>
      <c r="VIY15" s="460"/>
      <c r="VIZ15" s="460"/>
      <c r="VJA15" s="460"/>
      <c r="VJB15" s="460"/>
      <c r="VJC15" s="460"/>
      <c r="VJD15" s="460"/>
      <c r="VJE15" s="460"/>
      <c r="VJF15" s="460"/>
      <c r="VJG15" s="460"/>
      <c r="VJH15" s="460"/>
      <c r="VJI15" s="460"/>
      <c r="VJJ15" s="460"/>
      <c r="VJK15" s="460"/>
      <c r="VJL15" s="460"/>
      <c r="VJM15" s="460"/>
      <c r="VJN15" s="460"/>
      <c r="VJO15" s="460"/>
      <c r="VJP15" s="460"/>
      <c r="VJQ15" s="460"/>
      <c r="VJR15" s="460"/>
      <c r="VJS15" s="460"/>
      <c r="VJT15" s="460"/>
      <c r="VJU15" s="460"/>
      <c r="VJV15" s="460"/>
      <c r="VJW15" s="460"/>
      <c r="VJX15" s="460"/>
      <c r="VJY15" s="460"/>
      <c r="VJZ15" s="460"/>
      <c r="VKA15" s="460"/>
      <c r="VKB15" s="460"/>
      <c r="VKC15" s="460"/>
      <c r="VKD15" s="460"/>
      <c r="VKE15" s="460"/>
      <c r="VKF15" s="460"/>
      <c r="VKG15" s="460"/>
      <c r="VKH15" s="460"/>
      <c r="VKI15" s="460"/>
      <c r="VKJ15" s="460"/>
      <c r="VKK15" s="460"/>
      <c r="VKL15" s="460"/>
      <c r="VKM15" s="460"/>
      <c r="VKN15" s="460"/>
      <c r="VKO15" s="460"/>
      <c r="VKP15" s="460"/>
      <c r="VKQ15" s="460"/>
      <c r="VKR15" s="460"/>
      <c r="VKS15" s="460"/>
      <c r="VKT15" s="460"/>
      <c r="VKU15" s="460"/>
      <c r="VKV15" s="460"/>
      <c r="VKW15" s="460"/>
      <c r="VKX15" s="460"/>
      <c r="VKY15" s="460"/>
      <c r="VKZ15" s="460"/>
      <c r="VLA15" s="460"/>
      <c r="VLB15" s="460"/>
      <c r="VLC15" s="460"/>
      <c r="VLD15" s="460"/>
      <c r="VLE15" s="460"/>
      <c r="VLF15" s="460"/>
      <c r="VLG15" s="460"/>
      <c r="VLH15" s="460"/>
      <c r="VLI15" s="460"/>
      <c r="VLJ15" s="460"/>
      <c r="VLK15" s="460"/>
      <c r="VLL15" s="460"/>
      <c r="VLM15" s="460"/>
      <c r="VLN15" s="460"/>
      <c r="VLO15" s="460"/>
      <c r="VLP15" s="460"/>
      <c r="VLQ15" s="460"/>
      <c r="VLR15" s="460"/>
      <c r="VLS15" s="460"/>
      <c r="VLT15" s="460"/>
      <c r="VLU15" s="460"/>
      <c r="VLV15" s="460"/>
      <c r="VLW15" s="460"/>
      <c r="VLX15" s="460"/>
      <c r="VLY15" s="460"/>
      <c r="VLZ15" s="460"/>
      <c r="VMA15" s="460"/>
      <c r="VMB15" s="460"/>
      <c r="VMC15" s="460"/>
      <c r="VMD15" s="460"/>
      <c r="VME15" s="460"/>
      <c r="VMF15" s="460"/>
      <c r="VMG15" s="460"/>
      <c r="VMH15" s="460"/>
      <c r="VMI15" s="460"/>
      <c r="VMJ15" s="460"/>
      <c r="VMK15" s="460"/>
      <c r="VML15" s="460"/>
      <c r="VMM15" s="460"/>
      <c r="VMN15" s="460"/>
      <c r="VMO15" s="460"/>
      <c r="VMP15" s="460"/>
      <c r="VMQ15" s="460"/>
      <c r="VMR15" s="460"/>
      <c r="VMS15" s="460"/>
      <c r="VMT15" s="460"/>
      <c r="VMU15" s="460"/>
      <c r="VMV15" s="460"/>
      <c r="VMW15" s="460"/>
      <c r="VMX15" s="460"/>
      <c r="VMY15" s="460"/>
      <c r="VMZ15" s="460"/>
      <c r="VNA15" s="460"/>
      <c r="VNB15" s="460"/>
      <c r="VNC15" s="460"/>
      <c r="VND15" s="460"/>
      <c r="VNE15" s="460"/>
      <c r="VNF15" s="460"/>
      <c r="VNG15" s="460"/>
      <c r="VNH15" s="460"/>
      <c r="VNI15" s="460"/>
      <c r="VNJ15" s="460"/>
      <c r="VNK15" s="460"/>
      <c r="VNL15" s="460"/>
      <c r="VNM15" s="460"/>
      <c r="VNN15" s="460"/>
      <c r="VNO15" s="460"/>
      <c r="VNP15" s="460"/>
      <c r="VNQ15" s="460"/>
      <c r="VNR15" s="460"/>
      <c r="VNS15" s="460"/>
      <c r="VNT15" s="460"/>
      <c r="VNU15" s="460"/>
      <c r="VNV15" s="460"/>
      <c r="VNW15" s="460"/>
      <c r="VNX15" s="460"/>
      <c r="VNY15" s="460"/>
      <c r="VNZ15" s="460"/>
      <c r="VOA15" s="460"/>
      <c r="VOB15" s="460"/>
      <c r="VOC15" s="460"/>
      <c r="VOD15" s="460"/>
      <c r="VOE15" s="460"/>
      <c r="VOF15" s="460"/>
      <c r="VOG15" s="460"/>
      <c r="VOH15" s="460"/>
      <c r="VOI15" s="460"/>
      <c r="VOJ15" s="460"/>
      <c r="VOK15" s="460"/>
      <c r="VOL15" s="460"/>
      <c r="VOM15" s="460"/>
      <c r="VON15" s="460"/>
      <c r="VOO15" s="460"/>
      <c r="VOP15" s="460"/>
      <c r="VOQ15" s="460"/>
      <c r="VOR15" s="460"/>
      <c r="VOS15" s="460"/>
      <c r="VOT15" s="460"/>
      <c r="VOU15" s="460"/>
      <c r="VOV15" s="460"/>
      <c r="VOW15" s="460"/>
      <c r="VOX15" s="460"/>
      <c r="VOY15" s="460"/>
      <c r="VOZ15" s="460"/>
      <c r="VPA15" s="460"/>
      <c r="VPB15" s="460"/>
      <c r="VPC15" s="460"/>
      <c r="VPD15" s="460"/>
      <c r="VPE15" s="460"/>
      <c r="VPF15" s="460"/>
      <c r="VPG15" s="460"/>
      <c r="VPH15" s="460"/>
      <c r="VPI15" s="460"/>
      <c r="VPJ15" s="460"/>
      <c r="VPK15" s="460"/>
      <c r="VPL15" s="460"/>
      <c r="VPM15" s="460"/>
      <c r="VPN15" s="460"/>
      <c r="VPO15" s="460"/>
      <c r="VPP15" s="460"/>
      <c r="VPQ15" s="460"/>
      <c r="VPR15" s="460"/>
      <c r="VPS15" s="460"/>
      <c r="VPT15" s="460"/>
      <c r="VPU15" s="460"/>
      <c r="VPV15" s="460"/>
      <c r="VPW15" s="460"/>
      <c r="VPX15" s="460"/>
      <c r="VPY15" s="460"/>
      <c r="VPZ15" s="460"/>
      <c r="VQA15" s="460"/>
      <c r="VQB15" s="460"/>
      <c r="VQC15" s="460"/>
      <c r="VQD15" s="460"/>
      <c r="VQE15" s="460"/>
      <c r="VQF15" s="460"/>
      <c r="VQG15" s="460"/>
      <c r="VQH15" s="460"/>
      <c r="VQI15" s="460"/>
      <c r="VQJ15" s="460"/>
      <c r="VQK15" s="460"/>
      <c r="VQL15" s="460"/>
      <c r="VQM15" s="460"/>
      <c r="VQN15" s="460"/>
      <c r="VQO15" s="460"/>
      <c r="VQP15" s="460"/>
      <c r="VQQ15" s="460"/>
      <c r="VQR15" s="460"/>
      <c r="VQS15" s="460"/>
      <c r="VQT15" s="460"/>
      <c r="VQU15" s="460"/>
      <c r="VQV15" s="460"/>
      <c r="VQW15" s="460"/>
      <c r="VQX15" s="460"/>
      <c r="VQY15" s="460"/>
      <c r="VQZ15" s="460"/>
      <c r="VRA15" s="460"/>
      <c r="VRB15" s="460"/>
      <c r="VRC15" s="460"/>
      <c r="VRD15" s="460"/>
      <c r="VRE15" s="460"/>
      <c r="VRF15" s="460"/>
      <c r="VRG15" s="460"/>
      <c r="VRH15" s="460"/>
      <c r="VRI15" s="460"/>
      <c r="VRJ15" s="460"/>
      <c r="VRK15" s="460"/>
      <c r="VRL15" s="460"/>
      <c r="VRM15" s="460"/>
      <c r="VRN15" s="460"/>
      <c r="VRO15" s="460"/>
      <c r="VRP15" s="460"/>
      <c r="VRQ15" s="460"/>
      <c r="VRR15" s="460"/>
      <c r="VRS15" s="460"/>
      <c r="VRT15" s="460"/>
      <c r="VRU15" s="460"/>
      <c r="VRV15" s="460"/>
      <c r="VRW15" s="460"/>
      <c r="VRX15" s="460"/>
      <c r="VRY15" s="460"/>
      <c r="VRZ15" s="460"/>
      <c r="VSA15" s="460"/>
      <c r="VSB15" s="460"/>
      <c r="VSC15" s="460"/>
      <c r="VSD15" s="460"/>
      <c r="VSE15" s="460"/>
      <c r="VSF15" s="460"/>
      <c r="VSG15" s="460"/>
      <c r="VSH15" s="460"/>
      <c r="VSI15" s="460"/>
      <c r="VSJ15" s="460"/>
      <c r="VSK15" s="460"/>
      <c r="VSL15" s="460"/>
      <c r="VSM15" s="460"/>
      <c r="VSN15" s="460"/>
      <c r="VSO15" s="460"/>
      <c r="VSP15" s="460"/>
      <c r="VSQ15" s="460"/>
      <c r="VSR15" s="460"/>
      <c r="VSS15" s="460"/>
      <c r="VST15" s="460"/>
      <c r="VSU15" s="460"/>
      <c r="VSV15" s="460"/>
      <c r="VSW15" s="460"/>
      <c r="VSX15" s="460"/>
      <c r="VSY15" s="460"/>
      <c r="VSZ15" s="460"/>
      <c r="VTA15" s="460"/>
      <c r="VTB15" s="460"/>
      <c r="VTC15" s="460"/>
      <c r="VTD15" s="460"/>
      <c r="VTE15" s="460"/>
      <c r="VTF15" s="460"/>
      <c r="VTG15" s="460"/>
      <c r="VTH15" s="460"/>
      <c r="VTI15" s="460"/>
      <c r="VTJ15" s="460"/>
      <c r="VTK15" s="460"/>
      <c r="VTL15" s="460"/>
      <c r="VTM15" s="460"/>
      <c r="VTN15" s="460"/>
      <c r="VTO15" s="460"/>
      <c r="VTP15" s="460"/>
      <c r="VTQ15" s="460"/>
      <c r="VTR15" s="460"/>
      <c r="VTS15" s="460"/>
      <c r="VTT15" s="460"/>
      <c r="VTU15" s="460"/>
      <c r="VTV15" s="460"/>
      <c r="VTW15" s="460"/>
      <c r="VTX15" s="460"/>
      <c r="VTY15" s="460"/>
      <c r="VTZ15" s="460"/>
      <c r="VUA15" s="460"/>
      <c r="VUB15" s="460"/>
      <c r="VUC15" s="460"/>
      <c r="VUD15" s="460"/>
      <c r="VUE15" s="460"/>
      <c r="VUF15" s="460"/>
      <c r="VUG15" s="460"/>
      <c r="VUH15" s="460"/>
      <c r="VUI15" s="460"/>
      <c r="VUJ15" s="460"/>
      <c r="VUK15" s="460"/>
      <c r="VUL15" s="460"/>
      <c r="VUM15" s="460"/>
      <c r="VUN15" s="460"/>
      <c r="VUO15" s="460"/>
      <c r="VUP15" s="460"/>
      <c r="VUQ15" s="460"/>
      <c r="VUR15" s="460"/>
      <c r="VUS15" s="460"/>
      <c r="VUT15" s="460"/>
      <c r="VUU15" s="460"/>
      <c r="VUV15" s="460"/>
      <c r="VUW15" s="460"/>
      <c r="VUX15" s="460"/>
      <c r="VUY15" s="460"/>
      <c r="VUZ15" s="460"/>
      <c r="VVA15" s="460"/>
      <c r="VVB15" s="460"/>
      <c r="VVC15" s="460"/>
      <c r="VVD15" s="460"/>
      <c r="VVE15" s="460"/>
      <c r="VVF15" s="460"/>
      <c r="VVG15" s="460"/>
      <c r="VVH15" s="460"/>
      <c r="VVI15" s="460"/>
      <c r="VVJ15" s="460"/>
      <c r="VVK15" s="460"/>
      <c r="VVL15" s="460"/>
      <c r="VVM15" s="460"/>
      <c r="VVN15" s="460"/>
      <c r="VVO15" s="460"/>
      <c r="VVP15" s="460"/>
      <c r="VVQ15" s="460"/>
      <c r="VVR15" s="460"/>
      <c r="VVS15" s="460"/>
      <c r="VVT15" s="460"/>
      <c r="VVU15" s="460"/>
      <c r="VVV15" s="460"/>
      <c r="VVW15" s="460"/>
      <c r="VVX15" s="460"/>
      <c r="VVY15" s="460"/>
      <c r="VVZ15" s="460"/>
      <c r="VWA15" s="460"/>
      <c r="VWB15" s="460"/>
      <c r="VWC15" s="460"/>
      <c r="VWD15" s="460"/>
      <c r="VWE15" s="460"/>
      <c r="VWF15" s="460"/>
      <c r="VWG15" s="460"/>
      <c r="VWH15" s="460"/>
      <c r="VWI15" s="460"/>
      <c r="VWJ15" s="460"/>
      <c r="VWK15" s="460"/>
      <c r="VWL15" s="460"/>
      <c r="VWM15" s="460"/>
      <c r="VWN15" s="460"/>
      <c r="VWO15" s="460"/>
      <c r="VWP15" s="460"/>
      <c r="VWQ15" s="460"/>
      <c r="VWR15" s="460"/>
      <c r="VWS15" s="460"/>
      <c r="VWT15" s="460"/>
      <c r="VWU15" s="460"/>
      <c r="VWV15" s="460"/>
      <c r="VWW15" s="460"/>
      <c r="VWX15" s="460"/>
      <c r="VWY15" s="460"/>
      <c r="VWZ15" s="460"/>
      <c r="VXA15" s="460"/>
      <c r="VXB15" s="460"/>
      <c r="VXC15" s="460"/>
      <c r="VXD15" s="460"/>
      <c r="VXE15" s="460"/>
      <c r="VXF15" s="460"/>
      <c r="VXG15" s="460"/>
      <c r="VXH15" s="460"/>
      <c r="VXI15" s="460"/>
      <c r="VXJ15" s="460"/>
      <c r="VXK15" s="460"/>
      <c r="VXL15" s="460"/>
      <c r="VXM15" s="460"/>
      <c r="VXN15" s="460"/>
      <c r="VXO15" s="460"/>
      <c r="VXP15" s="460"/>
      <c r="VXQ15" s="460"/>
      <c r="VXR15" s="460"/>
      <c r="VXS15" s="460"/>
      <c r="VXT15" s="460"/>
      <c r="VXU15" s="460"/>
      <c r="VXV15" s="460"/>
      <c r="VXW15" s="460"/>
      <c r="VXX15" s="460"/>
      <c r="VXY15" s="460"/>
      <c r="VXZ15" s="460"/>
      <c r="VYA15" s="460"/>
      <c r="VYB15" s="460"/>
      <c r="VYC15" s="460"/>
      <c r="VYD15" s="460"/>
      <c r="VYE15" s="460"/>
      <c r="VYF15" s="460"/>
      <c r="VYG15" s="460"/>
      <c r="VYH15" s="460"/>
      <c r="VYI15" s="460"/>
      <c r="VYJ15" s="460"/>
      <c r="VYK15" s="460"/>
      <c r="VYL15" s="460"/>
      <c r="VYM15" s="460"/>
      <c r="VYN15" s="460"/>
      <c r="VYO15" s="460"/>
      <c r="VYP15" s="460"/>
      <c r="VYQ15" s="460"/>
      <c r="VYR15" s="460"/>
      <c r="VYS15" s="460"/>
      <c r="VYT15" s="460"/>
      <c r="VYU15" s="460"/>
      <c r="VYV15" s="460"/>
      <c r="VYW15" s="460"/>
      <c r="VYX15" s="460"/>
      <c r="VYY15" s="460"/>
      <c r="VYZ15" s="460"/>
      <c r="VZA15" s="460"/>
      <c r="VZB15" s="460"/>
      <c r="VZC15" s="460"/>
      <c r="VZD15" s="460"/>
      <c r="VZE15" s="460"/>
      <c r="VZF15" s="460"/>
      <c r="VZG15" s="460"/>
      <c r="VZH15" s="460"/>
      <c r="VZI15" s="460"/>
      <c r="VZJ15" s="460"/>
      <c r="VZK15" s="460"/>
      <c r="VZL15" s="460"/>
      <c r="VZM15" s="460"/>
      <c r="VZN15" s="460"/>
      <c r="VZO15" s="460"/>
      <c r="VZP15" s="460"/>
      <c r="VZQ15" s="460"/>
      <c r="VZR15" s="460"/>
      <c r="VZS15" s="460"/>
      <c r="VZT15" s="460"/>
      <c r="VZU15" s="460"/>
      <c r="VZV15" s="460"/>
      <c r="VZW15" s="460"/>
      <c r="VZX15" s="460"/>
      <c r="VZY15" s="460"/>
      <c r="VZZ15" s="460"/>
      <c r="WAA15" s="460"/>
      <c r="WAB15" s="460"/>
      <c r="WAC15" s="460"/>
      <c r="WAD15" s="460"/>
      <c r="WAE15" s="460"/>
      <c r="WAF15" s="460"/>
      <c r="WAG15" s="460"/>
      <c r="WAH15" s="460"/>
      <c r="WAI15" s="460"/>
      <c r="WAJ15" s="460"/>
      <c r="WAK15" s="460"/>
      <c r="WAL15" s="460"/>
      <c r="WAM15" s="460"/>
      <c r="WAN15" s="460"/>
      <c r="WAO15" s="460"/>
      <c r="WAP15" s="460"/>
      <c r="WAQ15" s="460"/>
      <c r="WAR15" s="460"/>
      <c r="WAS15" s="460"/>
      <c r="WAT15" s="460"/>
      <c r="WAU15" s="460"/>
      <c r="WAV15" s="460"/>
      <c r="WAW15" s="460"/>
      <c r="WAX15" s="460"/>
      <c r="WAY15" s="460"/>
      <c r="WAZ15" s="460"/>
      <c r="WBA15" s="460"/>
      <c r="WBB15" s="460"/>
      <c r="WBC15" s="460"/>
      <c r="WBD15" s="460"/>
      <c r="WBE15" s="460"/>
      <c r="WBF15" s="460"/>
      <c r="WBG15" s="460"/>
      <c r="WBH15" s="460"/>
      <c r="WBI15" s="460"/>
      <c r="WBJ15" s="460"/>
      <c r="WBK15" s="460"/>
      <c r="WBL15" s="460"/>
      <c r="WBM15" s="460"/>
      <c r="WBN15" s="460"/>
      <c r="WBO15" s="460"/>
      <c r="WBP15" s="460"/>
      <c r="WBQ15" s="460"/>
      <c r="WBR15" s="460"/>
      <c r="WBS15" s="460"/>
      <c r="WBT15" s="460"/>
      <c r="WBU15" s="460"/>
      <c r="WBV15" s="460"/>
      <c r="WBW15" s="460"/>
      <c r="WBX15" s="460"/>
      <c r="WBY15" s="460"/>
      <c r="WBZ15" s="460"/>
      <c r="WCA15" s="460"/>
      <c r="WCB15" s="460"/>
      <c r="WCC15" s="460"/>
      <c r="WCD15" s="460"/>
      <c r="WCE15" s="460"/>
      <c r="WCF15" s="460"/>
      <c r="WCG15" s="460"/>
      <c r="WCH15" s="460"/>
      <c r="WCI15" s="460"/>
      <c r="WCJ15" s="460"/>
      <c r="WCK15" s="460"/>
      <c r="WCL15" s="460"/>
      <c r="WCM15" s="460"/>
      <c r="WCN15" s="460"/>
      <c r="WCO15" s="460"/>
      <c r="WCP15" s="460"/>
      <c r="WCQ15" s="460"/>
      <c r="WCR15" s="460"/>
      <c r="WCS15" s="460"/>
      <c r="WCT15" s="460"/>
      <c r="WCU15" s="460"/>
      <c r="WCV15" s="460"/>
      <c r="WCW15" s="460"/>
      <c r="WCX15" s="460"/>
      <c r="WCY15" s="460"/>
      <c r="WCZ15" s="460"/>
      <c r="WDA15" s="460"/>
      <c r="WDB15" s="460"/>
      <c r="WDC15" s="460"/>
      <c r="WDD15" s="460"/>
      <c r="WDE15" s="460"/>
      <c r="WDF15" s="460"/>
      <c r="WDG15" s="460"/>
      <c r="WDH15" s="460"/>
      <c r="WDI15" s="460"/>
      <c r="WDJ15" s="460"/>
      <c r="WDK15" s="460"/>
      <c r="WDL15" s="460"/>
      <c r="WDM15" s="460"/>
      <c r="WDN15" s="460"/>
      <c r="WDO15" s="460"/>
      <c r="WDP15" s="460"/>
      <c r="WDQ15" s="460"/>
      <c r="WDR15" s="460"/>
      <c r="WDS15" s="460"/>
      <c r="WDT15" s="460"/>
      <c r="WDU15" s="460"/>
      <c r="WDV15" s="460"/>
      <c r="WDW15" s="460"/>
      <c r="WDX15" s="460"/>
      <c r="WDY15" s="460"/>
      <c r="WDZ15" s="460"/>
      <c r="WEA15" s="460"/>
      <c r="WEB15" s="460"/>
      <c r="WEC15" s="460"/>
      <c r="WED15" s="460"/>
      <c r="WEE15" s="460"/>
      <c r="WEF15" s="460"/>
      <c r="WEG15" s="460"/>
      <c r="WEH15" s="460"/>
      <c r="WEI15" s="460"/>
      <c r="WEJ15" s="460"/>
      <c r="WEK15" s="460"/>
      <c r="WEL15" s="460"/>
      <c r="WEM15" s="460"/>
      <c r="WEN15" s="460"/>
      <c r="WEO15" s="460"/>
      <c r="WEP15" s="460"/>
      <c r="WEQ15" s="460"/>
      <c r="WER15" s="460"/>
      <c r="WES15" s="460"/>
      <c r="WET15" s="460"/>
      <c r="WEU15" s="460"/>
      <c r="WEV15" s="460"/>
      <c r="WEW15" s="460"/>
      <c r="WEX15" s="460"/>
      <c r="WEY15" s="460"/>
      <c r="WEZ15" s="460"/>
      <c r="WFA15" s="460"/>
      <c r="WFB15" s="460"/>
      <c r="WFC15" s="460"/>
      <c r="WFD15" s="460"/>
      <c r="WFE15" s="460"/>
      <c r="WFF15" s="460"/>
      <c r="WFG15" s="460"/>
      <c r="WFH15" s="460"/>
      <c r="WFI15" s="460"/>
      <c r="WFJ15" s="460"/>
      <c r="WFK15" s="460"/>
      <c r="WFL15" s="460"/>
      <c r="WFM15" s="460"/>
      <c r="WFN15" s="460"/>
      <c r="WFO15" s="460"/>
      <c r="WFP15" s="460"/>
      <c r="WFQ15" s="460"/>
      <c r="WFR15" s="460"/>
      <c r="WFS15" s="460"/>
      <c r="WFT15" s="460"/>
      <c r="WFU15" s="460"/>
      <c r="WFV15" s="460"/>
      <c r="WFW15" s="460"/>
      <c r="WFX15" s="460"/>
      <c r="WFY15" s="460"/>
      <c r="WFZ15" s="460"/>
      <c r="WGA15" s="460"/>
      <c r="WGB15" s="460"/>
      <c r="WGC15" s="460"/>
      <c r="WGD15" s="460"/>
      <c r="WGE15" s="460"/>
      <c r="WGF15" s="460"/>
      <c r="WGG15" s="460"/>
      <c r="WGH15" s="460"/>
      <c r="WGI15" s="460"/>
      <c r="WGJ15" s="460"/>
      <c r="WGK15" s="460"/>
      <c r="WGL15" s="460"/>
      <c r="WGM15" s="460"/>
      <c r="WGN15" s="460"/>
      <c r="WGO15" s="460"/>
      <c r="WGP15" s="460"/>
      <c r="WGQ15" s="460"/>
      <c r="WGR15" s="460"/>
      <c r="WGS15" s="460"/>
      <c r="WGT15" s="460"/>
      <c r="WGU15" s="460"/>
      <c r="WGV15" s="460"/>
      <c r="WGW15" s="460"/>
      <c r="WGX15" s="460"/>
      <c r="WGY15" s="460"/>
      <c r="WGZ15" s="460"/>
      <c r="WHA15" s="460"/>
      <c r="WHB15" s="460"/>
      <c r="WHC15" s="460"/>
      <c r="WHD15" s="460"/>
      <c r="WHE15" s="460"/>
      <c r="WHF15" s="460"/>
      <c r="WHG15" s="460"/>
      <c r="WHH15" s="460"/>
      <c r="WHI15" s="460"/>
      <c r="WHJ15" s="460"/>
      <c r="WHK15" s="460"/>
      <c r="WHL15" s="460"/>
      <c r="WHM15" s="460"/>
      <c r="WHN15" s="460"/>
      <c r="WHO15" s="460"/>
      <c r="WHP15" s="460"/>
      <c r="WHQ15" s="460"/>
      <c r="WHR15" s="460"/>
      <c r="WHS15" s="460"/>
      <c r="WHT15" s="460"/>
      <c r="WHU15" s="460"/>
      <c r="WHV15" s="460"/>
      <c r="WHW15" s="460"/>
      <c r="WHX15" s="460"/>
      <c r="WHY15" s="460"/>
      <c r="WHZ15" s="460"/>
      <c r="WIA15" s="460"/>
      <c r="WIB15" s="460"/>
      <c r="WIC15" s="460"/>
      <c r="WID15" s="460"/>
      <c r="WIE15" s="460"/>
      <c r="WIF15" s="460"/>
      <c r="WIG15" s="460"/>
      <c r="WIH15" s="460"/>
      <c r="WII15" s="460"/>
      <c r="WIJ15" s="460"/>
      <c r="WIK15" s="460"/>
      <c r="WIL15" s="460"/>
      <c r="WIM15" s="460"/>
      <c r="WIN15" s="460"/>
      <c r="WIO15" s="460"/>
      <c r="WIP15" s="460"/>
      <c r="WIQ15" s="460"/>
      <c r="WIR15" s="460"/>
      <c r="WIS15" s="460"/>
      <c r="WIT15" s="460"/>
      <c r="WIU15" s="460"/>
      <c r="WIV15" s="460"/>
      <c r="WIW15" s="460"/>
      <c r="WIX15" s="460"/>
      <c r="WIY15" s="460"/>
      <c r="WIZ15" s="460"/>
      <c r="WJA15" s="460"/>
      <c r="WJB15" s="460"/>
      <c r="WJC15" s="460"/>
      <c r="WJD15" s="460"/>
      <c r="WJE15" s="460"/>
      <c r="WJF15" s="460"/>
      <c r="WJG15" s="460"/>
      <c r="WJH15" s="460"/>
      <c r="WJI15" s="460"/>
      <c r="WJJ15" s="460"/>
      <c r="WJK15" s="460"/>
      <c r="WJL15" s="460"/>
      <c r="WJM15" s="460"/>
      <c r="WJN15" s="460"/>
      <c r="WJO15" s="460"/>
      <c r="WJP15" s="460"/>
      <c r="WJQ15" s="460"/>
      <c r="WJR15" s="460"/>
      <c r="WJS15" s="460"/>
      <c r="WJT15" s="460"/>
      <c r="WJU15" s="460"/>
      <c r="WJV15" s="460"/>
      <c r="WJW15" s="460"/>
      <c r="WJX15" s="460"/>
      <c r="WJY15" s="460"/>
      <c r="WJZ15" s="460"/>
      <c r="WKA15" s="460"/>
      <c r="WKB15" s="460"/>
      <c r="WKC15" s="460"/>
      <c r="WKD15" s="460"/>
      <c r="WKE15" s="460"/>
      <c r="WKF15" s="460"/>
      <c r="WKG15" s="460"/>
      <c r="WKH15" s="460"/>
      <c r="WKI15" s="460"/>
      <c r="WKJ15" s="460"/>
      <c r="WKK15" s="460"/>
      <c r="WKL15" s="460"/>
      <c r="WKM15" s="460"/>
      <c r="WKN15" s="460"/>
      <c r="WKO15" s="460"/>
      <c r="WKP15" s="460"/>
      <c r="WKQ15" s="460"/>
      <c r="WKR15" s="460"/>
      <c r="WKS15" s="460"/>
      <c r="WKT15" s="460"/>
      <c r="WKU15" s="460"/>
      <c r="WKV15" s="460"/>
      <c r="WKW15" s="460"/>
      <c r="WKX15" s="460"/>
      <c r="WKY15" s="460"/>
      <c r="WKZ15" s="460"/>
      <c r="WLA15" s="460"/>
      <c r="WLB15" s="460"/>
      <c r="WLC15" s="460"/>
      <c r="WLD15" s="460"/>
      <c r="WLE15" s="460"/>
      <c r="WLF15" s="460"/>
      <c r="WLG15" s="460"/>
      <c r="WLH15" s="460"/>
      <c r="WLI15" s="460"/>
      <c r="WLJ15" s="460"/>
      <c r="WLK15" s="460"/>
      <c r="WLL15" s="460"/>
      <c r="WLM15" s="460"/>
      <c r="WLN15" s="460"/>
      <c r="WLO15" s="460"/>
      <c r="WLP15" s="460"/>
      <c r="WLQ15" s="460"/>
      <c r="WLR15" s="460"/>
      <c r="WLS15" s="460"/>
      <c r="WLT15" s="460"/>
      <c r="WLU15" s="460"/>
      <c r="WLV15" s="460"/>
      <c r="WLW15" s="460"/>
      <c r="WLX15" s="460"/>
      <c r="WLY15" s="460"/>
      <c r="WLZ15" s="460"/>
      <c r="WMA15" s="460"/>
      <c r="WMB15" s="460"/>
      <c r="WMC15" s="460"/>
      <c r="WMD15" s="460"/>
      <c r="WME15" s="460"/>
      <c r="WMF15" s="460"/>
      <c r="WMG15" s="460"/>
      <c r="WMH15" s="460"/>
      <c r="WMI15" s="460"/>
      <c r="WMJ15" s="460"/>
      <c r="WMK15" s="460"/>
      <c r="WML15" s="460"/>
      <c r="WMM15" s="460"/>
      <c r="WMN15" s="460"/>
      <c r="WMO15" s="460"/>
      <c r="WMP15" s="460"/>
      <c r="WMQ15" s="460"/>
      <c r="WMR15" s="460"/>
      <c r="WMS15" s="460"/>
      <c r="WMT15" s="460"/>
      <c r="WMU15" s="460"/>
      <c r="WMV15" s="460"/>
      <c r="WMW15" s="460"/>
      <c r="WMX15" s="460"/>
      <c r="WMY15" s="460"/>
      <c r="WMZ15" s="460"/>
      <c r="WNA15" s="460"/>
      <c r="WNB15" s="460"/>
      <c r="WNC15" s="460"/>
      <c r="WND15" s="460"/>
      <c r="WNE15" s="460"/>
      <c r="WNF15" s="460"/>
      <c r="WNG15" s="460"/>
      <c r="WNH15" s="460"/>
      <c r="WNI15" s="460"/>
      <c r="WNJ15" s="460"/>
      <c r="WNK15" s="460"/>
      <c r="WNL15" s="460"/>
      <c r="WNM15" s="460"/>
      <c r="WNN15" s="460"/>
      <c r="WNO15" s="460"/>
      <c r="WNP15" s="460"/>
      <c r="WNQ15" s="460"/>
      <c r="WNR15" s="460"/>
      <c r="WNS15" s="460"/>
      <c r="WNT15" s="460"/>
      <c r="WNU15" s="460"/>
      <c r="WNV15" s="460"/>
      <c r="WNW15" s="460"/>
      <c r="WNX15" s="460"/>
      <c r="WNY15" s="460"/>
      <c r="WNZ15" s="460"/>
      <c r="WOA15" s="460"/>
      <c r="WOB15" s="460"/>
      <c r="WOC15" s="460"/>
      <c r="WOD15" s="460"/>
      <c r="WOE15" s="460"/>
      <c r="WOF15" s="460"/>
      <c r="WOG15" s="460"/>
      <c r="WOH15" s="460"/>
      <c r="WOI15" s="460"/>
      <c r="WOJ15" s="460"/>
      <c r="WOK15" s="460"/>
      <c r="WOL15" s="460"/>
      <c r="WOM15" s="460"/>
      <c r="WON15" s="460"/>
      <c r="WOO15" s="460"/>
      <c r="WOP15" s="460"/>
      <c r="WOQ15" s="460"/>
      <c r="WOR15" s="460"/>
      <c r="WOS15" s="460"/>
      <c r="WOT15" s="460"/>
      <c r="WOU15" s="460"/>
      <c r="WOV15" s="460"/>
      <c r="WOW15" s="460"/>
      <c r="WOX15" s="460"/>
      <c r="WOY15" s="460"/>
      <c r="WOZ15" s="460"/>
      <c r="WPA15" s="460"/>
      <c r="WPB15" s="460"/>
      <c r="WPC15" s="460"/>
      <c r="WPD15" s="460"/>
      <c r="WPE15" s="460"/>
      <c r="WPF15" s="460"/>
      <c r="WPG15" s="460"/>
      <c r="WPH15" s="460"/>
      <c r="WPI15" s="460"/>
      <c r="WPJ15" s="460"/>
      <c r="WPK15" s="460"/>
      <c r="WPL15" s="460"/>
      <c r="WPM15" s="460"/>
      <c r="WPN15" s="460"/>
      <c r="WPO15" s="460"/>
      <c r="WPP15" s="460"/>
      <c r="WPQ15" s="460"/>
      <c r="WPR15" s="460"/>
      <c r="WPS15" s="460"/>
      <c r="WPT15" s="460"/>
      <c r="WPU15" s="460"/>
      <c r="WPV15" s="460"/>
      <c r="WPW15" s="460"/>
      <c r="WPX15" s="460"/>
      <c r="WPY15" s="460"/>
      <c r="WPZ15" s="460"/>
      <c r="WQA15" s="460"/>
      <c r="WQB15" s="460"/>
      <c r="WQC15" s="460"/>
      <c r="WQD15" s="460"/>
      <c r="WQE15" s="460"/>
      <c r="WQF15" s="460"/>
      <c r="WQG15" s="460"/>
      <c r="WQH15" s="460"/>
      <c r="WQI15" s="460"/>
      <c r="WQJ15" s="460"/>
      <c r="WQK15" s="460"/>
      <c r="WQL15" s="460"/>
      <c r="WQM15" s="460"/>
      <c r="WQN15" s="460"/>
      <c r="WQO15" s="460"/>
      <c r="WQP15" s="460"/>
      <c r="WQQ15" s="460"/>
      <c r="WQR15" s="460"/>
      <c r="WQS15" s="460"/>
      <c r="WQT15" s="460"/>
      <c r="WQU15" s="460"/>
      <c r="WQV15" s="460"/>
      <c r="WQW15" s="460"/>
      <c r="WQX15" s="460"/>
      <c r="WQY15" s="460"/>
      <c r="WQZ15" s="460"/>
      <c r="WRA15" s="460"/>
      <c r="WRB15" s="460"/>
      <c r="WRC15" s="460"/>
      <c r="WRD15" s="460"/>
      <c r="WRE15" s="460"/>
      <c r="WRF15" s="460"/>
      <c r="WRG15" s="460"/>
      <c r="WRH15" s="460"/>
      <c r="WRI15" s="460"/>
      <c r="WRJ15" s="460"/>
      <c r="WRK15" s="460"/>
      <c r="WRL15" s="460"/>
      <c r="WRM15" s="460"/>
      <c r="WRN15" s="460"/>
      <c r="WRO15" s="460"/>
      <c r="WRP15" s="460"/>
      <c r="WRQ15" s="460"/>
      <c r="WRR15" s="460"/>
      <c r="WRS15" s="460"/>
      <c r="WRT15" s="460"/>
      <c r="WRU15" s="460"/>
      <c r="WRV15" s="460"/>
      <c r="WRW15" s="460"/>
      <c r="WRX15" s="460"/>
      <c r="WRY15" s="460"/>
      <c r="WRZ15" s="460"/>
      <c r="WSA15" s="460"/>
      <c r="WSB15" s="460"/>
      <c r="WSC15" s="460"/>
      <c r="WSD15" s="460"/>
      <c r="WSE15" s="460"/>
      <c r="WSF15" s="460"/>
      <c r="WSG15" s="460"/>
      <c r="WSH15" s="460"/>
      <c r="WSI15" s="460"/>
      <c r="WSJ15" s="460"/>
      <c r="WSK15" s="460"/>
      <c r="WSL15" s="460"/>
      <c r="WSM15" s="460"/>
      <c r="WSN15" s="460"/>
      <c r="WSO15" s="460"/>
      <c r="WSP15" s="460"/>
      <c r="WSQ15" s="460"/>
      <c r="WSR15" s="460"/>
      <c r="WSS15" s="460"/>
      <c r="WST15" s="460"/>
      <c r="WSU15" s="460"/>
      <c r="WSV15" s="460"/>
      <c r="WSW15" s="460"/>
      <c r="WSX15" s="460"/>
      <c r="WSY15" s="460"/>
      <c r="WSZ15" s="460"/>
      <c r="WTA15" s="460"/>
      <c r="WTB15" s="460"/>
      <c r="WTC15" s="460"/>
      <c r="WTD15" s="460"/>
      <c r="WTE15" s="460"/>
      <c r="WTF15" s="460"/>
      <c r="WTG15" s="460"/>
      <c r="WTH15" s="460"/>
      <c r="WTI15" s="460"/>
      <c r="WTJ15" s="460"/>
      <c r="WTK15" s="460"/>
      <c r="WTL15" s="460"/>
      <c r="WTM15" s="460"/>
      <c r="WTN15" s="460"/>
      <c r="WTO15" s="460"/>
      <c r="WTP15" s="460"/>
      <c r="WTQ15" s="460"/>
      <c r="WTR15" s="460"/>
      <c r="WTS15" s="460"/>
      <c r="WTT15" s="460"/>
      <c r="WTU15" s="460"/>
      <c r="WTV15" s="460"/>
      <c r="WTW15" s="460"/>
      <c r="WTX15" s="460"/>
      <c r="WTY15" s="460"/>
      <c r="WTZ15" s="460"/>
      <c r="WUA15" s="460"/>
      <c r="WUB15" s="460"/>
      <c r="WUC15" s="460"/>
      <c r="WUD15" s="460"/>
      <c r="WUE15" s="460"/>
      <c r="WUF15" s="460"/>
      <c r="WUG15" s="460"/>
      <c r="WUH15" s="460"/>
      <c r="WUI15" s="460"/>
      <c r="WUJ15" s="460"/>
      <c r="WUK15" s="460"/>
      <c r="WUL15" s="460"/>
      <c r="WUM15" s="460"/>
      <c r="WUN15" s="460"/>
      <c r="WUO15" s="460"/>
      <c r="WUP15" s="460"/>
      <c r="WUQ15" s="460"/>
      <c r="WUR15" s="460"/>
      <c r="WUS15" s="460"/>
      <c r="WUT15" s="460"/>
      <c r="WUU15" s="460"/>
      <c r="WUV15" s="460"/>
      <c r="WUW15" s="460"/>
      <c r="WUX15" s="460"/>
      <c r="WUY15" s="460"/>
      <c r="WUZ15" s="460"/>
      <c r="WVA15" s="460"/>
      <c r="WVB15" s="460"/>
      <c r="WVC15" s="460"/>
      <c r="WVD15" s="460"/>
      <c r="WVE15" s="460"/>
      <c r="WVF15" s="460"/>
      <c r="WVG15" s="460"/>
      <c r="WVH15" s="460"/>
      <c r="WVI15" s="460"/>
      <c r="WVJ15" s="460"/>
      <c r="WVK15" s="460"/>
      <c r="WVL15" s="460"/>
      <c r="WVM15" s="460"/>
      <c r="WVN15" s="460"/>
      <c r="WVO15" s="460"/>
      <c r="WVP15" s="460"/>
      <c r="WVQ15" s="460"/>
      <c r="WVR15" s="460"/>
      <c r="WVS15" s="460"/>
      <c r="WVT15" s="460"/>
      <c r="WVU15" s="460"/>
      <c r="WVV15" s="460"/>
      <c r="WVW15" s="460"/>
      <c r="WVX15" s="460"/>
      <c r="WVY15" s="460"/>
      <c r="WVZ15" s="460"/>
      <c r="WWA15" s="460"/>
      <c r="WWB15" s="460"/>
      <c r="WWC15" s="460"/>
      <c r="WWD15" s="460"/>
      <c r="WWE15" s="460"/>
      <c r="WWF15" s="460"/>
      <c r="WWG15" s="460"/>
      <c r="WWH15" s="460"/>
      <c r="WWI15" s="460"/>
      <c r="WWJ15" s="460"/>
      <c r="WWK15" s="460"/>
      <c r="WWL15" s="460"/>
      <c r="WWM15" s="460"/>
      <c r="WWN15" s="460"/>
      <c r="WWO15" s="460"/>
      <c r="WWP15" s="460"/>
      <c r="WWQ15" s="460"/>
      <c r="WWR15" s="460"/>
      <c r="WWS15" s="460"/>
      <c r="WWT15" s="460"/>
      <c r="WWU15" s="460"/>
      <c r="WWV15" s="460"/>
      <c r="WWW15" s="460"/>
      <c r="WWX15" s="460"/>
      <c r="WWY15" s="460"/>
      <c r="WWZ15" s="460"/>
      <c r="WXA15" s="460"/>
      <c r="WXB15" s="460"/>
      <c r="WXC15" s="460"/>
      <c r="WXD15" s="460"/>
      <c r="WXE15" s="460"/>
      <c r="WXF15" s="460"/>
      <c r="WXG15" s="460"/>
      <c r="WXH15" s="460"/>
      <c r="WXI15" s="460"/>
      <c r="WXJ15" s="460"/>
      <c r="WXK15" s="460"/>
      <c r="WXL15" s="460"/>
      <c r="WXM15" s="460"/>
      <c r="WXN15" s="460"/>
      <c r="WXO15" s="460"/>
      <c r="WXP15" s="460"/>
      <c r="WXQ15" s="460"/>
      <c r="WXR15" s="460"/>
      <c r="WXS15" s="460"/>
      <c r="WXT15" s="460"/>
      <c r="WXU15" s="460"/>
      <c r="WXV15" s="460"/>
      <c r="WXW15" s="460"/>
      <c r="WXX15" s="460"/>
      <c r="WXY15" s="460"/>
      <c r="WXZ15" s="460"/>
      <c r="WYA15" s="460"/>
      <c r="WYB15" s="460"/>
      <c r="WYC15" s="460"/>
      <c r="WYD15" s="460"/>
      <c r="WYE15" s="460"/>
      <c r="WYF15" s="460"/>
      <c r="WYG15" s="460"/>
      <c r="WYH15" s="460"/>
      <c r="WYI15" s="460"/>
      <c r="WYJ15" s="460"/>
      <c r="WYK15" s="460"/>
      <c r="WYL15" s="460"/>
      <c r="WYM15" s="460"/>
      <c r="WYN15" s="460"/>
      <c r="WYO15" s="460"/>
      <c r="WYP15" s="460"/>
      <c r="WYQ15" s="460"/>
      <c r="WYR15" s="460"/>
      <c r="WYS15" s="460"/>
      <c r="WYT15" s="460"/>
      <c r="WYU15" s="460"/>
      <c r="WYV15" s="460"/>
      <c r="WYW15" s="460"/>
      <c r="WYX15" s="460"/>
      <c r="WYY15" s="460"/>
      <c r="WYZ15" s="460"/>
      <c r="WZA15" s="460"/>
      <c r="WZB15" s="460"/>
      <c r="WZC15" s="460"/>
      <c r="WZD15" s="460"/>
      <c r="WZE15" s="460"/>
      <c r="WZF15" s="460"/>
      <c r="WZG15" s="460"/>
      <c r="WZH15" s="460"/>
      <c r="WZI15" s="460"/>
      <c r="WZJ15" s="460"/>
      <c r="WZK15" s="460"/>
      <c r="WZL15" s="460"/>
      <c r="WZM15" s="460"/>
      <c r="WZN15" s="460"/>
      <c r="WZO15" s="460"/>
      <c r="WZP15" s="460"/>
      <c r="WZQ15" s="460"/>
      <c r="WZR15" s="460"/>
      <c r="WZS15" s="460"/>
      <c r="WZT15" s="460"/>
      <c r="WZU15" s="460"/>
      <c r="WZV15" s="460"/>
      <c r="WZW15" s="460"/>
      <c r="WZX15" s="460"/>
      <c r="WZY15" s="460"/>
      <c r="WZZ15" s="460"/>
      <c r="XAA15" s="460"/>
      <c r="XAB15" s="460"/>
      <c r="XAC15" s="460"/>
      <c r="XAD15" s="460"/>
      <c r="XAE15" s="460"/>
      <c r="XAF15" s="460"/>
      <c r="XAG15" s="460"/>
      <c r="XAH15" s="460"/>
      <c r="XAI15" s="460"/>
      <c r="XAJ15" s="460"/>
      <c r="XAK15" s="460"/>
      <c r="XAL15" s="460"/>
      <c r="XAM15" s="460"/>
      <c r="XAN15" s="460"/>
      <c r="XAO15" s="460"/>
      <c r="XAP15" s="460"/>
      <c r="XAQ15" s="460"/>
      <c r="XAR15" s="460"/>
      <c r="XAS15" s="460"/>
      <c r="XAT15" s="460"/>
      <c r="XAU15" s="460"/>
      <c r="XAV15" s="460"/>
      <c r="XAW15" s="460"/>
      <c r="XAX15" s="460"/>
      <c r="XAY15" s="460"/>
      <c r="XAZ15" s="460"/>
      <c r="XBA15" s="460"/>
      <c r="XBB15" s="460"/>
      <c r="XBC15" s="460"/>
      <c r="XBD15" s="460"/>
      <c r="XBE15" s="460"/>
      <c r="XBF15" s="460"/>
      <c r="XBG15" s="460"/>
      <c r="XBH15" s="460"/>
      <c r="XBI15" s="460"/>
      <c r="XBJ15" s="460"/>
      <c r="XBK15" s="460"/>
      <c r="XBL15" s="460"/>
      <c r="XBM15" s="460"/>
      <c r="XBN15" s="460"/>
      <c r="XBO15" s="460"/>
      <c r="XBP15" s="460"/>
      <c r="XBQ15" s="460"/>
      <c r="XBR15" s="460"/>
      <c r="XBS15" s="460"/>
      <c r="XBT15" s="460"/>
      <c r="XBU15" s="460"/>
      <c r="XBV15" s="460"/>
      <c r="XBW15" s="460"/>
      <c r="XBX15" s="460"/>
      <c r="XBY15" s="460"/>
      <c r="XBZ15" s="460"/>
      <c r="XCA15" s="460"/>
      <c r="XCB15" s="460"/>
      <c r="XCC15" s="460"/>
      <c r="XCD15" s="460"/>
      <c r="XCE15" s="460"/>
      <c r="XCF15" s="460"/>
      <c r="XCG15" s="460"/>
      <c r="XCH15" s="460"/>
      <c r="XCI15" s="460"/>
      <c r="XCJ15" s="460"/>
      <c r="XCK15" s="460"/>
      <c r="XCL15" s="460"/>
      <c r="XCM15" s="460"/>
      <c r="XCN15" s="460"/>
      <c r="XCO15" s="460"/>
      <c r="XCP15" s="460"/>
      <c r="XCQ15" s="460"/>
      <c r="XCR15" s="460"/>
      <c r="XCS15" s="460"/>
      <c r="XCT15" s="460"/>
      <c r="XCU15" s="460"/>
      <c r="XCV15" s="460"/>
      <c r="XCW15" s="460"/>
      <c r="XCX15" s="460"/>
      <c r="XCY15" s="460"/>
      <c r="XCZ15" s="460"/>
      <c r="XDA15" s="460"/>
      <c r="XDB15" s="460"/>
      <c r="XDC15" s="460"/>
      <c r="XDD15" s="460"/>
      <c r="XDE15" s="460"/>
      <c r="XDF15" s="460"/>
      <c r="XDG15" s="460"/>
      <c r="XDH15" s="460"/>
      <c r="XDI15" s="460"/>
      <c r="XDJ15" s="460"/>
      <c r="XDK15" s="460"/>
      <c r="XDL15" s="460"/>
      <c r="XDM15" s="460"/>
      <c r="XDN15" s="460"/>
      <c r="XDO15" s="460"/>
      <c r="XDP15" s="460"/>
      <c r="XDQ15" s="460"/>
      <c r="XDR15" s="460"/>
      <c r="XDS15" s="460"/>
      <c r="XDT15" s="460"/>
      <c r="XDU15" s="460"/>
      <c r="XDV15" s="460"/>
      <c r="XDW15" s="460"/>
      <c r="XDX15" s="460"/>
      <c r="XDY15" s="460"/>
      <c r="XDZ15" s="460"/>
      <c r="XEA15" s="460"/>
      <c r="XEB15" s="460"/>
      <c r="XEC15" s="460"/>
      <c r="XED15" s="460"/>
      <c r="XEE15" s="460"/>
      <c r="XEF15" s="460"/>
      <c r="XEG15" s="460"/>
      <c r="XEH15" s="460"/>
      <c r="XEI15" s="460"/>
      <c r="XEJ15" s="460"/>
      <c r="XEK15" s="460"/>
      <c r="XEL15" s="460"/>
      <c r="XEM15" s="460"/>
      <c r="XEN15" s="460"/>
      <c r="XEO15" s="460"/>
      <c r="XEP15" s="460"/>
      <c r="XEQ15" s="460"/>
      <c r="XER15" s="460"/>
      <c r="XES15" s="460"/>
      <c r="XET15" s="460"/>
      <c r="XEU15" s="460"/>
      <c r="XEV15" s="460"/>
      <c r="XEW15" s="460"/>
      <c r="XEX15" s="460"/>
      <c r="XEY15" s="460"/>
      <c r="XEZ15" s="460"/>
      <c r="XFA15" s="460"/>
      <c r="XFB15" s="460"/>
      <c r="XFC15" s="460"/>
      <c r="XFD15" s="460"/>
    </row>
    <row r="16" spans="1:16384" ht="15" customHeight="1" x14ac:dyDescent="0.2">
      <c r="A16" s="629" t="s">
        <v>768</v>
      </c>
      <c r="B16" s="614" t="s">
        <v>769</v>
      </c>
      <c r="C16" s="191">
        <v>0</v>
      </c>
      <c r="D16" s="615">
        <v>15465858.529999999</v>
      </c>
      <c r="E16" s="616">
        <v>11480783.18</v>
      </c>
      <c r="F16" s="392">
        <f t="shared" si="0"/>
        <v>0.74233080289271214</v>
      </c>
      <c r="G16" s="616">
        <v>9198592.9800000004</v>
      </c>
      <c r="H16" s="390">
        <f t="shared" si="1"/>
        <v>0.59476769182628753</v>
      </c>
      <c r="I16" s="616">
        <v>8139642.6699999999</v>
      </c>
      <c r="J16" s="405">
        <f t="shared" si="2"/>
        <v>0.52629749937328574</v>
      </c>
      <c r="M16" s="551" t="s">
        <v>127</v>
      </c>
      <c r="O16" s="405"/>
      <c r="P16" s="551" t="s">
        <v>127</v>
      </c>
      <c r="Q16" s="460"/>
      <c r="R16" s="460"/>
      <c r="S16" s="460"/>
      <c r="T16" s="460"/>
      <c r="U16" s="460"/>
      <c r="V16" s="460"/>
      <c r="W16" s="460"/>
      <c r="X16" s="460"/>
      <c r="Y16" s="460"/>
      <c r="Z16" s="460"/>
      <c r="AA16" s="460"/>
      <c r="AB16" s="460"/>
      <c r="AC16" s="460"/>
      <c r="AD16" s="460"/>
      <c r="AE16" s="460"/>
      <c r="AF16" s="460"/>
      <c r="AG16" s="460"/>
      <c r="AH16" s="460"/>
      <c r="AI16" s="460"/>
      <c r="AJ16" s="460"/>
      <c r="AK16" s="460"/>
      <c r="AL16" s="460"/>
      <c r="AM16" s="460"/>
      <c r="AN16" s="460"/>
      <c r="AO16" s="460"/>
      <c r="AP16" s="460"/>
      <c r="AQ16" s="460"/>
      <c r="AR16" s="460"/>
      <c r="AS16" s="460"/>
      <c r="AT16" s="460"/>
      <c r="AU16" s="460"/>
      <c r="AV16" s="460"/>
      <c r="AW16" s="460"/>
      <c r="AX16" s="460"/>
      <c r="AY16" s="460"/>
      <c r="AZ16" s="460"/>
      <c r="BA16" s="460"/>
      <c r="BB16" s="460"/>
      <c r="BC16" s="460"/>
      <c r="BD16" s="460"/>
      <c r="BE16" s="460"/>
      <c r="BF16" s="460"/>
      <c r="BG16" s="460"/>
      <c r="BH16" s="460"/>
      <c r="BI16" s="460"/>
      <c r="BJ16" s="460"/>
      <c r="BK16" s="460"/>
      <c r="BL16" s="460"/>
      <c r="BM16" s="460"/>
      <c r="BN16" s="460"/>
      <c r="BO16" s="460"/>
      <c r="BP16" s="460"/>
      <c r="BQ16" s="460"/>
      <c r="BR16" s="460"/>
      <c r="BS16" s="460"/>
      <c r="BT16" s="460"/>
      <c r="BU16" s="460"/>
      <c r="BV16" s="460"/>
      <c r="BW16" s="460"/>
      <c r="BX16" s="460"/>
      <c r="BY16" s="460"/>
      <c r="BZ16" s="460"/>
      <c r="CA16" s="460"/>
      <c r="CB16" s="460"/>
      <c r="CC16" s="460"/>
      <c r="CD16" s="460"/>
      <c r="CE16" s="460"/>
      <c r="CF16" s="460"/>
      <c r="CG16" s="460"/>
      <c r="CH16" s="460"/>
      <c r="CI16" s="460"/>
      <c r="CJ16" s="460"/>
      <c r="CK16" s="460"/>
      <c r="CL16" s="460"/>
      <c r="CM16" s="460"/>
      <c r="CN16" s="460"/>
      <c r="CO16" s="460"/>
      <c r="CP16" s="460"/>
      <c r="CQ16" s="460"/>
      <c r="CR16" s="460"/>
      <c r="CS16" s="460"/>
      <c r="CT16" s="460"/>
      <c r="CU16" s="460"/>
      <c r="CV16" s="460"/>
      <c r="CW16" s="460"/>
      <c r="CX16" s="460"/>
      <c r="CY16" s="460"/>
      <c r="CZ16" s="460"/>
      <c r="DA16" s="460"/>
      <c r="DB16" s="460"/>
      <c r="DC16" s="460"/>
      <c r="DD16" s="460"/>
      <c r="DE16" s="460"/>
      <c r="DF16" s="460"/>
      <c r="DG16" s="460"/>
      <c r="DH16" s="460"/>
      <c r="DI16" s="460"/>
      <c r="DJ16" s="460"/>
      <c r="DK16" s="460"/>
      <c r="DL16" s="460"/>
      <c r="DM16" s="460"/>
      <c r="DN16" s="460"/>
      <c r="DO16" s="460"/>
      <c r="DP16" s="460"/>
      <c r="DQ16" s="460"/>
      <c r="DR16" s="460"/>
      <c r="DS16" s="460"/>
      <c r="DT16" s="460"/>
      <c r="DU16" s="460"/>
      <c r="DV16" s="460"/>
      <c r="DW16" s="460"/>
      <c r="DX16" s="460"/>
      <c r="DY16" s="460"/>
      <c r="DZ16" s="460"/>
      <c r="EA16" s="460"/>
      <c r="EB16" s="460"/>
      <c r="EC16" s="460"/>
      <c r="ED16" s="460"/>
      <c r="EE16" s="460"/>
      <c r="EF16" s="460"/>
      <c r="EG16" s="460"/>
      <c r="EH16" s="460"/>
      <c r="EI16" s="460"/>
      <c r="EJ16" s="460"/>
      <c r="EK16" s="460"/>
      <c r="EL16" s="460"/>
      <c r="EM16" s="460"/>
      <c r="EN16" s="460"/>
      <c r="EO16" s="460"/>
      <c r="EP16" s="460"/>
      <c r="EQ16" s="460"/>
      <c r="ER16" s="460"/>
      <c r="ES16" s="460"/>
      <c r="ET16" s="460"/>
      <c r="EU16" s="460"/>
      <c r="EV16" s="460"/>
      <c r="EW16" s="460"/>
      <c r="EX16" s="460"/>
      <c r="EY16" s="460"/>
      <c r="EZ16" s="460"/>
      <c r="FA16" s="460"/>
      <c r="FB16" s="460"/>
      <c r="FC16" s="460"/>
      <c r="FD16" s="460"/>
      <c r="FE16" s="460"/>
      <c r="FF16" s="460"/>
      <c r="FG16" s="460"/>
      <c r="FH16" s="460"/>
      <c r="FI16" s="460"/>
      <c r="FJ16" s="460"/>
      <c r="FK16" s="460"/>
      <c r="FL16" s="460"/>
      <c r="FM16" s="460"/>
      <c r="FN16" s="460"/>
      <c r="FO16" s="460"/>
      <c r="FP16" s="460"/>
      <c r="FQ16" s="460"/>
      <c r="FR16" s="460"/>
      <c r="FS16" s="460"/>
      <c r="FT16" s="460"/>
      <c r="FU16" s="460"/>
      <c r="FV16" s="460"/>
      <c r="FW16" s="460"/>
      <c r="FX16" s="460"/>
      <c r="FY16" s="460"/>
      <c r="FZ16" s="460"/>
      <c r="GA16" s="460"/>
      <c r="GB16" s="460"/>
      <c r="GC16" s="460"/>
      <c r="GD16" s="460"/>
      <c r="GE16" s="460"/>
      <c r="GF16" s="460"/>
      <c r="GG16" s="460"/>
      <c r="GH16" s="460"/>
      <c r="GI16" s="460"/>
      <c r="GJ16" s="460"/>
      <c r="GK16" s="460"/>
      <c r="GL16" s="460"/>
      <c r="GM16" s="460"/>
      <c r="GN16" s="460"/>
      <c r="GO16" s="460"/>
      <c r="GP16" s="460"/>
      <c r="GQ16" s="460"/>
      <c r="GR16" s="460"/>
      <c r="GS16" s="460"/>
      <c r="GT16" s="460"/>
      <c r="GU16" s="460"/>
      <c r="GV16" s="460"/>
      <c r="GW16" s="460"/>
      <c r="GX16" s="460"/>
      <c r="GY16" s="460"/>
      <c r="GZ16" s="460"/>
      <c r="HA16" s="460"/>
      <c r="HB16" s="460"/>
      <c r="HC16" s="460"/>
      <c r="HD16" s="460"/>
      <c r="HE16" s="460"/>
      <c r="HF16" s="460"/>
      <c r="HG16" s="460"/>
      <c r="HH16" s="460"/>
      <c r="HI16" s="460"/>
      <c r="HJ16" s="460"/>
      <c r="HK16" s="460"/>
      <c r="HL16" s="460"/>
      <c r="HM16" s="460"/>
      <c r="HN16" s="460"/>
      <c r="HO16" s="460"/>
      <c r="HP16" s="460"/>
      <c r="HQ16" s="460"/>
      <c r="HR16" s="460"/>
      <c r="HS16" s="460"/>
      <c r="HT16" s="460"/>
      <c r="HU16" s="460"/>
      <c r="HV16" s="460"/>
      <c r="HW16" s="460"/>
      <c r="HX16" s="460"/>
      <c r="HY16" s="460"/>
      <c r="HZ16" s="460"/>
      <c r="IA16" s="460"/>
      <c r="IB16" s="460"/>
      <c r="IC16" s="460"/>
      <c r="ID16" s="460"/>
      <c r="IE16" s="460"/>
      <c r="IF16" s="460"/>
      <c r="IG16" s="460"/>
      <c r="IH16" s="460"/>
      <c r="II16" s="460"/>
      <c r="IJ16" s="460"/>
      <c r="IK16" s="460"/>
      <c r="IL16" s="460"/>
      <c r="IM16" s="460"/>
      <c r="IN16" s="460"/>
      <c r="IO16" s="460"/>
      <c r="IP16" s="460"/>
      <c r="IQ16" s="460"/>
      <c r="IR16" s="460"/>
      <c r="IS16" s="460"/>
      <c r="IT16" s="460"/>
      <c r="IU16" s="460"/>
      <c r="IV16" s="460"/>
      <c r="IW16" s="460"/>
      <c r="IX16" s="460"/>
      <c r="IY16" s="460"/>
      <c r="IZ16" s="460"/>
      <c r="JA16" s="460"/>
      <c r="JB16" s="460"/>
      <c r="JC16" s="460"/>
      <c r="JD16" s="460"/>
      <c r="JE16" s="460"/>
      <c r="JF16" s="460"/>
      <c r="JG16" s="460"/>
      <c r="JH16" s="460"/>
      <c r="JI16" s="460"/>
      <c r="JJ16" s="460"/>
      <c r="JK16" s="460"/>
      <c r="JL16" s="460"/>
      <c r="JM16" s="460"/>
      <c r="JN16" s="460"/>
      <c r="JO16" s="460"/>
      <c r="JP16" s="460"/>
      <c r="JQ16" s="460"/>
      <c r="JR16" s="460"/>
      <c r="JS16" s="460"/>
      <c r="JT16" s="460"/>
      <c r="JU16" s="460"/>
      <c r="JV16" s="460"/>
      <c r="JW16" s="460"/>
      <c r="JX16" s="460"/>
      <c r="JY16" s="460"/>
      <c r="JZ16" s="460"/>
      <c r="KA16" s="460"/>
      <c r="KB16" s="460"/>
      <c r="KC16" s="460"/>
      <c r="KD16" s="460"/>
      <c r="KE16" s="460"/>
      <c r="KF16" s="460"/>
      <c r="KG16" s="460"/>
      <c r="KH16" s="460"/>
      <c r="KI16" s="460"/>
      <c r="KJ16" s="460"/>
      <c r="KK16" s="460"/>
      <c r="KL16" s="460"/>
      <c r="KM16" s="460"/>
      <c r="KN16" s="460"/>
      <c r="KO16" s="460"/>
      <c r="KP16" s="460"/>
      <c r="KQ16" s="460"/>
      <c r="KR16" s="460"/>
      <c r="KS16" s="460"/>
      <c r="KT16" s="460"/>
      <c r="KU16" s="460"/>
      <c r="KV16" s="460"/>
      <c r="KW16" s="460"/>
      <c r="KX16" s="460"/>
      <c r="KY16" s="460"/>
      <c r="KZ16" s="460"/>
      <c r="LA16" s="460"/>
      <c r="LB16" s="460"/>
      <c r="LC16" s="460"/>
      <c r="LD16" s="460"/>
      <c r="LE16" s="460"/>
      <c r="LF16" s="460"/>
      <c r="LG16" s="460"/>
      <c r="LH16" s="460"/>
      <c r="LI16" s="460"/>
      <c r="LJ16" s="460"/>
      <c r="LK16" s="460"/>
      <c r="LL16" s="460"/>
      <c r="LM16" s="460"/>
      <c r="LN16" s="460"/>
      <c r="LO16" s="460"/>
      <c r="LP16" s="460"/>
      <c r="LQ16" s="460"/>
      <c r="LR16" s="460"/>
      <c r="LS16" s="460"/>
      <c r="LT16" s="460"/>
      <c r="LU16" s="460"/>
      <c r="LV16" s="460"/>
      <c r="LW16" s="460"/>
      <c r="LX16" s="460"/>
      <c r="LY16" s="460"/>
      <c r="LZ16" s="460"/>
      <c r="MA16" s="460"/>
      <c r="MB16" s="460"/>
      <c r="MC16" s="460"/>
      <c r="MD16" s="460"/>
      <c r="ME16" s="460"/>
      <c r="MF16" s="460"/>
      <c r="MG16" s="460"/>
      <c r="MH16" s="460"/>
      <c r="MI16" s="460"/>
      <c r="MJ16" s="460"/>
      <c r="MK16" s="460"/>
      <c r="ML16" s="460"/>
      <c r="MM16" s="460"/>
      <c r="MN16" s="460"/>
      <c r="MO16" s="460"/>
      <c r="MP16" s="460"/>
      <c r="MQ16" s="460"/>
      <c r="MR16" s="460"/>
      <c r="MS16" s="460"/>
      <c r="MT16" s="460"/>
      <c r="MU16" s="460"/>
      <c r="MV16" s="460"/>
      <c r="MW16" s="460"/>
      <c r="MX16" s="460"/>
      <c r="MY16" s="460"/>
      <c r="MZ16" s="460"/>
      <c r="NA16" s="460"/>
      <c r="NB16" s="460"/>
      <c r="NC16" s="460"/>
      <c r="ND16" s="460"/>
      <c r="NE16" s="460"/>
      <c r="NF16" s="460"/>
      <c r="NG16" s="460"/>
      <c r="NH16" s="460"/>
      <c r="NI16" s="460"/>
      <c r="NJ16" s="460"/>
      <c r="NK16" s="460"/>
      <c r="NL16" s="460"/>
      <c r="NM16" s="460"/>
      <c r="NN16" s="460"/>
      <c r="NO16" s="460"/>
      <c r="NP16" s="460"/>
      <c r="NQ16" s="460"/>
      <c r="NR16" s="460"/>
      <c r="NS16" s="460"/>
      <c r="NT16" s="460"/>
      <c r="NU16" s="460"/>
      <c r="NV16" s="460"/>
      <c r="NW16" s="460"/>
      <c r="NX16" s="460"/>
      <c r="NY16" s="460"/>
      <c r="NZ16" s="460"/>
      <c r="OA16" s="460"/>
      <c r="OB16" s="460"/>
      <c r="OC16" s="460"/>
      <c r="OD16" s="460"/>
      <c r="OE16" s="460"/>
      <c r="OF16" s="460"/>
      <c r="OG16" s="460"/>
      <c r="OH16" s="460"/>
      <c r="OI16" s="460"/>
      <c r="OJ16" s="460"/>
      <c r="OK16" s="460"/>
      <c r="OL16" s="460"/>
      <c r="OM16" s="460"/>
      <c r="ON16" s="460"/>
      <c r="OO16" s="460"/>
      <c r="OP16" s="460"/>
      <c r="OQ16" s="460"/>
      <c r="OR16" s="460"/>
      <c r="OS16" s="460"/>
      <c r="OT16" s="460"/>
      <c r="OU16" s="460"/>
      <c r="OV16" s="460"/>
      <c r="OW16" s="460"/>
      <c r="OX16" s="460"/>
      <c r="OY16" s="460"/>
      <c r="OZ16" s="460"/>
      <c r="PA16" s="460"/>
      <c r="PB16" s="460"/>
      <c r="PC16" s="460"/>
      <c r="PD16" s="460"/>
      <c r="PE16" s="460"/>
      <c r="PF16" s="460"/>
      <c r="PG16" s="460"/>
      <c r="PH16" s="460"/>
      <c r="PI16" s="460"/>
      <c r="PJ16" s="460"/>
      <c r="PK16" s="460"/>
      <c r="PL16" s="460"/>
      <c r="PM16" s="460"/>
      <c r="PN16" s="460"/>
      <c r="PO16" s="460"/>
      <c r="PP16" s="460"/>
      <c r="PQ16" s="460"/>
      <c r="PR16" s="460"/>
      <c r="PS16" s="460"/>
      <c r="PT16" s="460"/>
      <c r="PU16" s="460"/>
      <c r="PV16" s="460"/>
      <c r="PW16" s="460"/>
      <c r="PX16" s="460"/>
      <c r="PY16" s="460"/>
      <c r="PZ16" s="460"/>
      <c r="QA16" s="460"/>
      <c r="QB16" s="460"/>
      <c r="QC16" s="460"/>
      <c r="QD16" s="460"/>
      <c r="QE16" s="460"/>
      <c r="QF16" s="460"/>
      <c r="QG16" s="460"/>
      <c r="QH16" s="460"/>
      <c r="QI16" s="460"/>
      <c r="QJ16" s="460"/>
      <c r="QK16" s="460"/>
      <c r="QL16" s="460"/>
      <c r="QM16" s="460"/>
      <c r="QN16" s="460"/>
      <c r="QO16" s="460"/>
      <c r="QP16" s="460"/>
      <c r="QQ16" s="460"/>
      <c r="QR16" s="460"/>
      <c r="QS16" s="460"/>
      <c r="QT16" s="460"/>
      <c r="QU16" s="460"/>
      <c r="QV16" s="460"/>
      <c r="QW16" s="460"/>
      <c r="QX16" s="460"/>
      <c r="QY16" s="460"/>
      <c r="QZ16" s="460"/>
      <c r="RA16" s="460"/>
      <c r="RB16" s="460"/>
      <c r="RC16" s="460"/>
      <c r="RD16" s="460"/>
      <c r="RE16" s="460"/>
      <c r="RF16" s="460"/>
      <c r="RG16" s="460"/>
      <c r="RH16" s="460"/>
      <c r="RI16" s="460"/>
      <c r="RJ16" s="460"/>
      <c r="RK16" s="460"/>
      <c r="RL16" s="460"/>
      <c r="RM16" s="460"/>
      <c r="RN16" s="460"/>
      <c r="RO16" s="460"/>
      <c r="RP16" s="460"/>
      <c r="RQ16" s="460"/>
      <c r="RR16" s="460"/>
      <c r="RS16" s="460"/>
      <c r="RT16" s="460"/>
      <c r="RU16" s="460"/>
      <c r="RV16" s="460"/>
      <c r="RW16" s="460"/>
      <c r="RX16" s="460"/>
      <c r="RY16" s="460"/>
      <c r="RZ16" s="460"/>
      <c r="SA16" s="460"/>
      <c r="SB16" s="460"/>
      <c r="SC16" s="460"/>
      <c r="SD16" s="460"/>
      <c r="SE16" s="460"/>
      <c r="SF16" s="460"/>
      <c r="SG16" s="460"/>
      <c r="SH16" s="460"/>
      <c r="SI16" s="460"/>
      <c r="SJ16" s="460"/>
      <c r="SK16" s="460"/>
      <c r="SL16" s="460"/>
      <c r="SM16" s="460"/>
      <c r="SN16" s="460"/>
      <c r="SO16" s="460"/>
      <c r="SP16" s="460"/>
      <c r="SQ16" s="460"/>
      <c r="SR16" s="460"/>
      <c r="SS16" s="460"/>
      <c r="ST16" s="460"/>
      <c r="SU16" s="460"/>
      <c r="SV16" s="460"/>
      <c r="SW16" s="460"/>
      <c r="SX16" s="460"/>
      <c r="SY16" s="460"/>
      <c r="SZ16" s="460"/>
      <c r="TA16" s="460"/>
      <c r="TB16" s="460"/>
      <c r="TC16" s="460"/>
      <c r="TD16" s="460"/>
      <c r="TE16" s="460"/>
      <c r="TF16" s="460"/>
      <c r="TG16" s="460"/>
      <c r="TH16" s="460"/>
      <c r="TI16" s="460"/>
      <c r="TJ16" s="460"/>
      <c r="TK16" s="460"/>
      <c r="TL16" s="460"/>
      <c r="TM16" s="460"/>
      <c r="TN16" s="460"/>
      <c r="TO16" s="460"/>
      <c r="TP16" s="460"/>
      <c r="TQ16" s="460"/>
      <c r="TR16" s="460"/>
      <c r="TS16" s="460"/>
      <c r="TT16" s="460"/>
      <c r="TU16" s="460"/>
      <c r="TV16" s="460"/>
      <c r="TW16" s="460"/>
      <c r="TX16" s="460"/>
      <c r="TY16" s="460"/>
      <c r="TZ16" s="460"/>
      <c r="UA16" s="460"/>
      <c r="UB16" s="460"/>
      <c r="UC16" s="460"/>
      <c r="UD16" s="460"/>
      <c r="UE16" s="460"/>
      <c r="UF16" s="460"/>
      <c r="UG16" s="460"/>
      <c r="UH16" s="460"/>
      <c r="UI16" s="460"/>
      <c r="UJ16" s="460"/>
      <c r="UK16" s="460"/>
      <c r="UL16" s="460"/>
      <c r="UM16" s="460"/>
      <c r="UN16" s="460"/>
      <c r="UO16" s="460"/>
      <c r="UP16" s="460"/>
      <c r="UQ16" s="460"/>
      <c r="UR16" s="460"/>
      <c r="US16" s="460"/>
      <c r="UT16" s="460"/>
      <c r="UU16" s="460"/>
      <c r="UV16" s="460"/>
      <c r="UW16" s="460"/>
      <c r="UX16" s="460"/>
      <c r="UY16" s="460"/>
      <c r="UZ16" s="460"/>
      <c r="VA16" s="460"/>
      <c r="VB16" s="460"/>
      <c r="VC16" s="460"/>
      <c r="VD16" s="460"/>
      <c r="VE16" s="460"/>
      <c r="VF16" s="460"/>
      <c r="VG16" s="460"/>
      <c r="VH16" s="460"/>
      <c r="VI16" s="460"/>
      <c r="VJ16" s="460"/>
      <c r="VK16" s="460"/>
      <c r="VL16" s="460"/>
      <c r="VM16" s="460"/>
      <c r="VN16" s="460"/>
      <c r="VO16" s="460"/>
      <c r="VP16" s="460"/>
      <c r="VQ16" s="460"/>
      <c r="VR16" s="460"/>
      <c r="VS16" s="460"/>
      <c r="VT16" s="460"/>
      <c r="VU16" s="460"/>
      <c r="VV16" s="460"/>
      <c r="VW16" s="460"/>
      <c r="VX16" s="460"/>
      <c r="VY16" s="460"/>
      <c r="VZ16" s="460"/>
      <c r="WA16" s="460"/>
      <c r="WB16" s="460"/>
      <c r="WC16" s="460"/>
      <c r="WD16" s="460"/>
      <c r="WE16" s="460"/>
      <c r="WF16" s="460"/>
      <c r="WG16" s="460"/>
      <c r="WH16" s="460"/>
      <c r="WI16" s="460"/>
      <c r="WJ16" s="460"/>
      <c r="WK16" s="460"/>
      <c r="WL16" s="460"/>
      <c r="WM16" s="460"/>
      <c r="WN16" s="460"/>
      <c r="WO16" s="460"/>
      <c r="WP16" s="460"/>
      <c r="WQ16" s="460"/>
      <c r="WR16" s="460"/>
      <c r="WS16" s="460"/>
      <c r="WT16" s="460"/>
      <c r="WU16" s="460"/>
      <c r="WV16" s="460"/>
      <c r="WW16" s="460"/>
      <c r="WX16" s="460"/>
      <c r="WY16" s="460"/>
      <c r="WZ16" s="460"/>
      <c r="XA16" s="460"/>
      <c r="XB16" s="460"/>
      <c r="XC16" s="460"/>
      <c r="XD16" s="460"/>
      <c r="XE16" s="460"/>
      <c r="XF16" s="460"/>
      <c r="XG16" s="460"/>
      <c r="XH16" s="460"/>
      <c r="XI16" s="460"/>
      <c r="XJ16" s="460"/>
      <c r="XK16" s="460"/>
      <c r="XL16" s="460"/>
      <c r="XM16" s="460"/>
      <c r="XN16" s="460"/>
      <c r="XO16" s="460"/>
      <c r="XP16" s="460"/>
      <c r="XQ16" s="460"/>
      <c r="XR16" s="460"/>
      <c r="XS16" s="460"/>
      <c r="XT16" s="460"/>
      <c r="XU16" s="460"/>
      <c r="XV16" s="460"/>
      <c r="XW16" s="460"/>
      <c r="XX16" s="460"/>
      <c r="XY16" s="460"/>
      <c r="XZ16" s="460"/>
      <c r="YA16" s="460"/>
      <c r="YB16" s="460"/>
      <c r="YC16" s="460"/>
      <c r="YD16" s="460"/>
      <c r="YE16" s="460"/>
      <c r="YF16" s="460"/>
      <c r="YG16" s="460"/>
      <c r="YH16" s="460"/>
      <c r="YI16" s="460"/>
      <c r="YJ16" s="460"/>
      <c r="YK16" s="460"/>
      <c r="YL16" s="460"/>
      <c r="YM16" s="460"/>
      <c r="YN16" s="460"/>
      <c r="YO16" s="460"/>
      <c r="YP16" s="460"/>
      <c r="YQ16" s="460"/>
      <c r="YR16" s="460"/>
      <c r="YS16" s="460"/>
      <c r="YT16" s="460"/>
      <c r="YU16" s="460"/>
      <c r="YV16" s="460"/>
      <c r="YW16" s="460"/>
      <c r="YX16" s="460"/>
      <c r="YY16" s="460"/>
      <c r="YZ16" s="460"/>
      <c r="ZA16" s="460"/>
      <c r="ZB16" s="460"/>
      <c r="ZC16" s="460"/>
      <c r="ZD16" s="460"/>
      <c r="ZE16" s="460"/>
      <c r="ZF16" s="460"/>
      <c r="ZG16" s="460"/>
      <c r="ZH16" s="460"/>
      <c r="ZI16" s="460"/>
      <c r="ZJ16" s="460"/>
      <c r="ZK16" s="460"/>
      <c r="ZL16" s="460"/>
      <c r="ZM16" s="460"/>
      <c r="ZN16" s="460"/>
      <c r="ZO16" s="460"/>
      <c r="ZP16" s="460"/>
      <c r="ZQ16" s="460"/>
      <c r="ZR16" s="460"/>
      <c r="ZS16" s="460"/>
      <c r="ZT16" s="460"/>
      <c r="ZU16" s="460"/>
      <c r="ZV16" s="460"/>
      <c r="ZW16" s="460"/>
      <c r="ZX16" s="460"/>
      <c r="ZY16" s="460"/>
      <c r="ZZ16" s="460"/>
      <c r="AAA16" s="460"/>
      <c r="AAB16" s="460"/>
      <c r="AAC16" s="460"/>
      <c r="AAD16" s="460"/>
      <c r="AAE16" s="460"/>
      <c r="AAF16" s="460"/>
      <c r="AAG16" s="460"/>
      <c r="AAH16" s="460"/>
      <c r="AAI16" s="460"/>
      <c r="AAJ16" s="460"/>
      <c r="AAK16" s="460"/>
      <c r="AAL16" s="460"/>
      <c r="AAM16" s="460"/>
      <c r="AAN16" s="460"/>
      <c r="AAO16" s="460"/>
      <c r="AAP16" s="460"/>
      <c r="AAQ16" s="460"/>
      <c r="AAR16" s="460"/>
      <c r="AAS16" s="460"/>
      <c r="AAT16" s="460"/>
      <c r="AAU16" s="460"/>
      <c r="AAV16" s="460"/>
      <c r="AAW16" s="460"/>
      <c r="AAX16" s="460"/>
      <c r="AAY16" s="460"/>
      <c r="AAZ16" s="460"/>
      <c r="ABA16" s="460"/>
      <c r="ABB16" s="460"/>
      <c r="ABC16" s="460"/>
      <c r="ABD16" s="460"/>
      <c r="ABE16" s="460"/>
      <c r="ABF16" s="460"/>
      <c r="ABG16" s="460"/>
      <c r="ABH16" s="460"/>
      <c r="ABI16" s="460"/>
      <c r="ABJ16" s="460"/>
      <c r="ABK16" s="460"/>
      <c r="ABL16" s="460"/>
      <c r="ABM16" s="460"/>
      <c r="ABN16" s="460"/>
      <c r="ABO16" s="460"/>
      <c r="ABP16" s="460"/>
      <c r="ABQ16" s="460"/>
      <c r="ABR16" s="460"/>
      <c r="ABS16" s="460"/>
      <c r="ABT16" s="460"/>
      <c r="ABU16" s="460"/>
      <c r="ABV16" s="460"/>
      <c r="ABW16" s="460"/>
      <c r="ABX16" s="460"/>
      <c r="ABY16" s="460"/>
      <c r="ABZ16" s="460"/>
      <c r="ACA16" s="460"/>
      <c r="ACB16" s="460"/>
      <c r="ACC16" s="460"/>
      <c r="ACD16" s="460"/>
      <c r="ACE16" s="460"/>
      <c r="ACF16" s="460"/>
      <c r="ACG16" s="460"/>
      <c r="ACH16" s="460"/>
      <c r="ACI16" s="460"/>
      <c r="ACJ16" s="460"/>
      <c r="ACK16" s="460"/>
      <c r="ACL16" s="460"/>
      <c r="ACM16" s="460"/>
      <c r="ACN16" s="460"/>
      <c r="ACO16" s="460"/>
      <c r="ACP16" s="460"/>
      <c r="ACQ16" s="460"/>
      <c r="ACR16" s="460"/>
      <c r="ACS16" s="460"/>
      <c r="ACT16" s="460"/>
      <c r="ACU16" s="460"/>
      <c r="ACV16" s="460"/>
      <c r="ACW16" s="460"/>
      <c r="ACX16" s="460"/>
      <c r="ACY16" s="460"/>
      <c r="ACZ16" s="460"/>
      <c r="ADA16" s="460"/>
      <c r="ADB16" s="460"/>
      <c r="ADC16" s="460"/>
      <c r="ADD16" s="460"/>
      <c r="ADE16" s="460"/>
      <c r="ADF16" s="460"/>
      <c r="ADG16" s="460"/>
      <c r="ADH16" s="460"/>
      <c r="ADI16" s="460"/>
      <c r="ADJ16" s="460"/>
      <c r="ADK16" s="460"/>
      <c r="ADL16" s="460"/>
      <c r="ADM16" s="460"/>
      <c r="ADN16" s="460"/>
      <c r="ADO16" s="460"/>
      <c r="ADP16" s="460"/>
      <c r="ADQ16" s="460"/>
      <c r="ADR16" s="460"/>
      <c r="ADS16" s="460"/>
      <c r="ADT16" s="460"/>
      <c r="ADU16" s="460"/>
      <c r="ADV16" s="460"/>
      <c r="ADW16" s="460"/>
      <c r="ADX16" s="460"/>
      <c r="ADY16" s="460"/>
      <c r="ADZ16" s="460"/>
      <c r="AEA16" s="460"/>
      <c r="AEB16" s="460"/>
      <c r="AEC16" s="460"/>
      <c r="AED16" s="460"/>
      <c r="AEE16" s="460"/>
      <c r="AEF16" s="460"/>
      <c r="AEG16" s="460"/>
      <c r="AEH16" s="460"/>
      <c r="AEI16" s="460"/>
      <c r="AEJ16" s="460"/>
      <c r="AEK16" s="460"/>
      <c r="AEL16" s="460"/>
      <c r="AEM16" s="460"/>
      <c r="AEN16" s="460"/>
      <c r="AEO16" s="460"/>
      <c r="AEP16" s="460"/>
      <c r="AEQ16" s="460"/>
      <c r="AER16" s="460"/>
      <c r="AES16" s="460"/>
      <c r="AET16" s="460"/>
      <c r="AEU16" s="460"/>
      <c r="AEV16" s="460"/>
      <c r="AEW16" s="460"/>
      <c r="AEX16" s="460"/>
      <c r="AEY16" s="460"/>
      <c r="AEZ16" s="460"/>
      <c r="AFA16" s="460"/>
      <c r="AFB16" s="460"/>
      <c r="AFC16" s="460"/>
      <c r="AFD16" s="460"/>
      <c r="AFE16" s="460"/>
      <c r="AFF16" s="460"/>
      <c r="AFG16" s="460"/>
      <c r="AFH16" s="460"/>
      <c r="AFI16" s="460"/>
      <c r="AFJ16" s="460"/>
      <c r="AFK16" s="460"/>
      <c r="AFL16" s="460"/>
      <c r="AFM16" s="460"/>
      <c r="AFN16" s="460"/>
      <c r="AFO16" s="460"/>
      <c r="AFP16" s="460"/>
      <c r="AFQ16" s="460"/>
      <c r="AFR16" s="460"/>
      <c r="AFS16" s="460"/>
      <c r="AFT16" s="460"/>
      <c r="AFU16" s="460"/>
      <c r="AFV16" s="460"/>
      <c r="AFW16" s="460"/>
      <c r="AFX16" s="460"/>
      <c r="AFY16" s="460"/>
      <c r="AFZ16" s="460"/>
      <c r="AGA16" s="460"/>
      <c r="AGB16" s="460"/>
      <c r="AGC16" s="460"/>
      <c r="AGD16" s="460"/>
      <c r="AGE16" s="460"/>
      <c r="AGF16" s="460"/>
      <c r="AGG16" s="460"/>
      <c r="AGH16" s="460"/>
      <c r="AGI16" s="460"/>
      <c r="AGJ16" s="460"/>
      <c r="AGK16" s="460"/>
      <c r="AGL16" s="460"/>
      <c r="AGM16" s="460"/>
      <c r="AGN16" s="460"/>
      <c r="AGO16" s="460"/>
      <c r="AGP16" s="460"/>
      <c r="AGQ16" s="460"/>
      <c r="AGR16" s="460"/>
      <c r="AGS16" s="460"/>
      <c r="AGT16" s="460"/>
      <c r="AGU16" s="460"/>
      <c r="AGV16" s="460"/>
      <c r="AGW16" s="460"/>
      <c r="AGX16" s="460"/>
      <c r="AGY16" s="460"/>
      <c r="AGZ16" s="460"/>
      <c r="AHA16" s="460"/>
      <c r="AHB16" s="460"/>
      <c r="AHC16" s="460"/>
      <c r="AHD16" s="460"/>
      <c r="AHE16" s="460"/>
      <c r="AHF16" s="460"/>
      <c r="AHG16" s="460"/>
      <c r="AHH16" s="460"/>
      <c r="AHI16" s="460"/>
      <c r="AHJ16" s="460"/>
      <c r="AHK16" s="460"/>
      <c r="AHL16" s="460"/>
      <c r="AHM16" s="460"/>
      <c r="AHN16" s="460"/>
      <c r="AHO16" s="460"/>
      <c r="AHP16" s="460"/>
      <c r="AHQ16" s="460"/>
      <c r="AHR16" s="460"/>
      <c r="AHS16" s="460"/>
      <c r="AHT16" s="460"/>
      <c r="AHU16" s="460"/>
      <c r="AHV16" s="460"/>
      <c r="AHW16" s="460"/>
      <c r="AHX16" s="460"/>
      <c r="AHY16" s="460"/>
      <c r="AHZ16" s="460"/>
      <c r="AIA16" s="460"/>
      <c r="AIB16" s="460"/>
      <c r="AIC16" s="460"/>
      <c r="AID16" s="460"/>
      <c r="AIE16" s="460"/>
      <c r="AIF16" s="460"/>
      <c r="AIG16" s="460"/>
      <c r="AIH16" s="460"/>
      <c r="AII16" s="460"/>
      <c r="AIJ16" s="460"/>
      <c r="AIK16" s="460"/>
      <c r="AIL16" s="460"/>
      <c r="AIM16" s="460"/>
      <c r="AIN16" s="460"/>
      <c r="AIO16" s="460"/>
      <c r="AIP16" s="460"/>
      <c r="AIQ16" s="460"/>
      <c r="AIR16" s="460"/>
      <c r="AIS16" s="460"/>
      <c r="AIT16" s="460"/>
      <c r="AIU16" s="460"/>
      <c r="AIV16" s="460"/>
      <c r="AIW16" s="460"/>
      <c r="AIX16" s="460"/>
      <c r="AIY16" s="460"/>
      <c r="AIZ16" s="460"/>
      <c r="AJA16" s="460"/>
      <c r="AJB16" s="460"/>
      <c r="AJC16" s="460"/>
      <c r="AJD16" s="460"/>
      <c r="AJE16" s="460"/>
      <c r="AJF16" s="460"/>
      <c r="AJG16" s="460"/>
      <c r="AJH16" s="460"/>
      <c r="AJI16" s="460"/>
      <c r="AJJ16" s="460"/>
      <c r="AJK16" s="460"/>
      <c r="AJL16" s="460"/>
      <c r="AJM16" s="460"/>
      <c r="AJN16" s="460"/>
      <c r="AJO16" s="460"/>
      <c r="AJP16" s="460"/>
      <c r="AJQ16" s="460"/>
      <c r="AJR16" s="460"/>
      <c r="AJS16" s="460"/>
      <c r="AJT16" s="460"/>
      <c r="AJU16" s="460"/>
      <c r="AJV16" s="460"/>
      <c r="AJW16" s="460"/>
      <c r="AJX16" s="460"/>
      <c r="AJY16" s="460"/>
      <c r="AJZ16" s="460"/>
      <c r="AKA16" s="460"/>
      <c r="AKB16" s="460"/>
      <c r="AKC16" s="460"/>
      <c r="AKD16" s="460"/>
      <c r="AKE16" s="460"/>
      <c r="AKF16" s="460"/>
      <c r="AKG16" s="460"/>
      <c r="AKH16" s="460"/>
      <c r="AKI16" s="460"/>
      <c r="AKJ16" s="460"/>
      <c r="AKK16" s="460"/>
      <c r="AKL16" s="460"/>
      <c r="AKM16" s="460"/>
      <c r="AKN16" s="460"/>
      <c r="AKO16" s="460"/>
      <c r="AKP16" s="460"/>
      <c r="AKQ16" s="460"/>
      <c r="AKR16" s="460"/>
      <c r="AKS16" s="460"/>
      <c r="AKT16" s="460"/>
      <c r="AKU16" s="460"/>
      <c r="AKV16" s="460"/>
      <c r="AKW16" s="460"/>
      <c r="AKX16" s="460"/>
      <c r="AKY16" s="460"/>
      <c r="AKZ16" s="460"/>
      <c r="ALA16" s="460"/>
      <c r="ALB16" s="460"/>
      <c r="ALC16" s="460"/>
      <c r="ALD16" s="460"/>
      <c r="ALE16" s="460"/>
      <c r="ALF16" s="460"/>
      <c r="ALG16" s="460"/>
      <c r="ALH16" s="460"/>
      <c r="ALI16" s="460"/>
      <c r="ALJ16" s="460"/>
      <c r="ALK16" s="460"/>
      <c r="ALL16" s="460"/>
      <c r="ALM16" s="460"/>
      <c r="ALN16" s="460"/>
      <c r="ALO16" s="460"/>
      <c r="ALP16" s="460"/>
      <c r="ALQ16" s="460"/>
      <c r="ALR16" s="460"/>
      <c r="ALS16" s="460"/>
      <c r="ALT16" s="460"/>
      <c r="ALU16" s="460"/>
      <c r="ALV16" s="460"/>
      <c r="ALW16" s="460"/>
      <c r="ALX16" s="460"/>
      <c r="ALY16" s="460"/>
      <c r="ALZ16" s="460"/>
      <c r="AMA16" s="460"/>
      <c r="AMB16" s="460"/>
      <c r="AMC16" s="460"/>
      <c r="AMD16" s="460"/>
      <c r="AME16" s="460"/>
      <c r="AMF16" s="460"/>
      <c r="AMG16" s="460"/>
      <c r="AMH16" s="460"/>
      <c r="AMI16" s="460"/>
      <c r="AMJ16" s="460"/>
      <c r="AMK16" s="460"/>
      <c r="AML16" s="460"/>
      <c r="AMM16" s="460"/>
      <c r="AMN16" s="460"/>
      <c r="AMO16" s="460"/>
      <c r="AMP16" s="460"/>
      <c r="AMQ16" s="460"/>
      <c r="AMR16" s="460"/>
      <c r="AMS16" s="460"/>
      <c r="AMT16" s="460"/>
      <c r="AMU16" s="460"/>
      <c r="AMV16" s="460"/>
      <c r="AMW16" s="460"/>
      <c r="AMX16" s="460"/>
      <c r="AMY16" s="460"/>
      <c r="AMZ16" s="460"/>
      <c r="ANA16" s="460"/>
      <c r="ANB16" s="460"/>
      <c r="ANC16" s="460"/>
      <c r="AND16" s="460"/>
      <c r="ANE16" s="460"/>
      <c r="ANF16" s="460"/>
      <c r="ANG16" s="460"/>
      <c r="ANH16" s="460"/>
      <c r="ANI16" s="460"/>
      <c r="ANJ16" s="460"/>
      <c r="ANK16" s="460"/>
      <c r="ANL16" s="460"/>
      <c r="ANM16" s="460"/>
      <c r="ANN16" s="460"/>
      <c r="ANO16" s="460"/>
      <c r="ANP16" s="460"/>
      <c r="ANQ16" s="460"/>
      <c r="ANR16" s="460"/>
      <c r="ANS16" s="460"/>
      <c r="ANT16" s="460"/>
      <c r="ANU16" s="460"/>
      <c r="ANV16" s="460"/>
      <c r="ANW16" s="460"/>
      <c r="ANX16" s="460"/>
      <c r="ANY16" s="460"/>
      <c r="ANZ16" s="460"/>
      <c r="AOA16" s="460"/>
      <c r="AOB16" s="460"/>
      <c r="AOC16" s="460"/>
      <c r="AOD16" s="460"/>
      <c r="AOE16" s="460"/>
      <c r="AOF16" s="460"/>
      <c r="AOG16" s="460"/>
      <c r="AOH16" s="460"/>
      <c r="AOI16" s="460"/>
      <c r="AOJ16" s="460"/>
      <c r="AOK16" s="460"/>
      <c r="AOL16" s="460"/>
      <c r="AOM16" s="460"/>
      <c r="AON16" s="460"/>
      <c r="AOO16" s="460"/>
      <c r="AOP16" s="460"/>
      <c r="AOQ16" s="460"/>
      <c r="AOR16" s="460"/>
      <c r="AOS16" s="460"/>
      <c r="AOT16" s="460"/>
      <c r="AOU16" s="460"/>
      <c r="AOV16" s="460"/>
      <c r="AOW16" s="460"/>
      <c r="AOX16" s="460"/>
      <c r="AOY16" s="460"/>
      <c r="AOZ16" s="460"/>
      <c r="APA16" s="460"/>
      <c r="APB16" s="460"/>
      <c r="APC16" s="460"/>
      <c r="APD16" s="460"/>
      <c r="APE16" s="460"/>
      <c r="APF16" s="460"/>
      <c r="APG16" s="460"/>
      <c r="APH16" s="460"/>
      <c r="API16" s="460"/>
      <c r="APJ16" s="460"/>
      <c r="APK16" s="460"/>
      <c r="APL16" s="460"/>
      <c r="APM16" s="460"/>
      <c r="APN16" s="460"/>
      <c r="APO16" s="460"/>
      <c r="APP16" s="460"/>
      <c r="APQ16" s="460"/>
      <c r="APR16" s="460"/>
      <c r="APS16" s="460"/>
      <c r="APT16" s="460"/>
      <c r="APU16" s="460"/>
      <c r="APV16" s="460"/>
      <c r="APW16" s="460"/>
      <c r="APX16" s="460"/>
      <c r="APY16" s="460"/>
      <c r="APZ16" s="460"/>
      <c r="AQA16" s="460"/>
      <c r="AQB16" s="460"/>
      <c r="AQC16" s="460"/>
      <c r="AQD16" s="460"/>
      <c r="AQE16" s="460"/>
      <c r="AQF16" s="460"/>
      <c r="AQG16" s="460"/>
      <c r="AQH16" s="460"/>
      <c r="AQI16" s="460"/>
      <c r="AQJ16" s="460"/>
      <c r="AQK16" s="460"/>
      <c r="AQL16" s="460"/>
      <c r="AQM16" s="460"/>
      <c r="AQN16" s="460"/>
      <c r="AQO16" s="460"/>
      <c r="AQP16" s="460"/>
      <c r="AQQ16" s="460"/>
      <c r="AQR16" s="460"/>
      <c r="AQS16" s="460"/>
      <c r="AQT16" s="460"/>
      <c r="AQU16" s="460"/>
      <c r="AQV16" s="460"/>
      <c r="AQW16" s="460"/>
      <c r="AQX16" s="460"/>
      <c r="AQY16" s="460"/>
      <c r="AQZ16" s="460"/>
      <c r="ARA16" s="460"/>
      <c r="ARB16" s="460"/>
      <c r="ARC16" s="460"/>
      <c r="ARD16" s="460"/>
      <c r="ARE16" s="460"/>
      <c r="ARF16" s="460"/>
      <c r="ARG16" s="460"/>
      <c r="ARH16" s="460"/>
      <c r="ARI16" s="460"/>
      <c r="ARJ16" s="460"/>
      <c r="ARK16" s="460"/>
      <c r="ARL16" s="460"/>
      <c r="ARM16" s="460"/>
      <c r="ARN16" s="460"/>
      <c r="ARO16" s="460"/>
      <c r="ARP16" s="460"/>
      <c r="ARQ16" s="460"/>
      <c r="ARR16" s="460"/>
      <c r="ARS16" s="460"/>
      <c r="ART16" s="460"/>
      <c r="ARU16" s="460"/>
      <c r="ARV16" s="460"/>
      <c r="ARW16" s="460"/>
      <c r="ARX16" s="460"/>
      <c r="ARY16" s="460"/>
      <c r="ARZ16" s="460"/>
      <c r="ASA16" s="460"/>
      <c r="ASB16" s="460"/>
      <c r="ASC16" s="460"/>
      <c r="ASD16" s="460"/>
      <c r="ASE16" s="460"/>
      <c r="ASF16" s="460"/>
      <c r="ASG16" s="460"/>
      <c r="ASH16" s="460"/>
      <c r="ASI16" s="460"/>
      <c r="ASJ16" s="460"/>
      <c r="ASK16" s="460"/>
      <c r="ASL16" s="460"/>
      <c r="ASM16" s="460"/>
      <c r="ASN16" s="460"/>
      <c r="ASO16" s="460"/>
      <c r="ASP16" s="460"/>
      <c r="ASQ16" s="460"/>
      <c r="ASR16" s="460"/>
      <c r="ASS16" s="460"/>
      <c r="AST16" s="460"/>
      <c r="ASU16" s="460"/>
      <c r="ASV16" s="460"/>
      <c r="ASW16" s="460"/>
      <c r="ASX16" s="460"/>
      <c r="ASY16" s="460"/>
      <c r="ASZ16" s="460"/>
      <c r="ATA16" s="460"/>
      <c r="ATB16" s="460"/>
      <c r="ATC16" s="460"/>
      <c r="ATD16" s="460"/>
      <c r="ATE16" s="460"/>
      <c r="ATF16" s="460"/>
      <c r="ATG16" s="460"/>
      <c r="ATH16" s="460"/>
      <c r="ATI16" s="460"/>
      <c r="ATJ16" s="460"/>
      <c r="ATK16" s="460"/>
      <c r="ATL16" s="460"/>
      <c r="ATM16" s="460"/>
      <c r="ATN16" s="460"/>
      <c r="ATO16" s="460"/>
      <c r="ATP16" s="460"/>
      <c r="ATQ16" s="460"/>
      <c r="ATR16" s="460"/>
      <c r="ATS16" s="460"/>
      <c r="ATT16" s="460"/>
      <c r="ATU16" s="460"/>
      <c r="ATV16" s="460"/>
      <c r="ATW16" s="460"/>
      <c r="ATX16" s="460"/>
      <c r="ATY16" s="460"/>
      <c r="ATZ16" s="460"/>
      <c r="AUA16" s="460"/>
      <c r="AUB16" s="460"/>
      <c r="AUC16" s="460"/>
      <c r="AUD16" s="460"/>
      <c r="AUE16" s="460"/>
      <c r="AUF16" s="460"/>
      <c r="AUG16" s="460"/>
      <c r="AUH16" s="460"/>
      <c r="AUI16" s="460"/>
      <c r="AUJ16" s="460"/>
      <c r="AUK16" s="460"/>
      <c r="AUL16" s="460"/>
      <c r="AUM16" s="460"/>
      <c r="AUN16" s="460"/>
      <c r="AUO16" s="460"/>
      <c r="AUP16" s="460"/>
      <c r="AUQ16" s="460"/>
      <c r="AUR16" s="460"/>
      <c r="AUS16" s="460"/>
      <c r="AUT16" s="460"/>
      <c r="AUU16" s="460"/>
      <c r="AUV16" s="460"/>
      <c r="AUW16" s="460"/>
      <c r="AUX16" s="460"/>
      <c r="AUY16" s="460"/>
      <c r="AUZ16" s="460"/>
      <c r="AVA16" s="460"/>
      <c r="AVB16" s="460"/>
      <c r="AVC16" s="460"/>
      <c r="AVD16" s="460"/>
      <c r="AVE16" s="460"/>
      <c r="AVF16" s="460"/>
      <c r="AVG16" s="460"/>
      <c r="AVH16" s="460"/>
      <c r="AVI16" s="460"/>
      <c r="AVJ16" s="460"/>
      <c r="AVK16" s="460"/>
      <c r="AVL16" s="460"/>
      <c r="AVM16" s="460"/>
      <c r="AVN16" s="460"/>
      <c r="AVO16" s="460"/>
      <c r="AVP16" s="460"/>
      <c r="AVQ16" s="460"/>
      <c r="AVR16" s="460"/>
      <c r="AVS16" s="460"/>
      <c r="AVT16" s="460"/>
      <c r="AVU16" s="460"/>
      <c r="AVV16" s="460"/>
      <c r="AVW16" s="460"/>
      <c r="AVX16" s="460"/>
      <c r="AVY16" s="460"/>
      <c r="AVZ16" s="460"/>
      <c r="AWA16" s="460"/>
      <c r="AWB16" s="460"/>
      <c r="AWC16" s="460"/>
      <c r="AWD16" s="460"/>
      <c r="AWE16" s="460"/>
      <c r="AWF16" s="460"/>
      <c r="AWG16" s="460"/>
      <c r="AWH16" s="460"/>
      <c r="AWI16" s="460"/>
      <c r="AWJ16" s="460"/>
      <c r="AWK16" s="460"/>
      <c r="AWL16" s="460"/>
      <c r="AWM16" s="460"/>
      <c r="AWN16" s="460"/>
      <c r="AWO16" s="460"/>
      <c r="AWP16" s="460"/>
      <c r="AWQ16" s="460"/>
      <c r="AWR16" s="460"/>
      <c r="AWS16" s="460"/>
      <c r="AWT16" s="460"/>
      <c r="AWU16" s="460"/>
      <c r="AWV16" s="460"/>
      <c r="AWW16" s="460"/>
      <c r="AWX16" s="460"/>
      <c r="AWY16" s="460"/>
      <c r="AWZ16" s="460"/>
      <c r="AXA16" s="460"/>
      <c r="AXB16" s="460"/>
      <c r="AXC16" s="460"/>
      <c r="AXD16" s="460"/>
      <c r="AXE16" s="460"/>
      <c r="AXF16" s="460"/>
      <c r="AXG16" s="460"/>
      <c r="AXH16" s="460"/>
      <c r="AXI16" s="460"/>
      <c r="AXJ16" s="460"/>
      <c r="AXK16" s="460"/>
      <c r="AXL16" s="460"/>
      <c r="AXM16" s="460"/>
      <c r="AXN16" s="460"/>
      <c r="AXO16" s="460"/>
      <c r="AXP16" s="460"/>
      <c r="AXQ16" s="460"/>
      <c r="AXR16" s="460"/>
      <c r="AXS16" s="460"/>
      <c r="AXT16" s="460"/>
      <c r="AXU16" s="460"/>
      <c r="AXV16" s="460"/>
      <c r="AXW16" s="460"/>
      <c r="AXX16" s="460"/>
      <c r="AXY16" s="460"/>
      <c r="AXZ16" s="460"/>
      <c r="AYA16" s="460"/>
      <c r="AYB16" s="460"/>
      <c r="AYC16" s="460"/>
      <c r="AYD16" s="460"/>
      <c r="AYE16" s="460"/>
      <c r="AYF16" s="460"/>
      <c r="AYG16" s="460"/>
      <c r="AYH16" s="460"/>
      <c r="AYI16" s="460"/>
      <c r="AYJ16" s="460"/>
      <c r="AYK16" s="460"/>
      <c r="AYL16" s="460"/>
      <c r="AYM16" s="460"/>
      <c r="AYN16" s="460"/>
      <c r="AYO16" s="460"/>
      <c r="AYP16" s="460"/>
      <c r="AYQ16" s="460"/>
      <c r="AYR16" s="460"/>
      <c r="AYS16" s="460"/>
      <c r="AYT16" s="460"/>
      <c r="AYU16" s="460"/>
      <c r="AYV16" s="460"/>
      <c r="AYW16" s="460"/>
      <c r="AYX16" s="460"/>
      <c r="AYY16" s="460"/>
      <c r="AYZ16" s="460"/>
      <c r="AZA16" s="460"/>
      <c r="AZB16" s="460"/>
      <c r="AZC16" s="460"/>
      <c r="AZD16" s="460"/>
      <c r="AZE16" s="460"/>
      <c r="AZF16" s="460"/>
      <c r="AZG16" s="460"/>
      <c r="AZH16" s="460"/>
      <c r="AZI16" s="460"/>
      <c r="AZJ16" s="460"/>
      <c r="AZK16" s="460"/>
      <c r="AZL16" s="460"/>
      <c r="AZM16" s="460"/>
      <c r="AZN16" s="460"/>
      <c r="AZO16" s="460"/>
      <c r="AZP16" s="460"/>
      <c r="AZQ16" s="460"/>
      <c r="AZR16" s="460"/>
      <c r="AZS16" s="460"/>
      <c r="AZT16" s="460"/>
      <c r="AZU16" s="460"/>
      <c r="AZV16" s="460"/>
      <c r="AZW16" s="460"/>
      <c r="AZX16" s="460"/>
      <c r="AZY16" s="460"/>
      <c r="AZZ16" s="460"/>
      <c r="BAA16" s="460"/>
      <c r="BAB16" s="460"/>
      <c r="BAC16" s="460"/>
      <c r="BAD16" s="460"/>
      <c r="BAE16" s="460"/>
      <c r="BAF16" s="460"/>
      <c r="BAG16" s="460"/>
      <c r="BAH16" s="460"/>
      <c r="BAI16" s="460"/>
      <c r="BAJ16" s="460"/>
      <c r="BAK16" s="460"/>
      <c r="BAL16" s="460"/>
      <c r="BAM16" s="460"/>
      <c r="BAN16" s="460"/>
      <c r="BAO16" s="460"/>
      <c r="BAP16" s="460"/>
      <c r="BAQ16" s="460"/>
      <c r="BAR16" s="460"/>
      <c r="BAS16" s="460"/>
      <c r="BAT16" s="460"/>
      <c r="BAU16" s="460"/>
      <c r="BAV16" s="460"/>
      <c r="BAW16" s="460"/>
      <c r="BAX16" s="460"/>
      <c r="BAY16" s="460"/>
      <c r="BAZ16" s="460"/>
      <c r="BBA16" s="460"/>
      <c r="BBB16" s="460"/>
      <c r="BBC16" s="460"/>
      <c r="BBD16" s="460"/>
      <c r="BBE16" s="460"/>
      <c r="BBF16" s="460"/>
      <c r="BBG16" s="460"/>
      <c r="BBH16" s="460"/>
      <c r="BBI16" s="460"/>
      <c r="BBJ16" s="460"/>
      <c r="BBK16" s="460"/>
      <c r="BBL16" s="460"/>
      <c r="BBM16" s="460"/>
      <c r="BBN16" s="460"/>
      <c r="BBO16" s="460"/>
      <c r="BBP16" s="460"/>
      <c r="BBQ16" s="460"/>
      <c r="BBR16" s="460"/>
      <c r="BBS16" s="460"/>
      <c r="BBT16" s="460"/>
      <c r="BBU16" s="460"/>
      <c r="BBV16" s="460"/>
      <c r="BBW16" s="460"/>
      <c r="BBX16" s="460"/>
      <c r="BBY16" s="460"/>
      <c r="BBZ16" s="460"/>
      <c r="BCA16" s="460"/>
      <c r="BCB16" s="460"/>
      <c r="BCC16" s="460"/>
      <c r="BCD16" s="460"/>
      <c r="BCE16" s="460"/>
      <c r="BCF16" s="460"/>
      <c r="BCG16" s="460"/>
      <c r="BCH16" s="460"/>
      <c r="BCI16" s="460"/>
      <c r="BCJ16" s="460"/>
      <c r="BCK16" s="460"/>
      <c r="BCL16" s="460"/>
      <c r="BCM16" s="460"/>
      <c r="BCN16" s="460"/>
      <c r="BCO16" s="460"/>
      <c r="BCP16" s="460"/>
      <c r="BCQ16" s="460"/>
      <c r="BCR16" s="460"/>
      <c r="BCS16" s="460"/>
      <c r="BCT16" s="460"/>
      <c r="BCU16" s="460"/>
      <c r="BCV16" s="460"/>
      <c r="BCW16" s="460"/>
      <c r="BCX16" s="460"/>
      <c r="BCY16" s="460"/>
      <c r="BCZ16" s="460"/>
      <c r="BDA16" s="460"/>
      <c r="BDB16" s="460"/>
      <c r="BDC16" s="460"/>
      <c r="BDD16" s="460"/>
      <c r="BDE16" s="460"/>
      <c r="BDF16" s="460"/>
      <c r="BDG16" s="460"/>
      <c r="BDH16" s="460"/>
      <c r="BDI16" s="460"/>
      <c r="BDJ16" s="460"/>
      <c r="BDK16" s="460"/>
      <c r="BDL16" s="460"/>
      <c r="BDM16" s="460"/>
      <c r="BDN16" s="460"/>
      <c r="BDO16" s="460"/>
      <c r="BDP16" s="460"/>
      <c r="BDQ16" s="460"/>
      <c r="BDR16" s="460"/>
      <c r="BDS16" s="460"/>
      <c r="BDT16" s="460"/>
      <c r="BDU16" s="460"/>
      <c r="BDV16" s="460"/>
      <c r="BDW16" s="460"/>
      <c r="BDX16" s="460"/>
      <c r="BDY16" s="460"/>
      <c r="BDZ16" s="460"/>
      <c r="BEA16" s="460"/>
      <c r="BEB16" s="460"/>
      <c r="BEC16" s="460"/>
      <c r="BED16" s="460"/>
      <c r="BEE16" s="460"/>
      <c r="BEF16" s="460"/>
      <c r="BEG16" s="460"/>
      <c r="BEH16" s="460"/>
      <c r="BEI16" s="460"/>
      <c r="BEJ16" s="460"/>
      <c r="BEK16" s="460"/>
      <c r="BEL16" s="460"/>
      <c r="BEM16" s="460"/>
      <c r="BEN16" s="460"/>
      <c r="BEO16" s="460"/>
      <c r="BEP16" s="460"/>
      <c r="BEQ16" s="460"/>
      <c r="BER16" s="460"/>
      <c r="BES16" s="460"/>
      <c r="BET16" s="460"/>
      <c r="BEU16" s="460"/>
      <c r="BEV16" s="460"/>
      <c r="BEW16" s="460"/>
      <c r="BEX16" s="460"/>
      <c r="BEY16" s="460"/>
      <c r="BEZ16" s="460"/>
      <c r="BFA16" s="460"/>
      <c r="BFB16" s="460"/>
      <c r="BFC16" s="460"/>
      <c r="BFD16" s="460"/>
      <c r="BFE16" s="460"/>
      <c r="BFF16" s="460"/>
      <c r="BFG16" s="460"/>
      <c r="BFH16" s="460"/>
      <c r="BFI16" s="460"/>
      <c r="BFJ16" s="460"/>
      <c r="BFK16" s="460"/>
      <c r="BFL16" s="460"/>
      <c r="BFM16" s="460"/>
      <c r="BFN16" s="460"/>
      <c r="BFO16" s="460"/>
      <c r="BFP16" s="460"/>
      <c r="BFQ16" s="460"/>
      <c r="BFR16" s="460"/>
      <c r="BFS16" s="460"/>
      <c r="BFT16" s="460"/>
      <c r="BFU16" s="460"/>
      <c r="BFV16" s="460"/>
      <c r="BFW16" s="460"/>
      <c r="BFX16" s="460"/>
      <c r="BFY16" s="460"/>
      <c r="BFZ16" s="460"/>
      <c r="BGA16" s="460"/>
      <c r="BGB16" s="460"/>
      <c r="BGC16" s="460"/>
      <c r="BGD16" s="460"/>
      <c r="BGE16" s="460"/>
      <c r="BGF16" s="460"/>
      <c r="BGG16" s="460"/>
      <c r="BGH16" s="460"/>
      <c r="BGI16" s="460"/>
      <c r="BGJ16" s="460"/>
      <c r="BGK16" s="460"/>
      <c r="BGL16" s="460"/>
      <c r="BGM16" s="460"/>
      <c r="BGN16" s="460"/>
      <c r="BGO16" s="460"/>
      <c r="BGP16" s="460"/>
      <c r="BGQ16" s="460"/>
      <c r="BGR16" s="460"/>
      <c r="BGS16" s="460"/>
      <c r="BGT16" s="460"/>
      <c r="BGU16" s="460"/>
      <c r="BGV16" s="460"/>
      <c r="BGW16" s="460"/>
      <c r="BGX16" s="460"/>
      <c r="BGY16" s="460"/>
      <c r="BGZ16" s="460"/>
      <c r="BHA16" s="460"/>
      <c r="BHB16" s="460"/>
      <c r="BHC16" s="460"/>
      <c r="BHD16" s="460"/>
      <c r="BHE16" s="460"/>
      <c r="BHF16" s="460"/>
      <c r="BHG16" s="460"/>
      <c r="BHH16" s="460"/>
      <c r="BHI16" s="460"/>
      <c r="BHJ16" s="460"/>
      <c r="BHK16" s="460"/>
      <c r="BHL16" s="460"/>
      <c r="BHM16" s="460"/>
      <c r="BHN16" s="460"/>
      <c r="BHO16" s="460"/>
      <c r="BHP16" s="460"/>
      <c r="BHQ16" s="460"/>
      <c r="BHR16" s="460"/>
      <c r="BHS16" s="460"/>
      <c r="BHT16" s="460"/>
      <c r="BHU16" s="460"/>
      <c r="BHV16" s="460"/>
      <c r="BHW16" s="460"/>
      <c r="BHX16" s="460"/>
      <c r="BHY16" s="460"/>
      <c r="BHZ16" s="460"/>
      <c r="BIA16" s="460"/>
      <c r="BIB16" s="460"/>
      <c r="BIC16" s="460"/>
      <c r="BID16" s="460"/>
      <c r="BIE16" s="460"/>
      <c r="BIF16" s="460"/>
      <c r="BIG16" s="460"/>
      <c r="BIH16" s="460"/>
      <c r="BII16" s="460"/>
      <c r="BIJ16" s="460"/>
      <c r="BIK16" s="460"/>
      <c r="BIL16" s="460"/>
      <c r="BIM16" s="460"/>
      <c r="BIN16" s="460"/>
      <c r="BIO16" s="460"/>
      <c r="BIP16" s="460"/>
      <c r="BIQ16" s="460"/>
      <c r="BIR16" s="460"/>
      <c r="BIS16" s="460"/>
      <c r="BIT16" s="460"/>
      <c r="BIU16" s="460"/>
      <c r="BIV16" s="460"/>
      <c r="BIW16" s="460"/>
      <c r="BIX16" s="460"/>
      <c r="BIY16" s="460"/>
      <c r="BIZ16" s="460"/>
      <c r="BJA16" s="460"/>
      <c r="BJB16" s="460"/>
      <c r="BJC16" s="460"/>
      <c r="BJD16" s="460"/>
      <c r="BJE16" s="460"/>
      <c r="BJF16" s="460"/>
      <c r="BJG16" s="460"/>
      <c r="BJH16" s="460"/>
      <c r="BJI16" s="460"/>
      <c r="BJJ16" s="460"/>
      <c r="BJK16" s="460"/>
      <c r="BJL16" s="460"/>
      <c r="BJM16" s="460"/>
      <c r="BJN16" s="460"/>
      <c r="BJO16" s="460"/>
      <c r="BJP16" s="460"/>
      <c r="BJQ16" s="460"/>
      <c r="BJR16" s="460"/>
      <c r="BJS16" s="460"/>
      <c r="BJT16" s="460"/>
      <c r="BJU16" s="460"/>
      <c r="BJV16" s="460"/>
      <c r="BJW16" s="460"/>
      <c r="BJX16" s="460"/>
      <c r="BJY16" s="460"/>
      <c r="BJZ16" s="460"/>
      <c r="BKA16" s="460"/>
      <c r="BKB16" s="460"/>
      <c r="BKC16" s="460"/>
      <c r="BKD16" s="460"/>
      <c r="BKE16" s="460"/>
      <c r="BKF16" s="460"/>
      <c r="BKG16" s="460"/>
      <c r="BKH16" s="460"/>
      <c r="BKI16" s="460"/>
      <c r="BKJ16" s="460"/>
      <c r="BKK16" s="460"/>
      <c r="BKL16" s="460"/>
      <c r="BKM16" s="460"/>
      <c r="BKN16" s="460"/>
      <c r="BKO16" s="460"/>
      <c r="BKP16" s="460"/>
      <c r="BKQ16" s="460"/>
      <c r="BKR16" s="460"/>
      <c r="BKS16" s="460"/>
      <c r="BKT16" s="460"/>
      <c r="BKU16" s="460"/>
      <c r="BKV16" s="460"/>
      <c r="BKW16" s="460"/>
      <c r="BKX16" s="460"/>
      <c r="BKY16" s="460"/>
      <c r="BKZ16" s="460"/>
      <c r="BLA16" s="460"/>
      <c r="BLB16" s="460"/>
      <c r="BLC16" s="460"/>
      <c r="BLD16" s="460"/>
      <c r="BLE16" s="460"/>
      <c r="BLF16" s="460"/>
      <c r="BLG16" s="460"/>
      <c r="BLH16" s="460"/>
      <c r="BLI16" s="460"/>
      <c r="BLJ16" s="460"/>
      <c r="BLK16" s="460"/>
      <c r="BLL16" s="460"/>
      <c r="BLM16" s="460"/>
      <c r="BLN16" s="460"/>
      <c r="BLO16" s="460"/>
      <c r="BLP16" s="460"/>
      <c r="BLQ16" s="460"/>
      <c r="BLR16" s="460"/>
      <c r="BLS16" s="460"/>
      <c r="BLT16" s="460"/>
      <c r="BLU16" s="460"/>
      <c r="BLV16" s="460"/>
      <c r="BLW16" s="460"/>
      <c r="BLX16" s="460"/>
      <c r="BLY16" s="460"/>
      <c r="BLZ16" s="460"/>
      <c r="BMA16" s="460"/>
      <c r="BMB16" s="460"/>
      <c r="BMC16" s="460"/>
      <c r="BMD16" s="460"/>
      <c r="BME16" s="460"/>
      <c r="BMF16" s="460"/>
      <c r="BMG16" s="460"/>
      <c r="BMH16" s="460"/>
      <c r="BMI16" s="460"/>
      <c r="BMJ16" s="460"/>
      <c r="BMK16" s="460"/>
      <c r="BML16" s="460"/>
      <c r="BMM16" s="460"/>
      <c r="BMN16" s="460"/>
      <c r="BMO16" s="460"/>
      <c r="BMP16" s="460"/>
      <c r="BMQ16" s="460"/>
      <c r="BMR16" s="460"/>
      <c r="BMS16" s="460"/>
      <c r="BMT16" s="460"/>
      <c r="BMU16" s="460"/>
      <c r="BMV16" s="460"/>
      <c r="BMW16" s="460"/>
      <c r="BMX16" s="460"/>
      <c r="BMY16" s="460"/>
      <c r="BMZ16" s="460"/>
      <c r="BNA16" s="460"/>
      <c r="BNB16" s="460"/>
      <c r="BNC16" s="460"/>
      <c r="BND16" s="460"/>
      <c r="BNE16" s="460"/>
      <c r="BNF16" s="460"/>
      <c r="BNG16" s="460"/>
      <c r="BNH16" s="460"/>
      <c r="BNI16" s="460"/>
      <c r="BNJ16" s="460"/>
      <c r="BNK16" s="460"/>
      <c r="BNL16" s="460"/>
      <c r="BNM16" s="460"/>
      <c r="BNN16" s="460"/>
      <c r="BNO16" s="460"/>
      <c r="BNP16" s="460"/>
      <c r="BNQ16" s="460"/>
      <c r="BNR16" s="460"/>
      <c r="BNS16" s="460"/>
      <c r="BNT16" s="460"/>
      <c r="BNU16" s="460"/>
      <c r="BNV16" s="460"/>
      <c r="BNW16" s="460"/>
      <c r="BNX16" s="460"/>
      <c r="BNY16" s="460"/>
      <c r="BNZ16" s="460"/>
      <c r="BOA16" s="460"/>
      <c r="BOB16" s="460"/>
      <c r="BOC16" s="460"/>
      <c r="BOD16" s="460"/>
      <c r="BOE16" s="460"/>
      <c r="BOF16" s="460"/>
      <c r="BOG16" s="460"/>
      <c r="BOH16" s="460"/>
      <c r="BOI16" s="460"/>
      <c r="BOJ16" s="460"/>
      <c r="BOK16" s="460"/>
      <c r="BOL16" s="460"/>
      <c r="BOM16" s="460"/>
      <c r="BON16" s="460"/>
      <c r="BOO16" s="460"/>
      <c r="BOP16" s="460"/>
      <c r="BOQ16" s="460"/>
      <c r="BOR16" s="460"/>
      <c r="BOS16" s="460"/>
      <c r="BOT16" s="460"/>
      <c r="BOU16" s="460"/>
      <c r="BOV16" s="460"/>
      <c r="BOW16" s="460"/>
      <c r="BOX16" s="460"/>
      <c r="BOY16" s="460"/>
      <c r="BOZ16" s="460"/>
      <c r="BPA16" s="460"/>
      <c r="BPB16" s="460"/>
      <c r="BPC16" s="460"/>
      <c r="BPD16" s="460"/>
      <c r="BPE16" s="460"/>
      <c r="BPF16" s="460"/>
      <c r="BPG16" s="460"/>
      <c r="BPH16" s="460"/>
      <c r="BPI16" s="460"/>
      <c r="BPJ16" s="460"/>
      <c r="BPK16" s="460"/>
      <c r="BPL16" s="460"/>
      <c r="BPM16" s="460"/>
      <c r="BPN16" s="460"/>
      <c r="BPO16" s="460"/>
      <c r="BPP16" s="460"/>
      <c r="BPQ16" s="460"/>
      <c r="BPR16" s="460"/>
      <c r="BPS16" s="460"/>
      <c r="BPT16" s="460"/>
      <c r="BPU16" s="460"/>
      <c r="BPV16" s="460"/>
      <c r="BPW16" s="460"/>
      <c r="BPX16" s="460"/>
      <c r="BPY16" s="460"/>
      <c r="BPZ16" s="460"/>
      <c r="BQA16" s="460"/>
      <c r="BQB16" s="460"/>
      <c r="BQC16" s="460"/>
      <c r="BQD16" s="460"/>
      <c r="BQE16" s="460"/>
      <c r="BQF16" s="460"/>
      <c r="BQG16" s="460"/>
      <c r="BQH16" s="460"/>
      <c r="BQI16" s="460"/>
      <c r="BQJ16" s="460"/>
      <c r="BQK16" s="460"/>
      <c r="BQL16" s="460"/>
      <c r="BQM16" s="460"/>
      <c r="BQN16" s="460"/>
      <c r="BQO16" s="460"/>
      <c r="BQP16" s="460"/>
      <c r="BQQ16" s="460"/>
      <c r="BQR16" s="460"/>
      <c r="BQS16" s="460"/>
      <c r="BQT16" s="460"/>
      <c r="BQU16" s="460"/>
      <c r="BQV16" s="460"/>
      <c r="BQW16" s="460"/>
      <c r="BQX16" s="460"/>
      <c r="BQY16" s="460"/>
      <c r="BQZ16" s="460"/>
      <c r="BRA16" s="460"/>
      <c r="BRB16" s="460"/>
      <c r="BRC16" s="460"/>
      <c r="BRD16" s="460"/>
      <c r="BRE16" s="460"/>
      <c r="BRF16" s="460"/>
      <c r="BRG16" s="460"/>
      <c r="BRH16" s="460"/>
      <c r="BRI16" s="460"/>
      <c r="BRJ16" s="460"/>
      <c r="BRK16" s="460"/>
      <c r="BRL16" s="460"/>
      <c r="BRM16" s="460"/>
      <c r="BRN16" s="460"/>
      <c r="BRO16" s="460"/>
      <c r="BRP16" s="460"/>
      <c r="BRQ16" s="460"/>
      <c r="BRR16" s="460"/>
      <c r="BRS16" s="460"/>
      <c r="BRT16" s="460"/>
      <c r="BRU16" s="460"/>
      <c r="BRV16" s="460"/>
      <c r="BRW16" s="460"/>
      <c r="BRX16" s="460"/>
      <c r="BRY16" s="460"/>
      <c r="BRZ16" s="460"/>
      <c r="BSA16" s="460"/>
      <c r="BSB16" s="460"/>
      <c r="BSC16" s="460"/>
      <c r="BSD16" s="460"/>
      <c r="BSE16" s="460"/>
      <c r="BSF16" s="460"/>
      <c r="BSG16" s="460"/>
      <c r="BSH16" s="460"/>
      <c r="BSI16" s="460"/>
      <c r="BSJ16" s="460"/>
      <c r="BSK16" s="460"/>
      <c r="BSL16" s="460"/>
      <c r="BSM16" s="460"/>
      <c r="BSN16" s="460"/>
      <c r="BSO16" s="460"/>
      <c r="BSP16" s="460"/>
      <c r="BSQ16" s="460"/>
      <c r="BSR16" s="460"/>
      <c r="BSS16" s="460"/>
      <c r="BST16" s="460"/>
      <c r="BSU16" s="460"/>
      <c r="BSV16" s="460"/>
      <c r="BSW16" s="460"/>
      <c r="BSX16" s="460"/>
      <c r="BSY16" s="460"/>
      <c r="BSZ16" s="460"/>
      <c r="BTA16" s="460"/>
      <c r="BTB16" s="460"/>
      <c r="BTC16" s="460"/>
      <c r="BTD16" s="460"/>
      <c r="BTE16" s="460"/>
      <c r="BTF16" s="460"/>
      <c r="BTG16" s="460"/>
      <c r="BTH16" s="460"/>
      <c r="BTI16" s="460"/>
      <c r="BTJ16" s="460"/>
      <c r="BTK16" s="460"/>
      <c r="BTL16" s="460"/>
      <c r="BTM16" s="460"/>
      <c r="BTN16" s="460"/>
      <c r="BTO16" s="460"/>
      <c r="BTP16" s="460"/>
      <c r="BTQ16" s="460"/>
      <c r="BTR16" s="460"/>
      <c r="BTS16" s="460"/>
      <c r="BTT16" s="460"/>
      <c r="BTU16" s="460"/>
      <c r="BTV16" s="460"/>
      <c r="BTW16" s="460"/>
      <c r="BTX16" s="460"/>
      <c r="BTY16" s="460"/>
      <c r="BTZ16" s="460"/>
      <c r="BUA16" s="460"/>
      <c r="BUB16" s="460"/>
      <c r="BUC16" s="460"/>
      <c r="BUD16" s="460"/>
      <c r="BUE16" s="460"/>
      <c r="BUF16" s="460"/>
      <c r="BUG16" s="460"/>
      <c r="BUH16" s="460"/>
      <c r="BUI16" s="460"/>
      <c r="BUJ16" s="460"/>
      <c r="BUK16" s="460"/>
      <c r="BUL16" s="460"/>
      <c r="BUM16" s="460"/>
      <c r="BUN16" s="460"/>
      <c r="BUO16" s="460"/>
      <c r="BUP16" s="460"/>
      <c r="BUQ16" s="460"/>
      <c r="BUR16" s="460"/>
      <c r="BUS16" s="460"/>
      <c r="BUT16" s="460"/>
      <c r="BUU16" s="460"/>
      <c r="BUV16" s="460"/>
      <c r="BUW16" s="460"/>
      <c r="BUX16" s="460"/>
      <c r="BUY16" s="460"/>
      <c r="BUZ16" s="460"/>
      <c r="BVA16" s="460"/>
      <c r="BVB16" s="460"/>
      <c r="BVC16" s="460"/>
      <c r="BVD16" s="460"/>
      <c r="BVE16" s="460"/>
      <c r="BVF16" s="460"/>
      <c r="BVG16" s="460"/>
      <c r="BVH16" s="460"/>
      <c r="BVI16" s="460"/>
      <c r="BVJ16" s="460"/>
      <c r="BVK16" s="460"/>
      <c r="BVL16" s="460"/>
      <c r="BVM16" s="460"/>
      <c r="BVN16" s="460"/>
      <c r="BVO16" s="460"/>
      <c r="BVP16" s="460"/>
      <c r="BVQ16" s="460"/>
      <c r="BVR16" s="460"/>
      <c r="BVS16" s="460"/>
      <c r="BVT16" s="460"/>
      <c r="BVU16" s="460"/>
      <c r="BVV16" s="460"/>
      <c r="BVW16" s="460"/>
      <c r="BVX16" s="460"/>
      <c r="BVY16" s="460"/>
      <c r="BVZ16" s="460"/>
      <c r="BWA16" s="460"/>
      <c r="BWB16" s="460"/>
      <c r="BWC16" s="460"/>
      <c r="BWD16" s="460"/>
      <c r="BWE16" s="460"/>
      <c r="BWF16" s="460"/>
      <c r="BWG16" s="460"/>
      <c r="BWH16" s="460"/>
      <c r="BWI16" s="460"/>
      <c r="BWJ16" s="460"/>
      <c r="BWK16" s="460"/>
      <c r="BWL16" s="460"/>
      <c r="BWM16" s="460"/>
      <c r="BWN16" s="460"/>
      <c r="BWO16" s="460"/>
      <c r="BWP16" s="460"/>
      <c r="BWQ16" s="460"/>
      <c r="BWR16" s="460"/>
      <c r="BWS16" s="460"/>
      <c r="BWT16" s="460"/>
      <c r="BWU16" s="460"/>
      <c r="BWV16" s="460"/>
      <c r="BWW16" s="460"/>
      <c r="BWX16" s="460"/>
      <c r="BWY16" s="460"/>
      <c r="BWZ16" s="460"/>
      <c r="BXA16" s="460"/>
      <c r="BXB16" s="460"/>
      <c r="BXC16" s="460"/>
      <c r="BXD16" s="460"/>
      <c r="BXE16" s="460"/>
      <c r="BXF16" s="460"/>
      <c r="BXG16" s="460"/>
      <c r="BXH16" s="460"/>
      <c r="BXI16" s="460"/>
      <c r="BXJ16" s="460"/>
      <c r="BXK16" s="460"/>
      <c r="BXL16" s="460"/>
      <c r="BXM16" s="460"/>
      <c r="BXN16" s="460"/>
      <c r="BXO16" s="460"/>
      <c r="BXP16" s="460"/>
      <c r="BXQ16" s="460"/>
      <c r="BXR16" s="460"/>
      <c r="BXS16" s="460"/>
      <c r="BXT16" s="460"/>
      <c r="BXU16" s="460"/>
      <c r="BXV16" s="460"/>
      <c r="BXW16" s="460"/>
      <c r="BXX16" s="460"/>
      <c r="BXY16" s="460"/>
      <c r="BXZ16" s="460"/>
      <c r="BYA16" s="460"/>
      <c r="BYB16" s="460"/>
      <c r="BYC16" s="460"/>
      <c r="BYD16" s="460"/>
      <c r="BYE16" s="460"/>
      <c r="BYF16" s="460"/>
      <c r="BYG16" s="460"/>
      <c r="BYH16" s="460"/>
      <c r="BYI16" s="460"/>
      <c r="BYJ16" s="460"/>
      <c r="BYK16" s="460"/>
      <c r="BYL16" s="460"/>
      <c r="BYM16" s="460"/>
      <c r="BYN16" s="460"/>
      <c r="BYO16" s="460"/>
      <c r="BYP16" s="460"/>
      <c r="BYQ16" s="460"/>
      <c r="BYR16" s="460"/>
      <c r="BYS16" s="460"/>
      <c r="BYT16" s="460"/>
      <c r="BYU16" s="460"/>
      <c r="BYV16" s="460"/>
      <c r="BYW16" s="460"/>
      <c r="BYX16" s="460"/>
      <c r="BYY16" s="460"/>
      <c r="BYZ16" s="460"/>
      <c r="BZA16" s="460"/>
      <c r="BZB16" s="460"/>
      <c r="BZC16" s="460"/>
      <c r="BZD16" s="460"/>
      <c r="BZE16" s="460"/>
      <c r="BZF16" s="460"/>
      <c r="BZG16" s="460"/>
      <c r="BZH16" s="460"/>
      <c r="BZI16" s="460"/>
      <c r="BZJ16" s="460"/>
      <c r="BZK16" s="460"/>
      <c r="BZL16" s="460"/>
      <c r="BZM16" s="460"/>
      <c r="BZN16" s="460"/>
      <c r="BZO16" s="460"/>
      <c r="BZP16" s="460"/>
      <c r="BZQ16" s="460"/>
      <c r="BZR16" s="460"/>
      <c r="BZS16" s="460"/>
      <c r="BZT16" s="460"/>
      <c r="BZU16" s="460"/>
      <c r="BZV16" s="460"/>
      <c r="BZW16" s="460"/>
      <c r="BZX16" s="460"/>
      <c r="BZY16" s="460"/>
      <c r="BZZ16" s="460"/>
      <c r="CAA16" s="460"/>
      <c r="CAB16" s="460"/>
      <c r="CAC16" s="460"/>
      <c r="CAD16" s="460"/>
      <c r="CAE16" s="460"/>
      <c r="CAF16" s="460"/>
      <c r="CAG16" s="460"/>
      <c r="CAH16" s="460"/>
      <c r="CAI16" s="460"/>
      <c r="CAJ16" s="460"/>
      <c r="CAK16" s="460"/>
      <c r="CAL16" s="460"/>
      <c r="CAM16" s="460"/>
      <c r="CAN16" s="460"/>
      <c r="CAO16" s="460"/>
      <c r="CAP16" s="460"/>
      <c r="CAQ16" s="460"/>
      <c r="CAR16" s="460"/>
      <c r="CAS16" s="460"/>
      <c r="CAT16" s="460"/>
      <c r="CAU16" s="460"/>
      <c r="CAV16" s="460"/>
      <c r="CAW16" s="460"/>
      <c r="CAX16" s="460"/>
      <c r="CAY16" s="460"/>
      <c r="CAZ16" s="460"/>
      <c r="CBA16" s="460"/>
      <c r="CBB16" s="460"/>
      <c r="CBC16" s="460"/>
      <c r="CBD16" s="460"/>
      <c r="CBE16" s="460"/>
      <c r="CBF16" s="460"/>
      <c r="CBG16" s="460"/>
      <c r="CBH16" s="460"/>
      <c r="CBI16" s="460"/>
      <c r="CBJ16" s="460"/>
      <c r="CBK16" s="460"/>
      <c r="CBL16" s="460"/>
      <c r="CBM16" s="460"/>
      <c r="CBN16" s="460"/>
      <c r="CBO16" s="460"/>
      <c r="CBP16" s="460"/>
      <c r="CBQ16" s="460"/>
      <c r="CBR16" s="460"/>
      <c r="CBS16" s="460"/>
      <c r="CBT16" s="460"/>
      <c r="CBU16" s="460"/>
      <c r="CBV16" s="460"/>
      <c r="CBW16" s="460"/>
      <c r="CBX16" s="460"/>
      <c r="CBY16" s="460"/>
      <c r="CBZ16" s="460"/>
      <c r="CCA16" s="460"/>
      <c r="CCB16" s="460"/>
      <c r="CCC16" s="460"/>
      <c r="CCD16" s="460"/>
      <c r="CCE16" s="460"/>
      <c r="CCF16" s="460"/>
      <c r="CCG16" s="460"/>
      <c r="CCH16" s="460"/>
      <c r="CCI16" s="460"/>
      <c r="CCJ16" s="460"/>
      <c r="CCK16" s="460"/>
      <c r="CCL16" s="460"/>
      <c r="CCM16" s="460"/>
      <c r="CCN16" s="460"/>
      <c r="CCO16" s="460"/>
      <c r="CCP16" s="460"/>
      <c r="CCQ16" s="460"/>
      <c r="CCR16" s="460"/>
      <c r="CCS16" s="460"/>
      <c r="CCT16" s="460"/>
      <c r="CCU16" s="460"/>
      <c r="CCV16" s="460"/>
      <c r="CCW16" s="460"/>
      <c r="CCX16" s="460"/>
      <c r="CCY16" s="460"/>
      <c r="CCZ16" s="460"/>
      <c r="CDA16" s="460"/>
      <c r="CDB16" s="460"/>
      <c r="CDC16" s="460"/>
      <c r="CDD16" s="460"/>
      <c r="CDE16" s="460"/>
      <c r="CDF16" s="460"/>
      <c r="CDG16" s="460"/>
      <c r="CDH16" s="460"/>
      <c r="CDI16" s="460"/>
      <c r="CDJ16" s="460"/>
      <c r="CDK16" s="460"/>
      <c r="CDL16" s="460"/>
      <c r="CDM16" s="460"/>
      <c r="CDN16" s="460"/>
      <c r="CDO16" s="460"/>
      <c r="CDP16" s="460"/>
      <c r="CDQ16" s="460"/>
      <c r="CDR16" s="460"/>
      <c r="CDS16" s="460"/>
      <c r="CDT16" s="460"/>
      <c r="CDU16" s="460"/>
      <c r="CDV16" s="460"/>
      <c r="CDW16" s="460"/>
      <c r="CDX16" s="460"/>
      <c r="CDY16" s="460"/>
      <c r="CDZ16" s="460"/>
      <c r="CEA16" s="460"/>
      <c r="CEB16" s="460"/>
      <c r="CEC16" s="460"/>
      <c r="CED16" s="460"/>
      <c r="CEE16" s="460"/>
      <c r="CEF16" s="460"/>
      <c r="CEG16" s="460"/>
      <c r="CEH16" s="460"/>
      <c r="CEI16" s="460"/>
      <c r="CEJ16" s="460"/>
      <c r="CEK16" s="460"/>
      <c r="CEL16" s="460"/>
      <c r="CEM16" s="460"/>
      <c r="CEN16" s="460"/>
      <c r="CEO16" s="460"/>
      <c r="CEP16" s="460"/>
      <c r="CEQ16" s="460"/>
      <c r="CER16" s="460"/>
      <c r="CES16" s="460"/>
      <c r="CET16" s="460"/>
      <c r="CEU16" s="460"/>
      <c r="CEV16" s="460"/>
      <c r="CEW16" s="460"/>
      <c r="CEX16" s="460"/>
      <c r="CEY16" s="460"/>
      <c r="CEZ16" s="460"/>
      <c r="CFA16" s="460"/>
      <c r="CFB16" s="460"/>
      <c r="CFC16" s="460"/>
      <c r="CFD16" s="460"/>
      <c r="CFE16" s="460"/>
      <c r="CFF16" s="460"/>
      <c r="CFG16" s="460"/>
      <c r="CFH16" s="460"/>
      <c r="CFI16" s="460"/>
      <c r="CFJ16" s="460"/>
      <c r="CFK16" s="460"/>
      <c r="CFL16" s="460"/>
      <c r="CFM16" s="460"/>
      <c r="CFN16" s="460"/>
      <c r="CFO16" s="460"/>
      <c r="CFP16" s="460"/>
      <c r="CFQ16" s="460"/>
      <c r="CFR16" s="460"/>
      <c r="CFS16" s="460"/>
      <c r="CFT16" s="460"/>
      <c r="CFU16" s="460"/>
      <c r="CFV16" s="460"/>
      <c r="CFW16" s="460"/>
      <c r="CFX16" s="460"/>
      <c r="CFY16" s="460"/>
      <c r="CFZ16" s="460"/>
      <c r="CGA16" s="460"/>
      <c r="CGB16" s="460"/>
      <c r="CGC16" s="460"/>
      <c r="CGD16" s="460"/>
      <c r="CGE16" s="460"/>
      <c r="CGF16" s="460"/>
      <c r="CGG16" s="460"/>
      <c r="CGH16" s="460"/>
      <c r="CGI16" s="460"/>
      <c r="CGJ16" s="460"/>
      <c r="CGK16" s="460"/>
      <c r="CGL16" s="460"/>
      <c r="CGM16" s="460"/>
      <c r="CGN16" s="460"/>
      <c r="CGO16" s="460"/>
      <c r="CGP16" s="460"/>
      <c r="CGQ16" s="460"/>
      <c r="CGR16" s="460"/>
      <c r="CGS16" s="460"/>
      <c r="CGT16" s="460"/>
      <c r="CGU16" s="460"/>
      <c r="CGV16" s="460"/>
      <c r="CGW16" s="460"/>
      <c r="CGX16" s="460"/>
      <c r="CGY16" s="460"/>
      <c r="CGZ16" s="460"/>
      <c r="CHA16" s="460"/>
      <c r="CHB16" s="460"/>
      <c r="CHC16" s="460"/>
      <c r="CHD16" s="460"/>
      <c r="CHE16" s="460"/>
      <c r="CHF16" s="460"/>
      <c r="CHG16" s="460"/>
      <c r="CHH16" s="460"/>
      <c r="CHI16" s="460"/>
      <c r="CHJ16" s="460"/>
      <c r="CHK16" s="460"/>
      <c r="CHL16" s="460"/>
      <c r="CHM16" s="460"/>
      <c r="CHN16" s="460"/>
      <c r="CHO16" s="460"/>
      <c r="CHP16" s="460"/>
      <c r="CHQ16" s="460"/>
      <c r="CHR16" s="460"/>
      <c r="CHS16" s="460"/>
      <c r="CHT16" s="460"/>
      <c r="CHU16" s="460"/>
      <c r="CHV16" s="460"/>
      <c r="CHW16" s="460"/>
      <c r="CHX16" s="460"/>
      <c r="CHY16" s="460"/>
      <c r="CHZ16" s="460"/>
      <c r="CIA16" s="460"/>
      <c r="CIB16" s="460"/>
      <c r="CIC16" s="460"/>
      <c r="CID16" s="460"/>
      <c r="CIE16" s="460"/>
      <c r="CIF16" s="460"/>
      <c r="CIG16" s="460"/>
      <c r="CIH16" s="460"/>
      <c r="CII16" s="460"/>
      <c r="CIJ16" s="460"/>
      <c r="CIK16" s="460"/>
      <c r="CIL16" s="460"/>
      <c r="CIM16" s="460"/>
      <c r="CIN16" s="460"/>
      <c r="CIO16" s="460"/>
      <c r="CIP16" s="460"/>
      <c r="CIQ16" s="460"/>
      <c r="CIR16" s="460"/>
      <c r="CIS16" s="460"/>
      <c r="CIT16" s="460"/>
      <c r="CIU16" s="460"/>
      <c r="CIV16" s="460"/>
      <c r="CIW16" s="460"/>
      <c r="CIX16" s="460"/>
      <c r="CIY16" s="460"/>
      <c r="CIZ16" s="460"/>
      <c r="CJA16" s="460"/>
      <c r="CJB16" s="460"/>
      <c r="CJC16" s="460"/>
      <c r="CJD16" s="460"/>
      <c r="CJE16" s="460"/>
      <c r="CJF16" s="460"/>
      <c r="CJG16" s="460"/>
      <c r="CJH16" s="460"/>
      <c r="CJI16" s="460"/>
      <c r="CJJ16" s="460"/>
      <c r="CJK16" s="460"/>
      <c r="CJL16" s="460"/>
      <c r="CJM16" s="460"/>
      <c r="CJN16" s="460"/>
      <c r="CJO16" s="460"/>
      <c r="CJP16" s="460"/>
      <c r="CJQ16" s="460"/>
      <c r="CJR16" s="460"/>
      <c r="CJS16" s="460"/>
      <c r="CJT16" s="460"/>
      <c r="CJU16" s="460"/>
      <c r="CJV16" s="460"/>
      <c r="CJW16" s="460"/>
      <c r="CJX16" s="460"/>
      <c r="CJY16" s="460"/>
      <c r="CJZ16" s="460"/>
      <c r="CKA16" s="460"/>
      <c r="CKB16" s="460"/>
      <c r="CKC16" s="460"/>
      <c r="CKD16" s="460"/>
      <c r="CKE16" s="460"/>
      <c r="CKF16" s="460"/>
      <c r="CKG16" s="460"/>
      <c r="CKH16" s="460"/>
      <c r="CKI16" s="460"/>
      <c r="CKJ16" s="460"/>
      <c r="CKK16" s="460"/>
      <c r="CKL16" s="460"/>
      <c r="CKM16" s="460"/>
      <c r="CKN16" s="460"/>
      <c r="CKO16" s="460"/>
      <c r="CKP16" s="460"/>
      <c r="CKQ16" s="460"/>
      <c r="CKR16" s="460"/>
      <c r="CKS16" s="460"/>
      <c r="CKT16" s="460"/>
      <c r="CKU16" s="460"/>
      <c r="CKV16" s="460"/>
      <c r="CKW16" s="460"/>
      <c r="CKX16" s="460"/>
      <c r="CKY16" s="460"/>
      <c r="CKZ16" s="460"/>
      <c r="CLA16" s="460"/>
      <c r="CLB16" s="460"/>
      <c r="CLC16" s="460"/>
      <c r="CLD16" s="460"/>
      <c r="CLE16" s="460"/>
      <c r="CLF16" s="460"/>
      <c r="CLG16" s="460"/>
      <c r="CLH16" s="460"/>
      <c r="CLI16" s="460"/>
      <c r="CLJ16" s="460"/>
      <c r="CLK16" s="460"/>
      <c r="CLL16" s="460"/>
      <c r="CLM16" s="460"/>
      <c r="CLN16" s="460"/>
      <c r="CLO16" s="460"/>
      <c r="CLP16" s="460"/>
      <c r="CLQ16" s="460"/>
      <c r="CLR16" s="460"/>
      <c r="CLS16" s="460"/>
      <c r="CLT16" s="460"/>
      <c r="CLU16" s="460"/>
      <c r="CLV16" s="460"/>
      <c r="CLW16" s="460"/>
      <c r="CLX16" s="460"/>
      <c r="CLY16" s="460"/>
      <c r="CLZ16" s="460"/>
      <c r="CMA16" s="460"/>
      <c r="CMB16" s="460"/>
      <c r="CMC16" s="460"/>
      <c r="CMD16" s="460"/>
      <c r="CME16" s="460"/>
      <c r="CMF16" s="460"/>
      <c r="CMG16" s="460"/>
      <c r="CMH16" s="460"/>
      <c r="CMI16" s="460"/>
      <c r="CMJ16" s="460"/>
      <c r="CMK16" s="460"/>
      <c r="CML16" s="460"/>
      <c r="CMM16" s="460"/>
      <c r="CMN16" s="460"/>
      <c r="CMO16" s="460"/>
      <c r="CMP16" s="460"/>
      <c r="CMQ16" s="460"/>
      <c r="CMR16" s="460"/>
      <c r="CMS16" s="460"/>
      <c r="CMT16" s="460"/>
      <c r="CMU16" s="460"/>
      <c r="CMV16" s="460"/>
      <c r="CMW16" s="460"/>
      <c r="CMX16" s="460"/>
      <c r="CMY16" s="460"/>
      <c r="CMZ16" s="460"/>
      <c r="CNA16" s="460"/>
      <c r="CNB16" s="460"/>
      <c r="CNC16" s="460"/>
      <c r="CND16" s="460"/>
      <c r="CNE16" s="460"/>
      <c r="CNF16" s="460"/>
      <c r="CNG16" s="460"/>
      <c r="CNH16" s="460"/>
      <c r="CNI16" s="460"/>
      <c r="CNJ16" s="460"/>
      <c r="CNK16" s="460"/>
      <c r="CNL16" s="460"/>
      <c r="CNM16" s="460"/>
      <c r="CNN16" s="460"/>
      <c r="CNO16" s="460"/>
      <c r="CNP16" s="460"/>
      <c r="CNQ16" s="460"/>
      <c r="CNR16" s="460"/>
      <c r="CNS16" s="460"/>
      <c r="CNT16" s="460"/>
      <c r="CNU16" s="460"/>
      <c r="CNV16" s="460"/>
      <c r="CNW16" s="460"/>
      <c r="CNX16" s="460"/>
      <c r="CNY16" s="460"/>
      <c r="CNZ16" s="460"/>
      <c r="COA16" s="460"/>
      <c r="COB16" s="460"/>
      <c r="COC16" s="460"/>
      <c r="COD16" s="460"/>
      <c r="COE16" s="460"/>
      <c r="COF16" s="460"/>
      <c r="COG16" s="460"/>
      <c r="COH16" s="460"/>
      <c r="COI16" s="460"/>
      <c r="COJ16" s="460"/>
      <c r="COK16" s="460"/>
      <c r="COL16" s="460"/>
      <c r="COM16" s="460"/>
      <c r="CON16" s="460"/>
      <c r="COO16" s="460"/>
      <c r="COP16" s="460"/>
      <c r="COQ16" s="460"/>
      <c r="COR16" s="460"/>
      <c r="COS16" s="460"/>
      <c r="COT16" s="460"/>
      <c r="COU16" s="460"/>
      <c r="COV16" s="460"/>
      <c r="COW16" s="460"/>
      <c r="COX16" s="460"/>
      <c r="COY16" s="460"/>
      <c r="COZ16" s="460"/>
      <c r="CPA16" s="460"/>
      <c r="CPB16" s="460"/>
      <c r="CPC16" s="460"/>
      <c r="CPD16" s="460"/>
      <c r="CPE16" s="460"/>
      <c r="CPF16" s="460"/>
      <c r="CPG16" s="460"/>
      <c r="CPH16" s="460"/>
      <c r="CPI16" s="460"/>
      <c r="CPJ16" s="460"/>
      <c r="CPK16" s="460"/>
      <c r="CPL16" s="460"/>
      <c r="CPM16" s="460"/>
      <c r="CPN16" s="460"/>
      <c r="CPO16" s="460"/>
      <c r="CPP16" s="460"/>
      <c r="CPQ16" s="460"/>
      <c r="CPR16" s="460"/>
      <c r="CPS16" s="460"/>
      <c r="CPT16" s="460"/>
      <c r="CPU16" s="460"/>
      <c r="CPV16" s="460"/>
      <c r="CPW16" s="460"/>
      <c r="CPX16" s="460"/>
      <c r="CPY16" s="460"/>
      <c r="CPZ16" s="460"/>
      <c r="CQA16" s="460"/>
      <c r="CQB16" s="460"/>
      <c r="CQC16" s="460"/>
      <c r="CQD16" s="460"/>
      <c r="CQE16" s="460"/>
      <c r="CQF16" s="460"/>
      <c r="CQG16" s="460"/>
      <c r="CQH16" s="460"/>
      <c r="CQI16" s="460"/>
      <c r="CQJ16" s="460"/>
      <c r="CQK16" s="460"/>
      <c r="CQL16" s="460"/>
      <c r="CQM16" s="460"/>
      <c r="CQN16" s="460"/>
      <c r="CQO16" s="460"/>
      <c r="CQP16" s="460"/>
      <c r="CQQ16" s="460"/>
      <c r="CQR16" s="460"/>
      <c r="CQS16" s="460"/>
      <c r="CQT16" s="460"/>
      <c r="CQU16" s="460"/>
      <c r="CQV16" s="460"/>
      <c r="CQW16" s="460"/>
      <c r="CQX16" s="460"/>
      <c r="CQY16" s="460"/>
      <c r="CQZ16" s="460"/>
      <c r="CRA16" s="460"/>
      <c r="CRB16" s="460"/>
      <c r="CRC16" s="460"/>
      <c r="CRD16" s="460"/>
      <c r="CRE16" s="460"/>
      <c r="CRF16" s="460"/>
      <c r="CRG16" s="460"/>
      <c r="CRH16" s="460"/>
      <c r="CRI16" s="460"/>
      <c r="CRJ16" s="460"/>
      <c r="CRK16" s="460"/>
      <c r="CRL16" s="460"/>
      <c r="CRM16" s="460"/>
      <c r="CRN16" s="460"/>
      <c r="CRO16" s="460"/>
      <c r="CRP16" s="460"/>
      <c r="CRQ16" s="460"/>
      <c r="CRR16" s="460"/>
      <c r="CRS16" s="460"/>
      <c r="CRT16" s="460"/>
      <c r="CRU16" s="460"/>
      <c r="CRV16" s="460"/>
      <c r="CRW16" s="460"/>
      <c r="CRX16" s="460"/>
      <c r="CRY16" s="460"/>
      <c r="CRZ16" s="460"/>
      <c r="CSA16" s="460"/>
      <c r="CSB16" s="460"/>
      <c r="CSC16" s="460"/>
      <c r="CSD16" s="460"/>
      <c r="CSE16" s="460"/>
      <c r="CSF16" s="460"/>
      <c r="CSG16" s="460"/>
      <c r="CSH16" s="460"/>
      <c r="CSI16" s="460"/>
      <c r="CSJ16" s="460"/>
      <c r="CSK16" s="460"/>
      <c r="CSL16" s="460"/>
      <c r="CSM16" s="460"/>
      <c r="CSN16" s="460"/>
      <c r="CSO16" s="460"/>
      <c r="CSP16" s="460"/>
      <c r="CSQ16" s="460"/>
      <c r="CSR16" s="460"/>
      <c r="CSS16" s="460"/>
      <c r="CST16" s="460"/>
      <c r="CSU16" s="460"/>
      <c r="CSV16" s="460"/>
      <c r="CSW16" s="460"/>
      <c r="CSX16" s="460"/>
      <c r="CSY16" s="460"/>
      <c r="CSZ16" s="460"/>
      <c r="CTA16" s="460"/>
      <c r="CTB16" s="460"/>
      <c r="CTC16" s="460"/>
      <c r="CTD16" s="460"/>
      <c r="CTE16" s="460"/>
      <c r="CTF16" s="460"/>
      <c r="CTG16" s="460"/>
      <c r="CTH16" s="460"/>
      <c r="CTI16" s="460"/>
      <c r="CTJ16" s="460"/>
      <c r="CTK16" s="460"/>
      <c r="CTL16" s="460"/>
      <c r="CTM16" s="460"/>
      <c r="CTN16" s="460"/>
      <c r="CTO16" s="460"/>
      <c r="CTP16" s="460"/>
      <c r="CTQ16" s="460"/>
      <c r="CTR16" s="460"/>
      <c r="CTS16" s="460"/>
      <c r="CTT16" s="460"/>
      <c r="CTU16" s="460"/>
      <c r="CTV16" s="460"/>
      <c r="CTW16" s="460"/>
      <c r="CTX16" s="460"/>
      <c r="CTY16" s="460"/>
      <c r="CTZ16" s="460"/>
      <c r="CUA16" s="460"/>
      <c r="CUB16" s="460"/>
      <c r="CUC16" s="460"/>
      <c r="CUD16" s="460"/>
      <c r="CUE16" s="460"/>
      <c r="CUF16" s="460"/>
      <c r="CUG16" s="460"/>
      <c r="CUH16" s="460"/>
      <c r="CUI16" s="460"/>
      <c r="CUJ16" s="460"/>
      <c r="CUK16" s="460"/>
      <c r="CUL16" s="460"/>
      <c r="CUM16" s="460"/>
      <c r="CUN16" s="460"/>
      <c r="CUO16" s="460"/>
      <c r="CUP16" s="460"/>
      <c r="CUQ16" s="460"/>
      <c r="CUR16" s="460"/>
      <c r="CUS16" s="460"/>
      <c r="CUT16" s="460"/>
      <c r="CUU16" s="460"/>
      <c r="CUV16" s="460"/>
      <c r="CUW16" s="460"/>
      <c r="CUX16" s="460"/>
      <c r="CUY16" s="460"/>
      <c r="CUZ16" s="460"/>
      <c r="CVA16" s="460"/>
      <c r="CVB16" s="460"/>
      <c r="CVC16" s="460"/>
      <c r="CVD16" s="460"/>
      <c r="CVE16" s="460"/>
      <c r="CVF16" s="460"/>
      <c r="CVG16" s="460"/>
      <c r="CVH16" s="460"/>
      <c r="CVI16" s="460"/>
      <c r="CVJ16" s="460"/>
      <c r="CVK16" s="460"/>
      <c r="CVL16" s="460"/>
      <c r="CVM16" s="460"/>
      <c r="CVN16" s="460"/>
      <c r="CVO16" s="460"/>
      <c r="CVP16" s="460"/>
      <c r="CVQ16" s="460"/>
      <c r="CVR16" s="460"/>
      <c r="CVS16" s="460"/>
      <c r="CVT16" s="460"/>
      <c r="CVU16" s="460"/>
      <c r="CVV16" s="460"/>
      <c r="CVW16" s="460"/>
      <c r="CVX16" s="460"/>
      <c r="CVY16" s="460"/>
      <c r="CVZ16" s="460"/>
      <c r="CWA16" s="460"/>
      <c r="CWB16" s="460"/>
      <c r="CWC16" s="460"/>
      <c r="CWD16" s="460"/>
      <c r="CWE16" s="460"/>
      <c r="CWF16" s="460"/>
      <c r="CWG16" s="460"/>
      <c r="CWH16" s="460"/>
      <c r="CWI16" s="460"/>
      <c r="CWJ16" s="460"/>
      <c r="CWK16" s="460"/>
      <c r="CWL16" s="460"/>
      <c r="CWM16" s="460"/>
      <c r="CWN16" s="460"/>
      <c r="CWO16" s="460"/>
      <c r="CWP16" s="460"/>
      <c r="CWQ16" s="460"/>
      <c r="CWR16" s="460"/>
      <c r="CWS16" s="460"/>
      <c r="CWT16" s="460"/>
      <c r="CWU16" s="460"/>
      <c r="CWV16" s="460"/>
      <c r="CWW16" s="460"/>
      <c r="CWX16" s="460"/>
      <c r="CWY16" s="460"/>
      <c r="CWZ16" s="460"/>
      <c r="CXA16" s="460"/>
      <c r="CXB16" s="460"/>
      <c r="CXC16" s="460"/>
      <c r="CXD16" s="460"/>
      <c r="CXE16" s="460"/>
      <c r="CXF16" s="460"/>
      <c r="CXG16" s="460"/>
      <c r="CXH16" s="460"/>
      <c r="CXI16" s="460"/>
      <c r="CXJ16" s="460"/>
      <c r="CXK16" s="460"/>
      <c r="CXL16" s="460"/>
      <c r="CXM16" s="460"/>
      <c r="CXN16" s="460"/>
      <c r="CXO16" s="460"/>
      <c r="CXP16" s="460"/>
      <c r="CXQ16" s="460"/>
      <c r="CXR16" s="460"/>
      <c r="CXS16" s="460"/>
      <c r="CXT16" s="460"/>
      <c r="CXU16" s="460"/>
      <c r="CXV16" s="460"/>
      <c r="CXW16" s="460"/>
      <c r="CXX16" s="460"/>
      <c r="CXY16" s="460"/>
      <c r="CXZ16" s="460"/>
      <c r="CYA16" s="460"/>
      <c r="CYB16" s="460"/>
      <c r="CYC16" s="460"/>
      <c r="CYD16" s="460"/>
      <c r="CYE16" s="460"/>
      <c r="CYF16" s="460"/>
      <c r="CYG16" s="460"/>
      <c r="CYH16" s="460"/>
      <c r="CYI16" s="460"/>
      <c r="CYJ16" s="460"/>
      <c r="CYK16" s="460"/>
      <c r="CYL16" s="460"/>
      <c r="CYM16" s="460"/>
      <c r="CYN16" s="460"/>
      <c r="CYO16" s="460"/>
      <c r="CYP16" s="460"/>
      <c r="CYQ16" s="460"/>
      <c r="CYR16" s="460"/>
      <c r="CYS16" s="460"/>
      <c r="CYT16" s="460"/>
      <c r="CYU16" s="460"/>
      <c r="CYV16" s="460"/>
      <c r="CYW16" s="460"/>
      <c r="CYX16" s="460"/>
      <c r="CYY16" s="460"/>
      <c r="CYZ16" s="460"/>
      <c r="CZA16" s="460"/>
      <c r="CZB16" s="460"/>
      <c r="CZC16" s="460"/>
      <c r="CZD16" s="460"/>
      <c r="CZE16" s="460"/>
      <c r="CZF16" s="460"/>
      <c r="CZG16" s="460"/>
      <c r="CZH16" s="460"/>
      <c r="CZI16" s="460"/>
      <c r="CZJ16" s="460"/>
      <c r="CZK16" s="460"/>
      <c r="CZL16" s="460"/>
      <c r="CZM16" s="460"/>
      <c r="CZN16" s="460"/>
      <c r="CZO16" s="460"/>
      <c r="CZP16" s="460"/>
      <c r="CZQ16" s="460"/>
      <c r="CZR16" s="460"/>
      <c r="CZS16" s="460"/>
      <c r="CZT16" s="460"/>
      <c r="CZU16" s="460"/>
      <c r="CZV16" s="460"/>
      <c r="CZW16" s="460"/>
      <c r="CZX16" s="460"/>
      <c r="CZY16" s="460"/>
      <c r="CZZ16" s="460"/>
      <c r="DAA16" s="460"/>
      <c r="DAB16" s="460"/>
      <c r="DAC16" s="460"/>
      <c r="DAD16" s="460"/>
      <c r="DAE16" s="460"/>
      <c r="DAF16" s="460"/>
      <c r="DAG16" s="460"/>
      <c r="DAH16" s="460"/>
      <c r="DAI16" s="460"/>
      <c r="DAJ16" s="460"/>
      <c r="DAK16" s="460"/>
      <c r="DAL16" s="460"/>
      <c r="DAM16" s="460"/>
      <c r="DAN16" s="460"/>
      <c r="DAO16" s="460"/>
      <c r="DAP16" s="460"/>
      <c r="DAQ16" s="460"/>
      <c r="DAR16" s="460"/>
      <c r="DAS16" s="460"/>
      <c r="DAT16" s="460"/>
      <c r="DAU16" s="460"/>
      <c r="DAV16" s="460"/>
      <c r="DAW16" s="460"/>
      <c r="DAX16" s="460"/>
      <c r="DAY16" s="460"/>
      <c r="DAZ16" s="460"/>
      <c r="DBA16" s="460"/>
      <c r="DBB16" s="460"/>
      <c r="DBC16" s="460"/>
      <c r="DBD16" s="460"/>
      <c r="DBE16" s="460"/>
      <c r="DBF16" s="460"/>
      <c r="DBG16" s="460"/>
      <c r="DBH16" s="460"/>
      <c r="DBI16" s="460"/>
      <c r="DBJ16" s="460"/>
      <c r="DBK16" s="460"/>
      <c r="DBL16" s="460"/>
      <c r="DBM16" s="460"/>
      <c r="DBN16" s="460"/>
      <c r="DBO16" s="460"/>
      <c r="DBP16" s="460"/>
      <c r="DBQ16" s="460"/>
      <c r="DBR16" s="460"/>
      <c r="DBS16" s="460"/>
      <c r="DBT16" s="460"/>
      <c r="DBU16" s="460"/>
      <c r="DBV16" s="460"/>
      <c r="DBW16" s="460"/>
      <c r="DBX16" s="460"/>
      <c r="DBY16" s="460"/>
      <c r="DBZ16" s="460"/>
      <c r="DCA16" s="460"/>
      <c r="DCB16" s="460"/>
      <c r="DCC16" s="460"/>
      <c r="DCD16" s="460"/>
      <c r="DCE16" s="460"/>
      <c r="DCF16" s="460"/>
      <c r="DCG16" s="460"/>
      <c r="DCH16" s="460"/>
      <c r="DCI16" s="460"/>
      <c r="DCJ16" s="460"/>
      <c r="DCK16" s="460"/>
      <c r="DCL16" s="460"/>
      <c r="DCM16" s="460"/>
      <c r="DCN16" s="460"/>
      <c r="DCO16" s="460"/>
      <c r="DCP16" s="460"/>
      <c r="DCQ16" s="460"/>
      <c r="DCR16" s="460"/>
      <c r="DCS16" s="460"/>
      <c r="DCT16" s="460"/>
      <c r="DCU16" s="460"/>
      <c r="DCV16" s="460"/>
      <c r="DCW16" s="460"/>
      <c r="DCX16" s="460"/>
      <c r="DCY16" s="460"/>
      <c r="DCZ16" s="460"/>
      <c r="DDA16" s="460"/>
      <c r="DDB16" s="460"/>
      <c r="DDC16" s="460"/>
      <c r="DDD16" s="460"/>
      <c r="DDE16" s="460"/>
      <c r="DDF16" s="460"/>
      <c r="DDG16" s="460"/>
      <c r="DDH16" s="460"/>
      <c r="DDI16" s="460"/>
      <c r="DDJ16" s="460"/>
      <c r="DDK16" s="460"/>
      <c r="DDL16" s="460"/>
      <c r="DDM16" s="460"/>
      <c r="DDN16" s="460"/>
      <c r="DDO16" s="460"/>
      <c r="DDP16" s="460"/>
      <c r="DDQ16" s="460"/>
      <c r="DDR16" s="460"/>
      <c r="DDS16" s="460"/>
      <c r="DDT16" s="460"/>
      <c r="DDU16" s="460"/>
      <c r="DDV16" s="460"/>
      <c r="DDW16" s="460"/>
      <c r="DDX16" s="460"/>
      <c r="DDY16" s="460"/>
      <c r="DDZ16" s="460"/>
      <c r="DEA16" s="460"/>
      <c r="DEB16" s="460"/>
      <c r="DEC16" s="460"/>
      <c r="DED16" s="460"/>
      <c r="DEE16" s="460"/>
      <c r="DEF16" s="460"/>
      <c r="DEG16" s="460"/>
      <c r="DEH16" s="460"/>
      <c r="DEI16" s="460"/>
      <c r="DEJ16" s="460"/>
      <c r="DEK16" s="460"/>
      <c r="DEL16" s="460"/>
      <c r="DEM16" s="460"/>
      <c r="DEN16" s="460"/>
      <c r="DEO16" s="460"/>
      <c r="DEP16" s="460"/>
      <c r="DEQ16" s="460"/>
      <c r="DER16" s="460"/>
      <c r="DES16" s="460"/>
      <c r="DET16" s="460"/>
      <c r="DEU16" s="460"/>
      <c r="DEV16" s="460"/>
      <c r="DEW16" s="460"/>
      <c r="DEX16" s="460"/>
      <c r="DEY16" s="460"/>
      <c r="DEZ16" s="460"/>
      <c r="DFA16" s="460"/>
      <c r="DFB16" s="460"/>
      <c r="DFC16" s="460"/>
      <c r="DFD16" s="460"/>
      <c r="DFE16" s="460"/>
      <c r="DFF16" s="460"/>
      <c r="DFG16" s="460"/>
      <c r="DFH16" s="460"/>
      <c r="DFI16" s="460"/>
      <c r="DFJ16" s="460"/>
      <c r="DFK16" s="460"/>
      <c r="DFL16" s="460"/>
      <c r="DFM16" s="460"/>
      <c r="DFN16" s="460"/>
      <c r="DFO16" s="460"/>
      <c r="DFP16" s="460"/>
      <c r="DFQ16" s="460"/>
      <c r="DFR16" s="460"/>
      <c r="DFS16" s="460"/>
      <c r="DFT16" s="460"/>
      <c r="DFU16" s="460"/>
      <c r="DFV16" s="460"/>
      <c r="DFW16" s="460"/>
      <c r="DFX16" s="460"/>
      <c r="DFY16" s="460"/>
      <c r="DFZ16" s="460"/>
      <c r="DGA16" s="460"/>
      <c r="DGB16" s="460"/>
      <c r="DGC16" s="460"/>
      <c r="DGD16" s="460"/>
      <c r="DGE16" s="460"/>
      <c r="DGF16" s="460"/>
      <c r="DGG16" s="460"/>
      <c r="DGH16" s="460"/>
      <c r="DGI16" s="460"/>
      <c r="DGJ16" s="460"/>
      <c r="DGK16" s="460"/>
      <c r="DGL16" s="460"/>
      <c r="DGM16" s="460"/>
      <c r="DGN16" s="460"/>
      <c r="DGO16" s="460"/>
      <c r="DGP16" s="460"/>
      <c r="DGQ16" s="460"/>
      <c r="DGR16" s="460"/>
      <c r="DGS16" s="460"/>
      <c r="DGT16" s="460"/>
      <c r="DGU16" s="460"/>
      <c r="DGV16" s="460"/>
      <c r="DGW16" s="460"/>
      <c r="DGX16" s="460"/>
      <c r="DGY16" s="460"/>
      <c r="DGZ16" s="460"/>
      <c r="DHA16" s="460"/>
      <c r="DHB16" s="460"/>
      <c r="DHC16" s="460"/>
      <c r="DHD16" s="460"/>
      <c r="DHE16" s="460"/>
      <c r="DHF16" s="460"/>
      <c r="DHG16" s="460"/>
      <c r="DHH16" s="460"/>
      <c r="DHI16" s="460"/>
      <c r="DHJ16" s="460"/>
      <c r="DHK16" s="460"/>
      <c r="DHL16" s="460"/>
      <c r="DHM16" s="460"/>
      <c r="DHN16" s="460"/>
      <c r="DHO16" s="460"/>
      <c r="DHP16" s="460"/>
      <c r="DHQ16" s="460"/>
      <c r="DHR16" s="460"/>
      <c r="DHS16" s="460"/>
      <c r="DHT16" s="460"/>
      <c r="DHU16" s="460"/>
      <c r="DHV16" s="460"/>
      <c r="DHW16" s="460"/>
      <c r="DHX16" s="460"/>
      <c r="DHY16" s="460"/>
      <c r="DHZ16" s="460"/>
      <c r="DIA16" s="460"/>
      <c r="DIB16" s="460"/>
      <c r="DIC16" s="460"/>
      <c r="DID16" s="460"/>
      <c r="DIE16" s="460"/>
      <c r="DIF16" s="460"/>
      <c r="DIG16" s="460"/>
      <c r="DIH16" s="460"/>
      <c r="DII16" s="460"/>
      <c r="DIJ16" s="460"/>
      <c r="DIK16" s="460"/>
      <c r="DIL16" s="460"/>
      <c r="DIM16" s="460"/>
      <c r="DIN16" s="460"/>
      <c r="DIO16" s="460"/>
      <c r="DIP16" s="460"/>
      <c r="DIQ16" s="460"/>
      <c r="DIR16" s="460"/>
      <c r="DIS16" s="460"/>
      <c r="DIT16" s="460"/>
      <c r="DIU16" s="460"/>
      <c r="DIV16" s="460"/>
      <c r="DIW16" s="460"/>
      <c r="DIX16" s="460"/>
      <c r="DIY16" s="460"/>
      <c r="DIZ16" s="460"/>
      <c r="DJA16" s="460"/>
      <c r="DJB16" s="460"/>
      <c r="DJC16" s="460"/>
      <c r="DJD16" s="460"/>
      <c r="DJE16" s="460"/>
      <c r="DJF16" s="460"/>
      <c r="DJG16" s="460"/>
      <c r="DJH16" s="460"/>
      <c r="DJI16" s="460"/>
      <c r="DJJ16" s="460"/>
      <c r="DJK16" s="460"/>
      <c r="DJL16" s="460"/>
      <c r="DJM16" s="460"/>
      <c r="DJN16" s="460"/>
      <c r="DJO16" s="460"/>
      <c r="DJP16" s="460"/>
      <c r="DJQ16" s="460"/>
      <c r="DJR16" s="460"/>
      <c r="DJS16" s="460"/>
      <c r="DJT16" s="460"/>
      <c r="DJU16" s="460"/>
      <c r="DJV16" s="460"/>
      <c r="DJW16" s="460"/>
      <c r="DJX16" s="460"/>
      <c r="DJY16" s="460"/>
      <c r="DJZ16" s="460"/>
      <c r="DKA16" s="460"/>
      <c r="DKB16" s="460"/>
      <c r="DKC16" s="460"/>
      <c r="DKD16" s="460"/>
      <c r="DKE16" s="460"/>
      <c r="DKF16" s="460"/>
      <c r="DKG16" s="460"/>
      <c r="DKH16" s="460"/>
      <c r="DKI16" s="460"/>
      <c r="DKJ16" s="460"/>
      <c r="DKK16" s="460"/>
      <c r="DKL16" s="460"/>
      <c r="DKM16" s="460"/>
      <c r="DKN16" s="460"/>
      <c r="DKO16" s="460"/>
      <c r="DKP16" s="460"/>
      <c r="DKQ16" s="460"/>
      <c r="DKR16" s="460"/>
      <c r="DKS16" s="460"/>
      <c r="DKT16" s="460"/>
      <c r="DKU16" s="460"/>
      <c r="DKV16" s="460"/>
      <c r="DKW16" s="460"/>
      <c r="DKX16" s="460"/>
      <c r="DKY16" s="460"/>
      <c r="DKZ16" s="460"/>
      <c r="DLA16" s="460"/>
      <c r="DLB16" s="460"/>
      <c r="DLC16" s="460"/>
      <c r="DLD16" s="460"/>
      <c r="DLE16" s="460"/>
      <c r="DLF16" s="460"/>
      <c r="DLG16" s="460"/>
      <c r="DLH16" s="460"/>
      <c r="DLI16" s="460"/>
      <c r="DLJ16" s="460"/>
      <c r="DLK16" s="460"/>
      <c r="DLL16" s="460"/>
      <c r="DLM16" s="460"/>
      <c r="DLN16" s="460"/>
      <c r="DLO16" s="460"/>
      <c r="DLP16" s="460"/>
      <c r="DLQ16" s="460"/>
      <c r="DLR16" s="460"/>
      <c r="DLS16" s="460"/>
      <c r="DLT16" s="460"/>
      <c r="DLU16" s="460"/>
      <c r="DLV16" s="460"/>
      <c r="DLW16" s="460"/>
      <c r="DLX16" s="460"/>
      <c r="DLY16" s="460"/>
      <c r="DLZ16" s="460"/>
      <c r="DMA16" s="460"/>
      <c r="DMB16" s="460"/>
      <c r="DMC16" s="460"/>
      <c r="DMD16" s="460"/>
      <c r="DME16" s="460"/>
      <c r="DMF16" s="460"/>
      <c r="DMG16" s="460"/>
      <c r="DMH16" s="460"/>
      <c r="DMI16" s="460"/>
      <c r="DMJ16" s="460"/>
      <c r="DMK16" s="460"/>
      <c r="DML16" s="460"/>
      <c r="DMM16" s="460"/>
      <c r="DMN16" s="460"/>
      <c r="DMO16" s="460"/>
      <c r="DMP16" s="460"/>
      <c r="DMQ16" s="460"/>
      <c r="DMR16" s="460"/>
      <c r="DMS16" s="460"/>
      <c r="DMT16" s="460"/>
      <c r="DMU16" s="460"/>
      <c r="DMV16" s="460"/>
      <c r="DMW16" s="460"/>
      <c r="DMX16" s="460"/>
      <c r="DMY16" s="460"/>
      <c r="DMZ16" s="460"/>
      <c r="DNA16" s="460"/>
      <c r="DNB16" s="460"/>
      <c r="DNC16" s="460"/>
      <c r="DND16" s="460"/>
      <c r="DNE16" s="460"/>
      <c r="DNF16" s="460"/>
      <c r="DNG16" s="460"/>
      <c r="DNH16" s="460"/>
      <c r="DNI16" s="460"/>
      <c r="DNJ16" s="460"/>
      <c r="DNK16" s="460"/>
      <c r="DNL16" s="460"/>
      <c r="DNM16" s="460"/>
      <c r="DNN16" s="460"/>
      <c r="DNO16" s="460"/>
      <c r="DNP16" s="460"/>
      <c r="DNQ16" s="460"/>
      <c r="DNR16" s="460"/>
      <c r="DNS16" s="460"/>
      <c r="DNT16" s="460"/>
      <c r="DNU16" s="460"/>
      <c r="DNV16" s="460"/>
      <c r="DNW16" s="460"/>
      <c r="DNX16" s="460"/>
      <c r="DNY16" s="460"/>
      <c r="DNZ16" s="460"/>
      <c r="DOA16" s="460"/>
      <c r="DOB16" s="460"/>
      <c r="DOC16" s="460"/>
      <c r="DOD16" s="460"/>
      <c r="DOE16" s="460"/>
      <c r="DOF16" s="460"/>
      <c r="DOG16" s="460"/>
      <c r="DOH16" s="460"/>
      <c r="DOI16" s="460"/>
      <c r="DOJ16" s="460"/>
      <c r="DOK16" s="460"/>
      <c r="DOL16" s="460"/>
      <c r="DOM16" s="460"/>
      <c r="DON16" s="460"/>
      <c r="DOO16" s="460"/>
      <c r="DOP16" s="460"/>
      <c r="DOQ16" s="460"/>
      <c r="DOR16" s="460"/>
      <c r="DOS16" s="460"/>
      <c r="DOT16" s="460"/>
      <c r="DOU16" s="460"/>
      <c r="DOV16" s="460"/>
      <c r="DOW16" s="460"/>
      <c r="DOX16" s="460"/>
      <c r="DOY16" s="460"/>
      <c r="DOZ16" s="460"/>
      <c r="DPA16" s="460"/>
      <c r="DPB16" s="460"/>
      <c r="DPC16" s="460"/>
      <c r="DPD16" s="460"/>
      <c r="DPE16" s="460"/>
      <c r="DPF16" s="460"/>
      <c r="DPG16" s="460"/>
      <c r="DPH16" s="460"/>
      <c r="DPI16" s="460"/>
      <c r="DPJ16" s="460"/>
      <c r="DPK16" s="460"/>
      <c r="DPL16" s="460"/>
      <c r="DPM16" s="460"/>
      <c r="DPN16" s="460"/>
      <c r="DPO16" s="460"/>
      <c r="DPP16" s="460"/>
      <c r="DPQ16" s="460"/>
      <c r="DPR16" s="460"/>
      <c r="DPS16" s="460"/>
      <c r="DPT16" s="460"/>
      <c r="DPU16" s="460"/>
      <c r="DPV16" s="460"/>
      <c r="DPW16" s="460"/>
      <c r="DPX16" s="460"/>
      <c r="DPY16" s="460"/>
      <c r="DPZ16" s="460"/>
      <c r="DQA16" s="460"/>
      <c r="DQB16" s="460"/>
      <c r="DQC16" s="460"/>
      <c r="DQD16" s="460"/>
      <c r="DQE16" s="460"/>
      <c r="DQF16" s="460"/>
      <c r="DQG16" s="460"/>
      <c r="DQH16" s="460"/>
      <c r="DQI16" s="460"/>
      <c r="DQJ16" s="460"/>
      <c r="DQK16" s="460"/>
      <c r="DQL16" s="460"/>
      <c r="DQM16" s="460"/>
      <c r="DQN16" s="460"/>
      <c r="DQO16" s="460"/>
      <c r="DQP16" s="460"/>
      <c r="DQQ16" s="460"/>
      <c r="DQR16" s="460"/>
      <c r="DQS16" s="460"/>
      <c r="DQT16" s="460"/>
      <c r="DQU16" s="460"/>
      <c r="DQV16" s="460"/>
      <c r="DQW16" s="460"/>
      <c r="DQX16" s="460"/>
      <c r="DQY16" s="460"/>
      <c r="DQZ16" s="460"/>
      <c r="DRA16" s="460"/>
      <c r="DRB16" s="460"/>
      <c r="DRC16" s="460"/>
      <c r="DRD16" s="460"/>
      <c r="DRE16" s="460"/>
      <c r="DRF16" s="460"/>
      <c r="DRG16" s="460"/>
      <c r="DRH16" s="460"/>
      <c r="DRI16" s="460"/>
      <c r="DRJ16" s="460"/>
      <c r="DRK16" s="460"/>
      <c r="DRL16" s="460"/>
      <c r="DRM16" s="460"/>
      <c r="DRN16" s="460"/>
      <c r="DRO16" s="460"/>
      <c r="DRP16" s="460"/>
      <c r="DRQ16" s="460"/>
      <c r="DRR16" s="460"/>
      <c r="DRS16" s="460"/>
      <c r="DRT16" s="460"/>
      <c r="DRU16" s="460"/>
      <c r="DRV16" s="460"/>
      <c r="DRW16" s="460"/>
      <c r="DRX16" s="460"/>
      <c r="DRY16" s="460"/>
      <c r="DRZ16" s="460"/>
      <c r="DSA16" s="460"/>
      <c r="DSB16" s="460"/>
      <c r="DSC16" s="460"/>
      <c r="DSD16" s="460"/>
      <c r="DSE16" s="460"/>
      <c r="DSF16" s="460"/>
      <c r="DSG16" s="460"/>
      <c r="DSH16" s="460"/>
      <c r="DSI16" s="460"/>
      <c r="DSJ16" s="460"/>
      <c r="DSK16" s="460"/>
      <c r="DSL16" s="460"/>
      <c r="DSM16" s="460"/>
      <c r="DSN16" s="460"/>
      <c r="DSO16" s="460"/>
      <c r="DSP16" s="460"/>
      <c r="DSQ16" s="460"/>
      <c r="DSR16" s="460"/>
      <c r="DSS16" s="460"/>
      <c r="DST16" s="460"/>
      <c r="DSU16" s="460"/>
      <c r="DSV16" s="460"/>
      <c r="DSW16" s="460"/>
      <c r="DSX16" s="460"/>
      <c r="DSY16" s="460"/>
      <c r="DSZ16" s="460"/>
      <c r="DTA16" s="460"/>
      <c r="DTB16" s="460"/>
      <c r="DTC16" s="460"/>
      <c r="DTD16" s="460"/>
      <c r="DTE16" s="460"/>
      <c r="DTF16" s="460"/>
      <c r="DTG16" s="460"/>
      <c r="DTH16" s="460"/>
      <c r="DTI16" s="460"/>
      <c r="DTJ16" s="460"/>
      <c r="DTK16" s="460"/>
      <c r="DTL16" s="460"/>
      <c r="DTM16" s="460"/>
      <c r="DTN16" s="460"/>
      <c r="DTO16" s="460"/>
      <c r="DTP16" s="460"/>
      <c r="DTQ16" s="460"/>
      <c r="DTR16" s="460"/>
      <c r="DTS16" s="460"/>
      <c r="DTT16" s="460"/>
      <c r="DTU16" s="460"/>
      <c r="DTV16" s="460"/>
      <c r="DTW16" s="460"/>
      <c r="DTX16" s="460"/>
      <c r="DTY16" s="460"/>
      <c r="DTZ16" s="460"/>
      <c r="DUA16" s="460"/>
      <c r="DUB16" s="460"/>
      <c r="DUC16" s="460"/>
      <c r="DUD16" s="460"/>
      <c r="DUE16" s="460"/>
      <c r="DUF16" s="460"/>
      <c r="DUG16" s="460"/>
      <c r="DUH16" s="460"/>
      <c r="DUI16" s="460"/>
      <c r="DUJ16" s="460"/>
      <c r="DUK16" s="460"/>
      <c r="DUL16" s="460"/>
      <c r="DUM16" s="460"/>
      <c r="DUN16" s="460"/>
      <c r="DUO16" s="460"/>
      <c r="DUP16" s="460"/>
      <c r="DUQ16" s="460"/>
      <c r="DUR16" s="460"/>
      <c r="DUS16" s="460"/>
      <c r="DUT16" s="460"/>
      <c r="DUU16" s="460"/>
      <c r="DUV16" s="460"/>
      <c r="DUW16" s="460"/>
      <c r="DUX16" s="460"/>
      <c r="DUY16" s="460"/>
      <c r="DUZ16" s="460"/>
      <c r="DVA16" s="460"/>
      <c r="DVB16" s="460"/>
      <c r="DVC16" s="460"/>
      <c r="DVD16" s="460"/>
      <c r="DVE16" s="460"/>
      <c r="DVF16" s="460"/>
      <c r="DVG16" s="460"/>
      <c r="DVH16" s="460"/>
      <c r="DVI16" s="460"/>
      <c r="DVJ16" s="460"/>
      <c r="DVK16" s="460"/>
      <c r="DVL16" s="460"/>
      <c r="DVM16" s="460"/>
      <c r="DVN16" s="460"/>
      <c r="DVO16" s="460"/>
      <c r="DVP16" s="460"/>
      <c r="DVQ16" s="460"/>
      <c r="DVR16" s="460"/>
      <c r="DVS16" s="460"/>
      <c r="DVT16" s="460"/>
      <c r="DVU16" s="460"/>
      <c r="DVV16" s="460"/>
      <c r="DVW16" s="460"/>
      <c r="DVX16" s="460"/>
      <c r="DVY16" s="460"/>
      <c r="DVZ16" s="460"/>
      <c r="DWA16" s="460"/>
      <c r="DWB16" s="460"/>
      <c r="DWC16" s="460"/>
      <c r="DWD16" s="460"/>
      <c r="DWE16" s="460"/>
      <c r="DWF16" s="460"/>
      <c r="DWG16" s="460"/>
      <c r="DWH16" s="460"/>
      <c r="DWI16" s="460"/>
      <c r="DWJ16" s="460"/>
      <c r="DWK16" s="460"/>
      <c r="DWL16" s="460"/>
      <c r="DWM16" s="460"/>
      <c r="DWN16" s="460"/>
      <c r="DWO16" s="460"/>
      <c r="DWP16" s="460"/>
      <c r="DWQ16" s="460"/>
      <c r="DWR16" s="460"/>
      <c r="DWS16" s="460"/>
      <c r="DWT16" s="460"/>
      <c r="DWU16" s="460"/>
      <c r="DWV16" s="460"/>
      <c r="DWW16" s="460"/>
      <c r="DWX16" s="460"/>
      <c r="DWY16" s="460"/>
      <c r="DWZ16" s="460"/>
      <c r="DXA16" s="460"/>
      <c r="DXB16" s="460"/>
      <c r="DXC16" s="460"/>
      <c r="DXD16" s="460"/>
      <c r="DXE16" s="460"/>
      <c r="DXF16" s="460"/>
      <c r="DXG16" s="460"/>
      <c r="DXH16" s="460"/>
      <c r="DXI16" s="460"/>
      <c r="DXJ16" s="460"/>
      <c r="DXK16" s="460"/>
      <c r="DXL16" s="460"/>
      <c r="DXM16" s="460"/>
      <c r="DXN16" s="460"/>
      <c r="DXO16" s="460"/>
      <c r="DXP16" s="460"/>
      <c r="DXQ16" s="460"/>
      <c r="DXR16" s="460"/>
      <c r="DXS16" s="460"/>
      <c r="DXT16" s="460"/>
      <c r="DXU16" s="460"/>
      <c r="DXV16" s="460"/>
      <c r="DXW16" s="460"/>
      <c r="DXX16" s="460"/>
      <c r="DXY16" s="460"/>
      <c r="DXZ16" s="460"/>
      <c r="DYA16" s="460"/>
      <c r="DYB16" s="460"/>
      <c r="DYC16" s="460"/>
      <c r="DYD16" s="460"/>
      <c r="DYE16" s="460"/>
      <c r="DYF16" s="460"/>
      <c r="DYG16" s="460"/>
      <c r="DYH16" s="460"/>
      <c r="DYI16" s="460"/>
      <c r="DYJ16" s="460"/>
      <c r="DYK16" s="460"/>
      <c r="DYL16" s="460"/>
      <c r="DYM16" s="460"/>
      <c r="DYN16" s="460"/>
      <c r="DYO16" s="460"/>
      <c r="DYP16" s="460"/>
      <c r="DYQ16" s="460"/>
      <c r="DYR16" s="460"/>
      <c r="DYS16" s="460"/>
      <c r="DYT16" s="460"/>
      <c r="DYU16" s="460"/>
      <c r="DYV16" s="460"/>
      <c r="DYW16" s="460"/>
      <c r="DYX16" s="460"/>
      <c r="DYY16" s="460"/>
      <c r="DYZ16" s="460"/>
      <c r="DZA16" s="460"/>
      <c r="DZB16" s="460"/>
      <c r="DZC16" s="460"/>
      <c r="DZD16" s="460"/>
      <c r="DZE16" s="460"/>
      <c r="DZF16" s="460"/>
      <c r="DZG16" s="460"/>
      <c r="DZH16" s="460"/>
      <c r="DZI16" s="460"/>
      <c r="DZJ16" s="460"/>
      <c r="DZK16" s="460"/>
      <c r="DZL16" s="460"/>
      <c r="DZM16" s="460"/>
      <c r="DZN16" s="460"/>
      <c r="DZO16" s="460"/>
      <c r="DZP16" s="460"/>
      <c r="DZQ16" s="460"/>
      <c r="DZR16" s="460"/>
      <c r="DZS16" s="460"/>
      <c r="DZT16" s="460"/>
      <c r="DZU16" s="460"/>
      <c r="DZV16" s="460"/>
      <c r="DZW16" s="460"/>
      <c r="DZX16" s="460"/>
      <c r="DZY16" s="460"/>
      <c r="DZZ16" s="460"/>
      <c r="EAA16" s="460"/>
      <c r="EAB16" s="460"/>
      <c r="EAC16" s="460"/>
      <c r="EAD16" s="460"/>
      <c r="EAE16" s="460"/>
      <c r="EAF16" s="460"/>
      <c r="EAG16" s="460"/>
      <c r="EAH16" s="460"/>
      <c r="EAI16" s="460"/>
      <c r="EAJ16" s="460"/>
      <c r="EAK16" s="460"/>
      <c r="EAL16" s="460"/>
      <c r="EAM16" s="460"/>
      <c r="EAN16" s="460"/>
      <c r="EAO16" s="460"/>
      <c r="EAP16" s="460"/>
      <c r="EAQ16" s="460"/>
      <c r="EAR16" s="460"/>
      <c r="EAS16" s="460"/>
      <c r="EAT16" s="460"/>
      <c r="EAU16" s="460"/>
      <c r="EAV16" s="460"/>
      <c r="EAW16" s="460"/>
      <c r="EAX16" s="460"/>
      <c r="EAY16" s="460"/>
      <c r="EAZ16" s="460"/>
      <c r="EBA16" s="460"/>
      <c r="EBB16" s="460"/>
      <c r="EBC16" s="460"/>
      <c r="EBD16" s="460"/>
      <c r="EBE16" s="460"/>
      <c r="EBF16" s="460"/>
      <c r="EBG16" s="460"/>
      <c r="EBH16" s="460"/>
      <c r="EBI16" s="460"/>
      <c r="EBJ16" s="460"/>
      <c r="EBK16" s="460"/>
      <c r="EBL16" s="460"/>
      <c r="EBM16" s="460"/>
      <c r="EBN16" s="460"/>
      <c r="EBO16" s="460"/>
      <c r="EBP16" s="460"/>
      <c r="EBQ16" s="460"/>
      <c r="EBR16" s="460"/>
      <c r="EBS16" s="460"/>
      <c r="EBT16" s="460"/>
      <c r="EBU16" s="460"/>
      <c r="EBV16" s="460"/>
      <c r="EBW16" s="460"/>
      <c r="EBX16" s="460"/>
      <c r="EBY16" s="460"/>
      <c r="EBZ16" s="460"/>
      <c r="ECA16" s="460"/>
      <c r="ECB16" s="460"/>
      <c r="ECC16" s="460"/>
      <c r="ECD16" s="460"/>
      <c r="ECE16" s="460"/>
      <c r="ECF16" s="460"/>
      <c r="ECG16" s="460"/>
      <c r="ECH16" s="460"/>
      <c r="ECI16" s="460"/>
      <c r="ECJ16" s="460"/>
      <c r="ECK16" s="460"/>
      <c r="ECL16" s="460"/>
      <c r="ECM16" s="460"/>
      <c r="ECN16" s="460"/>
      <c r="ECO16" s="460"/>
      <c r="ECP16" s="460"/>
      <c r="ECQ16" s="460"/>
      <c r="ECR16" s="460"/>
      <c r="ECS16" s="460"/>
      <c r="ECT16" s="460"/>
      <c r="ECU16" s="460"/>
      <c r="ECV16" s="460"/>
      <c r="ECW16" s="460"/>
      <c r="ECX16" s="460"/>
      <c r="ECY16" s="460"/>
      <c r="ECZ16" s="460"/>
      <c r="EDA16" s="460"/>
      <c r="EDB16" s="460"/>
      <c r="EDC16" s="460"/>
      <c r="EDD16" s="460"/>
      <c r="EDE16" s="460"/>
      <c r="EDF16" s="460"/>
      <c r="EDG16" s="460"/>
      <c r="EDH16" s="460"/>
      <c r="EDI16" s="460"/>
      <c r="EDJ16" s="460"/>
      <c r="EDK16" s="460"/>
      <c r="EDL16" s="460"/>
      <c r="EDM16" s="460"/>
      <c r="EDN16" s="460"/>
      <c r="EDO16" s="460"/>
      <c r="EDP16" s="460"/>
      <c r="EDQ16" s="460"/>
      <c r="EDR16" s="460"/>
      <c r="EDS16" s="460"/>
      <c r="EDT16" s="460"/>
      <c r="EDU16" s="460"/>
      <c r="EDV16" s="460"/>
      <c r="EDW16" s="460"/>
      <c r="EDX16" s="460"/>
      <c r="EDY16" s="460"/>
      <c r="EDZ16" s="460"/>
      <c r="EEA16" s="460"/>
      <c r="EEB16" s="460"/>
      <c r="EEC16" s="460"/>
      <c r="EED16" s="460"/>
      <c r="EEE16" s="460"/>
      <c r="EEF16" s="460"/>
      <c r="EEG16" s="460"/>
      <c r="EEH16" s="460"/>
      <c r="EEI16" s="460"/>
      <c r="EEJ16" s="460"/>
      <c r="EEK16" s="460"/>
      <c r="EEL16" s="460"/>
      <c r="EEM16" s="460"/>
      <c r="EEN16" s="460"/>
      <c r="EEO16" s="460"/>
      <c r="EEP16" s="460"/>
      <c r="EEQ16" s="460"/>
      <c r="EER16" s="460"/>
      <c r="EES16" s="460"/>
      <c r="EET16" s="460"/>
      <c r="EEU16" s="460"/>
      <c r="EEV16" s="460"/>
      <c r="EEW16" s="460"/>
      <c r="EEX16" s="460"/>
      <c r="EEY16" s="460"/>
      <c r="EEZ16" s="460"/>
      <c r="EFA16" s="460"/>
      <c r="EFB16" s="460"/>
      <c r="EFC16" s="460"/>
      <c r="EFD16" s="460"/>
      <c r="EFE16" s="460"/>
      <c r="EFF16" s="460"/>
      <c r="EFG16" s="460"/>
      <c r="EFH16" s="460"/>
      <c r="EFI16" s="460"/>
      <c r="EFJ16" s="460"/>
      <c r="EFK16" s="460"/>
      <c r="EFL16" s="460"/>
      <c r="EFM16" s="460"/>
      <c r="EFN16" s="460"/>
      <c r="EFO16" s="460"/>
      <c r="EFP16" s="460"/>
      <c r="EFQ16" s="460"/>
      <c r="EFR16" s="460"/>
      <c r="EFS16" s="460"/>
      <c r="EFT16" s="460"/>
      <c r="EFU16" s="460"/>
      <c r="EFV16" s="460"/>
      <c r="EFW16" s="460"/>
      <c r="EFX16" s="460"/>
      <c r="EFY16" s="460"/>
      <c r="EFZ16" s="460"/>
      <c r="EGA16" s="460"/>
      <c r="EGB16" s="460"/>
      <c r="EGC16" s="460"/>
      <c r="EGD16" s="460"/>
      <c r="EGE16" s="460"/>
      <c r="EGF16" s="460"/>
      <c r="EGG16" s="460"/>
      <c r="EGH16" s="460"/>
      <c r="EGI16" s="460"/>
      <c r="EGJ16" s="460"/>
      <c r="EGK16" s="460"/>
      <c r="EGL16" s="460"/>
      <c r="EGM16" s="460"/>
      <c r="EGN16" s="460"/>
      <c r="EGO16" s="460"/>
      <c r="EGP16" s="460"/>
      <c r="EGQ16" s="460"/>
      <c r="EGR16" s="460"/>
      <c r="EGS16" s="460"/>
      <c r="EGT16" s="460"/>
      <c r="EGU16" s="460"/>
      <c r="EGV16" s="460"/>
      <c r="EGW16" s="460"/>
      <c r="EGX16" s="460"/>
      <c r="EGY16" s="460"/>
      <c r="EGZ16" s="460"/>
      <c r="EHA16" s="460"/>
      <c r="EHB16" s="460"/>
      <c r="EHC16" s="460"/>
      <c r="EHD16" s="460"/>
      <c r="EHE16" s="460"/>
      <c r="EHF16" s="460"/>
      <c r="EHG16" s="460"/>
      <c r="EHH16" s="460"/>
      <c r="EHI16" s="460"/>
      <c r="EHJ16" s="460"/>
      <c r="EHK16" s="460"/>
      <c r="EHL16" s="460"/>
      <c r="EHM16" s="460"/>
      <c r="EHN16" s="460"/>
      <c r="EHO16" s="460"/>
      <c r="EHP16" s="460"/>
      <c r="EHQ16" s="460"/>
      <c r="EHR16" s="460"/>
      <c r="EHS16" s="460"/>
      <c r="EHT16" s="460"/>
      <c r="EHU16" s="460"/>
      <c r="EHV16" s="460"/>
      <c r="EHW16" s="460"/>
      <c r="EHX16" s="460"/>
      <c r="EHY16" s="460"/>
      <c r="EHZ16" s="460"/>
      <c r="EIA16" s="460"/>
      <c r="EIB16" s="460"/>
      <c r="EIC16" s="460"/>
      <c r="EID16" s="460"/>
      <c r="EIE16" s="460"/>
      <c r="EIF16" s="460"/>
      <c r="EIG16" s="460"/>
      <c r="EIH16" s="460"/>
      <c r="EII16" s="460"/>
      <c r="EIJ16" s="460"/>
      <c r="EIK16" s="460"/>
      <c r="EIL16" s="460"/>
      <c r="EIM16" s="460"/>
      <c r="EIN16" s="460"/>
      <c r="EIO16" s="460"/>
      <c r="EIP16" s="460"/>
      <c r="EIQ16" s="460"/>
      <c r="EIR16" s="460"/>
      <c r="EIS16" s="460"/>
      <c r="EIT16" s="460"/>
      <c r="EIU16" s="460"/>
      <c r="EIV16" s="460"/>
      <c r="EIW16" s="460"/>
      <c r="EIX16" s="460"/>
      <c r="EIY16" s="460"/>
      <c r="EIZ16" s="460"/>
      <c r="EJA16" s="460"/>
      <c r="EJB16" s="460"/>
      <c r="EJC16" s="460"/>
      <c r="EJD16" s="460"/>
      <c r="EJE16" s="460"/>
      <c r="EJF16" s="460"/>
      <c r="EJG16" s="460"/>
      <c r="EJH16" s="460"/>
      <c r="EJI16" s="460"/>
      <c r="EJJ16" s="460"/>
      <c r="EJK16" s="460"/>
      <c r="EJL16" s="460"/>
      <c r="EJM16" s="460"/>
      <c r="EJN16" s="460"/>
      <c r="EJO16" s="460"/>
      <c r="EJP16" s="460"/>
      <c r="EJQ16" s="460"/>
      <c r="EJR16" s="460"/>
      <c r="EJS16" s="460"/>
      <c r="EJT16" s="460"/>
      <c r="EJU16" s="460"/>
      <c r="EJV16" s="460"/>
      <c r="EJW16" s="460"/>
      <c r="EJX16" s="460"/>
      <c r="EJY16" s="460"/>
      <c r="EJZ16" s="460"/>
      <c r="EKA16" s="460"/>
      <c r="EKB16" s="460"/>
      <c r="EKC16" s="460"/>
      <c r="EKD16" s="460"/>
      <c r="EKE16" s="460"/>
      <c r="EKF16" s="460"/>
      <c r="EKG16" s="460"/>
      <c r="EKH16" s="460"/>
      <c r="EKI16" s="460"/>
      <c r="EKJ16" s="460"/>
      <c r="EKK16" s="460"/>
      <c r="EKL16" s="460"/>
      <c r="EKM16" s="460"/>
      <c r="EKN16" s="460"/>
      <c r="EKO16" s="460"/>
      <c r="EKP16" s="460"/>
      <c r="EKQ16" s="460"/>
      <c r="EKR16" s="460"/>
      <c r="EKS16" s="460"/>
      <c r="EKT16" s="460"/>
      <c r="EKU16" s="460"/>
      <c r="EKV16" s="460"/>
      <c r="EKW16" s="460"/>
      <c r="EKX16" s="460"/>
      <c r="EKY16" s="460"/>
      <c r="EKZ16" s="460"/>
      <c r="ELA16" s="460"/>
      <c r="ELB16" s="460"/>
      <c r="ELC16" s="460"/>
      <c r="ELD16" s="460"/>
      <c r="ELE16" s="460"/>
      <c r="ELF16" s="460"/>
      <c r="ELG16" s="460"/>
      <c r="ELH16" s="460"/>
      <c r="ELI16" s="460"/>
      <c r="ELJ16" s="460"/>
      <c r="ELK16" s="460"/>
      <c r="ELL16" s="460"/>
      <c r="ELM16" s="460"/>
      <c r="ELN16" s="460"/>
      <c r="ELO16" s="460"/>
      <c r="ELP16" s="460"/>
      <c r="ELQ16" s="460"/>
      <c r="ELR16" s="460"/>
      <c r="ELS16" s="460"/>
      <c r="ELT16" s="460"/>
      <c r="ELU16" s="460"/>
      <c r="ELV16" s="460"/>
      <c r="ELW16" s="460"/>
      <c r="ELX16" s="460"/>
      <c r="ELY16" s="460"/>
      <c r="ELZ16" s="460"/>
      <c r="EMA16" s="460"/>
      <c r="EMB16" s="460"/>
      <c r="EMC16" s="460"/>
      <c r="EMD16" s="460"/>
      <c r="EME16" s="460"/>
      <c r="EMF16" s="460"/>
      <c r="EMG16" s="460"/>
      <c r="EMH16" s="460"/>
      <c r="EMI16" s="460"/>
      <c r="EMJ16" s="460"/>
      <c r="EMK16" s="460"/>
      <c r="EML16" s="460"/>
      <c r="EMM16" s="460"/>
      <c r="EMN16" s="460"/>
      <c r="EMO16" s="460"/>
      <c r="EMP16" s="460"/>
      <c r="EMQ16" s="460"/>
      <c r="EMR16" s="460"/>
      <c r="EMS16" s="460"/>
      <c r="EMT16" s="460"/>
      <c r="EMU16" s="460"/>
      <c r="EMV16" s="460"/>
      <c r="EMW16" s="460"/>
      <c r="EMX16" s="460"/>
      <c r="EMY16" s="460"/>
      <c r="EMZ16" s="460"/>
      <c r="ENA16" s="460"/>
      <c r="ENB16" s="460"/>
      <c r="ENC16" s="460"/>
      <c r="END16" s="460"/>
      <c r="ENE16" s="460"/>
      <c r="ENF16" s="460"/>
      <c r="ENG16" s="460"/>
      <c r="ENH16" s="460"/>
      <c r="ENI16" s="460"/>
      <c r="ENJ16" s="460"/>
      <c r="ENK16" s="460"/>
      <c r="ENL16" s="460"/>
      <c r="ENM16" s="460"/>
      <c r="ENN16" s="460"/>
      <c r="ENO16" s="460"/>
      <c r="ENP16" s="460"/>
      <c r="ENQ16" s="460"/>
      <c r="ENR16" s="460"/>
      <c r="ENS16" s="460"/>
      <c r="ENT16" s="460"/>
      <c r="ENU16" s="460"/>
      <c r="ENV16" s="460"/>
      <c r="ENW16" s="460"/>
      <c r="ENX16" s="460"/>
      <c r="ENY16" s="460"/>
      <c r="ENZ16" s="460"/>
      <c r="EOA16" s="460"/>
      <c r="EOB16" s="460"/>
      <c r="EOC16" s="460"/>
      <c r="EOD16" s="460"/>
      <c r="EOE16" s="460"/>
      <c r="EOF16" s="460"/>
      <c r="EOG16" s="460"/>
      <c r="EOH16" s="460"/>
      <c r="EOI16" s="460"/>
      <c r="EOJ16" s="460"/>
      <c r="EOK16" s="460"/>
      <c r="EOL16" s="460"/>
      <c r="EOM16" s="460"/>
      <c r="EON16" s="460"/>
      <c r="EOO16" s="460"/>
      <c r="EOP16" s="460"/>
      <c r="EOQ16" s="460"/>
      <c r="EOR16" s="460"/>
      <c r="EOS16" s="460"/>
      <c r="EOT16" s="460"/>
      <c r="EOU16" s="460"/>
      <c r="EOV16" s="460"/>
      <c r="EOW16" s="460"/>
      <c r="EOX16" s="460"/>
      <c r="EOY16" s="460"/>
      <c r="EOZ16" s="460"/>
      <c r="EPA16" s="460"/>
      <c r="EPB16" s="460"/>
      <c r="EPC16" s="460"/>
      <c r="EPD16" s="460"/>
      <c r="EPE16" s="460"/>
      <c r="EPF16" s="460"/>
      <c r="EPG16" s="460"/>
      <c r="EPH16" s="460"/>
      <c r="EPI16" s="460"/>
      <c r="EPJ16" s="460"/>
      <c r="EPK16" s="460"/>
      <c r="EPL16" s="460"/>
      <c r="EPM16" s="460"/>
      <c r="EPN16" s="460"/>
      <c r="EPO16" s="460"/>
      <c r="EPP16" s="460"/>
      <c r="EPQ16" s="460"/>
      <c r="EPR16" s="460"/>
      <c r="EPS16" s="460"/>
      <c r="EPT16" s="460"/>
      <c r="EPU16" s="460"/>
      <c r="EPV16" s="460"/>
      <c r="EPW16" s="460"/>
      <c r="EPX16" s="460"/>
      <c r="EPY16" s="460"/>
      <c r="EPZ16" s="460"/>
      <c r="EQA16" s="460"/>
      <c r="EQB16" s="460"/>
      <c r="EQC16" s="460"/>
      <c r="EQD16" s="460"/>
      <c r="EQE16" s="460"/>
      <c r="EQF16" s="460"/>
      <c r="EQG16" s="460"/>
      <c r="EQH16" s="460"/>
      <c r="EQI16" s="460"/>
      <c r="EQJ16" s="460"/>
      <c r="EQK16" s="460"/>
      <c r="EQL16" s="460"/>
      <c r="EQM16" s="460"/>
      <c r="EQN16" s="460"/>
      <c r="EQO16" s="460"/>
      <c r="EQP16" s="460"/>
      <c r="EQQ16" s="460"/>
      <c r="EQR16" s="460"/>
      <c r="EQS16" s="460"/>
      <c r="EQT16" s="460"/>
      <c r="EQU16" s="460"/>
      <c r="EQV16" s="460"/>
      <c r="EQW16" s="460"/>
      <c r="EQX16" s="460"/>
      <c r="EQY16" s="460"/>
      <c r="EQZ16" s="460"/>
      <c r="ERA16" s="460"/>
      <c r="ERB16" s="460"/>
      <c r="ERC16" s="460"/>
      <c r="ERD16" s="460"/>
      <c r="ERE16" s="460"/>
      <c r="ERF16" s="460"/>
      <c r="ERG16" s="460"/>
      <c r="ERH16" s="460"/>
      <c r="ERI16" s="460"/>
      <c r="ERJ16" s="460"/>
      <c r="ERK16" s="460"/>
      <c r="ERL16" s="460"/>
      <c r="ERM16" s="460"/>
      <c r="ERN16" s="460"/>
      <c r="ERO16" s="460"/>
      <c r="ERP16" s="460"/>
      <c r="ERQ16" s="460"/>
      <c r="ERR16" s="460"/>
      <c r="ERS16" s="460"/>
      <c r="ERT16" s="460"/>
      <c r="ERU16" s="460"/>
      <c r="ERV16" s="460"/>
      <c r="ERW16" s="460"/>
      <c r="ERX16" s="460"/>
      <c r="ERY16" s="460"/>
      <c r="ERZ16" s="460"/>
      <c r="ESA16" s="460"/>
      <c r="ESB16" s="460"/>
      <c r="ESC16" s="460"/>
      <c r="ESD16" s="460"/>
      <c r="ESE16" s="460"/>
      <c r="ESF16" s="460"/>
      <c r="ESG16" s="460"/>
      <c r="ESH16" s="460"/>
      <c r="ESI16" s="460"/>
      <c r="ESJ16" s="460"/>
      <c r="ESK16" s="460"/>
      <c r="ESL16" s="460"/>
      <c r="ESM16" s="460"/>
      <c r="ESN16" s="460"/>
      <c r="ESO16" s="460"/>
      <c r="ESP16" s="460"/>
      <c r="ESQ16" s="460"/>
      <c r="ESR16" s="460"/>
      <c r="ESS16" s="460"/>
      <c r="EST16" s="460"/>
      <c r="ESU16" s="460"/>
      <c r="ESV16" s="460"/>
      <c r="ESW16" s="460"/>
      <c r="ESX16" s="460"/>
      <c r="ESY16" s="460"/>
      <c r="ESZ16" s="460"/>
      <c r="ETA16" s="460"/>
      <c r="ETB16" s="460"/>
      <c r="ETC16" s="460"/>
      <c r="ETD16" s="460"/>
      <c r="ETE16" s="460"/>
      <c r="ETF16" s="460"/>
      <c r="ETG16" s="460"/>
      <c r="ETH16" s="460"/>
      <c r="ETI16" s="460"/>
      <c r="ETJ16" s="460"/>
      <c r="ETK16" s="460"/>
      <c r="ETL16" s="460"/>
      <c r="ETM16" s="460"/>
      <c r="ETN16" s="460"/>
      <c r="ETO16" s="460"/>
      <c r="ETP16" s="460"/>
      <c r="ETQ16" s="460"/>
      <c r="ETR16" s="460"/>
      <c r="ETS16" s="460"/>
      <c r="ETT16" s="460"/>
      <c r="ETU16" s="460"/>
      <c r="ETV16" s="460"/>
      <c r="ETW16" s="460"/>
      <c r="ETX16" s="460"/>
      <c r="ETY16" s="460"/>
      <c r="ETZ16" s="460"/>
      <c r="EUA16" s="460"/>
      <c r="EUB16" s="460"/>
      <c r="EUC16" s="460"/>
      <c r="EUD16" s="460"/>
      <c r="EUE16" s="460"/>
      <c r="EUF16" s="460"/>
      <c r="EUG16" s="460"/>
      <c r="EUH16" s="460"/>
      <c r="EUI16" s="460"/>
      <c r="EUJ16" s="460"/>
      <c r="EUK16" s="460"/>
      <c r="EUL16" s="460"/>
      <c r="EUM16" s="460"/>
      <c r="EUN16" s="460"/>
      <c r="EUO16" s="460"/>
      <c r="EUP16" s="460"/>
      <c r="EUQ16" s="460"/>
      <c r="EUR16" s="460"/>
      <c r="EUS16" s="460"/>
      <c r="EUT16" s="460"/>
      <c r="EUU16" s="460"/>
      <c r="EUV16" s="460"/>
      <c r="EUW16" s="460"/>
      <c r="EUX16" s="460"/>
      <c r="EUY16" s="460"/>
      <c r="EUZ16" s="460"/>
      <c r="EVA16" s="460"/>
      <c r="EVB16" s="460"/>
      <c r="EVC16" s="460"/>
      <c r="EVD16" s="460"/>
      <c r="EVE16" s="460"/>
      <c r="EVF16" s="460"/>
      <c r="EVG16" s="460"/>
      <c r="EVH16" s="460"/>
      <c r="EVI16" s="460"/>
      <c r="EVJ16" s="460"/>
      <c r="EVK16" s="460"/>
      <c r="EVL16" s="460"/>
      <c r="EVM16" s="460"/>
      <c r="EVN16" s="460"/>
      <c r="EVO16" s="460"/>
      <c r="EVP16" s="460"/>
      <c r="EVQ16" s="460"/>
      <c r="EVR16" s="460"/>
      <c r="EVS16" s="460"/>
      <c r="EVT16" s="460"/>
      <c r="EVU16" s="460"/>
      <c r="EVV16" s="460"/>
      <c r="EVW16" s="460"/>
      <c r="EVX16" s="460"/>
      <c r="EVY16" s="460"/>
      <c r="EVZ16" s="460"/>
      <c r="EWA16" s="460"/>
      <c r="EWB16" s="460"/>
      <c r="EWC16" s="460"/>
      <c r="EWD16" s="460"/>
      <c r="EWE16" s="460"/>
      <c r="EWF16" s="460"/>
      <c r="EWG16" s="460"/>
      <c r="EWH16" s="460"/>
      <c r="EWI16" s="460"/>
      <c r="EWJ16" s="460"/>
      <c r="EWK16" s="460"/>
      <c r="EWL16" s="460"/>
      <c r="EWM16" s="460"/>
      <c r="EWN16" s="460"/>
      <c r="EWO16" s="460"/>
      <c r="EWP16" s="460"/>
      <c r="EWQ16" s="460"/>
      <c r="EWR16" s="460"/>
      <c r="EWS16" s="460"/>
      <c r="EWT16" s="460"/>
      <c r="EWU16" s="460"/>
      <c r="EWV16" s="460"/>
      <c r="EWW16" s="460"/>
      <c r="EWX16" s="460"/>
      <c r="EWY16" s="460"/>
      <c r="EWZ16" s="460"/>
      <c r="EXA16" s="460"/>
      <c r="EXB16" s="460"/>
      <c r="EXC16" s="460"/>
      <c r="EXD16" s="460"/>
      <c r="EXE16" s="460"/>
      <c r="EXF16" s="460"/>
      <c r="EXG16" s="460"/>
      <c r="EXH16" s="460"/>
      <c r="EXI16" s="460"/>
      <c r="EXJ16" s="460"/>
      <c r="EXK16" s="460"/>
      <c r="EXL16" s="460"/>
      <c r="EXM16" s="460"/>
      <c r="EXN16" s="460"/>
      <c r="EXO16" s="460"/>
      <c r="EXP16" s="460"/>
      <c r="EXQ16" s="460"/>
      <c r="EXR16" s="460"/>
      <c r="EXS16" s="460"/>
      <c r="EXT16" s="460"/>
      <c r="EXU16" s="460"/>
      <c r="EXV16" s="460"/>
      <c r="EXW16" s="460"/>
      <c r="EXX16" s="460"/>
      <c r="EXY16" s="460"/>
      <c r="EXZ16" s="460"/>
      <c r="EYA16" s="460"/>
      <c r="EYB16" s="460"/>
      <c r="EYC16" s="460"/>
      <c r="EYD16" s="460"/>
      <c r="EYE16" s="460"/>
      <c r="EYF16" s="460"/>
      <c r="EYG16" s="460"/>
      <c r="EYH16" s="460"/>
      <c r="EYI16" s="460"/>
      <c r="EYJ16" s="460"/>
      <c r="EYK16" s="460"/>
      <c r="EYL16" s="460"/>
      <c r="EYM16" s="460"/>
      <c r="EYN16" s="460"/>
      <c r="EYO16" s="460"/>
      <c r="EYP16" s="460"/>
      <c r="EYQ16" s="460"/>
      <c r="EYR16" s="460"/>
      <c r="EYS16" s="460"/>
      <c r="EYT16" s="460"/>
      <c r="EYU16" s="460"/>
      <c r="EYV16" s="460"/>
      <c r="EYW16" s="460"/>
      <c r="EYX16" s="460"/>
      <c r="EYY16" s="460"/>
      <c r="EYZ16" s="460"/>
      <c r="EZA16" s="460"/>
      <c r="EZB16" s="460"/>
      <c r="EZC16" s="460"/>
      <c r="EZD16" s="460"/>
      <c r="EZE16" s="460"/>
      <c r="EZF16" s="460"/>
      <c r="EZG16" s="460"/>
      <c r="EZH16" s="460"/>
      <c r="EZI16" s="460"/>
      <c r="EZJ16" s="460"/>
      <c r="EZK16" s="460"/>
      <c r="EZL16" s="460"/>
      <c r="EZM16" s="460"/>
      <c r="EZN16" s="460"/>
      <c r="EZO16" s="460"/>
      <c r="EZP16" s="460"/>
      <c r="EZQ16" s="460"/>
      <c r="EZR16" s="460"/>
      <c r="EZS16" s="460"/>
      <c r="EZT16" s="460"/>
      <c r="EZU16" s="460"/>
      <c r="EZV16" s="460"/>
      <c r="EZW16" s="460"/>
      <c r="EZX16" s="460"/>
      <c r="EZY16" s="460"/>
      <c r="EZZ16" s="460"/>
      <c r="FAA16" s="460"/>
      <c r="FAB16" s="460"/>
      <c r="FAC16" s="460"/>
      <c r="FAD16" s="460"/>
      <c r="FAE16" s="460"/>
      <c r="FAF16" s="460"/>
      <c r="FAG16" s="460"/>
      <c r="FAH16" s="460"/>
      <c r="FAI16" s="460"/>
      <c r="FAJ16" s="460"/>
      <c r="FAK16" s="460"/>
      <c r="FAL16" s="460"/>
      <c r="FAM16" s="460"/>
      <c r="FAN16" s="460"/>
      <c r="FAO16" s="460"/>
      <c r="FAP16" s="460"/>
      <c r="FAQ16" s="460"/>
      <c r="FAR16" s="460"/>
      <c r="FAS16" s="460"/>
      <c r="FAT16" s="460"/>
      <c r="FAU16" s="460"/>
      <c r="FAV16" s="460"/>
      <c r="FAW16" s="460"/>
      <c r="FAX16" s="460"/>
      <c r="FAY16" s="460"/>
      <c r="FAZ16" s="460"/>
      <c r="FBA16" s="460"/>
      <c r="FBB16" s="460"/>
      <c r="FBC16" s="460"/>
      <c r="FBD16" s="460"/>
      <c r="FBE16" s="460"/>
      <c r="FBF16" s="460"/>
      <c r="FBG16" s="460"/>
      <c r="FBH16" s="460"/>
      <c r="FBI16" s="460"/>
      <c r="FBJ16" s="460"/>
      <c r="FBK16" s="460"/>
      <c r="FBL16" s="460"/>
      <c r="FBM16" s="460"/>
      <c r="FBN16" s="460"/>
      <c r="FBO16" s="460"/>
      <c r="FBP16" s="460"/>
      <c r="FBQ16" s="460"/>
      <c r="FBR16" s="460"/>
      <c r="FBS16" s="460"/>
      <c r="FBT16" s="460"/>
      <c r="FBU16" s="460"/>
      <c r="FBV16" s="460"/>
      <c r="FBW16" s="460"/>
      <c r="FBX16" s="460"/>
      <c r="FBY16" s="460"/>
      <c r="FBZ16" s="460"/>
      <c r="FCA16" s="460"/>
      <c r="FCB16" s="460"/>
      <c r="FCC16" s="460"/>
      <c r="FCD16" s="460"/>
      <c r="FCE16" s="460"/>
      <c r="FCF16" s="460"/>
      <c r="FCG16" s="460"/>
      <c r="FCH16" s="460"/>
      <c r="FCI16" s="460"/>
      <c r="FCJ16" s="460"/>
      <c r="FCK16" s="460"/>
      <c r="FCL16" s="460"/>
      <c r="FCM16" s="460"/>
      <c r="FCN16" s="460"/>
      <c r="FCO16" s="460"/>
      <c r="FCP16" s="460"/>
      <c r="FCQ16" s="460"/>
      <c r="FCR16" s="460"/>
      <c r="FCS16" s="460"/>
      <c r="FCT16" s="460"/>
      <c r="FCU16" s="460"/>
      <c r="FCV16" s="460"/>
      <c r="FCW16" s="460"/>
      <c r="FCX16" s="460"/>
      <c r="FCY16" s="460"/>
      <c r="FCZ16" s="460"/>
      <c r="FDA16" s="460"/>
      <c r="FDB16" s="460"/>
      <c r="FDC16" s="460"/>
      <c r="FDD16" s="460"/>
      <c r="FDE16" s="460"/>
      <c r="FDF16" s="460"/>
      <c r="FDG16" s="460"/>
      <c r="FDH16" s="460"/>
      <c r="FDI16" s="460"/>
      <c r="FDJ16" s="460"/>
      <c r="FDK16" s="460"/>
      <c r="FDL16" s="460"/>
      <c r="FDM16" s="460"/>
      <c r="FDN16" s="460"/>
      <c r="FDO16" s="460"/>
      <c r="FDP16" s="460"/>
      <c r="FDQ16" s="460"/>
      <c r="FDR16" s="460"/>
      <c r="FDS16" s="460"/>
      <c r="FDT16" s="460"/>
      <c r="FDU16" s="460"/>
      <c r="FDV16" s="460"/>
      <c r="FDW16" s="460"/>
      <c r="FDX16" s="460"/>
      <c r="FDY16" s="460"/>
      <c r="FDZ16" s="460"/>
      <c r="FEA16" s="460"/>
      <c r="FEB16" s="460"/>
      <c r="FEC16" s="460"/>
      <c r="FED16" s="460"/>
      <c r="FEE16" s="460"/>
      <c r="FEF16" s="460"/>
      <c r="FEG16" s="460"/>
      <c r="FEH16" s="460"/>
      <c r="FEI16" s="460"/>
      <c r="FEJ16" s="460"/>
      <c r="FEK16" s="460"/>
      <c r="FEL16" s="460"/>
      <c r="FEM16" s="460"/>
      <c r="FEN16" s="460"/>
      <c r="FEO16" s="460"/>
      <c r="FEP16" s="460"/>
      <c r="FEQ16" s="460"/>
      <c r="FER16" s="460"/>
      <c r="FES16" s="460"/>
      <c r="FET16" s="460"/>
      <c r="FEU16" s="460"/>
      <c r="FEV16" s="460"/>
      <c r="FEW16" s="460"/>
      <c r="FEX16" s="460"/>
      <c r="FEY16" s="460"/>
      <c r="FEZ16" s="460"/>
      <c r="FFA16" s="460"/>
      <c r="FFB16" s="460"/>
      <c r="FFC16" s="460"/>
      <c r="FFD16" s="460"/>
      <c r="FFE16" s="460"/>
      <c r="FFF16" s="460"/>
      <c r="FFG16" s="460"/>
      <c r="FFH16" s="460"/>
      <c r="FFI16" s="460"/>
      <c r="FFJ16" s="460"/>
      <c r="FFK16" s="460"/>
      <c r="FFL16" s="460"/>
      <c r="FFM16" s="460"/>
      <c r="FFN16" s="460"/>
      <c r="FFO16" s="460"/>
      <c r="FFP16" s="460"/>
      <c r="FFQ16" s="460"/>
      <c r="FFR16" s="460"/>
      <c r="FFS16" s="460"/>
      <c r="FFT16" s="460"/>
      <c r="FFU16" s="460"/>
      <c r="FFV16" s="460"/>
      <c r="FFW16" s="460"/>
      <c r="FFX16" s="460"/>
      <c r="FFY16" s="460"/>
      <c r="FFZ16" s="460"/>
      <c r="FGA16" s="460"/>
      <c r="FGB16" s="460"/>
      <c r="FGC16" s="460"/>
      <c r="FGD16" s="460"/>
      <c r="FGE16" s="460"/>
      <c r="FGF16" s="460"/>
      <c r="FGG16" s="460"/>
      <c r="FGH16" s="460"/>
      <c r="FGI16" s="460"/>
      <c r="FGJ16" s="460"/>
      <c r="FGK16" s="460"/>
      <c r="FGL16" s="460"/>
      <c r="FGM16" s="460"/>
      <c r="FGN16" s="460"/>
      <c r="FGO16" s="460"/>
      <c r="FGP16" s="460"/>
      <c r="FGQ16" s="460"/>
      <c r="FGR16" s="460"/>
      <c r="FGS16" s="460"/>
      <c r="FGT16" s="460"/>
      <c r="FGU16" s="460"/>
      <c r="FGV16" s="460"/>
      <c r="FGW16" s="460"/>
      <c r="FGX16" s="460"/>
      <c r="FGY16" s="460"/>
      <c r="FGZ16" s="460"/>
      <c r="FHA16" s="460"/>
      <c r="FHB16" s="460"/>
      <c r="FHC16" s="460"/>
      <c r="FHD16" s="460"/>
      <c r="FHE16" s="460"/>
      <c r="FHF16" s="460"/>
      <c r="FHG16" s="460"/>
      <c r="FHH16" s="460"/>
      <c r="FHI16" s="460"/>
      <c r="FHJ16" s="460"/>
      <c r="FHK16" s="460"/>
      <c r="FHL16" s="460"/>
      <c r="FHM16" s="460"/>
      <c r="FHN16" s="460"/>
      <c r="FHO16" s="460"/>
      <c r="FHP16" s="460"/>
      <c r="FHQ16" s="460"/>
      <c r="FHR16" s="460"/>
      <c r="FHS16" s="460"/>
      <c r="FHT16" s="460"/>
      <c r="FHU16" s="460"/>
      <c r="FHV16" s="460"/>
      <c r="FHW16" s="460"/>
      <c r="FHX16" s="460"/>
      <c r="FHY16" s="460"/>
      <c r="FHZ16" s="460"/>
      <c r="FIA16" s="460"/>
      <c r="FIB16" s="460"/>
      <c r="FIC16" s="460"/>
      <c r="FID16" s="460"/>
      <c r="FIE16" s="460"/>
      <c r="FIF16" s="460"/>
      <c r="FIG16" s="460"/>
      <c r="FIH16" s="460"/>
      <c r="FII16" s="460"/>
      <c r="FIJ16" s="460"/>
      <c r="FIK16" s="460"/>
      <c r="FIL16" s="460"/>
      <c r="FIM16" s="460"/>
      <c r="FIN16" s="460"/>
      <c r="FIO16" s="460"/>
      <c r="FIP16" s="460"/>
      <c r="FIQ16" s="460"/>
      <c r="FIR16" s="460"/>
      <c r="FIS16" s="460"/>
      <c r="FIT16" s="460"/>
      <c r="FIU16" s="460"/>
      <c r="FIV16" s="460"/>
      <c r="FIW16" s="460"/>
      <c r="FIX16" s="460"/>
      <c r="FIY16" s="460"/>
      <c r="FIZ16" s="460"/>
      <c r="FJA16" s="460"/>
      <c r="FJB16" s="460"/>
      <c r="FJC16" s="460"/>
      <c r="FJD16" s="460"/>
      <c r="FJE16" s="460"/>
      <c r="FJF16" s="460"/>
      <c r="FJG16" s="460"/>
      <c r="FJH16" s="460"/>
      <c r="FJI16" s="460"/>
      <c r="FJJ16" s="460"/>
      <c r="FJK16" s="460"/>
      <c r="FJL16" s="460"/>
      <c r="FJM16" s="460"/>
      <c r="FJN16" s="460"/>
      <c r="FJO16" s="460"/>
      <c r="FJP16" s="460"/>
      <c r="FJQ16" s="460"/>
      <c r="FJR16" s="460"/>
      <c r="FJS16" s="460"/>
      <c r="FJT16" s="460"/>
      <c r="FJU16" s="460"/>
      <c r="FJV16" s="460"/>
      <c r="FJW16" s="460"/>
      <c r="FJX16" s="460"/>
      <c r="FJY16" s="460"/>
      <c r="FJZ16" s="460"/>
      <c r="FKA16" s="460"/>
      <c r="FKB16" s="460"/>
      <c r="FKC16" s="460"/>
      <c r="FKD16" s="460"/>
      <c r="FKE16" s="460"/>
      <c r="FKF16" s="460"/>
      <c r="FKG16" s="460"/>
      <c r="FKH16" s="460"/>
      <c r="FKI16" s="460"/>
      <c r="FKJ16" s="460"/>
      <c r="FKK16" s="460"/>
      <c r="FKL16" s="460"/>
      <c r="FKM16" s="460"/>
      <c r="FKN16" s="460"/>
      <c r="FKO16" s="460"/>
      <c r="FKP16" s="460"/>
      <c r="FKQ16" s="460"/>
      <c r="FKR16" s="460"/>
      <c r="FKS16" s="460"/>
      <c r="FKT16" s="460"/>
      <c r="FKU16" s="460"/>
      <c r="FKV16" s="460"/>
      <c r="FKW16" s="460"/>
      <c r="FKX16" s="460"/>
      <c r="FKY16" s="460"/>
      <c r="FKZ16" s="460"/>
      <c r="FLA16" s="460"/>
      <c r="FLB16" s="460"/>
      <c r="FLC16" s="460"/>
      <c r="FLD16" s="460"/>
      <c r="FLE16" s="460"/>
      <c r="FLF16" s="460"/>
      <c r="FLG16" s="460"/>
      <c r="FLH16" s="460"/>
      <c r="FLI16" s="460"/>
      <c r="FLJ16" s="460"/>
      <c r="FLK16" s="460"/>
      <c r="FLL16" s="460"/>
      <c r="FLM16" s="460"/>
      <c r="FLN16" s="460"/>
      <c r="FLO16" s="460"/>
      <c r="FLP16" s="460"/>
      <c r="FLQ16" s="460"/>
      <c r="FLR16" s="460"/>
      <c r="FLS16" s="460"/>
      <c r="FLT16" s="460"/>
      <c r="FLU16" s="460"/>
      <c r="FLV16" s="460"/>
      <c r="FLW16" s="460"/>
      <c r="FLX16" s="460"/>
      <c r="FLY16" s="460"/>
      <c r="FLZ16" s="460"/>
      <c r="FMA16" s="460"/>
      <c r="FMB16" s="460"/>
      <c r="FMC16" s="460"/>
      <c r="FMD16" s="460"/>
      <c r="FME16" s="460"/>
      <c r="FMF16" s="460"/>
      <c r="FMG16" s="460"/>
      <c r="FMH16" s="460"/>
      <c r="FMI16" s="460"/>
      <c r="FMJ16" s="460"/>
      <c r="FMK16" s="460"/>
      <c r="FML16" s="460"/>
      <c r="FMM16" s="460"/>
      <c r="FMN16" s="460"/>
      <c r="FMO16" s="460"/>
      <c r="FMP16" s="460"/>
      <c r="FMQ16" s="460"/>
      <c r="FMR16" s="460"/>
      <c r="FMS16" s="460"/>
      <c r="FMT16" s="460"/>
      <c r="FMU16" s="460"/>
      <c r="FMV16" s="460"/>
      <c r="FMW16" s="460"/>
      <c r="FMX16" s="460"/>
      <c r="FMY16" s="460"/>
      <c r="FMZ16" s="460"/>
      <c r="FNA16" s="460"/>
      <c r="FNB16" s="460"/>
      <c r="FNC16" s="460"/>
      <c r="FND16" s="460"/>
      <c r="FNE16" s="460"/>
      <c r="FNF16" s="460"/>
      <c r="FNG16" s="460"/>
      <c r="FNH16" s="460"/>
      <c r="FNI16" s="460"/>
      <c r="FNJ16" s="460"/>
      <c r="FNK16" s="460"/>
      <c r="FNL16" s="460"/>
      <c r="FNM16" s="460"/>
      <c r="FNN16" s="460"/>
      <c r="FNO16" s="460"/>
      <c r="FNP16" s="460"/>
      <c r="FNQ16" s="460"/>
      <c r="FNR16" s="460"/>
      <c r="FNS16" s="460"/>
      <c r="FNT16" s="460"/>
      <c r="FNU16" s="460"/>
      <c r="FNV16" s="460"/>
      <c r="FNW16" s="460"/>
      <c r="FNX16" s="460"/>
      <c r="FNY16" s="460"/>
      <c r="FNZ16" s="460"/>
      <c r="FOA16" s="460"/>
      <c r="FOB16" s="460"/>
      <c r="FOC16" s="460"/>
      <c r="FOD16" s="460"/>
      <c r="FOE16" s="460"/>
      <c r="FOF16" s="460"/>
      <c r="FOG16" s="460"/>
      <c r="FOH16" s="460"/>
      <c r="FOI16" s="460"/>
      <c r="FOJ16" s="460"/>
      <c r="FOK16" s="460"/>
      <c r="FOL16" s="460"/>
      <c r="FOM16" s="460"/>
      <c r="FON16" s="460"/>
      <c r="FOO16" s="460"/>
      <c r="FOP16" s="460"/>
      <c r="FOQ16" s="460"/>
      <c r="FOR16" s="460"/>
      <c r="FOS16" s="460"/>
      <c r="FOT16" s="460"/>
      <c r="FOU16" s="460"/>
      <c r="FOV16" s="460"/>
      <c r="FOW16" s="460"/>
      <c r="FOX16" s="460"/>
      <c r="FOY16" s="460"/>
      <c r="FOZ16" s="460"/>
      <c r="FPA16" s="460"/>
      <c r="FPB16" s="460"/>
      <c r="FPC16" s="460"/>
      <c r="FPD16" s="460"/>
      <c r="FPE16" s="460"/>
      <c r="FPF16" s="460"/>
      <c r="FPG16" s="460"/>
      <c r="FPH16" s="460"/>
      <c r="FPI16" s="460"/>
      <c r="FPJ16" s="460"/>
      <c r="FPK16" s="460"/>
      <c r="FPL16" s="460"/>
      <c r="FPM16" s="460"/>
      <c r="FPN16" s="460"/>
      <c r="FPO16" s="460"/>
      <c r="FPP16" s="460"/>
      <c r="FPQ16" s="460"/>
      <c r="FPR16" s="460"/>
      <c r="FPS16" s="460"/>
      <c r="FPT16" s="460"/>
      <c r="FPU16" s="460"/>
      <c r="FPV16" s="460"/>
      <c r="FPW16" s="460"/>
      <c r="FPX16" s="460"/>
      <c r="FPY16" s="460"/>
      <c r="FPZ16" s="460"/>
      <c r="FQA16" s="460"/>
      <c r="FQB16" s="460"/>
      <c r="FQC16" s="460"/>
      <c r="FQD16" s="460"/>
      <c r="FQE16" s="460"/>
      <c r="FQF16" s="460"/>
      <c r="FQG16" s="460"/>
      <c r="FQH16" s="460"/>
      <c r="FQI16" s="460"/>
      <c r="FQJ16" s="460"/>
      <c r="FQK16" s="460"/>
      <c r="FQL16" s="460"/>
      <c r="FQM16" s="460"/>
      <c r="FQN16" s="460"/>
      <c r="FQO16" s="460"/>
      <c r="FQP16" s="460"/>
      <c r="FQQ16" s="460"/>
      <c r="FQR16" s="460"/>
      <c r="FQS16" s="460"/>
      <c r="FQT16" s="460"/>
      <c r="FQU16" s="460"/>
      <c r="FQV16" s="460"/>
      <c r="FQW16" s="460"/>
      <c r="FQX16" s="460"/>
      <c r="FQY16" s="460"/>
      <c r="FQZ16" s="460"/>
      <c r="FRA16" s="460"/>
      <c r="FRB16" s="460"/>
      <c r="FRC16" s="460"/>
      <c r="FRD16" s="460"/>
      <c r="FRE16" s="460"/>
      <c r="FRF16" s="460"/>
      <c r="FRG16" s="460"/>
      <c r="FRH16" s="460"/>
      <c r="FRI16" s="460"/>
      <c r="FRJ16" s="460"/>
      <c r="FRK16" s="460"/>
      <c r="FRL16" s="460"/>
      <c r="FRM16" s="460"/>
      <c r="FRN16" s="460"/>
      <c r="FRO16" s="460"/>
      <c r="FRP16" s="460"/>
      <c r="FRQ16" s="460"/>
      <c r="FRR16" s="460"/>
      <c r="FRS16" s="460"/>
      <c r="FRT16" s="460"/>
      <c r="FRU16" s="460"/>
      <c r="FRV16" s="460"/>
      <c r="FRW16" s="460"/>
      <c r="FRX16" s="460"/>
      <c r="FRY16" s="460"/>
      <c r="FRZ16" s="460"/>
      <c r="FSA16" s="460"/>
      <c r="FSB16" s="460"/>
      <c r="FSC16" s="460"/>
      <c r="FSD16" s="460"/>
      <c r="FSE16" s="460"/>
      <c r="FSF16" s="460"/>
      <c r="FSG16" s="460"/>
      <c r="FSH16" s="460"/>
      <c r="FSI16" s="460"/>
      <c r="FSJ16" s="460"/>
      <c r="FSK16" s="460"/>
      <c r="FSL16" s="460"/>
      <c r="FSM16" s="460"/>
      <c r="FSN16" s="460"/>
      <c r="FSO16" s="460"/>
      <c r="FSP16" s="460"/>
      <c r="FSQ16" s="460"/>
      <c r="FSR16" s="460"/>
      <c r="FSS16" s="460"/>
      <c r="FST16" s="460"/>
      <c r="FSU16" s="460"/>
      <c r="FSV16" s="460"/>
      <c r="FSW16" s="460"/>
      <c r="FSX16" s="460"/>
      <c r="FSY16" s="460"/>
      <c r="FSZ16" s="460"/>
      <c r="FTA16" s="460"/>
      <c r="FTB16" s="460"/>
      <c r="FTC16" s="460"/>
      <c r="FTD16" s="460"/>
      <c r="FTE16" s="460"/>
      <c r="FTF16" s="460"/>
      <c r="FTG16" s="460"/>
      <c r="FTH16" s="460"/>
      <c r="FTI16" s="460"/>
      <c r="FTJ16" s="460"/>
      <c r="FTK16" s="460"/>
      <c r="FTL16" s="460"/>
      <c r="FTM16" s="460"/>
      <c r="FTN16" s="460"/>
      <c r="FTO16" s="460"/>
      <c r="FTP16" s="460"/>
      <c r="FTQ16" s="460"/>
      <c r="FTR16" s="460"/>
      <c r="FTS16" s="460"/>
      <c r="FTT16" s="460"/>
      <c r="FTU16" s="460"/>
      <c r="FTV16" s="460"/>
      <c r="FTW16" s="460"/>
      <c r="FTX16" s="460"/>
      <c r="FTY16" s="460"/>
      <c r="FTZ16" s="460"/>
      <c r="FUA16" s="460"/>
      <c r="FUB16" s="460"/>
      <c r="FUC16" s="460"/>
      <c r="FUD16" s="460"/>
      <c r="FUE16" s="460"/>
      <c r="FUF16" s="460"/>
      <c r="FUG16" s="460"/>
      <c r="FUH16" s="460"/>
      <c r="FUI16" s="460"/>
      <c r="FUJ16" s="460"/>
      <c r="FUK16" s="460"/>
      <c r="FUL16" s="460"/>
      <c r="FUM16" s="460"/>
      <c r="FUN16" s="460"/>
      <c r="FUO16" s="460"/>
      <c r="FUP16" s="460"/>
      <c r="FUQ16" s="460"/>
      <c r="FUR16" s="460"/>
      <c r="FUS16" s="460"/>
      <c r="FUT16" s="460"/>
      <c r="FUU16" s="460"/>
      <c r="FUV16" s="460"/>
      <c r="FUW16" s="460"/>
      <c r="FUX16" s="460"/>
      <c r="FUY16" s="460"/>
      <c r="FUZ16" s="460"/>
      <c r="FVA16" s="460"/>
      <c r="FVB16" s="460"/>
      <c r="FVC16" s="460"/>
      <c r="FVD16" s="460"/>
      <c r="FVE16" s="460"/>
      <c r="FVF16" s="460"/>
      <c r="FVG16" s="460"/>
      <c r="FVH16" s="460"/>
      <c r="FVI16" s="460"/>
      <c r="FVJ16" s="460"/>
      <c r="FVK16" s="460"/>
      <c r="FVL16" s="460"/>
      <c r="FVM16" s="460"/>
      <c r="FVN16" s="460"/>
      <c r="FVO16" s="460"/>
      <c r="FVP16" s="460"/>
      <c r="FVQ16" s="460"/>
      <c r="FVR16" s="460"/>
      <c r="FVS16" s="460"/>
      <c r="FVT16" s="460"/>
      <c r="FVU16" s="460"/>
      <c r="FVV16" s="460"/>
      <c r="FVW16" s="460"/>
      <c r="FVX16" s="460"/>
      <c r="FVY16" s="460"/>
      <c r="FVZ16" s="460"/>
      <c r="FWA16" s="460"/>
      <c r="FWB16" s="460"/>
      <c r="FWC16" s="460"/>
      <c r="FWD16" s="460"/>
      <c r="FWE16" s="460"/>
      <c r="FWF16" s="460"/>
      <c r="FWG16" s="460"/>
      <c r="FWH16" s="460"/>
      <c r="FWI16" s="460"/>
      <c r="FWJ16" s="460"/>
      <c r="FWK16" s="460"/>
      <c r="FWL16" s="460"/>
      <c r="FWM16" s="460"/>
      <c r="FWN16" s="460"/>
      <c r="FWO16" s="460"/>
      <c r="FWP16" s="460"/>
      <c r="FWQ16" s="460"/>
      <c r="FWR16" s="460"/>
      <c r="FWS16" s="460"/>
      <c r="FWT16" s="460"/>
      <c r="FWU16" s="460"/>
      <c r="FWV16" s="460"/>
      <c r="FWW16" s="460"/>
      <c r="FWX16" s="460"/>
      <c r="FWY16" s="460"/>
      <c r="FWZ16" s="460"/>
      <c r="FXA16" s="460"/>
      <c r="FXB16" s="460"/>
      <c r="FXC16" s="460"/>
      <c r="FXD16" s="460"/>
      <c r="FXE16" s="460"/>
      <c r="FXF16" s="460"/>
      <c r="FXG16" s="460"/>
      <c r="FXH16" s="460"/>
      <c r="FXI16" s="460"/>
      <c r="FXJ16" s="460"/>
      <c r="FXK16" s="460"/>
      <c r="FXL16" s="460"/>
      <c r="FXM16" s="460"/>
      <c r="FXN16" s="460"/>
      <c r="FXO16" s="460"/>
      <c r="FXP16" s="460"/>
      <c r="FXQ16" s="460"/>
      <c r="FXR16" s="460"/>
      <c r="FXS16" s="460"/>
      <c r="FXT16" s="460"/>
      <c r="FXU16" s="460"/>
      <c r="FXV16" s="460"/>
      <c r="FXW16" s="460"/>
      <c r="FXX16" s="460"/>
      <c r="FXY16" s="460"/>
      <c r="FXZ16" s="460"/>
      <c r="FYA16" s="460"/>
      <c r="FYB16" s="460"/>
      <c r="FYC16" s="460"/>
      <c r="FYD16" s="460"/>
      <c r="FYE16" s="460"/>
      <c r="FYF16" s="460"/>
      <c r="FYG16" s="460"/>
      <c r="FYH16" s="460"/>
      <c r="FYI16" s="460"/>
      <c r="FYJ16" s="460"/>
      <c r="FYK16" s="460"/>
      <c r="FYL16" s="460"/>
      <c r="FYM16" s="460"/>
      <c r="FYN16" s="460"/>
      <c r="FYO16" s="460"/>
      <c r="FYP16" s="460"/>
      <c r="FYQ16" s="460"/>
      <c r="FYR16" s="460"/>
      <c r="FYS16" s="460"/>
      <c r="FYT16" s="460"/>
      <c r="FYU16" s="460"/>
      <c r="FYV16" s="460"/>
      <c r="FYW16" s="460"/>
      <c r="FYX16" s="460"/>
      <c r="FYY16" s="460"/>
      <c r="FYZ16" s="460"/>
      <c r="FZA16" s="460"/>
      <c r="FZB16" s="460"/>
      <c r="FZC16" s="460"/>
      <c r="FZD16" s="460"/>
      <c r="FZE16" s="460"/>
      <c r="FZF16" s="460"/>
      <c r="FZG16" s="460"/>
      <c r="FZH16" s="460"/>
      <c r="FZI16" s="460"/>
      <c r="FZJ16" s="460"/>
      <c r="FZK16" s="460"/>
      <c r="FZL16" s="460"/>
      <c r="FZM16" s="460"/>
      <c r="FZN16" s="460"/>
      <c r="FZO16" s="460"/>
      <c r="FZP16" s="460"/>
      <c r="FZQ16" s="460"/>
      <c r="FZR16" s="460"/>
      <c r="FZS16" s="460"/>
      <c r="FZT16" s="460"/>
      <c r="FZU16" s="460"/>
      <c r="FZV16" s="460"/>
      <c r="FZW16" s="460"/>
      <c r="FZX16" s="460"/>
      <c r="FZY16" s="460"/>
      <c r="FZZ16" s="460"/>
      <c r="GAA16" s="460"/>
      <c r="GAB16" s="460"/>
      <c r="GAC16" s="460"/>
      <c r="GAD16" s="460"/>
      <c r="GAE16" s="460"/>
      <c r="GAF16" s="460"/>
      <c r="GAG16" s="460"/>
      <c r="GAH16" s="460"/>
      <c r="GAI16" s="460"/>
      <c r="GAJ16" s="460"/>
      <c r="GAK16" s="460"/>
      <c r="GAL16" s="460"/>
      <c r="GAM16" s="460"/>
      <c r="GAN16" s="460"/>
      <c r="GAO16" s="460"/>
      <c r="GAP16" s="460"/>
      <c r="GAQ16" s="460"/>
      <c r="GAR16" s="460"/>
      <c r="GAS16" s="460"/>
      <c r="GAT16" s="460"/>
      <c r="GAU16" s="460"/>
      <c r="GAV16" s="460"/>
      <c r="GAW16" s="460"/>
      <c r="GAX16" s="460"/>
      <c r="GAY16" s="460"/>
      <c r="GAZ16" s="460"/>
      <c r="GBA16" s="460"/>
      <c r="GBB16" s="460"/>
      <c r="GBC16" s="460"/>
      <c r="GBD16" s="460"/>
      <c r="GBE16" s="460"/>
      <c r="GBF16" s="460"/>
      <c r="GBG16" s="460"/>
      <c r="GBH16" s="460"/>
      <c r="GBI16" s="460"/>
      <c r="GBJ16" s="460"/>
      <c r="GBK16" s="460"/>
      <c r="GBL16" s="460"/>
      <c r="GBM16" s="460"/>
      <c r="GBN16" s="460"/>
      <c r="GBO16" s="460"/>
      <c r="GBP16" s="460"/>
      <c r="GBQ16" s="460"/>
      <c r="GBR16" s="460"/>
      <c r="GBS16" s="460"/>
      <c r="GBT16" s="460"/>
      <c r="GBU16" s="460"/>
      <c r="GBV16" s="460"/>
      <c r="GBW16" s="460"/>
      <c r="GBX16" s="460"/>
      <c r="GBY16" s="460"/>
      <c r="GBZ16" s="460"/>
      <c r="GCA16" s="460"/>
      <c r="GCB16" s="460"/>
      <c r="GCC16" s="460"/>
      <c r="GCD16" s="460"/>
      <c r="GCE16" s="460"/>
      <c r="GCF16" s="460"/>
      <c r="GCG16" s="460"/>
      <c r="GCH16" s="460"/>
      <c r="GCI16" s="460"/>
      <c r="GCJ16" s="460"/>
      <c r="GCK16" s="460"/>
      <c r="GCL16" s="460"/>
      <c r="GCM16" s="460"/>
      <c r="GCN16" s="460"/>
      <c r="GCO16" s="460"/>
      <c r="GCP16" s="460"/>
      <c r="GCQ16" s="460"/>
      <c r="GCR16" s="460"/>
      <c r="GCS16" s="460"/>
      <c r="GCT16" s="460"/>
      <c r="GCU16" s="460"/>
      <c r="GCV16" s="460"/>
      <c r="GCW16" s="460"/>
      <c r="GCX16" s="460"/>
      <c r="GCY16" s="460"/>
      <c r="GCZ16" s="460"/>
      <c r="GDA16" s="460"/>
      <c r="GDB16" s="460"/>
      <c r="GDC16" s="460"/>
      <c r="GDD16" s="460"/>
      <c r="GDE16" s="460"/>
      <c r="GDF16" s="460"/>
      <c r="GDG16" s="460"/>
      <c r="GDH16" s="460"/>
      <c r="GDI16" s="460"/>
      <c r="GDJ16" s="460"/>
      <c r="GDK16" s="460"/>
      <c r="GDL16" s="460"/>
      <c r="GDM16" s="460"/>
      <c r="GDN16" s="460"/>
      <c r="GDO16" s="460"/>
      <c r="GDP16" s="460"/>
      <c r="GDQ16" s="460"/>
      <c r="GDR16" s="460"/>
      <c r="GDS16" s="460"/>
      <c r="GDT16" s="460"/>
      <c r="GDU16" s="460"/>
      <c r="GDV16" s="460"/>
      <c r="GDW16" s="460"/>
      <c r="GDX16" s="460"/>
      <c r="GDY16" s="460"/>
      <c r="GDZ16" s="460"/>
      <c r="GEA16" s="460"/>
      <c r="GEB16" s="460"/>
      <c r="GEC16" s="460"/>
      <c r="GED16" s="460"/>
      <c r="GEE16" s="460"/>
      <c r="GEF16" s="460"/>
      <c r="GEG16" s="460"/>
      <c r="GEH16" s="460"/>
      <c r="GEI16" s="460"/>
      <c r="GEJ16" s="460"/>
      <c r="GEK16" s="460"/>
      <c r="GEL16" s="460"/>
      <c r="GEM16" s="460"/>
      <c r="GEN16" s="460"/>
      <c r="GEO16" s="460"/>
      <c r="GEP16" s="460"/>
      <c r="GEQ16" s="460"/>
      <c r="GER16" s="460"/>
      <c r="GES16" s="460"/>
      <c r="GET16" s="460"/>
      <c r="GEU16" s="460"/>
      <c r="GEV16" s="460"/>
      <c r="GEW16" s="460"/>
      <c r="GEX16" s="460"/>
      <c r="GEY16" s="460"/>
      <c r="GEZ16" s="460"/>
      <c r="GFA16" s="460"/>
      <c r="GFB16" s="460"/>
      <c r="GFC16" s="460"/>
      <c r="GFD16" s="460"/>
      <c r="GFE16" s="460"/>
      <c r="GFF16" s="460"/>
      <c r="GFG16" s="460"/>
      <c r="GFH16" s="460"/>
      <c r="GFI16" s="460"/>
      <c r="GFJ16" s="460"/>
      <c r="GFK16" s="460"/>
      <c r="GFL16" s="460"/>
      <c r="GFM16" s="460"/>
      <c r="GFN16" s="460"/>
      <c r="GFO16" s="460"/>
      <c r="GFP16" s="460"/>
      <c r="GFQ16" s="460"/>
      <c r="GFR16" s="460"/>
      <c r="GFS16" s="460"/>
      <c r="GFT16" s="460"/>
      <c r="GFU16" s="460"/>
      <c r="GFV16" s="460"/>
      <c r="GFW16" s="460"/>
      <c r="GFX16" s="460"/>
      <c r="GFY16" s="460"/>
      <c r="GFZ16" s="460"/>
      <c r="GGA16" s="460"/>
      <c r="GGB16" s="460"/>
      <c r="GGC16" s="460"/>
      <c r="GGD16" s="460"/>
      <c r="GGE16" s="460"/>
      <c r="GGF16" s="460"/>
      <c r="GGG16" s="460"/>
      <c r="GGH16" s="460"/>
      <c r="GGI16" s="460"/>
      <c r="GGJ16" s="460"/>
      <c r="GGK16" s="460"/>
      <c r="GGL16" s="460"/>
      <c r="GGM16" s="460"/>
      <c r="GGN16" s="460"/>
      <c r="GGO16" s="460"/>
      <c r="GGP16" s="460"/>
      <c r="GGQ16" s="460"/>
      <c r="GGR16" s="460"/>
      <c r="GGS16" s="460"/>
      <c r="GGT16" s="460"/>
      <c r="GGU16" s="460"/>
      <c r="GGV16" s="460"/>
      <c r="GGW16" s="460"/>
      <c r="GGX16" s="460"/>
      <c r="GGY16" s="460"/>
      <c r="GGZ16" s="460"/>
      <c r="GHA16" s="460"/>
      <c r="GHB16" s="460"/>
      <c r="GHC16" s="460"/>
      <c r="GHD16" s="460"/>
      <c r="GHE16" s="460"/>
      <c r="GHF16" s="460"/>
      <c r="GHG16" s="460"/>
      <c r="GHH16" s="460"/>
      <c r="GHI16" s="460"/>
      <c r="GHJ16" s="460"/>
      <c r="GHK16" s="460"/>
      <c r="GHL16" s="460"/>
      <c r="GHM16" s="460"/>
      <c r="GHN16" s="460"/>
      <c r="GHO16" s="460"/>
      <c r="GHP16" s="460"/>
      <c r="GHQ16" s="460"/>
      <c r="GHR16" s="460"/>
      <c r="GHS16" s="460"/>
      <c r="GHT16" s="460"/>
      <c r="GHU16" s="460"/>
      <c r="GHV16" s="460"/>
      <c r="GHW16" s="460"/>
      <c r="GHX16" s="460"/>
      <c r="GHY16" s="460"/>
      <c r="GHZ16" s="460"/>
      <c r="GIA16" s="460"/>
      <c r="GIB16" s="460"/>
      <c r="GIC16" s="460"/>
      <c r="GID16" s="460"/>
      <c r="GIE16" s="460"/>
      <c r="GIF16" s="460"/>
      <c r="GIG16" s="460"/>
      <c r="GIH16" s="460"/>
      <c r="GII16" s="460"/>
      <c r="GIJ16" s="460"/>
      <c r="GIK16" s="460"/>
      <c r="GIL16" s="460"/>
      <c r="GIM16" s="460"/>
      <c r="GIN16" s="460"/>
      <c r="GIO16" s="460"/>
      <c r="GIP16" s="460"/>
      <c r="GIQ16" s="460"/>
      <c r="GIR16" s="460"/>
      <c r="GIS16" s="460"/>
      <c r="GIT16" s="460"/>
      <c r="GIU16" s="460"/>
      <c r="GIV16" s="460"/>
      <c r="GIW16" s="460"/>
      <c r="GIX16" s="460"/>
      <c r="GIY16" s="460"/>
      <c r="GIZ16" s="460"/>
      <c r="GJA16" s="460"/>
      <c r="GJB16" s="460"/>
      <c r="GJC16" s="460"/>
      <c r="GJD16" s="460"/>
      <c r="GJE16" s="460"/>
      <c r="GJF16" s="460"/>
      <c r="GJG16" s="460"/>
      <c r="GJH16" s="460"/>
      <c r="GJI16" s="460"/>
      <c r="GJJ16" s="460"/>
      <c r="GJK16" s="460"/>
      <c r="GJL16" s="460"/>
      <c r="GJM16" s="460"/>
      <c r="GJN16" s="460"/>
      <c r="GJO16" s="460"/>
      <c r="GJP16" s="460"/>
      <c r="GJQ16" s="460"/>
      <c r="GJR16" s="460"/>
      <c r="GJS16" s="460"/>
      <c r="GJT16" s="460"/>
      <c r="GJU16" s="460"/>
      <c r="GJV16" s="460"/>
      <c r="GJW16" s="460"/>
      <c r="GJX16" s="460"/>
      <c r="GJY16" s="460"/>
      <c r="GJZ16" s="460"/>
      <c r="GKA16" s="460"/>
      <c r="GKB16" s="460"/>
      <c r="GKC16" s="460"/>
      <c r="GKD16" s="460"/>
      <c r="GKE16" s="460"/>
      <c r="GKF16" s="460"/>
      <c r="GKG16" s="460"/>
      <c r="GKH16" s="460"/>
      <c r="GKI16" s="460"/>
      <c r="GKJ16" s="460"/>
      <c r="GKK16" s="460"/>
      <c r="GKL16" s="460"/>
      <c r="GKM16" s="460"/>
      <c r="GKN16" s="460"/>
      <c r="GKO16" s="460"/>
      <c r="GKP16" s="460"/>
      <c r="GKQ16" s="460"/>
      <c r="GKR16" s="460"/>
      <c r="GKS16" s="460"/>
      <c r="GKT16" s="460"/>
      <c r="GKU16" s="460"/>
      <c r="GKV16" s="460"/>
      <c r="GKW16" s="460"/>
      <c r="GKX16" s="460"/>
      <c r="GKY16" s="460"/>
      <c r="GKZ16" s="460"/>
      <c r="GLA16" s="460"/>
      <c r="GLB16" s="460"/>
      <c r="GLC16" s="460"/>
      <c r="GLD16" s="460"/>
      <c r="GLE16" s="460"/>
      <c r="GLF16" s="460"/>
      <c r="GLG16" s="460"/>
      <c r="GLH16" s="460"/>
      <c r="GLI16" s="460"/>
      <c r="GLJ16" s="460"/>
      <c r="GLK16" s="460"/>
      <c r="GLL16" s="460"/>
      <c r="GLM16" s="460"/>
      <c r="GLN16" s="460"/>
      <c r="GLO16" s="460"/>
      <c r="GLP16" s="460"/>
      <c r="GLQ16" s="460"/>
      <c r="GLR16" s="460"/>
      <c r="GLS16" s="460"/>
      <c r="GLT16" s="460"/>
      <c r="GLU16" s="460"/>
      <c r="GLV16" s="460"/>
      <c r="GLW16" s="460"/>
      <c r="GLX16" s="460"/>
      <c r="GLY16" s="460"/>
      <c r="GLZ16" s="460"/>
      <c r="GMA16" s="460"/>
      <c r="GMB16" s="460"/>
      <c r="GMC16" s="460"/>
      <c r="GMD16" s="460"/>
      <c r="GME16" s="460"/>
      <c r="GMF16" s="460"/>
      <c r="GMG16" s="460"/>
      <c r="GMH16" s="460"/>
      <c r="GMI16" s="460"/>
      <c r="GMJ16" s="460"/>
      <c r="GMK16" s="460"/>
      <c r="GML16" s="460"/>
      <c r="GMM16" s="460"/>
      <c r="GMN16" s="460"/>
      <c r="GMO16" s="460"/>
      <c r="GMP16" s="460"/>
      <c r="GMQ16" s="460"/>
      <c r="GMR16" s="460"/>
      <c r="GMS16" s="460"/>
      <c r="GMT16" s="460"/>
      <c r="GMU16" s="460"/>
      <c r="GMV16" s="460"/>
      <c r="GMW16" s="460"/>
      <c r="GMX16" s="460"/>
      <c r="GMY16" s="460"/>
      <c r="GMZ16" s="460"/>
      <c r="GNA16" s="460"/>
      <c r="GNB16" s="460"/>
      <c r="GNC16" s="460"/>
      <c r="GND16" s="460"/>
      <c r="GNE16" s="460"/>
      <c r="GNF16" s="460"/>
      <c r="GNG16" s="460"/>
      <c r="GNH16" s="460"/>
      <c r="GNI16" s="460"/>
      <c r="GNJ16" s="460"/>
      <c r="GNK16" s="460"/>
      <c r="GNL16" s="460"/>
      <c r="GNM16" s="460"/>
      <c r="GNN16" s="460"/>
      <c r="GNO16" s="460"/>
      <c r="GNP16" s="460"/>
      <c r="GNQ16" s="460"/>
      <c r="GNR16" s="460"/>
      <c r="GNS16" s="460"/>
      <c r="GNT16" s="460"/>
      <c r="GNU16" s="460"/>
      <c r="GNV16" s="460"/>
      <c r="GNW16" s="460"/>
      <c r="GNX16" s="460"/>
      <c r="GNY16" s="460"/>
      <c r="GNZ16" s="460"/>
      <c r="GOA16" s="460"/>
      <c r="GOB16" s="460"/>
      <c r="GOC16" s="460"/>
      <c r="GOD16" s="460"/>
      <c r="GOE16" s="460"/>
      <c r="GOF16" s="460"/>
      <c r="GOG16" s="460"/>
      <c r="GOH16" s="460"/>
      <c r="GOI16" s="460"/>
      <c r="GOJ16" s="460"/>
      <c r="GOK16" s="460"/>
      <c r="GOL16" s="460"/>
      <c r="GOM16" s="460"/>
      <c r="GON16" s="460"/>
      <c r="GOO16" s="460"/>
      <c r="GOP16" s="460"/>
      <c r="GOQ16" s="460"/>
      <c r="GOR16" s="460"/>
      <c r="GOS16" s="460"/>
      <c r="GOT16" s="460"/>
      <c r="GOU16" s="460"/>
      <c r="GOV16" s="460"/>
      <c r="GOW16" s="460"/>
      <c r="GOX16" s="460"/>
      <c r="GOY16" s="460"/>
      <c r="GOZ16" s="460"/>
      <c r="GPA16" s="460"/>
      <c r="GPB16" s="460"/>
      <c r="GPC16" s="460"/>
      <c r="GPD16" s="460"/>
      <c r="GPE16" s="460"/>
      <c r="GPF16" s="460"/>
      <c r="GPG16" s="460"/>
      <c r="GPH16" s="460"/>
      <c r="GPI16" s="460"/>
      <c r="GPJ16" s="460"/>
      <c r="GPK16" s="460"/>
      <c r="GPL16" s="460"/>
      <c r="GPM16" s="460"/>
      <c r="GPN16" s="460"/>
      <c r="GPO16" s="460"/>
      <c r="GPP16" s="460"/>
      <c r="GPQ16" s="460"/>
      <c r="GPR16" s="460"/>
      <c r="GPS16" s="460"/>
      <c r="GPT16" s="460"/>
      <c r="GPU16" s="460"/>
      <c r="GPV16" s="460"/>
      <c r="GPW16" s="460"/>
      <c r="GPX16" s="460"/>
      <c r="GPY16" s="460"/>
      <c r="GPZ16" s="460"/>
      <c r="GQA16" s="460"/>
      <c r="GQB16" s="460"/>
      <c r="GQC16" s="460"/>
      <c r="GQD16" s="460"/>
      <c r="GQE16" s="460"/>
      <c r="GQF16" s="460"/>
      <c r="GQG16" s="460"/>
      <c r="GQH16" s="460"/>
      <c r="GQI16" s="460"/>
      <c r="GQJ16" s="460"/>
      <c r="GQK16" s="460"/>
      <c r="GQL16" s="460"/>
      <c r="GQM16" s="460"/>
      <c r="GQN16" s="460"/>
      <c r="GQO16" s="460"/>
      <c r="GQP16" s="460"/>
      <c r="GQQ16" s="460"/>
      <c r="GQR16" s="460"/>
      <c r="GQS16" s="460"/>
      <c r="GQT16" s="460"/>
      <c r="GQU16" s="460"/>
      <c r="GQV16" s="460"/>
      <c r="GQW16" s="460"/>
      <c r="GQX16" s="460"/>
      <c r="GQY16" s="460"/>
      <c r="GQZ16" s="460"/>
      <c r="GRA16" s="460"/>
      <c r="GRB16" s="460"/>
      <c r="GRC16" s="460"/>
      <c r="GRD16" s="460"/>
      <c r="GRE16" s="460"/>
      <c r="GRF16" s="460"/>
      <c r="GRG16" s="460"/>
      <c r="GRH16" s="460"/>
      <c r="GRI16" s="460"/>
      <c r="GRJ16" s="460"/>
      <c r="GRK16" s="460"/>
      <c r="GRL16" s="460"/>
      <c r="GRM16" s="460"/>
      <c r="GRN16" s="460"/>
      <c r="GRO16" s="460"/>
      <c r="GRP16" s="460"/>
      <c r="GRQ16" s="460"/>
      <c r="GRR16" s="460"/>
      <c r="GRS16" s="460"/>
      <c r="GRT16" s="460"/>
      <c r="GRU16" s="460"/>
      <c r="GRV16" s="460"/>
      <c r="GRW16" s="460"/>
      <c r="GRX16" s="460"/>
      <c r="GRY16" s="460"/>
      <c r="GRZ16" s="460"/>
      <c r="GSA16" s="460"/>
      <c r="GSB16" s="460"/>
      <c r="GSC16" s="460"/>
      <c r="GSD16" s="460"/>
      <c r="GSE16" s="460"/>
      <c r="GSF16" s="460"/>
      <c r="GSG16" s="460"/>
      <c r="GSH16" s="460"/>
      <c r="GSI16" s="460"/>
      <c r="GSJ16" s="460"/>
      <c r="GSK16" s="460"/>
      <c r="GSL16" s="460"/>
      <c r="GSM16" s="460"/>
      <c r="GSN16" s="460"/>
      <c r="GSO16" s="460"/>
      <c r="GSP16" s="460"/>
      <c r="GSQ16" s="460"/>
      <c r="GSR16" s="460"/>
      <c r="GSS16" s="460"/>
      <c r="GST16" s="460"/>
      <c r="GSU16" s="460"/>
      <c r="GSV16" s="460"/>
      <c r="GSW16" s="460"/>
      <c r="GSX16" s="460"/>
      <c r="GSY16" s="460"/>
      <c r="GSZ16" s="460"/>
      <c r="GTA16" s="460"/>
      <c r="GTB16" s="460"/>
      <c r="GTC16" s="460"/>
      <c r="GTD16" s="460"/>
      <c r="GTE16" s="460"/>
      <c r="GTF16" s="460"/>
      <c r="GTG16" s="460"/>
      <c r="GTH16" s="460"/>
      <c r="GTI16" s="460"/>
      <c r="GTJ16" s="460"/>
      <c r="GTK16" s="460"/>
      <c r="GTL16" s="460"/>
      <c r="GTM16" s="460"/>
      <c r="GTN16" s="460"/>
      <c r="GTO16" s="460"/>
      <c r="GTP16" s="460"/>
      <c r="GTQ16" s="460"/>
      <c r="GTR16" s="460"/>
      <c r="GTS16" s="460"/>
      <c r="GTT16" s="460"/>
      <c r="GTU16" s="460"/>
      <c r="GTV16" s="460"/>
      <c r="GTW16" s="460"/>
      <c r="GTX16" s="460"/>
      <c r="GTY16" s="460"/>
      <c r="GTZ16" s="460"/>
      <c r="GUA16" s="460"/>
      <c r="GUB16" s="460"/>
      <c r="GUC16" s="460"/>
      <c r="GUD16" s="460"/>
      <c r="GUE16" s="460"/>
      <c r="GUF16" s="460"/>
      <c r="GUG16" s="460"/>
      <c r="GUH16" s="460"/>
      <c r="GUI16" s="460"/>
      <c r="GUJ16" s="460"/>
      <c r="GUK16" s="460"/>
      <c r="GUL16" s="460"/>
      <c r="GUM16" s="460"/>
      <c r="GUN16" s="460"/>
      <c r="GUO16" s="460"/>
      <c r="GUP16" s="460"/>
      <c r="GUQ16" s="460"/>
      <c r="GUR16" s="460"/>
      <c r="GUS16" s="460"/>
      <c r="GUT16" s="460"/>
      <c r="GUU16" s="460"/>
      <c r="GUV16" s="460"/>
      <c r="GUW16" s="460"/>
      <c r="GUX16" s="460"/>
      <c r="GUY16" s="460"/>
      <c r="GUZ16" s="460"/>
      <c r="GVA16" s="460"/>
      <c r="GVB16" s="460"/>
      <c r="GVC16" s="460"/>
      <c r="GVD16" s="460"/>
      <c r="GVE16" s="460"/>
      <c r="GVF16" s="460"/>
      <c r="GVG16" s="460"/>
      <c r="GVH16" s="460"/>
      <c r="GVI16" s="460"/>
      <c r="GVJ16" s="460"/>
      <c r="GVK16" s="460"/>
      <c r="GVL16" s="460"/>
      <c r="GVM16" s="460"/>
      <c r="GVN16" s="460"/>
      <c r="GVO16" s="460"/>
      <c r="GVP16" s="460"/>
      <c r="GVQ16" s="460"/>
      <c r="GVR16" s="460"/>
      <c r="GVS16" s="460"/>
      <c r="GVT16" s="460"/>
      <c r="GVU16" s="460"/>
      <c r="GVV16" s="460"/>
      <c r="GVW16" s="460"/>
      <c r="GVX16" s="460"/>
      <c r="GVY16" s="460"/>
      <c r="GVZ16" s="460"/>
      <c r="GWA16" s="460"/>
      <c r="GWB16" s="460"/>
      <c r="GWC16" s="460"/>
      <c r="GWD16" s="460"/>
      <c r="GWE16" s="460"/>
      <c r="GWF16" s="460"/>
      <c r="GWG16" s="460"/>
      <c r="GWH16" s="460"/>
      <c r="GWI16" s="460"/>
      <c r="GWJ16" s="460"/>
      <c r="GWK16" s="460"/>
      <c r="GWL16" s="460"/>
      <c r="GWM16" s="460"/>
      <c r="GWN16" s="460"/>
      <c r="GWO16" s="460"/>
      <c r="GWP16" s="460"/>
      <c r="GWQ16" s="460"/>
      <c r="GWR16" s="460"/>
      <c r="GWS16" s="460"/>
      <c r="GWT16" s="460"/>
      <c r="GWU16" s="460"/>
      <c r="GWV16" s="460"/>
      <c r="GWW16" s="460"/>
      <c r="GWX16" s="460"/>
      <c r="GWY16" s="460"/>
      <c r="GWZ16" s="460"/>
      <c r="GXA16" s="460"/>
      <c r="GXB16" s="460"/>
      <c r="GXC16" s="460"/>
      <c r="GXD16" s="460"/>
      <c r="GXE16" s="460"/>
      <c r="GXF16" s="460"/>
      <c r="GXG16" s="460"/>
      <c r="GXH16" s="460"/>
      <c r="GXI16" s="460"/>
      <c r="GXJ16" s="460"/>
      <c r="GXK16" s="460"/>
      <c r="GXL16" s="460"/>
      <c r="GXM16" s="460"/>
      <c r="GXN16" s="460"/>
      <c r="GXO16" s="460"/>
      <c r="GXP16" s="460"/>
      <c r="GXQ16" s="460"/>
      <c r="GXR16" s="460"/>
      <c r="GXS16" s="460"/>
      <c r="GXT16" s="460"/>
      <c r="GXU16" s="460"/>
      <c r="GXV16" s="460"/>
      <c r="GXW16" s="460"/>
      <c r="GXX16" s="460"/>
      <c r="GXY16" s="460"/>
      <c r="GXZ16" s="460"/>
      <c r="GYA16" s="460"/>
      <c r="GYB16" s="460"/>
      <c r="GYC16" s="460"/>
      <c r="GYD16" s="460"/>
      <c r="GYE16" s="460"/>
      <c r="GYF16" s="460"/>
      <c r="GYG16" s="460"/>
      <c r="GYH16" s="460"/>
      <c r="GYI16" s="460"/>
      <c r="GYJ16" s="460"/>
      <c r="GYK16" s="460"/>
      <c r="GYL16" s="460"/>
      <c r="GYM16" s="460"/>
      <c r="GYN16" s="460"/>
      <c r="GYO16" s="460"/>
      <c r="GYP16" s="460"/>
      <c r="GYQ16" s="460"/>
      <c r="GYR16" s="460"/>
      <c r="GYS16" s="460"/>
      <c r="GYT16" s="460"/>
      <c r="GYU16" s="460"/>
      <c r="GYV16" s="460"/>
      <c r="GYW16" s="460"/>
      <c r="GYX16" s="460"/>
      <c r="GYY16" s="460"/>
      <c r="GYZ16" s="460"/>
      <c r="GZA16" s="460"/>
      <c r="GZB16" s="460"/>
      <c r="GZC16" s="460"/>
      <c r="GZD16" s="460"/>
      <c r="GZE16" s="460"/>
      <c r="GZF16" s="460"/>
      <c r="GZG16" s="460"/>
      <c r="GZH16" s="460"/>
      <c r="GZI16" s="460"/>
      <c r="GZJ16" s="460"/>
      <c r="GZK16" s="460"/>
      <c r="GZL16" s="460"/>
      <c r="GZM16" s="460"/>
      <c r="GZN16" s="460"/>
      <c r="GZO16" s="460"/>
      <c r="GZP16" s="460"/>
      <c r="GZQ16" s="460"/>
      <c r="GZR16" s="460"/>
      <c r="GZS16" s="460"/>
      <c r="GZT16" s="460"/>
      <c r="GZU16" s="460"/>
      <c r="GZV16" s="460"/>
      <c r="GZW16" s="460"/>
      <c r="GZX16" s="460"/>
      <c r="GZY16" s="460"/>
      <c r="GZZ16" s="460"/>
      <c r="HAA16" s="460"/>
      <c r="HAB16" s="460"/>
      <c r="HAC16" s="460"/>
      <c r="HAD16" s="460"/>
      <c r="HAE16" s="460"/>
      <c r="HAF16" s="460"/>
      <c r="HAG16" s="460"/>
      <c r="HAH16" s="460"/>
      <c r="HAI16" s="460"/>
      <c r="HAJ16" s="460"/>
      <c r="HAK16" s="460"/>
      <c r="HAL16" s="460"/>
      <c r="HAM16" s="460"/>
      <c r="HAN16" s="460"/>
      <c r="HAO16" s="460"/>
      <c r="HAP16" s="460"/>
      <c r="HAQ16" s="460"/>
      <c r="HAR16" s="460"/>
      <c r="HAS16" s="460"/>
      <c r="HAT16" s="460"/>
      <c r="HAU16" s="460"/>
      <c r="HAV16" s="460"/>
      <c r="HAW16" s="460"/>
      <c r="HAX16" s="460"/>
      <c r="HAY16" s="460"/>
      <c r="HAZ16" s="460"/>
      <c r="HBA16" s="460"/>
      <c r="HBB16" s="460"/>
      <c r="HBC16" s="460"/>
      <c r="HBD16" s="460"/>
      <c r="HBE16" s="460"/>
      <c r="HBF16" s="460"/>
      <c r="HBG16" s="460"/>
      <c r="HBH16" s="460"/>
      <c r="HBI16" s="460"/>
      <c r="HBJ16" s="460"/>
      <c r="HBK16" s="460"/>
      <c r="HBL16" s="460"/>
      <c r="HBM16" s="460"/>
      <c r="HBN16" s="460"/>
      <c r="HBO16" s="460"/>
      <c r="HBP16" s="460"/>
      <c r="HBQ16" s="460"/>
      <c r="HBR16" s="460"/>
      <c r="HBS16" s="460"/>
      <c r="HBT16" s="460"/>
      <c r="HBU16" s="460"/>
      <c r="HBV16" s="460"/>
      <c r="HBW16" s="460"/>
      <c r="HBX16" s="460"/>
      <c r="HBY16" s="460"/>
      <c r="HBZ16" s="460"/>
      <c r="HCA16" s="460"/>
      <c r="HCB16" s="460"/>
      <c r="HCC16" s="460"/>
      <c r="HCD16" s="460"/>
      <c r="HCE16" s="460"/>
      <c r="HCF16" s="460"/>
      <c r="HCG16" s="460"/>
      <c r="HCH16" s="460"/>
      <c r="HCI16" s="460"/>
      <c r="HCJ16" s="460"/>
      <c r="HCK16" s="460"/>
      <c r="HCL16" s="460"/>
      <c r="HCM16" s="460"/>
      <c r="HCN16" s="460"/>
      <c r="HCO16" s="460"/>
      <c r="HCP16" s="460"/>
      <c r="HCQ16" s="460"/>
      <c r="HCR16" s="460"/>
      <c r="HCS16" s="460"/>
      <c r="HCT16" s="460"/>
      <c r="HCU16" s="460"/>
      <c r="HCV16" s="460"/>
      <c r="HCW16" s="460"/>
      <c r="HCX16" s="460"/>
      <c r="HCY16" s="460"/>
      <c r="HCZ16" s="460"/>
      <c r="HDA16" s="460"/>
      <c r="HDB16" s="460"/>
      <c r="HDC16" s="460"/>
      <c r="HDD16" s="460"/>
      <c r="HDE16" s="460"/>
      <c r="HDF16" s="460"/>
      <c r="HDG16" s="460"/>
      <c r="HDH16" s="460"/>
      <c r="HDI16" s="460"/>
      <c r="HDJ16" s="460"/>
      <c r="HDK16" s="460"/>
      <c r="HDL16" s="460"/>
      <c r="HDM16" s="460"/>
      <c r="HDN16" s="460"/>
      <c r="HDO16" s="460"/>
      <c r="HDP16" s="460"/>
      <c r="HDQ16" s="460"/>
      <c r="HDR16" s="460"/>
      <c r="HDS16" s="460"/>
      <c r="HDT16" s="460"/>
      <c r="HDU16" s="460"/>
      <c r="HDV16" s="460"/>
      <c r="HDW16" s="460"/>
      <c r="HDX16" s="460"/>
      <c r="HDY16" s="460"/>
      <c r="HDZ16" s="460"/>
      <c r="HEA16" s="460"/>
      <c r="HEB16" s="460"/>
      <c r="HEC16" s="460"/>
      <c r="HED16" s="460"/>
      <c r="HEE16" s="460"/>
      <c r="HEF16" s="460"/>
      <c r="HEG16" s="460"/>
      <c r="HEH16" s="460"/>
      <c r="HEI16" s="460"/>
      <c r="HEJ16" s="460"/>
      <c r="HEK16" s="460"/>
      <c r="HEL16" s="460"/>
      <c r="HEM16" s="460"/>
      <c r="HEN16" s="460"/>
      <c r="HEO16" s="460"/>
      <c r="HEP16" s="460"/>
      <c r="HEQ16" s="460"/>
      <c r="HER16" s="460"/>
      <c r="HES16" s="460"/>
      <c r="HET16" s="460"/>
      <c r="HEU16" s="460"/>
      <c r="HEV16" s="460"/>
      <c r="HEW16" s="460"/>
      <c r="HEX16" s="460"/>
      <c r="HEY16" s="460"/>
      <c r="HEZ16" s="460"/>
      <c r="HFA16" s="460"/>
      <c r="HFB16" s="460"/>
      <c r="HFC16" s="460"/>
      <c r="HFD16" s="460"/>
      <c r="HFE16" s="460"/>
      <c r="HFF16" s="460"/>
      <c r="HFG16" s="460"/>
      <c r="HFH16" s="460"/>
      <c r="HFI16" s="460"/>
      <c r="HFJ16" s="460"/>
      <c r="HFK16" s="460"/>
      <c r="HFL16" s="460"/>
      <c r="HFM16" s="460"/>
      <c r="HFN16" s="460"/>
      <c r="HFO16" s="460"/>
      <c r="HFP16" s="460"/>
      <c r="HFQ16" s="460"/>
      <c r="HFR16" s="460"/>
      <c r="HFS16" s="460"/>
      <c r="HFT16" s="460"/>
      <c r="HFU16" s="460"/>
      <c r="HFV16" s="460"/>
      <c r="HFW16" s="460"/>
      <c r="HFX16" s="460"/>
      <c r="HFY16" s="460"/>
      <c r="HFZ16" s="460"/>
      <c r="HGA16" s="460"/>
      <c r="HGB16" s="460"/>
      <c r="HGC16" s="460"/>
      <c r="HGD16" s="460"/>
      <c r="HGE16" s="460"/>
      <c r="HGF16" s="460"/>
      <c r="HGG16" s="460"/>
      <c r="HGH16" s="460"/>
      <c r="HGI16" s="460"/>
      <c r="HGJ16" s="460"/>
      <c r="HGK16" s="460"/>
      <c r="HGL16" s="460"/>
      <c r="HGM16" s="460"/>
      <c r="HGN16" s="460"/>
      <c r="HGO16" s="460"/>
      <c r="HGP16" s="460"/>
      <c r="HGQ16" s="460"/>
      <c r="HGR16" s="460"/>
      <c r="HGS16" s="460"/>
      <c r="HGT16" s="460"/>
      <c r="HGU16" s="460"/>
      <c r="HGV16" s="460"/>
      <c r="HGW16" s="460"/>
      <c r="HGX16" s="460"/>
      <c r="HGY16" s="460"/>
      <c r="HGZ16" s="460"/>
      <c r="HHA16" s="460"/>
      <c r="HHB16" s="460"/>
      <c r="HHC16" s="460"/>
      <c r="HHD16" s="460"/>
      <c r="HHE16" s="460"/>
      <c r="HHF16" s="460"/>
      <c r="HHG16" s="460"/>
      <c r="HHH16" s="460"/>
      <c r="HHI16" s="460"/>
      <c r="HHJ16" s="460"/>
      <c r="HHK16" s="460"/>
      <c r="HHL16" s="460"/>
      <c r="HHM16" s="460"/>
      <c r="HHN16" s="460"/>
      <c r="HHO16" s="460"/>
      <c r="HHP16" s="460"/>
      <c r="HHQ16" s="460"/>
      <c r="HHR16" s="460"/>
      <c r="HHS16" s="460"/>
      <c r="HHT16" s="460"/>
      <c r="HHU16" s="460"/>
      <c r="HHV16" s="460"/>
      <c r="HHW16" s="460"/>
      <c r="HHX16" s="460"/>
      <c r="HHY16" s="460"/>
      <c r="HHZ16" s="460"/>
      <c r="HIA16" s="460"/>
      <c r="HIB16" s="460"/>
      <c r="HIC16" s="460"/>
      <c r="HID16" s="460"/>
      <c r="HIE16" s="460"/>
      <c r="HIF16" s="460"/>
      <c r="HIG16" s="460"/>
      <c r="HIH16" s="460"/>
      <c r="HII16" s="460"/>
      <c r="HIJ16" s="460"/>
      <c r="HIK16" s="460"/>
      <c r="HIL16" s="460"/>
      <c r="HIM16" s="460"/>
      <c r="HIN16" s="460"/>
      <c r="HIO16" s="460"/>
      <c r="HIP16" s="460"/>
      <c r="HIQ16" s="460"/>
      <c r="HIR16" s="460"/>
      <c r="HIS16" s="460"/>
      <c r="HIT16" s="460"/>
      <c r="HIU16" s="460"/>
      <c r="HIV16" s="460"/>
      <c r="HIW16" s="460"/>
      <c r="HIX16" s="460"/>
      <c r="HIY16" s="460"/>
      <c r="HIZ16" s="460"/>
      <c r="HJA16" s="460"/>
      <c r="HJB16" s="460"/>
      <c r="HJC16" s="460"/>
      <c r="HJD16" s="460"/>
      <c r="HJE16" s="460"/>
      <c r="HJF16" s="460"/>
      <c r="HJG16" s="460"/>
      <c r="HJH16" s="460"/>
      <c r="HJI16" s="460"/>
      <c r="HJJ16" s="460"/>
      <c r="HJK16" s="460"/>
      <c r="HJL16" s="460"/>
      <c r="HJM16" s="460"/>
      <c r="HJN16" s="460"/>
      <c r="HJO16" s="460"/>
      <c r="HJP16" s="460"/>
      <c r="HJQ16" s="460"/>
      <c r="HJR16" s="460"/>
      <c r="HJS16" s="460"/>
      <c r="HJT16" s="460"/>
      <c r="HJU16" s="460"/>
      <c r="HJV16" s="460"/>
      <c r="HJW16" s="460"/>
      <c r="HJX16" s="460"/>
      <c r="HJY16" s="460"/>
      <c r="HJZ16" s="460"/>
      <c r="HKA16" s="460"/>
      <c r="HKB16" s="460"/>
      <c r="HKC16" s="460"/>
      <c r="HKD16" s="460"/>
      <c r="HKE16" s="460"/>
      <c r="HKF16" s="460"/>
      <c r="HKG16" s="460"/>
      <c r="HKH16" s="460"/>
      <c r="HKI16" s="460"/>
      <c r="HKJ16" s="460"/>
      <c r="HKK16" s="460"/>
      <c r="HKL16" s="460"/>
      <c r="HKM16" s="460"/>
      <c r="HKN16" s="460"/>
      <c r="HKO16" s="460"/>
      <c r="HKP16" s="460"/>
      <c r="HKQ16" s="460"/>
      <c r="HKR16" s="460"/>
      <c r="HKS16" s="460"/>
      <c r="HKT16" s="460"/>
      <c r="HKU16" s="460"/>
      <c r="HKV16" s="460"/>
      <c r="HKW16" s="460"/>
      <c r="HKX16" s="460"/>
      <c r="HKY16" s="460"/>
      <c r="HKZ16" s="460"/>
      <c r="HLA16" s="460"/>
      <c r="HLB16" s="460"/>
      <c r="HLC16" s="460"/>
      <c r="HLD16" s="460"/>
      <c r="HLE16" s="460"/>
      <c r="HLF16" s="460"/>
      <c r="HLG16" s="460"/>
      <c r="HLH16" s="460"/>
      <c r="HLI16" s="460"/>
      <c r="HLJ16" s="460"/>
      <c r="HLK16" s="460"/>
      <c r="HLL16" s="460"/>
      <c r="HLM16" s="460"/>
      <c r="HLN16" s="460"/>
      <c r="HLO16" s="460"/>
      <c r="HLP16" s="460"/>
      <c r="HLQ16" s="460"/>
      <c r="HLR16" s="460"/>
      <c r="HLS16" s="460"/>
      <c r="HLT16" s="460"/>
      <c r="HLU16" s="460"/>
      <c r="HLV16" s="460"/>
      <c r="HLW16" s="460"/>
      <c r="HLX16" s="460"/>
      <c r="HLY16" s="460"/>
      <c r="HLZ16" s="460"/>
      <c r="HMA16" s="460"/>
      <c r="HMB16" s="460"/>
      <c r="HMC16" s="460"/>
      <c r="HMD16" s="460"/>
      <c r="HME16" s="460"/>
      <c r="HMF16" s="460"/>
      <c r="HMG16" s="460"/>
      <c r="HMH16" s="460"/>
      <c r="HMI16" s="460"/>
      <c r="HMJ16" s="460"/>
      <c r="HMK16" s="460"/>
      <c r="HML16" s="460"/>
      <c r="HMM16" s="460"/>
      <c r="HMN16" s="460"/>
      <c r="HMO16" s="460"/>
      <c r="HMP16" s="460"/>
      <c r="HMQ16" s="460"/>
      <c r="HMR16" s="460"/>
      <c r="HMS16" s="460"/>
      <c r="HMT16" s="460"/>
      <c r="HMU16" s="460"/>
      <c r="HMV16" s="460"/>
      <c r="HMW16" s="460"/>
      <c r="HMX16" s="460"/>
      <c r="HMY16" s="460"/>
      <c r="HMZ16" s="460"/>
      <c r="HNA16" s="460"/>
      <c r="HNB16" s="460"/>
      <c r="HNC16" s="460"/>
      <c r="HND16" s="460"/>
      <c r="HNE16" s="460"/>
      <c r="HNF16" s="460"/>
      <c r="HNG16" s="460"/>
      <c r="HNH16" s="460"/>
      <c r="HNI16" s="460"/>
      <c r="HNJ16" s="460"/>
      <c r="HNK16" s="460"/>
      <c r="HNL16" s="460"/>
      <c r="HNM16" s="460"/>
      <c r="HNN16" s="460"/>
      <c r="HNO16" s="460"/>
      <c r="HNP16" s="460"/>
      <c r="HNQ16" s="460"/>
      <c r="HNR16" s="460"/>
      <c r="HNS16" s="460"/>
      <c r="HNT16" s="460"/>
      <c r="HNU16" s="460"/>
      <c r="HNV16" s="460"/>
      <c r="HNW16" s="460"/>
      <c r="HNX16" s="460"/>
      <c r="HNY16" s="460"/>
      <c r="HNZ16" s="460"/>
      <c r="HOA16" s="460"/>
      <c r="HOB16" s="460"/>
      <c r="HOC16" s="460"/>
      <c r="HOD16" s="460"/>
      <c r="HOE16" s="460"/>
      <c r="HOF16" s="460"/>
      <c r="HOG16" s="460"/>
      <c r="HOH16" s="460"/>
      <c r="HOI16" s="460"/>
      <c r="HOJ16" s="460"/>
      <c r="HOK16" s="460"/>
      <c r="HOL16" s="460"/>
      <c r="HOM16" s="460"/>
      <c r="HON16" s="460"/>
      <c r="HOO16" s="460"/>
      <c r="HOP16" s="460"/>
      <c r="HOQ16" s="460"/>
      <c r="HOR16" s="460"/>
      <c r="HOS16" s="460"/>
      <c r="HOT16" s="460"/>
      <c r="HOU16" s="460"/>
      <c r="HOV16" s="460"/>
      <c r="HOW16" s="460"/>
      <c r="HOX16" s="460"/>
      <c r="HOY16" s="460"/>
      <c r="HOZ16" s="460"/>
      <c r="HPA16" s="460"/>
      <c r="HPB16" s="460"/>
      <c r="HPC16" s="460"/>
      <c r="HPD16" s="460"/>
      <c r="HPE16" s="460"/>
      <c r="HPF16" s="460"/>
      <c r="HPG16" s="460"/>
      <c r="HPH16" s="460"/>
      <c r="HPI16" s="460"/>
      <c r="HPJ16" s="460"/>
      <c r="HPK16" s="460"/>
      <c r="HPL16" s="460"/>
      <c r="HPM16" s="460"/>
      <c r="HPN16" s="460"/>
      <c r="HPO16" s="460"/>
      <c r="HPP16" s="460"/>
      <c r="HPQ16" s="460"/>
      <c r="HPR16" s="460"/>
      <c r="HPS16" s="460"/>
      <c r="HPT16" s="460"/>
      <c r="HPU16" s="460"/>
      <c r="HPV16" s="460"/>
      <c r="HPW16" s="460"/>
      <c r="HPX16" s="460"/>
      <c r="HPY16" s="460"/>
      <c r="HPZ16" s="460"/>
      <c r="HQA16" s="460"/>
      <c r="HQB16" s="460"/>
      <c r="HQC16" s="460"/>
      <c r="HQD16" s="460"/>
      <c r="HQE16" s="460"/>
      <c r="HQF16" s="460"/>
      <c r="HQG16" s="460"/>
      <c r="HQH16" s="460"/>
      <c r="HQI16" s="460"/>
      <c r="HQJ16" s="460"/>
      <c r="HQK16" s="460"/>
      <c r="HQL16" s="460"/>
      <c r="HQM16" s="460"/>
      <c r="HQN16" s="460"/>
      <c r="HQO16" s="460"/>
      <c r="HQP16" s="460"/>
      <c r="HQQ16" s="460"/>
      <c r="HQR16" s="460"/>
      <c r="HQS16" s="460"/>
      <c r="HQT16" s="460"/>
      <c r="HQU16" s="460"/>
      <c r="HQV16" s="460"/>
      <c r="HQW16" s="460"/>
      <c r="HQX16" s="460"/>
      <c r="HQY16" s="460"/>
      <c r="HQZ16" s="460"/>
      <c r="HRA16" s="460"/>
      <c r="HRB16" s="460"/>
      <c r="HRC16" s="460"/>
      <c r="HRD16" s="460"/>
      <c r="HRE16" s="460"/>
      <c r="HRF16" s="460"/>
      <c r="HRG16" s="460"/>
      <c r="HRH16" s="460"/>
      <c r="HRI16" s="460"/>
      <c r="HRJ16" s="460"/>
      <c r="HRK16" s="460"/>
      <c r="HRL16" s="460"/>
      <c r="HRM16" s="460"/>
      <c r="HRN16" s="460"/>
      <c r="HRO16" s="460"/>
      <c r="HRP16" s="460"/>
      <c r="HRQ16" s="460"/>
      <c r="HRR16" s="460"/>
      <c r="HRS16" s="460"/>
      <c r="HRT16" s="460"/>
      <c r="HRU16" s="460"/>
      <c r="HRV16" s="460"/>
      <c r="HRW16" s="460"/>
      <c r="HRX16" s="460"/>
      <c r="HRY16" s="460"/>
      <c r="HRZ16" s="460"/>
      <c r="HSA16" s="460"/>
      <c r="HSB16" s="460"/>
      <c r="HSC16" s="460"/>
      <c r="HSD16" s="460"/>
      <c r="HSE16" s="460"/>
      <c r="HSF16" s="460"/>
      <c r="HSG16" s="460"/>
      <c r="HSH16" s="460"/>
      <c r="HSI16" s="460"/>
      <c r="HSJ16" s="460"/>
      <c r="HSK16" s="460"/>
      <c r="HSL16" s="460"/>
      <c r="HSM16" s="460"/>
      <c r="HSN16" s="460"/>
      <c r="HSO16" s="460"/>
      <c r="HSP16" s="460"/>
      <c r="HSQ16" s="460"/>
      <c r="HSR16" s="460"/>
      <c r="HSS16" s="460"/>
      <c r="HST16" s="460"/>
      <c r="HSU16" s="460"/>
      <c r="HSV16" s="460"/>
      <c r="HSW16" s="460"/>
      <c r="HSX16" s="460"/>
      <c r="HSY16" s="460"/>
      <c r="HSZ16" s="460"/>
      <c r="HTA16" s="460"/>
      <c r="HTB16" s="460"/>
      <c r="HTC16" s="460"/>
      <c r="HTD16" s="460"/>
      <c r="HTE16" s="460"/>
      <c r="HTF16" s="460"/>
      <c r="HTG16" s="460"/>
      <c r="HTH16" s="460"/>
      <c r="HTI16" s="460"/>
      <c r="HTJ16" s="460"/>
      <c r="HTK16" s="460"/>
      <c r="HTL16" s="460"/>
      <c r="HTM16" s="460"/>
      <c r="HTN16" s="460"/>
      <c r="HTO16" s="460"/>
      <c r="HTP16" s="460"/>
      <c r="HTQ16" s="460"/>
      <c r="HTR16" s="460"/>
      <c r="HTS16" s="460"/>
      <c r="HTT16" s="460"/>
      <c r="HTU16" s="460"/>
      <c r="HTV16" s="460"/>
      <c r="HTW16" s="460"/>
      <c r="HTX16" s="460"/>
      <c r="HTY16" s="460"/>
      <c r="HTZ16" s="460"/>
      <c r="HUA16" s="460"/>
      <c r="HUB16" s="460"/>
      <c r="HUC16" s="460"/>
      <c r="HUD16" s="460"/>
      <c r="HUE16" s="460"/>
      <c r="HUF16" s="460"/>
      <c r="HUG16" s="460"/>
      <c r="HUH16" s="460"/>
      <c r="HUI16" s="460"/>
      <c r="HUJ16" s="460"/>
      <c r="HUK16" s="460"/>
      <c r="HUL16" s="460"/>
      <c r="HUM16" s="460"/>
      <c r="HUN16" s="460"/>
      <c r="HUO16" s="460"/>
      <c r="HUP16" s="460"/>
      <c r="HUQ16" s="460"/>
      <c r="HUR16" s="460"/>
      <c r="HUS16" s="460"/>
      <c r="HUT16" s="460"/>
      <c r="HUU16" s="460"/>
      <c r="HUV16" s="460"/>
      <c r="HUW16" s="460"/>
      <c r="HUX16" s="460"/>
      <c r="HUY16" s="460"/>
      <c r="HUZ16" s="460"/>
      <c r="HVA16" s="460"/>
      <c r="HVB16" s="460"/>
      <c r="HVC16" s="460"/>
      <c r="HVD16" s="460"/>
      <c r="HVE16" s="460"/>
      <c r="HVF16" s="460"/>
      <c r="HVG16" s="460"/>
      <c r="HVH16" s="460"/>
      <c r="HVI16" s="460"/>
      <c r="HVJ16" s="460"/>
      <c r="HVK16" s="460"/>
      <c r="HVL16" s="460"/>
      <c r="HVM16" s="460"/>
      <c r="HVN16" s="460"/>
      <c r="HVO16" s="460"/>
      <c r="HVP16" s="460"/>
      <c r="HVQ16" s="460"/>
      <c r="HVR16" s="460"/>
      <c r="HVS16" s="460"/>
      <c r="HVT16" s="460"/>
      <c r="HVU16" s="460"/>
      <c r="HVV16" s="460"/>
      <c r="HVW16" s="460"/>
      <c r="HVX16" s="460"/>
      <c r="HVY16" s="460"/>
      <c r="HVZ16" s="460"/>
      <c r="HWA16" s="460"/>
      <c r="HWB16" s="460"/>
      <c r="HWC16" s="460"/>
      <c r="HWD16" s="460"/>
      <c r="HWE16" s="460"/>
      <c r="HWF16" s="460"/>
      <c r="HWG16" s="460"/>
      <c r="HWH16" s="460"/>
      <c r="HWI16" s="460"/>
      <c r="HWJ16" s="460"/>
      <c r="HWK16" s="460"/>
      <c r="HWL16" s="460"/>
      <c r="HWM16" s="460"/>
      <c r="HWN16" s="460"/>
      <c r="HWO16" s="460"/>
      <c r="HWP16" s="460"/>
      <c r="HWQ16" s="460"/>
      <c r="HWR16" s="460"/>
      <c r="HWS16" s="460"/>
      <c r="HWT16" s="460"/>
      <c r="HWU16" s="460"/>
      <c r="HWV16" s="460"/>
      <c r="HWW16" s="460"/>
      <c r="HWX16" s="460"/>
      <c r="HWY16" s="460"/>
      <c r="HWZ16" s="460"/>
      <c r="HXA16" s="460"/>
      <c r="HXB16" s="460"/>
      <c r="HXC16" s="460"/>
      <c r="HXD16" s="460"/>
      <c r="HXE16" s="460"/>
      <c r="HXF16" s="460"/>
      <c r="HXG16" s="460"/>
      <c r="HXH16" s="460"/>
      <c r="HXI16" s="460"/>
      <c r="HXJ16" s="460"/>
      <c r="HXK16" s="460"/>
      <c r="HXL16" s="460"/>
      <c r="HXM16" s="460"/>
      <c r="HXN16" s="460"/>
      <c r="HXO16" s="460"/>
      <c r="HXP16" s="460"/>
      <c r="HXQ16" s="460"/>
      <c r="HXR16" s="460"/>
      <c r="HXS16" s="460"/>
      <c r="HXT16" s="460"/>
      <c r="HXU16" s="460"/>
      <c r="HXV16" s="460"/>
      <c r="HXW16" s="460"/>
      <c r="HXX16" s="460"/>
      <c r="HXY16" s="460"/>
      <c r="HXZ16" s="460"/>
      <c r="HYA16" s="460"/>
      <c r="HYB16" s="460"/>
      <c r="HYC16" s="460"/>
      <c r="HYD16" s="460"/>
      <c r="HYE16" s="460"/>
      <c r="HYF16" s="460"/>
      <c r="HYG16" s="460"/>
      <c r="HYH16" s="460"/>
      <c r="HYI16" s="460"/>
      <c r="HYJ16" s="460"/>
      <c r="HYK16" s="460"/>
      <c r="HYL16" s="460"/>
      <c r="HYM16" s="460"/>
      <c r="HYN16" s="460"/>
      <c r="HYO16" s="460"/>
      <c r="HYP16" s="460"/>
      <c r="HYQ16" s="460"/>
      <c r="HYR16" s="460"/>
      <c r="HYS16" s="460"/>
      <c r="HYT16" s="460"/>
      <c r="HYU16" s="460"/>
      <c r="HYV16" s="460"/>
      <c r="HYW16" s="460"/>
      <c r="HYX16" s="460"/>
      <c r="HYY16" s="460"/>
      <c r="HYZ16" s="460"/>
      <c r="HZA16" s="460"/>
      <c r="HZB16" s="460"/>
      <c r="HZC16" s="460"/>
      <c r="HZD16" s="460"/>
      <c r="HZE16" s="460"/>
      <c r="HZF16" s="460"/>
      <c r="HZG16" s="460"/>
      <c r="HZH16" s="460"/>
      <c r="HZI16" s="460"/>
      <c r="HZJ16" s="460"/>
      <c r="HZK16" s="460"/>
      <c r="HZL16" s="460"/>
      <c r="HZM16" s="460"/>
      <c r="HZN16" s="460"/>
      <c r="HZO16" s="460"/>
      <c r="HZP16" s="460"/>
      <c r="HZQ16" s="460"/>
      <c r="HZR16" s="460"/>
      <c r="HZS16" s="460"/>
      <c r="HZT16" s="460"/>
      <c r="HZU16" s="460"/>
      <c r="HZV16" s="460"/>
      <c r="HZW16" s="460"/>
      <c r="HZX16" s="460"/>
      <c r="HZY16" s="460"/>
      <c r="HZZ16" s="460"/>
      <c r="IAA16" s="460"/>
      <c r="IAB16" s="460"/>
      <c r="IAC16" s="460"/>
      <c r="IAD16" s="460"/>
      <c r="IAE16" s="460"/>
      <c r="IAF16" s="460"/>
      <c r="IAG16" s="460"/>
      <c r="IAH16" s="460"/>
      <c r="IAI16" s="460"/>
      <c r="IAJ16" s="460"/>
      <c r="IAK16" s="460"/>
      <c r="IAL16" s="460"/>
      <c r="IAM16" s="460"/>
      <c r="IAN16" s="460"/>
      <c r="IAO16" s="460"/>
      <c r="IAP16" s="460"/>
      <c r="IAQ16" s="460"/>
      <c r="IAR16" s="460"/>
      <c r="IAS16" s="460"/>
      <c r="IAT16" s="460"/>
      <c r="IAU16" s="460"/>
      <c r="IAV16" s="460"/>
      <c r="IAW16" s="460"/>
      <c r="IAX16" s="460"/>
      <c r="IAY16" s="460"/>
      <c r="IAZ16" s="460"/>
      <c r="IBA16" s="460"/>
      <c r="IBB16" s="460"/>
      <c r="IBC16" s="460"/>
      <c r="IBD16" s="460"/>
      <c r="IBE16" s="460"/>
      <c r="IBF16" s="460"/>
      <c r="IBG16" s="460"/>
      <c r="IBH16" s="460"/>
      <c r="IBI16" s="460"/>
      <c r="IBJ16" s="460"/>
      <c r="IBK16" s="460"/>
      <c r="IBL16" s="460"/>
      <c r="IBM16" s="460"/>
      <c r="IBN16" s="460"/>
      <c r="IBO16" s="460"/>
      <c r="IBP16" s="460"/>
      <c r="IBQ16" s="460"/>
      <c r="IBR16" s="460"/>
      <c r="IBS16" s="460"/>
      <c r="IBT16" s="460"/>
      <c r="IBU16" s="460"/>
      <c r="IBV16" s="460"/>
      <c r="IBW16" s="460"/>
      <c r="IBX16" s="460"/>
      <c r="IBY16" s="460"/>
      <c r="IBZ16" s="460"/>
      <c r="ICA16" s="460"/>
      <c r="ICB16" s="460"/>
      <c r="ICC16" s="460"/>
      <c r="ICD16" s="460"/>
      <c r="ICE16" s="460"/>
      <c r="ICF16" s="460"/>
      <c r="ICG16" s="460"/>
      <c r="ICH16" s="460"/>
      <c r="ICI16" s="460"/>
      <c r="ICJ16" s="460"/>
      <c r="ICK16" s="460"/>
      <c r="ICL16" s="460"/>
      <c r="ICM16" s="460"/>
      <c r="ICN16" s="460"/>
      <c r="ICO16" s="460"/>
      <c r="ICP16" s="460"/>
      <c r="ICQ16" s="460"/>
      <c r="ICR16" s="460"/>
      <c r="ICS16" s="460"/>
      <c r="ICT16" s="460"/>
      <c r="ICU16" s="460"/>
      <c r="ICV16" s="460"/>
      <c r="ICW16" s="460"/>
      <c r="ICX16" s="460"/>
      <c r="ICY16" s="460"/>
      <c r="ICZ16" s="460"/>
      <c r="IDA16" s="460"/>
      <c r="IDB16" s="460"/>
      <c r="IDC16" s="460"/>
      <c r="IDD16" s="460"/>
      <c r="IDE16" s="460"/>
      <c r="IDF16" s="460"/>
      <c r="IDG16" s="460"/>
      <c r="IDH16" s="460"/>
      <c r="IDI16" s="460"/>
      <c r="IDJ16" s="460"/>
      <c r="IDK16" s="460"/>
      <c r="IDL16" s="460"/>
      <c r="IDM16" s="460"/>
      <c r="IDN16" s="460"/>
      <c r="IDO16" s="460"/>
      <c r="IDP16" s="460"/>
      <c r="IDQ16" s="460"/>
      <c r="IDR16" s="460"/>
      <c r="IDS16" s="460"/>
      <c r="IDT16" s="460"/>
      <c r="IDU16" s="460"/>
      <c r="IDV16" s="460"/>
      <c r="IDW16" s="460"/>
      <c r="IDX16" s="460"/>
      <c r="IDY16" s="460"/>
      <c r="IDZ16" s="460"/>
      <c r="IEA16" s="460"/>
      <c r="IEB16" s="460"/>
      <c r="IEC16" s="460"/>
      <c r="IED16" s="460"/>
      <c r="IEE16" s="460"/>
      <c r="IEF16" s="460"/>
      <c r="IEG16" s="460"/>
      <c r="IEH16" s="460"/>
      <c r="IEI16" s="460"/>
      <c r="IEJ16" s="460"/>
      <c r="IEK16" s="460"/>
      <c r="IEL16" s="460"/>
      <c r="IEM16" s="460"/>
      <c r="IEN16" s="460"/>
      <c r="IEO16" s="460"/>
      <c r="IEP16" s="460"/>
      <c r="IEQ16" s="460"/>
      <c r="IER16" s="460"/>
      <c r="IES16" s="460"/>
      <c r="IET16" s="460"/>
      <c r="IEU16" s="460"/>
      <c r="IEV16" s="460"/>
      <c r="IEW16" s="460"/>
      <c r="IEX16" s="460"/>
      <c r="IEY16" s="460"/>
      <c r="IEZ16" s="460"/>
      <c r="IFA16" s="460"/>
      <c r="IFB16" s="460"/>
      <c r="IFC16" s="460"/>
      <c r="IFD16" s="460"/>
      <c r="IFE16" s="460"/>
      <c r="IFF16" s="460"/>
      <c r="IFG16" s="460"/>
      <c r="IFH16" s="460"/>
      <c r="IFI16" s="460"/>
      <c r="IFJ16" s="460"/>
      <c r="IFK16" s="460"/>
      <c r="IFL16" s="460"/>
      <c r="IFM16" s="460"/>
      <c r="IFN16" s="460"/>
      <c r="IFO16" s="460"/>
      <c r="IFP16" s="460"/>
      <c r="IFQ16" s="460"/>
      <c r="IFR16" s="460"/>
      <c r="IFS16" s="460"/>
      <c r="IFT16" s="460"/>
      <c r="IFU16" s="460"/>
      <c r="IFV16" s="460"/>
      <c r="IFW16" s="460"/>
      <c r="IFX16" s="460"/>
      <c r="IFY16" s="460"/>
      <c r="IFZ16" s="460"/>
      <c r="IGA16" s="460"/>
      <c r="IGB16" s="460"/>
      <c r="IGC16" s="460"/>
      <c r="IGD16" s="460"/>
      <c r="IGE16" s="460"/>
      <c r="IGF16" s="460"/>
      <c r="IGG16" s="460"/>
      <c r="IGH16" s="460"/>
      <c r="IGI16" s="460"/>
      <c r="IGJ16" s="460"/>
      <c r="IGK16" s="460"/>
      <c r="IGL16" s="460"/>
      <c r="IGM16" s="460"/>
      <c r="IGN16" s="460"/>
      <c r="IGO16" s="460"/>
      <c r="IGP16" s="460"/>
      <c r="IGQ16" s="460"/>
      <c r="IGR16" s="460"/>
      <c r="IGS16" s="460"/>
      <c r="IGT16" s="460"/>
      <c r="IGU16" s="460"/>
      <c r="IGV16" s="460"/>
      <c r="IGW16" s="460"/>
      <c r="IGX16" s="460"/>
      <c r="IGY16" s="460"/>
      <c r="IGZ16" s="460"/>
      <c r="IHA16" s="460"/>
      <c r="IHB16" s="460"/>
      <c r="IHC16" s="460"/>
      <c r="IHD16" s="460"/>
      <c r="IHE16" s="460"/>
      <c r="IHF16" s="460"/>
      <c r="IHG16" s="460"/>
      <c r="IHH16" s="460"/>
      <c r="IHI16" s="460"/>
      <c r="IHJ16" s="460"/>
      <c r="IHK16" s="460"/>
      <c r="IHL16" s="460"/>
      <c r="IHM16" s="460"/>
      <c r="IHN16" s="460"/>
      <c r="IHO16" s="460"/>
      <c r="IHP16" s="460"/>
      <c r="IHQ16" s="460"/>
      <c r="IHR16" s="460"/>
      <c r="IHS16" s="460"/>
      <c r="IHT16" s="460"/>
      <c r="IHU16" s="460"/>
      <c r="IHV16" s="460"/>
      <c r="IHW16" s="460"/>
      <c r="IHX16" s="460"/>
      <c r="IHY16" s="460"/>
      <c r="IHZ16" s="460"/>
      <c r="IIA16" s="460"/>
      <c r="IIB16" s="460"/>
      <c r="IIC16" s="460"/>
      <c r="IID16" s="460"/>
      <c r="IIE16" s="460"/>
      <c r="IIF16" s="460"/>
      <c r="IIG16" s="460"/>
      <c r="IIH16" s="460"/>
      <c r="III16" s="460"/>
      <c r="IIJ16" s="460"/>
      <c r="IIK16" s="460"/>
      <c r="IIL16" s="460"/>
      <c r="IIM16" s="460"/>
      <c r="IIN16" s="460"/>
      <c r="IIO16" s="460"/>
      <c r="IIP16" s="460"/>
      <c r="IIQ16" s="460"/>
      <c r="IIR16" s="460"/>
      <c r="IIS16" s="460"/>
      <c r="IIT16" s="460"/>
      <c r="IIU16" s="460"/>
      <c r="IIV16" s="460"/>
      <c r="IIW16" s="460"/>
      <c r="IIX16" s="460"/>
      <c r="IIY16" s="460"/>
      <c r="IIZ16" s="460"/>
      <c r="IJA16" s="460"/>
      <c r="IJB16" s="460"/>
      <c r="IJC16" s="460"/>
      <c r="IJD16" s="460"/>
      <c r="IJE16" s="460"/>
      <c r="IJF16" s="460"/>
      <c r="IJG16" s="460"/>
      <c r="IJH16" s="460"/>
      <c r="IJI16" s="460"/>
      <c r="IJJ16" s="460"/>
      <c r="IJK16" s="460"/>
      <c r="IJL16" s="460"/>
      <c r="IJM16" s="460"/>
      <c r="IJN16" s="460"/>
      <c r="IJO16" s="460"/>
      <c r="IJP16" s="460"/>
      <c r="IJQ16" s="460"/>
      <c r="IJR16" s="460"/>
      <c r="IJS16" s="460"/>
      <c r="IJT16" s="460"/>
      <c r="IJU16" s="460"/>
      <c r="IJV16" s="460"/>
      <c r="IJW16" s="460"/>
      <c r="IJX16" s="460"/>
      <c r="IJY16" s="460"/>
      <c r="IJZ16" s="460"/>
      <c r="IKA16" s="460"/>
      <c r="IKB16" s="460"/>
      <c r="IKC16" s="460"/>
      <c r="IKD16" s="460"/>
      <c r="IKE16" s="460"/>
      <c r="IKF16" s="460"/>
      <c r="IKG16" s="460"/>
      <c r="IKH16" s="460"/>
      <c r="IKI16" s="460"/>
      <c r="IKJ16" s="460"/>
      <c r="IKK16" s="460"/>
      <c r="IKL16" s="460"/>
      <c r="IKM16" s="460"/>
      <c r="IKN16" s="460"/>
      <c r="IKO16" s="460"/>
      <c r="IKP16" s="460"/>
      <c r="IKQ16" s="460"/>
      <c r="IKR16" s="460"/>
      <c r="IKS16" s="460"/>
      <c r="IKT16" s="460"/>
      <c r="IKU16" s="460"/>
      <c r="IKV16" s="460"/>
      <c r="IKW16" s="460"/>
      <c r="IKX16" s="460"/>
      <c r="IKY16" s="460"/>
      <c r="IKZ16" s="460"/>
      <c r="ILA16" s="460"/>
      <c r="ILB16" s="460"/>
      <c r="ILC16" s="460"/>
      <c r="ILD16" s="460"/>
      <c r="ILE16" s="460"/>
      <c r="ILF16" s="460"/>
      <c r="ILG16" s="460"/>
      <c r="ILH16" s="460"/>
      <c r="ILI16" s="460"/>
      <c r="ILJ16" s="460"/>
      <c r="ILK16" s="460"/>
      <c r="ILL16" s="460"/>
      <c r="ILM16" s="460"/>
      <c r="ILN16" s="460"/>
      <c r="ILO16" s="460"/>
      <c r="ILP16" s="460"/>
      <c r="ILQ16" s="460"/>
      <c r="ILR16" s="460"/>
      <c r="ILS16" s="460"/>
      <c r="ILT16" s="460"/>
      <c r="ILU16" s="460"/>
      <c r="ILV16" s="460"/>
      <c r="ILW16" s="460"/>
      <c r="ILX16" s="460"/>
      <c r="ILY16" s="460"/>
      <c r="ILZ16" s="460"/>
      <c r="IMA16" s="460"/>
      <c r="IMB16" s="460"/>
      <c r="IMC16" s="460"/>
      <c r="IMD16" s="460"/>
      <c r="IME16" s="460"/>
      <c r="IMF16" s="460"/>
      <c r="IMG16" s="460"/>
      <c r="IMH16" s="460"/>
      <c r="IMI16" s="460"/>
      <c r="IMJ16" s="460"/>
      <c r="IMK16" s="460"/>
      <c r="IML16" s="460"/>
      <c r="IMM16" s="460"/>
      <c r="IMN16" s="460"/>
      <c r="IMO16" s="460"/>
      <c r="IMP16" s="460"/>
      <c r="IMQ16" s="460"/>
      <c r="IMR16" s="460"/>
      <c r="IMS16" s="460"/>
      <c r="IMT16" s="460"/>
      <c r="IMU16" s="460"/>
      <c r="IMV16" s="460"/>
      <c r="IMW16" s="460"/>
      <c r="IMX16" s="460"/>
      <c r="IMY16" s="460"/>
      <c r="IMZ16" s="460"/>
      <c r="INA16" s="460"/>
      <c r="INB16" s="460"/>
      <c r="INC16" s="460"/>
      <c r="IND16" s="460"/>
      <c r="INE16" s="460"/>
      <c r="INF16" s="460"/>
      <c r="ING16" s="460"/>
      <c r="INH16" s="460"/>
      <c r="INI16" s="460"/>
      <c r="INJ16" s="460"/>
      <c r="INK16" s="460"/>
      <c r="INL16" s="460"/>
      <c r="INM16" s="460"/>
      <c r="INN16" s="460"/>
      <c r="INO16" s="460"/>
      <c r="INP16" s="460"/>
      <c r="INQ16" s="460"/>
      <c r="INR16" s="460"/>
      <c r="INS16" s="460"/>
      <c r="INT16" s="460"/>
      <c r="INU16" s="460"/>
      <c r="INV16" s="460"/>
      <c r="INW16" s="460"/>
      <c r="INX16" s="460"/>
      <c r="INY16" s="460"/>
      <c r="INZ16" s="460"/>
      <c r="IOA16" s="460"/>
      <c r="IOB16" s="460"/>
      <c r="IOC16" s="460"/>
      <c r="IOD16" s="460"/>
      <c r="IOE16" s="460"/>
      <c r="IOF16" s="460"/>
      <c r="IOG16" s="460"/>
      <c r="IOH16" s="460"/>
      <c r="IOI16" s="460"/>
      <c r="IOJ16" s="460"/>
      <c r="IOK16" s="460"/>
      <c r="IOL16" s="460"/>
      <c r="IOM16" s="460"/>
      <c r="ION16" s="460"/>
      <c r="IOO16" s="460"/>
      <c r="IOP16" s="460"/>
      <c r="IOQ16" s="460"/>
      <c r="IOR16" s="460"/>
      <c r="IOS16" s="460"/>
      <c r="IOT16" s="460"/>
      <c r="IOU16" s="460"/>
      <c r="IOV16" s="460"/>
      <c r="IOW16" s="460"/>
      <c r="IOX16" s="460"/>
      <c r="IOY16" s="460"/>
      <c r="IOZ16" s="460"/>
      <c r="IPA16" s="460"/>
      <c r="IPB16" s="460"/>
      <c r="IPC16" s="460"/>
      <c r="IPD16" s="460"/>
      <c r="IPE16" s="460"/>
      <c r="IPF16" s="460"/>
      <c r="IPG16" s="460"/>
      <c r="IPH16" s="460"/>
      <c r="IPI16" s="460"/>
      <c r="IPJ16" s="460"/>
      <c r="IPK16" s="460"/>
      <c r="IPL16" s="460"/>
      <c r="IPM16" s="460"/>
      <c r="IPN16" s="460"/>
      <c r="IPO16" s="460"/>
      <c r="IPP16" s="460"/>
      <c r="IPQ16" s="460"/>
      <c r="IPR16" s="460"/>
      <c r="IPS16" s="460"/>
      <c r="IPT16" s="460"/>
      <c r="IPU16" s="460"/>
      <c r="IPV16" s="460"/>
      <c r="IPW16" s="460"/>
      <c r="IPX16" s="460"/>
      <c r="IPY16" s="460"/>
      <c r="IPZ16" s="460"/>
      <c r="IQA16" s="460"/>
      <c r="IQB16" s="460"/>
      <c r="IQC16" s="460"/>
      <c r="IQD16" s="460"/>
      <c r="IQE16" s="460"/>
      <c r="IQF16" s="460"/>
      <c r="IQG16" s="460"/>
      <c r="IQH16" s="460"/>
      <c r="IQI16" s="460"/>
      <c r="IQJ16" s="460"/>
      <c r="IQK16" s="460"/>
      <c r="IQL16" s="460"/>
      <c r="IQM16" s="460"/>
      <c r="IQN16" s="460"/>
      <c r="IQO16" s="460"/>
      <c r="IQP16" s="460"/>
      <c r="IQQ16" s="460"/>
      <c r="IQR16" s="460"/>
      <c r="IQS16" s="460"/>
      <c r="IQT16" s="460"/>
      <c r="IQU16" s="460"/>
      <c r="IQV16" s="460"/>
      <c r="IQW16" s="460"/>
      <c r="IQX16" s="460"/>
      <c r="IQY16" s="460"/>
      <c r="IQZ16" s="460"/>
      <c r="IRA16" s="460"/>
      <c r="IRB16" s="460"/>
      <c r="IRC16" s="460"/>
      <c r="IRD16" s="460"/>
      <c r="IRE16" s="460"/>
      <c r="IRF16" s="460"/>
      <c r="IRG16" s="460"/>
      <c r="IRH16" s="460"/>
      <c r="IRI16" s="460"/>
      <c r="IRJ16" s="460"/>
      <c r="IRK16" s="460"/>
      <c r="IRL16" s="460"/>
      <c r="IRM16" s="460"/>
      <c r="IRN16" s="460"/>
      <c r="IRO16" s="460"/>
      <c r="IRP16" s="460"/>
      <c r="IRQ16" s="460"/>
      <c r="IRR16" s="460"/>
      <c r="IRS16" s="460"/>
      <c r="IRT16" s="460"/>
      <c r="IRU16" s="460"/>
      <c r="IRV16" s="460"/>
      <c r="IRW16" s="460"/>
      <c r="IRX16" s="460"/>
      <c r="IRY16" s="460"/>
      <c r="IRZ16" s="460"/>
      <c r="ISA16" s="460"/>
      <c r="ISB16" s="460"/>
      <c r="ISC16" s="460"/>
      <c r="ISD16" s="460"/>
      <c r="ISE16" s="460"/>
      <c r="ISF16" s="460"/>
      <c r="ISG16" s="460"/>
      <c r="ISH16" s="460"/>
      <c r="ISI16" s="460"/>
      <c r="ISJ16" s="460"/>
      <c r="ISK16" s="460"/>
      <c r="ISL16" s="460"/>
      <c r="ISM16" s="460"/>
      <c r="ISN16" s="460"/>
      <c r="ISO16" s="460"/>
      <c r="ISP16" s="460"/>
      <c r="ISQ16" s="460"/>
      <c r="ISR16" s="460"/>
      <c r="ISS16" s="460"/>
      <c r="IST16" s="460"/>
      <c r="ISU16" s="460"/>
      <c r="ISV16" s="460"/>
      <c r="ISW16" s="460"/>
      <c r="ISX16" s="460"/>
      <c r="ISY16" s="460"/>
      <c r="ISZ16" s="460"/>
      <c r="ITA16" s="460"/>
      <c r="ITB16" s="460"/>
      <c r="ITC16" s="460"/>
      <c r="ITD16" s="460"/>
      <c r="ITE16" s="460"/>
      <c r="ITF16" s="460"/>
      <c r="ITG16" s="460"/>
      <c r="ITH16" s="460"/>
      <c r="ITI16" s="460"/>
      <c r="ITJ16" s="460"/>
      <c r="ITK16" s="460"/>
      <c r="ITL16" s="460"/>
      <c r="ITM16" s="460"/>
      <c r="ITN16" s="460"/>
      <c r="ITO16" s="460"/>
      <c r="ITP16" s="460"/>
      <c r="ITQ16" s="460"/>
      <c r="ITR16" s="460"/>
      <c r="ITS16" s="460"/>
      <c r="ITT16" s="460"/>
      <c r="ITU16" s="460"/>
      <c r="ITV16" s="460"/>
      <c r="ITW16" s="460"/>
      <c r="ITX16" s="460"/>
      <c r="ITY16" s="460"/>
      <c r="ITZ16" s="460"/>
      <c r="IUA16" s="460"/>
      <c r="IUB16" s="460"/>
      <c r="IUC16" s="460"/>
      <c r="IUD16" s="460"/>
      <c r="IUE16" s="460"/>
      <c r="IUF16" s="460"/>
      <c r="IUG16" s="460"/>
      <c r="IUH16" s="460"/>
      <c r="IUI16" s="460"/>
      <c r="IUJ16" s="460"/>
      <c r="IUK16" s="460"/>
      <c r="IUL16" s="460"/>
      <c r="IUM16" s="460"/>
      <c r="IUN16" s="460"/>
      <c r="IUO16" s="460"/>
      <c r="IUP16" s="460"/>
      <c r="IUQ16" s="460"/>
      <c r="IUR16" s="460"/>
      <c r="IUS16" s="460"/>
      <c r="IUT16" s="460"/>
      <c r="IUU16" s="460"/>
      <c r="IUV16" s="460"/>
      <c r="IUW16" s="460"/>
      <c r="IUX16" s="460"/>
      <c r="IUY16" s="460"/>
      <c r="IUZ16" s="460"/>
      <c r="IVA16" s="460"/>
      <c r="IVB16" s="460"/>
      <c r="IVC16" s="460"/>
      <c r="IVD16" s="460"/>
      <c r="IVE16" s="460"/>
      <c r="IVF16" s="460"/>
      <c r="IVG16" s="460"/>
      <c r="IVH16" s="460"/>
      <c r="IVI16" s="460"/>
      <c r="IVJ16" s="460"/>
      <c r="IVK16" s="460"/>
      <c r="IVL16" s="460"/>
      <c r="IVM16" s="460"/>
      <c r="IVN16" s="460"/>
      <c r="IVO16" s="460"/>
      <c r="IVP16" s="460"/>
      <c r="IVQ16" s="460"/>
      <c r="IVR16" s="460"/>
      <c r="IVS16" s="460"/>
      <c r="IVT16" s="460"/>
      <c r="IVU16" s="460"/>
      <c r="IVV16" s="460"/>
      <c r="IVW16" s="460"/>
      <c r="IVX16" s="460"/>
      <c r="IVY16" s="460"/>
      <c r="IVZ16" s="460"/>
      <c r="IWA16" s="460"/>
      <c r="IWB16" s="460"/>
      <c r="IWC16" s="460"/>
      <c r="IWD16" s="460"/>
      <c r="IWE16" s="460"/>
      <c r="IWF16" s="460"/>
      <c r="IWG16" s="460"/>
      <c r="IWH16" s="460"/>
      <c r="IWI16" s="460"/>
      <c r="IWJ16" s="460"/>
      <c r="IWK16" s="460"/>
      <c r="IWL16" s="460"/>
      <c r="IWM16" s="460"/>
      <c r="IWN16" s="460"/>
      <c r="IWO16" s="460"/>
      <c r="IWP16" s="460"/>
      <c r="IWQ16" s="460"/>
      <c r="IWR16" s="460"/>
      <c r="IWS16" s="460"/>
      <c r="IWT16" s="460"/>
      <c r="IWU16" s="460"/>
      <c r="IWV16" s="460"/>
      <c r="IWW16" s="460"/>
      <c r="IWX16" s="460"/>
      <c r="IWY16" s="460"/>
      <c r="IWZ16" s="460"/>
      <c r="IXA16" s="460"/>
      <c r="IXB16" s="460"/>
      <c r="IXC16" s="460"/>
      <c r="IXD16" s="460"/>
      <c r="IXE16" s="460"/>
      <c r="IXF16" s="460"/>
      <c r="IXG16" s="460"/>
      <c r="IXH16" s="460"/>
      <c r="IXI16" s="460"/>
      <c r="IXJ16" s="460"/>
      <c r="IXK16" s="460"/>
      <c r="IXL16" s="460"/>
      <c r="IXM16" s="460"/>
      <c r="IXN16" s="460"/>
      <c r="IXO16" s="460"/>
      <c r="IXP16" s="460"/>
      <c r="IXQ16" s="460"/>
      <c r="IXR16" s="460"/>
      <c r="IXS16" s="460"/>
      <c r="IXT16" s="460"/>
      <c r="IXU16" s="460"/>
      <c r="IXV16" s="460"/>
      <c r="IXW16" s="460"/>
      <c r="IXX16" s="460"/>
      <c r="IXY16" s="460"/>
      <c r="IXZ16" s="460"/>
      <c r="IYA16" s="460"/>
      <c r="IYB16" s="460"/>
      <c r="IYC16" s="460"/>
      <c r="IYD16" s="460"/>
      <c r="IYE16" s="460"/>
      <c r="IYF16" s="460"/>
      <c r="IYG16" s="460"/>
      <c r="IYH16" s="460"/>
      <c r="IYI16" s="460"/>
      <c r="IYJ16" s="460"/>
      <c r="IYK16" s="460"/>
      <c r="IYL16" s="460"/>
      <c r="IYM16" s="460"/>
      <c r="IYN16" s="460"/>
      <c r="IYO16" s="460"/>
      <c r="IYP16" s="460"/>
      <c r="IYQ16" s="460"/>
      <c r="IYR16" s="460"/>
      <c r="IYS16" s="460"/>
      <c r="IYT16" s="460"/>
      <c r="IYU16" s="460"/>
      <c r="IYV16" s="460"/>
      <c r="IYW16" s="460"/>
      <c r="IYX16" s="460"/>
      <c r="IYY16" s="460"/>
      <c r="IYZ16" s="460"/>
      <c r="IZA16" s="460"/>
      <c r="IZB16" s="460"/>
      <c r="IZC16" s="460"/>
      <c r="IZD16" s="460"/>
      <c r="IZE16" s="460"/>
      <c r="IZF16" s="460"/>
      <c r="IZG16" s="460"/>
      <c r="IZH16" s="460"/>
      <c r="IZI16" s="460"/>
      <c r="IZJ16" s="460"/>
      <c r="IZK16" s="460"/>
      <c r="IZL16" s="460"/>
      <c r="IZM16" s="460"/>
      <c r="IZN16" s="460"/>
      <c r="IZO16" s="460"/>
      <c r="IZP16" s="460"/>
      <c r="IZQ16" s="460"/>
      <c r="IZR16" s="460"/>
      <c r="IZS16" s="460"/>
      <c r="IZT16" s="460"/>
      <c r="IZU16" s="460"/>
      <c r="IZV16" s="460"/>
      <c r="IZW16" s="460"/>
      <c r="IZX16" s="460"/>
      <c r="IZY16" s="460"/>
      <c r="IZZ16" s="460"/>
      <c r="JAA16" s="460"/>
      <c r="JAB16" s="460"/>
      <c r="JAC16" s="460"/>
      <c r="JAD16" s="460"/>
      <c r="JAE16" s="460"/>
      <c r="JAF16" s="460"/>
      <c r="JAG16" s="460"/>
      <c r="JAH16" s="460"/>
      <c r="JAI16" s="460"/>
      <c r="JAJ16" s="460"/>
      <c r="JAK16" s="460"/>
      <c r="JAL16" s="460"/>
      <c r="JAM16" s="460"/>
      <c r="JAN16" s="460"/>
      <c r="JAO16" s="460"/>
      <c r="JAP16" s="460"/>
      <c r="JAQ16" s="460"/>
      <c r="JAR16" s="460"/>
      <c r="JAS16" s="460"/>
      <c r="JAT16" s="460"/>
      <c r="JAU16" s="460"/>
      <c r="JAV16" s="460"/>
      <c r="JAW16" s="460"/>
      <c r="JAX16" s="460"/>
      <c r="JAY16" s="460"/>
      <c r="JAZ16" s="460"/>
      <c r="JBA16" s="460"/>
      <c r="JBB16" s="460"/>
      <c r="JBC16" s="460"/>
      <c r="JBD16" s="460"/>
      <c r="JBE16" s="460"/>
      <c r="JBF16" s="460"/>
      <c r="JBG16" s="460"/>
      <c r="JBH16" s="460"/>
      <c r="JBI16" s="460"/>
      <c r="JBJ16" s="460"/>
      <c r="JBK16" s="460"/>
      <c r="JBL16" s="460"/>
      <c r="JBM16" s="460"/>
      <c r="JBN16" s="460"/>
      <c r="JBO16" s="460"/>
      <c r="JBP16" s="460"/>
      <c r="JBQ16" s="460"/>
      <c r="JBR16" s="460"/>
      <c r="JBS16" s="460"/>
      <c r="JBT16" s="460"/>
      <c r="JBU16" s="460"/>
      <c r="JBV16" s="460"/>
      <c r="JBW16" s="460"/>
      <c r="JBX16" s="460"/>
      <c r="JBY16" s="460"/>
      <c r="JBZ16" s="460"/>
      <c r="JCA16" s="460"/>
      <c r="JCB16" s="460"/>
      <c r="JCC16" s="460"/>
      <c r="JCD16" s="460"/>
      <c r="JCE16" s="460"/>
      <c r="JCF16" s="460"/>
      <c r="JCG16" s="460"/>
      <c r="JCH16" s="460"/>
      <c r="JCI16" s="460"/>
      <c r="JCJ16" s="460"/>
      <c r="JCK16" s="460"/>
      <c r="JCL16" s="460"/>
      <c r="JCM16" s="460"/>
      <c r="JCN16" s="460"/>
      <c r="JCO16" s="460"/>
      <c r="JCP16" s="460"/>
      <c r="JCQ16" s="460"/>
      <c r="JCR16" s="460"/>
      <c r="JCS16" s="460"/>
      <c r="JCT16" s="460"/>
      <c r="JCU16" s="460"/>
      <c r="JCV16" s="460"/>
      <c r="JCW16" s="460"/>
      <c r="JCX16" s="460"/>
      <c r="JCY16" s="460"/>
      <c r="JCZ16" s="460"/>
      <c r="JDA16" s="460"/>
      <c r="JDB16" s="460"/>
      <c r="JDC16" s="460"/>
      <c r="JDD16" s="460"/>
      <c r="JDE16" s="460"/>
      <c r="JDF16" s="460"/>
      <c r="JDG16" s="460"/>
      <c r="JDH16" s="460"/>
      <c r="JDI16" s="460"/>
      <c r="JDJ16" s="460"/>
      <c r="JDK16" s="460"/>
      <c r="JDL16" s="460"/>
      <c r="JDM16" s="460"/>
      <c r="JDN16" s="460"/>
      <c r="JDO16" s="460"/>
      <c r="JDP16" s="460"/>
      <c r="JDQ16" s="460"/>
      <c r="JDR16" s="460"/>
      <c r="JDS16" s="460"/>
      <c r="JDT16" s="460"/>
      <c r="JDU16" s="460"/>
      <c r="JDV16" s="460"/>
      <c r="JDW16" s="460"/>
      <c r="JDX16" s="460"/>
      <c r="JDY16" s="460"/>
      <c r="JDZ16" s="460"/>
      <c r="JEA16" s="460"/>
      <c r="JEB16" s="460"/>
      <c r="JEC16" s="460"/>
      <c r="JED16" s="460"/>
      <c r="JEE16" s="460"/>
      <c r="JEF16" s="460"/>
      <c r="JEG16" s="460"/>
      <c r="JEH16" s="460"/>
      <c r="JEI16" s="460"/>
      <c r="JEJ16" s="460"/>
      <c r="JEK16" s="460"/>
      <c r="JEL16" s="460"/>
      <c r="JEM16" s="460"/>
      <c r="JEN16" s="460"/>
      <c r="JEO16" s="460"/>
      <c r="JEP16" s="460"/>
      <c r="JEQ16" s="460"/>
      <c r="JER16" s="460"/>
      <c r="JES16" s="460"/>
      <c r="JET16" s="460"/>
      <c r="JEU16" s="460"/>
      <c r="JEV16" s="460"/>
      <c r="JEW16" s="460"/>
      <c r="JEX16" s="460"/>
      <c r="JEY16" s="460"/>
      <c r="JEZ16" s="460"/>
      <c r="JFA16" s="460"/>
      <c r="JFB16" s="460"/>
      <c r="JFC16" s="460"/>
      <c r="JFD16" s="460"/>
      <c r="JFE16" s="460"/>
      <c r="JFF16" s="460"/>
      <c r="JFG16" s="460"/>
      <c r="JFH16" s="460"/>
      <c r="JFI16" s="460"/>
      <c r="JFJ16" s="460"/>
      <c r="JFK16" s="460"/>
      <c r="JFL16" s="460"/>
      <c r="JFM16" s="460"/>
      <c r="JFN16" s="460"/>
      <c r="JFO16" s="460"/>
      <c r="JFP16" s="460"/>
      <c r="JFQ16" s="460"/>
      <c r="JFR16" s="460"/>
      <c r="JFS16" s="460"/>
      <c r="JFT16" s="460"/>
      <c r="JFU16" s="460"/>
      <c r="JFV16" s="460"/>
      <c r="JFW16" s="460"/>
      <c r="JFX16" s="460"/>
      <c r="JFY16" s="460"/>
      <c r="JFZ16" s="460"/>
      <c r="JGA16" s="460"/>
      <c r="JGB16" s="460"/>
      <c r="JGC16" s="460"/>
      <c r="JGD16" s="460"/>
      <c r="JGE16" s="460"/>
      <c r="JGF16" s="460"/>
      <c r="JGG16" s="460"/>
      <c r="JGH16" s="460"/>
      <c r="JGI16" s="460"/>
      <c r="JGJ16" s="460"/>
      <c r="JGK16" s="460"/>
      <c r="JGL16" s="460"/>
      <c r="JGM16" s="460"/>
      <c r="JGN16" s="460"/>
      <c r="JGO16" s="460"/>
      <c r="JGP16" s="460"/>
      <c r="JGQ16" s="460"/>
      <c r="JGR16" s="460"/>
      <c r="JGS16" s="460"/>
      <c r="JGT16" s="460"/>
      <c r="JGU16" s="460"/>
      <c r="JGV16" s="460"/>
      <c r="JGW16" s="460"/>
      <c r="JGX16" s="460"/>
      <c r="JGY16" s="460"/>
      <c r="JGZ16" s="460"/>
      <c r="JHA16" s="460"/>
      <c r="JHB16" s="460"/>
      <c r="JHC16" s="460"/>
      <c r="JHD16" s="460"/>
      <c r="JHE16" s="460"/>
      <c r="JHF16" s="460"/>
      <c r="JHG16" s="460"/>
      <c r="JHH16" s="460"/>
      <c r="JHI16" s="460"/>
      <c r="JHJ16" s="460"/>
      <c r="JHK16" s="460"/>
      <c r="JHL16" s="460"/>
      <c r="JHM16" s="460"/>
      <c r="JHN16" s="460"/>
      <c r="JHO16" s="460"/>
      <c r="JHP16" s="460"/>
      <c r="JHQ16" s="460"/>
      <c r="JHR16" s="460"/>
      <c r="JHS16" s="460"/>
      <c r="JHT16" s="460"/>
      <c r="JHU16" s="460"/>
      <c r="JHV16" s="460"/>
      <c r="JHW16" s="460"/>
      <c r="JHX16" s="460"/>
      <c r="JHY16" s="460"/>
      <c r="JHZ16" s="460"/>
      <c r="JIA16" s="460"/>
      <c r="JIB16" s="460"/>
      <c r="JIC16" s="460"/>
      <c r="JID16" s="460"/>
      <c r="JIE16" s="460"/>
      <c r="JIF16" s="460"/>
      <c r="JIG16" s="460"/>
      <c r="JIH16" s="460"/>
      <c r="JII16" s="460"/>
      <c r="JIJ16" s="460"/>
      <c r="JIK16" s="460"/>
      <c r="JIL16" s="460"/>
      <c r="JIM16" s="460"/>
      <c r="JIN16" s="460"/>
      <c r="JIO16" s="460"/>
      <c r="JIP16" s="460"/>
      <c r="JIQ16" s="460"/>
      <c r="JIR16" s="460"/>
      <c r="JIS16" s="460"/>
      <c r="JIT16" s="460"/>
      <c r="JIU16" s="460"/>
      <c r="JIV16" s="460"/>
      <c r="JIW16" s="460"/>
      <c r="JIX16" s="460"/>
      <c r="JIY16" s="460"/>
      <c r="JIZ16" s="460"/>
      <c r="JJA16" s="460"/>
      <c r="JJB16" s="460"/>
      <c r="JJC16" s="460"/>
      <c r="JJD16" s="460"/>
      <c r="JJE16" s="460"/>
      <c r="JJF16" s="460"/>
      <c r="JJG16" s="460"/>
      <c r="JJH16" s="460"/>
      <c r="JJI16" s="460"/>
      <c r="JJJ16" s="460"/>
      <c r="JJK16" s="460"/>
      <c r="JJL16" s="460"/>
      <c r="JJM16" s="460"/>
      <c r="JJN16" s="460"/>
      <c r="JJO16" s="460"/>
      <c r="JJP16" s="460"/>
      <c r="JJQ16" s="460"/>
      <c r="JJR16" s="460"/>
      <c r="JJS16" s="460"/>
      <c r="JJT16" s="460"/>
      <c r="JJU16" s="460"/>
      <c r="JJV16" s="460"/>
      <c r="JJW16" s="460"/>
      <c r="JJX16" s="460"/>
      <c r="JJY16" s="460"/>
      <c r="JJZ16" s="460"/>
      <c r="JKA16" s="460"/>
      <c r="JKB16" s="460"/>
      <c r="JKC16" s="460"/>
      <c r="JKD16" s="460"/>
      <c r="JKE16" s="460"/>
      <c r="JKF16" s="460"/>
      <c r="JKG16" s="460"/>
      <c r="JKH16" s="460"/>
      <c r="JKI16" s="460"/>
      <c r="JKJ16" s="460"/>
      <c r="JKK16" s="460"/>
      <c r="JKL16" s="460"/>
      <c r="JKM16" s="460"/>
      <c r="JKN16" s="460"/>
      <c r="JKO16" s="460"/>
      <c r="JKP16" s="460"/>
      <c r="JKQ16" s="460"/>
      <c r="JKR16" s="460"/>
      <c r="JKS16" s="460"/>
      <c r="JKT16" s="460"/>
      <c r="JKU16" s="460"/>
      <c r="JKV16" s="460"/>
      <c r="JKW16" s="460"/>
      <c r="JKX16" s="460"/>
      <c r="JKY16" s="460"/>
      <c r="JKZ16" s="460"/>
      <c r="JLA16" s="460"/>
      <c r="JLB16" s="460"/>
      <c r="JLC16" s="460"/>
      <c r="JLD16" s="460"/>
      <c r="JLE16" s="460"/>
      <c r="JLF16" s="460"/>
      <c r="JLG16" s="460"/>
      <c r="JLH16" s="460"/>
      <c r="JLI16" s="460"/>
      <c r="JLJ16" s="460"/>
      <c r="JLK16" s="460"/>
      <c r="JLL16" s="460"/>
      <c r="JLM16" s="460"/>
      <c r="JLN16" s="460"/>
      <c r="JLO16" s="460"/>
      <c r="JLP16" s="460"/>
      <c r="JLQ16" s="460"/>
      <c r="JLR16" s="460"/>
      <c r="JLS16" s="460"/>
      <c r="JLT16" s="460"/>
      <c r="JLU16" s="460"/>
      <c r="JLV16" s="460"/>
      <c r="JLW16" s="460"/>
      <c r="JLX16" s="460"/>
      <c r="JLY16" s="460"/>
      <c r="JLZ16" s="460"/>
      <c r="JMA16" s="460"/>
      <c r="JMB16" s="460"/>
      <c r="JMC16" s="460"/>
      <c r="JMD16" s="460"/>
      <c r="JME16" s="460"/>
      <c r="JMF16" s="460"/>
      <c r="JMG16" s="460"/>
      <c r="JMH16" s="460"/>
      <c r="JMI16" s="460"/>
      <c r="JMJ16" s="460"/>
      <c r="JMK16" s="460"/>
      <c r="JML16" s="460"/>
      <c r="JMM16" s="460"/>
      <c r="JMN16" s="460"/>
      <c r="JMO16" s="460"/>
      <c r="JMP16" s="460"/>
      <c r="JMQ16" s="460"/>
      <c r="JMR16" s="460"/>
      <c r="JMS16" s="460"/>
      <c r="JMT16" s="460"/>
      <c r="JMU16" s="460"/>
      <c r="JMV16" s="460"/>
      <c r="JMW16" s="460"/>
      <c r="JMX16" s="460"/>
      <c r="JMY16" s="460"/>
      <c r="JMZ16" s="460"/>
      <c r="JNA16" s="460"/>
      <c r="JNB16" s="460"/>
      <c r="JNC16" s="460"/>
      <c r="JND16" s="460"/>
      <c r="JNE16" s="460"/>
      <c r="JNF16" s="460"/>
      <c r="JNG16" s="460"/>
      <c r="JNH16" s="460"/>
      <c r="JNI16" s="460"/>
      <c r="JNJ16" s="460"/>
      <c r="JNK16" s="460"/>
      <c r="JNL16" s="460"/>
      <c r="JNM16" s="460"/>
      <c r="JNN16" s="460"/>
      <c r="JNO16" s="460"/>
      <c r="JNP16" s="460"/>
      <c r="JNQ16" s="460"/>
      <c r="JNR16" s="460"/>
      <c r="JNS16" s="460"/>
      <c r="JNT16" s="460"/>
      <c r="JNU16" s="460"/>
      <c r="JNV16" s="460"/>
      <c r="JNW16" s="460"/>
      <c r="JNX16" s="460"/>
      <c r="JNY16" s="460"/>
      <c r="JNZ16" s="460"/>
      <c r="JOA16" s="460"/>
      <c r="JOB16" s="460"/>
      <c r="JOC16" s="460"/>
      <c r="JOD16" s="460"/>
      <c r="JOE16" s="460"/>
      <c r="JOF16" s="460"/>
      <c r="JOG16" s="460"/>
      <c r="JOH16" s="460"/>
      <c r="JOI16" s="460"/>
      <c r="JOJ16" s="460"/>
      <c r="JOK16" s="460"/>
      <c r="JOL16" s="460"/>
      <c r="JOM16" s="460"/>
      <c r="JON16" s="460"/>
      <c r="JOO16" s="460"/>
      <c r="JOP16" s="460"/>
      <c r="JOQ16" s="460"/>
      <c r="JOR16" s="460"/>
      <c r="JOS16" s="460"/>
      <c r="JOT16" s="460"/>
      <c r="JOU16" s="460"/>
      <c r="JOV16" s="460"/>
      <c r="JOW16" s="460"/>
      <c r="JOX16" s="460"/>
      <c r="JOY16" s="460"/>
      <c r="JOZ16" s="460"/>
      <c r="JPA16" s="460"/>
      <c r="JPB16" s="460"/>
      <c r="JPC16" s="460"/>
      <c r="JPD16" s="460"/>
      <c r="JPE16" s="460"/>
      <c r="JPF16" s="460"/>
      <c r="JPG16" s="460"/>
      <c r="JPH16" s="460"/>
      <c r="JPI16" s="460"/>
      <c r="JPJ16" s="460"/>
      <c r="JPK16" s="460"/>
      <c r="JPL16" s="460"/>
      <c r="JPM16" s="460"/>
      <c r="JPN16" s="460"/>
      <c r="JPO16" s="460"/>
      <c r="JPP16" s="460"/>
      <c r="JPQ16" s="460"/>
      <c r="JPR16" s="460"/>
      <c r="JPS16" s="460"/>
      <c r="JPT16" s="460"/>
      <c r="JPU16" s="460"/>
      <c r="JPV16" s="460"/>
      <c r="JPW16" s="460"/>
      <c r="JPX16" s="460"/>
      <c r="JPY16" s="460"/>
      <c r="JPZ16" s="460"/>
      <c r="JQA16" s="460"/>
      <c r="JQB16" s="460"/>
      <c r="JQC16" s="460"/>
      <c r="JQD16" s="460"/>
      <c r="JQE16" s="460"/>
      <c r="JQF16" s="460"/>
      <c r="JQG16" s="460"/>
      <c r="JQH16" s="460"/>
      <c r="JQI16" s="460"/>
      <c r="JQJ16" s="460"/>
      <c r="JQK16" s="460"/>
      <c r="JQL16" s="460"/>
      <c r="JQM16" s="460"/>
      <c r="JQN16" s="460"/>
      <c r="JQO16" s="460"/>
      <c r="JQP16" s="460"/>
      <c r="JQQ16" s="460"/>
      <c r="JQR16" s="460"/>
      <c r="JQS16" s="460"/>
      <c r="JQT16" s="460"/>
      <c r="JQU16" s="460"/>
      <c r="JQV16" s="460"/>
      <c r="JQW16" s="460"/>
      <c r="JQX16" s="460"/>
      <c r="JQY16" s="460"/>
      <c r="JQZ16" s="460"/>
      <c r="JRA16" s="460"/>
      <c r="JRB16" s="460"/>
      <c r="JRC16" s="460"/>
      <c r="JRD16" s="460"/>
      <c r="JRE16" s="460"/>
      <c r="JRF16" s="460"/>
      <c r="JRG16" s="460"/>
      <c r="JRH16" s="460"/>
      <c r="JRI16" s="460"/>
      <c r="JRJ16" s="460"/>
      <c r="JRK16" s="460"/>
      <c r="JRL16" s="460"/>
      <c r="JRM16" s="460"/>
      <c r="JRN16" s="460"/>
      <c r="JRO16" s="460"/>
      <c r="JRP16" s="460"/>
      <c r="JRQ16" s="460"/>
      <c r="JRR16" s="460"/>
      <c r="JRS16" s="460"/>
      <c r="JRT16" s="460"/>
      <c r="JRU16" s="460"/>
      <c r="JRV16" s="460"/>
      <c r="JRW16" s="460"/>
      <c r="JRX16" s="460"/>
      <c r="JRY16" s="460"/>
      <c r="JRZ16" s="460"/>
      <c r="JSA16" s="460"/>
      <c r="JSB16" s="460"/>
      <c r="JSC16" s="460"/>
      <c r="JSD16" s="460"/>
      <c r="JSE16" s="460"/>
      <c r="JSF16" s="460"/>
      <c r="JSG16" s="460"/>
      <c r="JSH16" s="460"/>
      <c r="JSI16" s="460"/>
      <c r="JSJ16" s="460"/>
      <c r="JSK16" s="460"/>
      <c r="JSL16" s="460"/>
      <c r="JSM16" s="460"/>
      <c r="JSN16" s="460"/>
      <c r="JSO16" s="460"/>
      <c r="JSP16" s="460"/>
      <c r="JSQ16" s="460"/>
      <c r="JSR16" s="460"/>
      <c r="JSS16" s="460"/>
      <c r="JST16" s="460"/>
      <c r="JSU16" s="460"/>
      <c r="JSV16" s="460"/>
      <c r="JSW16" s="460"/>
      <c r="JSX16" s="460"/>
      <c r="JSY16" s="460"/>
      <c r="JSZ16" s="460"/>
      <c r="JTA16" s="460"/>
      <c r="JTB16" s="460"/>
      <c r="JTC16" s="460"/>
      <c r="JTD16" s="460"/>
      <c r="JTE16" s="460"/>
      <c r="JTF16" s="460"/>
      <c r="JTG16" s="460"/>
      <c r="JTH16" s="460"/>
      <c r="JTI16" s="460"/>
      <c r="JTJ16" s="460"/>
      <c r="JTK16" s="460"/>
      <c r="JTL16" s="460"/>
      <c r="JTM16" s="460"/>
      <c r="JTN16" s="460"/>
      <c r="JTO16" s="460"/>
      <c r="JTP16" s="460"/>
      <c r="JTQ16" s="460"/>
      <c r="JTR16" s="460"/>
      <c r="JTS16" s="460"/>
      <c r="JTT16" s="460"/>
      <c r="JTU16" s="460"/>
      <c r="JTV16" s="460"/>
      <c r="JTW16" s="460"/>
      <c r="JTX16" s="460"/>
      <c r="JTY16" s="460"/>
      <c r="JTZ16" s="460"/>
      <c r="JUA16" s="460"/>
      <c r="JUB16" s="460"/>
      <c r="JUC16" s="460"/>
      <c r="JUD16" s="460"/>
      <c r="JUE16" s="460"/>
      <c r="JUF16" s="460"/>
      <c r="JUG16" s="460"/>
      <c r="JUH16" s="460"/>
      <c r="JUI16" s="460"/>
      <c r="JUJ16" s="460"/>
      <c r="JUK16" s="460"/>
      <c r="JUL16" s="460"/>
      <c r="JUM16" s="460"/>
      <c r="JUN16" s="460"/>
      <c r="JUO16" s="460"/>
      <c r="JUP16" s="460"/>
      <c r="JUQ16" s="460"/>
      <c r="JUR16" s="460"/>
      <c r="JUS16" s="460"/>
      <c r="JUT16" s="460"/>
      <c r="JUU16" s="460"/>
      <c r="JUV16" s="460"/>
      <c r="JUW16" s="460"/>
      <c r="JUX16" s="460"/>
      <c r="JUY16" s="460"/>
      <c r="JUZ16" s="460"/>
      <c r="JVA16" s="460"/>
      <c r="JVB16" s="460"/>
      <c r="JVC16" s="460"/>
      <c r="JVD16" s="460"/>
      <c r="JVE16" s="460"/>
      <c r="JVF16" s="460"/>
      <c r="JVG16" s="460"/>
      <c r="JVH16" s="460"/>
      <c r="JVI16" s="460"/>
      <c r="JVJ16" s="460"/>
      <c r="JVK16" s="460"/>
      <c r="JVL16" s="460"/>
      <c r="JVM16" s="460"/>
      <c r="JVN16" s="460"/>
      <c r="JVO16" s="460"/>
      <c r="JVP16" s="460"/>
      <c r="JVQ16" s="460"/>
      <c r="JVR16" s="460"/>
      <c r="JVS16" s="460"/>
      <c r="JVT16" s="460"/>
      <c r="JVU16" s="460"/>
      <c r="JVV16" s="460"/>
      <c r="JVW16" s="460"/>
      <c r="JVX16" s="460"/>
      <c r="JVY16" s="460"/>
      <c r="JVZ16" s="460"/>
      <c r="JWA16" s="460"/>
      <c r="JWB16" s="460"/>
      <c r="JWC16" s="460"/>
      <c r="JWD16" s="460"/>
      <c r="JWE16" s="460"/>
      <c r="JWF16" s="460"/>
      <c r="JWG16" s="460"/>
      <c r="JWH16" s="460"/>
      <c r="JWI16" s="460"/>
      <c r="JWJ16" s="460"/>
      <c r="JWK16" s="460"/>
      <c r="JWL16" s="460"/>
      <c r="JWM16" s="460"/>
      <c r="JWN16" s="460"/>
      <c r="JWO16" s="460"/>
      <c r="JWP16" s="460"/>
      <c r="JWQ16" s="460"/>
      <c r="JWR16" s="460"/>
      <c r="JWS16" s="460"/>
      <c r="JWT16" s="460"/>
      <c r="JWU16" s="460"/>
      <c r="JWV16" s="460"/>
      <c r="JWW16" s="460"/>
      <c r="JWX16" s="460"/>
      <c r="JWY16" s="460"/>
      <c r="JWZ16" s="460"/>
      <c r="JXA16" s="460"/>
      <c r="JXB16" s="460"/>
      <c r="JXC16" s="460"/>
      <c r="JXD16" s="460"/>
      <c r="JXE16" s="460"/>
      <c r="JXF16" s="460"/>
      <c r="JXG16" s="460"/>
      <c r="JXH16" s="460"/>
      <c r="JXI16" s="460"/>
      <c r="JXJ16" s="460"/>
      <c r="JXK16" s="460"/>
      <c r="JXL16" s="460"/>
      <c r="JXM16" s="460"/>
      <c r="JXN16" s="460"/>
      <c r="JXO16" s="460"/>
      <c r="JXP16" s="460"/>
      <c r="JXQ16" s="460"/>
      <c r="JXR16" s="460"/>
      <c r="JXS16" s="460"/>
      <c r="JXT16" s="460"/>
      <c r="JXU16" s="460"/>
      <c r="JXV16" s="460"/>
      <c r="JXW16" s="460"/>
      <c r="JXX16" s="460"/>
      <c r="JXY16" s="460"/>
      <c r="JXZ16" s="460"/>
      <c r="JYA16" s="460"/>
      <c r="JYB16" s="460"/>
      <c r="JYC16" s="460"/>
      <c r="JYD16" s="460"/>
      <c r="JYE16" s="460"/>
      <c r="JYF16" s="460"/>
      <c r="JYG16" s="460"/>
      <c r="JYH16" s="460"/>
      <c r="JYI16" s="460"/>
      <c r="JYJ16" s="460"/>
      <c r="JYK16" s="460"/>
      <c r="JYL16" s="460"/>
      <c r="JYM16" s="460"/>
      <c r="JYN16" s="460"/>
      <c r="JYO16" s="460"/>
      <c r="JYP16" s="460"/>
      <c r="JYQ16" s="460"/>
      <c r="JYR16" s="460"/>
      <c r="JYS16" s="460"/>
      <c r="JYT16" s="460"/>
      <c r="JYU16" s="460"/>
      <c r="JYV16" s="460"/>
      <c r="JYW16" s="460"/>
      <c r="JYX16" s="460"/>
      <c r="JYY16" s="460"/>
      <c r="JYZ16" s="460"/>
      <c r="JZA16" s="460"/>
      <c r="JZB16" s="460"/>
      <c r="JZC16" s="460"/>
      <c r="JZD16" s="460"/>
      <c r="JZE16" s="460"/>
      <c r="JZF16" s="460"/>
      <c r="JZG16" s="460"/>
      <c r="JZH16" s="460"/>
      <c r="JZI16" s="460"/>
      <c r="JZJ16" s="460"/>
      <c r="JZK16" s="460"/>
      <c r="JZL16" s="460"/>
      <c r="JZM16" s="460"/>
      <c r="JZN16" s="460"/>
      <c r="JZO16" s="460"/>
      <c r="JZP16" s="460"/>
      <c r="JZQ16" s="460"/>
      <c r="JZR16" s="460"/>
      <c r="JZS16" s="460"/>
      <c r="JZT16" s="460"/>
      <c r="JZU16" s="460"/>
      <c r="JZV16" s="460"/>
      <c r="JZW16" s="460"/>
      <c r="JZX16" s="460"/>
      <c r="JZY16" s="460"/>
      <c r="JZZ16" s="460"/>
      <c r="KAA16" s="460"/>
      <c r="KAB16" s="460"/>
      <c r="KAC16" s="460"/>
      <c r="KAD16" s="460"/>
      <c r="KAE16" s="460"/>
      <c r="KAF16" s="460"/>
      <c r="KAG16" s="460"/>
      <c r="KAH16" s="460"/>
      <c r="KAI16" s="460"/>
      <c r="KAJ16" s="460"/>
      <c r="KAK16" s="460"/>
      <c r="KAL16" s="460"/>
      <c r="KAM16" s="460"/>
      <c r="KAN16" s="460"/>
      <c r="KAO16" s="460"/>
      <c r="KAP16" s="460"/>
      <c r="KAQ16" s="460"/>
      <c r="KAR16" s="460"/>
      <c r="KAS16" s="460"/>
      <c r="KAT16" s="460"/>
      <c r="KAU16" s="460"/>
      <c r="KAV16" s="460"/>
      <c r="KAW16" s="460"/>
      <c r="KAX16" s="460"/>
      <c r="KAY16" s="460"/>
      <c r="KAZ16" s="460"/>
      <c r="KBA16" s="460"/>
      <c r="KBB16" s="460"/>
      <c r="KBC16" s="460"/>
      <c r="KBD16" s="460"/>
      <c r="KBE16" s="460"/>
      <c r="KBF16" s="460"/>
      <c r="KBG16" s="460"/>
      <c r="KBH16" s="460"/>
      <c r="KBI16" s="460"/>
      <c r="KBJ16" s="460"/>
      <c r="KBK16" s="460"/>
      <c r="KBL16" s="460"/>
      <c r="KBM16" s="460"/>
      <c r="KBN16" s="460"/>
      <c r="KBO16" s="460"/>
      <c r="KBP16" s="460"/>
      <c r="KBQ16" s="460"/>
      <c r="KBR16" s="460"/>
      <c r="KBS16" s="460"/>
      <c r="KBT16" s="460"/>
      <c r="KBU16" s="460"/>
      <c r="KBV16" s="460"/>
      <c r="KBW16" s="460"/>
      <c r="KBX16" s="460"/>
      <c r="KBY16" s="460"/>
      <c r="KBZ16" s="460"/>
      <c r="KCA16" s="460"/>
      <c r="KCB16" s="460"/>
      <c r="KCC16" s="460"/>
      <c r="KCD16" s="460"/>
      <c r="KCE16" s="460"/>
      <c r="KCF16" s="460"/>
      <c r="KCG16" s="460"/>
      <c r="KCH16" s="460"/>
      <c r="KCI16" s="460"/>
      <c r="KCJ16" s="460"/>
      <c r="KCK16" s="460"/>
      <c r="KCL16" s="460"/>
      <c r="KCM16" s="460"/>
      <c r="KCN16" s="460"/>
      <c r="KCO16" s="460"/>
      <c r="KCP16" s="460"/>
      <c r="KCQ16" s="460"/>
      <c r="KCR16" s="460"/>
      <c r="KCS16" s="460"/>
      <c r="KCT16" s="460"/>
      <c r="KCU16" s="460"/>
      <c r="KCV16" s="460"/>
      <c r="KCW16" s="460"/>
      <c r="KCX16" s="460"/>
      <c r="KCY16" s="460"/>
      <c r="KCZ16" s="460"/>
      <c r="KDA16" s="460"/>
      <c r="KDB16" s="460"/>
      <c r="KDC16" s="460"/>
      <c r="KDD16" s="460"/>
      <c r="KDE16" s="460"/>
      <c r="KDF16" s="460"/>
      <c r="KDG16" s="460"/>
      <c r="KDH16" s="460"/>
      <c r="KDI16" s="460"/>
      <c r="KDJ16" s="460"/>
      <c r="KDK16" s="460"/>
      <c r="KDL16" s="460"/>
      <c r="KDM16" s="460"/>
      <c r="KDN16" s="460"/>
      <c r="KDO16" s="460"/>
      <c r="KDP16" s="460"/>
      <c r="KDQ16" s="460"/>
      <c r="KDR16" s="460"/>
      <c r="KDS16" s="460"/>
      <c r="KDT16" s="460"/>
      <c r="KDU16" s="460"/>
      <c r="KDV16" s="460"/>
      <c r="KDW16" s="460"/>
      <c r="KDX16" s="460"/>
      <c r="KDY16" s="460"/>
      <c r="KDZ16" s="460"/>
      <c r="KEA16" s="460"/>
      <c r="KEB16" s="460"/>
      <c r="KEC16" s="460"/>
      <c r="KED16" s="460"/>
      <c r="KEE16" s="460"/>
      <c r="KEF16" s="460"/>
      <c r="KEG16" s="460"/>
      <c r="KEH16" s="460"/>
      <c r="KEI16" s="460"/>
      <c r="KEJ16" s="460"/>
      <c r="KEK16" s="460"/>
      <c r="KEL16" s="460"/>
      <c r="KEM16" s="460"/>
      <c r="KEN16" s="460"/>
      <c r="KEO16" s="460"/>
      <c r="KEP16" s="460"/>
      <c r="KEQ16" s="460"/>
      <c r="KER16" s="460"/>
      <c r="KES16" s="460"/>
      <c r="KET16" s="460"/>
      <c r="KEU16" s="460"/>
      <c r="KEV16" s="460"/>
      <c r="KEW16" s="460"/>
      <c r="KEX16" s="460"/>
      <c r="KEY16" s="460"/>
      <c r="KEZ16" s="460"/>
      <c r="KFA16" s="460"/>
      <c r="KFB16" s="460"/>
      <c r="KFC16" s="460"/>
      <c r="KFD16" s="460"/>
      <c r="KFE16" s="460"/>
      <c r="KFF16" s="460"/>
      <c r="KFG16" s="460"/>
      <c r="KFH16" s="460"/>
      <c r="KFI16" s="460"/>
      <c r="KFJ16" s="460"/>
      <c r="KFK16" s="460"/>
      <c r="KFL16" s="460"/>
      <c r="KFM16" s="460"/>
      <c r="KFN16" s="460"/>
      <c r="KFO16" s="460"/>
      <c r="KFP16" s="460"/>
      <c r="KFQ16" s="460"/>
      <c r="KFR16" s="460"/>
      <c r="KFS16" s="460"/>
      <c r="KFT16" s="460"/>
      <c r="KFU16" s="460"/>
      <c r="KFV16" s="460"/>
      <c r="KFW16" s="460"/>
      <c r="KFX16" s="460"/>
      <c r="KFY16" s="460"/>
      <c r="KFZ16" s="460"/>
      <c r="KGA16" s="460"/>
      <c r="KGB16" s="460"/>
      <c r="KGC16" s="460"/>
      <c r="KGD16" s="460"/>
      <c r="KGE16" s="460"/>
      <c r="KGF16" s="460"/>
      <c r="KGG16" s="460"/>
      <c r="KGH16" s="460"/>
      <c r="KGI16" s="460"/>
      <c r="KGJ16" s="460"/>
      <c r="KGK16" s="460"/>
      <c r="KGL16" s="460"/>
      <c r="KGM16" s="460"/>
      <c r="KGN16" s="460"/>
      <c r="KGO16" s="460"/>
      <c r="KGP16" s="460"/>
      <c r="KGQ16" s="460"/>
      <c r="KGR16" s="460"/>
      <c r="KGS16" s="460"/>
      <c r="KGT16" s="460"/>
      <c r="KGU16" s="460"/>
      <c r="KGV16" s="460"/>
      <c r="KGW16" s="460"/>
      <c r="KGX16" s="460"/>
      <c r="KGY16" s="460"/>
      <c r="KGZ16" s="460"/>
      <c r="KHA16" s="460"/>
      <c r="KHB16" s="460"/>
      <c r="KHC16" s="460"/>
      <c r="KHD16" s="460"/>
      <c r="KHE16" s="460"/>
      <c r="KHF16" s="460"/>
      <c r="KHG16" s="460"/>
      <c r="KHH16" s="460"/>
      <c r="KHI16" s="460"/>
      <c r="KHJ16" s="460"/>
      <c r="KHK16" s="460"/>
      <c r="KHL16" s="460"/>
      <c r="KHM16" s="460"/>
      <c r="KHN16" s="460"/>
      <c r="KHO16" s="460"/>
      <c r="KHP16" s="460"/>
      <c r="KHQ16" s="460"/>
      <c r="KHR16" s="460"/>
      <c r="KHS16" s="460"/>
      <c r="KHT16" s="460"/>
      <c r="KHU16" s="460"/>
      <c r="KHV16" s="460"/>
      <c r="KHW16" s="460"/>
      <c r="KHX16" s="460"/>
      <c r="KHY16" s="460"/>
      <c r="KHZ16" s="460"/>
      <c r="KIA16" s="460"/>
      <c r="KIB16" s="460"/>
      <c r="KIC16" s="460"/>
      <c r="KID16" s="460"/>
      <c r="KIE16" s="460"/>
      <c r="KIF16" s="460"/>
      <c r="KIG16" s="460"/>
      <c r="KIH16" s="460"/>
      <c r="KII16" s="460"/>
      <c r="KIJ16" s="460"/>
      <c r="KIK16" s="460"/>
      <c r="KIL16" s="460"/>
      <c r="KIM16" s="460"/>
      <c r="KIN16" s="460"/>
      <c r="KIO16" s="460"/>
      <c r="KIP16" s="460"/>
      <c r="KIQ16" s="460"/>
      <c r="KIR16" s="460"/>
      <c r="KIS16" s="460"/>
      <c r="KIT16" s="460"/>
      <c r="KIU16" s="460"/>
      <c r="KIV16" s="460"/>
      <c r="KIW16" s="460"/>
      <c r="KIX16" s="460"/>
      <c r="KIY16" s="460"/>
      <c r="KIZ16" s="460"/>
      <c r="KJA16" s="460"/>
      <c r="KJB16" s="460"/>
      <c r="KJC16" s="460"/>
      <c r="KJD16" s="460"/>
      <c r="KJE16" s="460"/>
      <c r="KJF16" s="460"/>
      <c r="KJG16" s="460"/>
      <c r="KJH16" s="460"/>
      <c r="KJI16" s="460"/>
      <c r="KJJ16" s="460"/>
      <c r="KJK16" s="460"/>
      <c r="KJL16" s="460"/>
      <c r="KJM16" s="460"/>
      <c r="KJN16" s="460"/>
      <c r="KJO16" s="460"/>
      <c r="KJP16" s="460"/>
      <c r="KJQ16" s="460"/>
      <c r="KJR16" s="460"/>
      <c r="KJS16" s="460"/>
      <c r="KJT16" s="460"/>
      <c r="KJU16" s="460"/>
      <c r="KJV16" s="460"/>
      <c r="KJW16" s="460"/>
      <c r="KJX16" s="460"/>
      <c r="KJY16" s="460"/>
      <c r="KJZ16" s="460"/>
      <c r="KKA16" s="460"/>
      <c r="KKB16" s="460"/>
      <c r="KKC16" s="460"/>
      <c r="KKD16" s="460"/>
      <c r="KKE16" s="460"/>
      <c r="KKF16" s="460"/>
      <c r="KKG16" s="460"/>
      <c r="KKH16" s="460"/>
      <c r="KKI16" s="460"/>
      <c r="KKJ16" s="460"/>
      <c r="KKK16" s="460"/>
      <c r="KKL16" s="460"/>
      <c r="KKM16" s="460"/>
      <c r="KKN16" s="460"/>
      <c r="KKO16" s="460"/>
      <c r="KKP16" s="460"/>
      <c r="KKQ16" s="460"/>
      <c r="KKR16" s="460"/>
      <c r="KKS16" s="460"/>
      <c r="KKT16" s="460"/>
      <c r="KKU16" s="460"/>
      <c r="KKV16" s="460"/>
      <c r="KKW16" s="460"/>
      <c r="KKX16" s="460"/>
      <c r="KKY16" s="460"/>
      <c r="KKZ16" s="460"/>
      <c r="KLA16" s="460"/>
      <c r="KLB16" s="460"/>
      <c r="KLC16" s="460"/>
      <c r="KLD16" s="460"/>
      <c r="KLE16" s="460"/>
      <c r="KLF16" s="460"/>
      <c r="KLG16" s="460"/>
      <c r="KLH16" s="460"/>
      <c r="KLI16" s="460"/>
      <c r="KLJ16" s="460"/>
      <c r="KLK16" s="460"/>
      <c r="KLL16" s="460"/>
      <c r="KLM16" s="460"/>
      <c r="KLN16" s="460"/>
      <c r="KLO16" s="460"/>
      <c r="KLP16" s="460"/>
      <c r="KLQ16" s="460"/>
      <c r="KLR16" s="460"/>
      <c r="KLS16" s="460"/>
      <c r="KLT16" s="460"/>
      <c r="KLU16" s="460"/>
      <c r="KLV16" s="460"/>
      <c r="KLW16" s="460"/>
      <c r="KLX16" s="460"/>
      <c r="KLY16" s="460"/>
      <c r="KLZ16" s="460"/>
      <c r="KMA16" s="460"/>
      <c r="KMB16" s="460"/>
      <c r="KMC16" s="460"/>
      <c r="KMD16" s="460"/>
      <c r="KME16" s="460"/>
      <c r="KMF16" s="460"/>
      <c r="KMG16" s="460"/>
      <c r="KMH16" s="460"/>
      <c r="KMI16" s="460"/>
      <c r="KMJ16" s="460"/>
      <c r="KMK16" s="460"/>
      <c r="KML16" s="460"/>
      <c r="KMM16" s="460"/>
      <c r="KMN16" s="460"/>
      <c r="KMO16" s="460"/>
      <c r="KMP16" s="460"/>
      <c r="KMQ16" s="460"/>
      <c r="KMR16" s="460"/>
      <c r="KMS16" s="460"/>
      <c r="KMT16" s="460"/>
      <c r="KMU16" s="460"/>
      <c r="KMV16" s="460"/>
      <c r="KMW16" s="460"/>
      <c r="KMX16" s="460"/>
      <c r="KMY16" s="460"/>
      <c r="KMZ16" s="460"/>
      <c r="KNA16" s="460"/>
      <c r="KNB16" s="460"/>
      <c r="KNC16" s="460"/>
      <c r="KND16" s="460"/>
      <c r="KNE16" s="460"/>
      <c r="KNF16" s="460"/>
      <c r="KNG16" s="460"/>
      <c r="KNH16" s="460"/>
      <c r="KNI16" s="460"/>
      <c r="KNJ16" s="460"/>
      <c r="KNK16" s="460"/>
      <c r="KNL16" s="460"/>
      <c r="KNM16" s="460"/>
      <c r="KNN16" s="460"/>
      <c r="KNO16" s="460"/>
      <c r="KNP16" s="460"/>
      <c r="KNQ16" s="460"/>
      <c r="KNR16" s="460"/>
      <c r="KNS16" s="460"/>
      <c r="KNT16" s="460"/>
      <c r="KNU16" s="460"/>
      <c r="KNV16" s="460"/>
      <c r="KNW16" s="460"/>
      <c r="KNX16" s="460"/>
      <c r="KNY16" s="460"/>
      <c r="KNZ16" s="460"/>
      <c r="KOA16" s="460"/>
      <c r="KOB16" s="460"/>
      <c r="KOC16" s="460"/>
      <c r="KOD16" s="460"/>
      <c r="KOE16" s="460"/>
      <c r="KOF16" s="460"/>
      <c r="KOG16" s="460"/>
      <c r="KOH16" s="460"/>
      <c r="KOI16" s="460"/>
      <c r="KOJ16" s="460"/>
      <c r="KOK16" s="460"/>
      <c r="KOL16" s="460"/>
      <c r="KOM16" s="460"/>
      <c r="KON16" s="460"/>
      <c r="KOO16" s="460"/>
      <c r="KOP16" s="460"/>
      <c r="KOQ16" s="460"/>
      <c r="KOR16" s="460"/>
      <c r="KOS16" s="460"/>
      <c r="KOT16" s="460"/>
      <c r="KOU16" s="460"/>
      <c r="KOV16" s="460"/>
      <c r="KOW16" s="460"/>
      <c r="KOX16" s="460"/>
      <c r="KOY16" s="460"/>
      <c r="KOZ16" s="460"/>
      <c r="KPA16" s="460"/>
      <c r="KPB16" s="460"/>
      <c r="KPC16" s="460"/>
      <c r="KPD16" s="460"/>
      <c r="KPE16" s="460"/>
      <c r="KPF16" s="460"/>
      <c r="KPG16" s="460"/>
      <c r="KPH16" s="460"/>
      <c r="KPI16" s="460"/>
      <c r="KPJ16" s="460"/>
      <c r="KPK16" s="460"/>
      <c r="KPL16" s="460"/>
      <c r="KPM16" s="460"/>
      <c r="KPN16" s="460"/>
      <c r="KPO16" s="460"/>
      <c r="KPP16" s="460"/>
      <c r="KPQ16" s="460"/>
      <c r="KPR16" s="460"/>
      <c r="KPS16" s="460"/>
      <c r="KPT16" s="460"/>
      <c r="KPU16" s="460"/>
      <c r="KPV16" s="460"/>
      <c r="KPW16" s="460"/>
      <c r="KPX16" s="460"/>
      <c r="KPY16" s="460"/>
      <c r="KPZ16" s="460"/>
      <c r="KQA16" s="460"/>
      <c r="KQB16" s="460"/>
      <c r="KQC16" s="460"/>
      <c r="KQD16" s="460"/>
      <c r="KQE16" s="460"/>
      <c r="KQF16" s="460"/>
      <c r="KQG16" s="460"/>
      <c r="KQH16" s="460"/>
      <c r="KQI16" s="460"/>
      <c r="KQJ16" s="460"/>
      <c r="KQK16" s="460"/>
      <c r="KQL16" s="460"/>
      <c r="KQM16" s="460"/>
      <c r="KQN16" s="460"/>
      <c r="KQO16" s="460"/>
      <c r="KQP16" s="460"/>
      <c r="KQQ16" s="460"/>
      <c r="KQR16" s="460"/>
      <c r="KQS16" s="460"/>
      <c r="KQT16" s="460"/>
      <c r="KQU16" s="460"/>
      <c r="KQV16" s="460"/>
      <c r="KQW16" s="460"/>
      <c r="KQX16" s="460"/>
      <c r="KQY16" s="460"/>
      <c r="KQZ16" s="460"/>
      <c r="KRA16" s="460"/>
      <c r="KRB16" s="460"/>
      <c r="KRC16" s="460"/>
      <c r="KRD16" s="460"/>
      <c r="KRE16" s="460"/>
      <c r="KRF16" s="460"/>
      <c r="KRG16" s="460"/>
      <c r="KRH16" s="460"/>
      <c r="KRI16" s="460"/>
      <c r="KRJ16" s="460"/>
      <c r="KRK16" s="460"/>
      <c r="KRL16" s="460"/>
      <c r="KRM16" s="460"/>
      <c r="KRN16" s="460"/>
      <c r="KRO16" s="460"/>
      <c r="KRP16" s="460"/>
      <c r="KRQ16" s="460"/>
      <c r="KRR16" s="460"/>
      <c r="KRS16" s="460"/>
      <c r="KRT16" s="460"/>
      <c r="KRU16" s="460"/>
      <c r="KRV16" s="460"/>
      <c r="KRW16" s="460"/>
      <c r="KRX16" s="460"/>
      <c r="KRY16" s="460"/>
      <c r="KRZ16" s="460"/>
      <c r="KSA16" s="460"/>
      <c r="KSB16" s="460"/>
      <c r="KSC16" s="460"/>
      <c r="KSD16" s="460"/>
      <c r="KSE16" s="460"/>
      <c r="KSF16" s="460"/>
      <c r="KSG16" s="460"/>
      <c r="KSH16" s="460"/>
      <c r="KSI16" s="460"/>
      <c r="KSJ16" s="460"/>
      <c r="KSK16" s="460"/>
      <c r="KSL16" s="460"/>
      <c r="KSM16" s="460"/>
      <c r="KSN16" s="460"/>
      <c r="KSO16" s="460"/>
      <c r="KSP16" s="460"/>
      <c r="KSQ16" s="460"/>
      <c r="KSR16" s="460"/>
      <c r="KSS16" s="460"/>
      <c r="KST16" s="460"/>
      <c r="KSU16" s="460"/>
      <c r="KSV16" s="460"/>
      <c r="KSW16" s="460"/>
      <c r="KSX16" s="460"/>
      <c r="KSY16" s="460"/>
      <c r="KSZ16" s="460"/>
      <c r="KTA16" s="460"/>
      <c r="KTB16" s="460"/>
      <c r="KTC16" s="460"/>
      <c r="KTD16" s="460"/>
      <c r="KTE16" s="460"/>
      <c r="KTF16" s="460"/>
      <c r="KTG16" s="460"/>
      <c r="KTH16" s="460"/>
      <c r="KTI16" s="460"/>
      <c r="KTJ16" s="460"/>
      <c r="KTK16" s="460"/>
      <c r="KTL16" s="460"/>
      <c r="KTM16" s="460"/>
      <c r="KTN16" s="460"/>
      <c r="KTO16" s="460"/>
      <c r="KTP16" s="460"/>
      <c r="KTQ16" s="460"/>
      <c r="KTR16" s="460"/>
      <c r="KTS16" s="460"/>
      <c r="KTT16" s="460"/>
      <c r="KTU16" s="460"/>
      <c r="KTV16" s="460"/>
      <c r="KTW16" s="460"/>
      <c r="KTX16" s="460"/>
      <c r="KTY16" s="460"/>
      <c r="KTZ16" s="460"/>
      <c r="KUA16" s="460"/>
      <c r="KUB16" s="460"/>
      <c r="KUC16" s="460"/>
      <c r="KUD16" s="460"/>
      <c r="KUE16" s="460"/>
      <c r="KUF16" s="460"/>
      <c r="KUG16" s="460"/>
      <c r="KUH16" s="460"/>
      <c r="KUI16" s="460"/>
      <c r="KUJ16" s="460"/>
      <c r="KUK16" s="460"/>
      <c r="KUL16" s="460"/>
      <c r="KUM16" s="460"/>
      <c r="KUN16" s="460"/>
      <c r="KUO16" s="460"/>
      <c r="KUP16" s="460"/>
      <c r="KUQ16" s="460"/>
      <c r="KUR16" s="460"/>
      <c r="KUS16" s="460"/>
      <c r="KUT16" s="460"/>
      <c r="KUU16" s="460"/>
      <c r="KUV16" s="460"/>
      <c r="KUW16" s="460"/>
      <c r="KUX16" s="460"/>
      <c r="KUY16" s="460"/>
      <c r="KUZ16" s="460"/>
      <c r="KVA16" s="460"/>
      <c r="KVB16" s="460"/>
      <c r="KVC16" s="460"/>
      <c r="KVD16" s="460"/>
      <c r="KVE16" s="460"/>
      <c r="KVF16" s="460"/>
      <c r="KVG16" s="460"/>
      <c r="KVH16" s="460"/>
      <c r="KVI16" s="460"/>
      <c r="KVJ16" s="460"/>
      <c r="KVK16" s="460"/>
      <c r="KVL16" s="460"/>
      <c r="KVM16" s="460"/>
      <c r="KVN16" s="460"/>
      <c r="KVO16" s="460"/>
      <c r="KVP16" s="460"/>
      <c r="KVQ16" s="460"/>
      <c r="KVR16" s="460"/>
      <c r="KVS16" s="460"/>
      <c r="KVT16" s="460"/>
      <c r="KVU16" s="460"/>
      <c r="KVV16" s="460"/>
      <c r="KVW16" s="460"/>
      <c r="KVX16" s="460"/>
      <c r="KVY16" s="460"/>
      <c r="KVZ16" s="460"/>
      <c r="KWA16" s="460"/>
      <c r="KWB16" s="460"/>
      <c r="KWC16" s="460"/>
      <c r="KWD16" s="460"/>
      <c r="KWE16" s="460"/>
      <c r="KWF16" s="460"/>
      <c r="KWG16" s="460"/>
      <c r="KWH16" s="460"/>
      <c r="KWI16" s="460"/>
      <c r="KWJ16" s="460"/>
      <c r="KWK16" s="460"/>
      <c r="KWL16" s="460"/>
      <c r="KWM16" s="460"/>
      <c r="KWN16" s="460"/>
      <c r="KWO16" s="460"/>
      <c r="KWP16" s="460"/>
      <c r="KWQ16" s="460"/>
      <c r="KWR16" s="460"/>
      <c r="KWS16" s="460"/>
      <c r="KWT16" s="460"/>
      <c r="KWU16" s="460"/>
      <c r="KWV16" s="460"/>
      <c r="KWW16" s="460"/>
      <c r="KWX16" s="460"/>
      <c r="KWY16" s="460"/>
      <c r="KWZ16" s="460"/>
      <c r="KXA16" s="460"/>
      <c r="KXB16" s="460"/>
      <c r="KXC16" s="460"/>
      <c r="KXD16" s="460"/>
      <c r="KXE16" s="460"/>
      <c r="KXF16" s="460"/>
      <c r="KXG16" s="460"/>
      <c r="KXH16" s="460"/>
      <c r="KXI16" s="460"/>
      <c r="KXJ16" s="460"/>
      <c r="KXK16" s="460"/>
      <c r="KXL16" s="460"/>
      <c r="KXM16" s="460"/>
      <c r="KXN16" s="460"/>
      <c r="KXO16" s="460"/>
      <c r="KXP16" s="460"/>
      <c r="KXQ16" s="460"/>
      <c r="KXR16" s="460"/>
      <c r="KXS16" s="460"/>
      <c r="KXT16" s="460"/>
      <c r="KXU16" s="460"/>
      <c r="KXV16" s="460"/>
      <c r="KXW16" s="460"/>
      <c r="KXX16" s="460"/>
      <c r="KXY16" s="460"/>
      <c r="KXZ16" s="460"/>
      <c r="KYA16" s="460"/>
      <c r="KYB16" s="460"/>
      <c r="KYC16" s="460"/>
      <c r="KYD16" s="460"/>
      <c r="KYE16" s="460"/>
      <c r="KYF16" s="460"/>
      <c r="KYG16" s="460"/>
      <c r="KYH16" s="460"/>
      <c r="KYI16" s="460"/>
      <c r="KYJ16" s="460"/>
      <c r="KYK16" s="460"/>
      <c r="KYL16" s="460"/>
      <c r="KYM16" s="460"/>
      <c r="KYN16" s="460"/>
      <c r="KYO16" s="460"/>
      <c r="KYP16" s="460"/>
      <c r="KYQ16" s="460"/>
      <c r="KYR16" s="460"/>
      <c r="KYS16" s="460"/>
      <c r="KYT16" s="460"/>
      <c r="KYU16" s="460"/>
      <c r="KYV16" s="460"/>
      <c r="KYW16" s="460"/>
      <c r="KYX16" s="460"/>
      <c r="KYY16" s="460"/>
      <c r="KYZ16" s="460"/>
      <c r="KZA16" s="460"/>
      <c r="KZB16" s="460"/>
      <c r="KZC16" s="460"/>
      <c r="KZD16" s="460"/>
      <c r="KZE16" s="460"/>
      <c r="KZF16" s="460"/>
      <c r="KZG16" s="460"/>
      <c r="KZH16" s="460"/>
      <c r="KZI16" s="460"/>
      <c r="KZJ16" s="460"/>
      <c r="KZK16" s="460"/>
      <c r="KZL16" s="460"/>
      <c r="KZM16" s="460"/>
      <c r="KZN16" s="460"/>
      <c r="KZO16" s="460"/>
      <c r="KZP16" s="460"/>
      <c r="KZQ16" s="460"/>
      <c r="KZR16" s="460"/>
      <c r="KZS16" s="460"/>
      <c r="KZT16" s="460"/>
      <c r="KZU16" s="460"/>
      <c r="KZV16" s="460"/>
      <c r="KZW16" s="460"/>
      <c r="KZX16" s="460"/>
      <c r="KZY16" s="460"/>
      <c r="KZZ16" s="460"/>
      <c r="LAA16" s="460"/>
      <c r="LAB16" s="460"/>
      <c r="LAC16" s="460"/>
      <c r="LAD16" s="460"/>
      <c r="LAE16" s="460"/>
      <c r="LAF16" s="460"/>
      <c r="LAG16" s="460"/>
      <c r="LAH16" s="460"/>
      <c r="LAI16" s="460"/>
      <c r="LAJ16" s="460"/>
      <c r="LAK16" s="460"/>
      <c r="LAL16" s="460"/>
      <c r="LAM16" s="460"/>
      <c r="LAN16" s="460"/>
      <c r="LAO16" s="460"/>
      <c r="LAP16" s="460"/>
      <c r="LAQ16" s="460"/>
      <c r="LAR16" s="460"/>
      <c r="LAS16" s="460"/>
      <c r="LAT16" s="460"/>
      <c r="LAU16" s="460"/>
      <c r="LAV16" s="460"/>
      <c r="LAW16" s="460"/>
      <c r="LAX16" s="460"/>
      <c r="LAY16" s="460"/>
      <c r="LAZ16" s="460"/>
      <c r="LBA16" s="460"/>
      <c r="LBB16" s="460"/>
      <c r="LBC16" s="460"/>
      <c r="LBD16" s="460"/>
      <c r="LBE16" s="460"/>
      <c r="LBF16" s="460"/>
      <c r="LBG16" s="460"/>
      <c r="LBH16" s="460"/>
      <c r="LBI16" s="460"/>
      <c r="LBJ16" s="460"/>
      <c r="LBK16" s="460"/>
      <c r="LBL16" s="460"/>
      <c r="LBM16" s="460"/>
      <c r="LBN16" s="460"/>
      <c r="LBO16" s="460"/>
      <c r="LBP16" s="460"/>
      <c r="LBQ16" s="460"/>
      <c r="LBR16" s="460"/>
      <c r="LBS16" s="460"/>
      <c r="LBT16" s="460"/>
      <c r="LBU16" s="460"/>
      <c r="LBV16" s="460"/>
      <c r="LBW16" s="460"/>
      <c r="LBX16" s="460"/>
      <c r="LBY16" s="460"/>
      <c r="LBZ16" s="460"/>
      <c r="LCA16" s="460"/>
      <c r="LCB16" s="460"/>
      <c r="LCC16" s="460"/>
      <c r="LCD16" s="460"/>
      <c r="LCE16" s="460"/>
      <c r="LCF16" s="460"/>
      <c r="LCG16" s="460"/>
      <c r="LCH16" s="460"/>
      <c r="LCI16" s="460"/>
      <c r="LCJ16" s="460"/>
      <c r="LCK16" s="460"/>
      <c r="LCL16" s="460"/>
      <c r="LCM16" s="460"/>
      <c r="LCN16" s="460"/>
      <c r="LCO16" s="460"/>
      <c r="LCP16" s="460"/>
      <c r="LCQ16" s="460"/>
      <c r="LCR16" s="460"/>
      <c r="LCS16" s="460"/>
      <c r="LCT16" s="460"/>
      <c r="LCU16" s="460"/>
      <c r="LCV16" s="460"/>
      <c r="LCW16" s="460"/>
      <c r="LCX16" s="460"/>
      <c r="LCY16" s="460"/>
      <c r="LCZ16" s="460"/>
      <c r="LDA16" s="460"/>
      <c r="LDB16" s="460"/>
      <c r="LDC16" s="460"/>
      <c r="LDD16" s="460"/>
      <c r="LDE16" s="460"/>
      <c r="LDF16" s="460"/>
      <c r="LDG16" s="460"/>
      <c r="LDH16" s="460"/>
      <c r="LDI16" s="460"/>
      <c r="LDJ16" s="460"/>
      <c r="LDK16" s="460"/>
      <c r="LDL16" s="460"/>
      <c r="LDM16" s="460"/>
      <c r="LDN16" s="460"/>
      <c r="LDO16" s="460"/>
      <c r="LDP16" s="460"/>
      <c r="LDQ16" s="460"/>
      <c r="LDR16" s="460"/>
      <c r="LDS16" s="460"/>
      <c r="LDT16" s="460"/>
      <c r="LDU16" s="460"/>
      <c r="LDV16" s="460"/>
      <c r="LDW16" s="460"/>
      <c r="LDX16" s="460"/>
      <c r="LDY16" s="460"/>
      <c r="LDZ16" s="460"/>
      <c r="LEA16" s="460"/>
      <c r="LEB16" s="460"/>
      <c r="LEC16" s="460"/>
      <c r="LED16" s="460"/>
      <c r="LEE16" s="460"/>
      <c r="LEF16" s="460"/>
      <c r="LEG16" s="460"/>
      <c r="LEH16" s="460"/>
      <c r="LEI16" s="460"/>
      <c r="LEJ16" s="460"/>
      <c r="LEK16" s="460"/>
      <c r="LEL16" s="460"/>
      <c r="LEM16" s="460"/>
      <c r="LEN16" s="460"/>
      <c r="LEO16" s="460"/>
      <c r="LEP16" s="460"/>
      <c r="LEQ16" s="460"/>
      <c r="LER16" s="460"/>
      <c r="LES16" s="460"/>
      <c r="LET16" s="460"/>
      <c r="LEU16" s="460"/>
      <c r="LEV16" s="460"/>
      <c r="LEW16" s="460"/>
      <c r="LEX16" s="460"/>
      <c r="LEY16" s="460"/>
      <c r="LEZ16" s="460"/>
      <c r="LFA16" s="460"/>
      <c r="LFB16" s="460"/>
      <c r="LFC16" s="460"/>
      <c r="LFD16" s="460"/>
      <c r="LFE16" s="460"/>
      <c r="LFF16" s="460"/>
      <c r="LFG16" s="460"/>
      <c r="LFH16" s="460"/>
      <c r="LFI16" s="460"/>
      <c r="LFJ16" s="460"/>
      <c r="LFK16" s="460"/>
      <c r="LFL16" s="460"/>
      <c r="LFM16" s="460"/>
      <c r="LFN16" s="460"/>
      <c r="LFO16" s="460"/>
      <c r="LFP16" s="460"/>
      <c r="LFQ16" s="460"/>
      <c r="LFR16" s="460"/>
      <c r="LFS16" s="460"/>
      <c r="LFT16" s="460"/>
      <c r="LFU16" s="460"/>
      <c r="LFV16" s="460"/>
      <c r="LFW16" s="460"/>
      <c r="LFX16" s="460"/>
      <c r="LFY16" s="460"/>
      <c r="LFZ16" s="460"/>
      <c r="LGA16" s="460"/>
      <c r="LGB16" s="460"/>
      <c r="LGC16" s="460"/>
      <c r="LGD16" s="460"/>
      <c r="LGE16" s="460"/>
      <c r="LGF16" s="460"/>
      <c r="LGG16" s="460"/>
      <c r="LGH16" s="460"/>
      <c r="LGI16" s="460"/>
      <c r="LGJ16" s="460"/>
      <c r="LGK16" s="460"/>
      <c r="LGL16" s="460"/>
      <c r="LGM16" s="460"/>
      <c r="LGN16" s="460"/>
      <c r="LGO16" s="460"/>
      <c r="LGP16" s="460"/>
      <c r="LGQ16" s="460"/>
      <c r="LGR16" s="460"/>
      <c r="LGS16" s="460"/>
      <c r="LGT16" s="460"/>
      <c r="LGU16" s="460"/>
      <c r="LGV16" s="460"/>
      <c r="LGW16" s="460"/>
      <c r="LGX16" s="460"/>
      <c r="LGY16" s="460"/>
      <c r="LGZ16" s="460"/>
      <c r="LHA16" s="460"/>
      <c r="LHB16" s="460"/>
      <c r="LHC16" s="460"/>
      <c r="LHD16" s="460"/>
      <c r="LHE16" s="460"/>
      <c r="LHF16" s="460"/>
      <c r="LHG16" s="460"/>
      <c r="LHH16" s="460"/>
      <c r="LHI16" s="460"/>
      <c r="LHJ16" s="460"/>
      <c r="LHK16" s="460"/>
      <c r="LHL16" s="460"/>
      <c r="LHM16" s="460"/>
      <c r="LHN16" s="460"/>
      <c r="LHO16" s="460"/>
      <c r="LHP16" s="460"/>
      <c r="LHQ16" s="460"/>
      <c r="LHR16" s="460"/>
      <c r="LHS16" s="460"/>
      <c r="LHT16" s="460"/>
      <c r="LHU16" s="460"/>
      <c r="LHV16" s="460"/>
      <c r="LHW16" s="460"/>
      <c r="LHX16" s="460"/>
      <c r="LHY16" s="460"/>
      <c r="LHZ16" s="460"/>
      <c r="LIA16" s="460"/>
      <c r="LIB16" s="460"/>
      <c r="LIC16" s="460"/>
      <c r="LID16" s="460"/>
      <c r="LIE16" s="460"/>
      <c r="LIF16" s="460"/>
      <c r="LIG16" s="460"/>
      <c r="LIH16" s="460"/>
      <c r="LII16" s="460"/>
      <c r="LIJ16" s="460"/>
      <c r="LIK16" s="460"/>
      <c r="LIL16" s="460"/>
      <c r="LIM16" s="460"/>
      <c r="LIN16" s="460"/>
      <c r="LIO16" s="460"/>
      <c r="LIP16" s="460"/>
      <c r="LIQ16" s="460"/>
      <c r="LIR16" s="460"/>
      <c r="LIS16" s="460"/>
      <c r="LIT16" s="460"/>
      <c r="LIU16" s="460"/>
      <c r="LIV16" s="460"/>
      <c r="LIW16" s="460"/>
      <c r="LIX16" s="460"/>
      <c r="LIY16" s="460"/>
      <c r="LIZ16" s="460"/>
      <c r="LJA16" s="460"/>
      <c r="LJB16" s="460"/>
      <c r="LJC16" s="460"/>
      <c r="LJD16" s="460"/>
      <c r="LJE16" s="460"/>
      <c r="LJF16" s="460"/>
      <c r="LJG16" s="460"/>
      <c r="LJH16" s="460"/>
      <c r="LJI16" s="460"/>
      <c r="LJJ16" s="460"/>
      <c r="LJK16" s="460"/>
      <c r="LJL16" s="460"/>
      <c r="LJM16" s="460"/>
      <c r="LJN16" s="460"/>
      <c r="LJO16" s="460"/>
      <c r="LJP16" s="460"/>
      <c r="LJQ16" s="460"/>
      <c r="LJR16" s="460"/>
      <c r="LJS16" s="460"/>
      <c r="LJT16" s="460"/>
      <c r="LJU16" s="460"/>
      <c r="LJV16" s="460"/>
      <c r="LJW16" s="460"/>
      <c r="LJX16" s="460"/>
      <c r="LJY16" s="460"/>
      <c r="LJZ16" s="460"/>
      <c r="LKA16" s="460"/>
      <c r="LKB16" s="460"/>
      <c r="LKC16" s="460"/>
      <c r="LKD16" s="460"/>
      <c r="LKE16" s="460"/>
      <c r="LKF16" s="460"/>
      <c r="LKG16" s="460"/>
      <c r="LKH16" s="460"/>
      <c r="LKI16" s="460"/>
      <c r="LKJ16" s="460"/>
      <c r="LKK16" s="460"/>
      <c r="LKL16" s="460"/>
      <c r="LKM16" s="460"/>
      <c r="LKN16" s="460"/>
      <c r="LKO16" s="460"/>
      <c r="LKP16" s="460"/>
      <c r="LKQ16" s="460"/>
      <c r="LKR16" s="460"/>
      <c r="LKS16" s="460"/>
      <c r="LKT16" s="460"/>
      <c r="LKU16" s="460"/>
      <c r="LKV16" s="460"/>
      <c r="LKW16" s="460"/>
      <c r="LKX16" s="460"/>
      <c r="LKY16" s="460"/>
      <c r="LKZ16" s="460"/>
      <c r="LLA16" s="460"/>
      <c r="LLB16" s="460"/>
      <c r="LLC16" s="460"/>
      <c r="LLD16" s="460"/>
      <c r="LLE16" s="460"/>
      <c r="LLF16" s="460"/>
      <c r="LLG16" s="460"/>
      <c r="LLH16" s="460"/>
      <c r="LLI16" s="460"/>
      <c r="LLJ16" s="460"/>
      <c r="LLK16" s="460"/>
      <c r="LLL16" s="460"/>
      <c r="LLM16" s="460"/>
      <c r="LLN16" s="460"/>
      <c r="LLO16" s="460"/>
      <c r="LLP16" s="460"/>
      <c r="LLQ16" s="460"/>
      <c r="LLR16" s="460"/>
      <c r="LLS16" s="460"/>
      <c r="LLT16" s="460"/>
      <c r="LLU16" s="460"/>
      <c r="LLV16" s="460"/>
      <c r="LLW16" s="460"/>
      <c r="LLX16" s="460"/>
      <c r="LLY16" s="460"/>
      <c r="LLZ16" s="460"/>
      <c r="LMA16" s="460"/>
      <c r="LMB16" s="460"/>
      <c r="LMC16" s="460"/>
      <c r="LMD16" s="460"/>
      <c r="LME16" s="460"/>
      <c r="LMF16" s="460"/>
      <c r="LMG16" s="460"/>
      <c r="LMH16" s="460"/>
      <c r="LMI16" s="460"/>
      <c r="LMJ16" s="460"/>
      <c r="LMK16" s="460"/>
      <c r="LML16" s="460"/>
      <c r="LMM16" s="460"/>
      <c r="LMN16" s="460"/>
      <c r="LMO16" s="460"/>
      <c r="LMP16" s="460"/>
      <c r="LMQ16" s="460"/>
      <c r="LMR16" s="460"/>
      <c r="LMS16" s="460"/>
      <c r="LMT16" s="460"/>
      <c r="LMU16" s="460"/>
      <c r="LMV16" s="460"/>
      <c r="LMW16" s="460"/>
      <c r="LMX16" s="460"/>
      <c r="LMY16" s="460"/>
      <c r="LMZ16" s="460"/>
      <c r="LNA16" s="460"/>
      <c r="LNB16" s="460"/>
      <c r="LNC16" s="460"/>
      <c r="LND16" s="460"/>
      <c r="LNE16" s="460"/>
      <c r="LNF16" s="460"/>
      <c r="LNG16" s="460"/>
      <c r="LNH16" s="460"/>
      <c r="LNI16" s="460"/>
      <c r="LNJ16" s="460"/>
      <c r="LNK16" s="460"/>
      <c r="LNL16" s="460"/>
      <c r="LNM16" s="460"/>
      <c r="LNN16" s="460"/>
      <c r="LNO16" s="460"/>
      <c r="LNP16" s="460"/>
      <c r="LNQ16" s="460"/>
      <c r="LNR16" s="460"/>
      <c r="LNS16" s="460"/>
      <c r="LNT16" s="460"/>
      <c r="LNU16" s="460"/>
      <c r="LNV16" s="460"/>
      <c r="LNW16" s="460"/>
      <c r="LNX16" s="460"/>
      <c r="LNY16" s="460"/>
      <c r="LNZ16" s="460"/>
      <c r="LOA16" s="460"/>
      <c r="LOB16" s="460"/>
      <c r="LOC16" s="460"/>
      <c r="LOD16" s="460"/>
      <c r="LOE16" s="460"/>
      <c r="LOF16" s="460"/>
      <c r="LOG16" s="460"/>
      <c r="LOH16" s="460"/>
      <c r="LOI16" s="460"/>
      <c r="LOJ16" s="460"/>
      <c r="LOK16" s="460"/>
      <c r="LOL16" s="460"/>
      <c r="LOM16" s="460"/>
      <c r="LON16" s="460"/>
      <c r="LOO16" s="460"/>
      <c r="LOP16" s="460"/>
      <c r="LOQ16" s="460"/>
      <c r="LOR16" s="460"/>
      <c r="LOS16" s="460"/>
      <c r="LOT16" s="460"/>
      <c r="LOU16" s="460"/>
      <c r="LOV16" s="460"/>
      <c r="LOW16" s="460"/>
      <c r="LOX16" s="460"/>
      <c r="LOY16" s="460"/>
      <c r="LOZ16" s="460"/>
      <c r="LPA16" s="460"/>
      <c r="LPB16" s="460"/>
      <c r="LPC16" s="460"/>
      <c r="LPD16" s="460"/>
      <c r="LPE16" s="460"/>
      <c r="LPF16" s="460"/>
      <c r="LPG16" s="460"/>
      <c r="LPH16" s="460"/>
      <c r="LPI16" s="460"/>
      <c r="LPJ16" s="460"/>
      <c r="LPK16" s="460"/>
      <c r="LPL16" s="460"/>
      <c r="LPM16" s="460"/>
      <c r="LPN16" s="460"/>
      <c r="LPO16" s="460"/>
      <c r="LPP16" s="460"/>
      <c r="LPQ16" s="460"/>
      <c r="LPR16" s="460"/>
      <c r="LPS16" s="460"/>
      <c r="LPT16" s="460"/>
      <c r="LPU16" s="460"/>
      <c r="LPV16" s="460"/>
      <c r="LPW16" s="460"/>
      <c r="LPX16" s="460"/>
      <c r="LPY16" s="460"/>
      <c r="LPZ16" s="460"/>
      <c r="LQA16" s="460"/>
      <c r="LQB16" s="460"/>
      <c r="LQC16" s="460"/>
      <c r="LQD16" s="460"/>
      <c r="LQE16" s="460"/>
      <c r="LQF16" s="460"/>
      <c r="LQG16" s="460"/>
      <c r="LQH16" s="460"/>
      <c r="LQI16" s="460"/>
      <c r="LQJ16" s="460"/>
      <c r="LQK16" s="460"/>
      <c r="LQL16" s="460"/>
      <c r="LQM16" s="460"/>
      <c r="LQN16" s="460"/>
      <c r="LQO16" s="460"/>
      <c r="LQP16" s="460"/>
      <c r="LQQ16" s="460"/>
      <c r="LQR16" s="460"/>
      <c r="LQS16" s="460"/>
      <c r="LQT16" s="460"/>
      <c r="LQU16" s="460"/>
      <c r="LQV16" s="460"/>
      <c r="LQW16" s="460"/>
      <c r="LQX16" s="460"/>
      <c r="LQY16" s="460"/>
      <c r="LQZ16" s="460"/>
      <c r="LRA16" s="460"/>
      <c r="LRB16" s="460"/>
      <c r="LRC16" s="460"/>
      <c r="LRD16" s="460"/>
      <c r="LRE16" s="460"/>
      <c r="LRF16" s="460"/>
      <c r="LRG16" s="460"/>
      <c r="LRH16" s="460"/>
      <c r="LRI16" s="460"/>
      <c r="LRJ16" s="460"/>
      <c r="LRK16" s="460"/>
      <c r="LRL16" s="460"/>
      <c r="LRM16" s="460"/>
      <c r="LRN16" s="460"/>
      <c r="LRO16" s="460"/>
      <c r="LRP16" s="460"/>
      <c r="LRQ16" s="460"/>
      <c r="LRR16" s="460"/>
      <c r="LRS16" s="460"/>
      <c r="LRT16" s="460"/>
      <c r="LRU16" s="460"/>
      <c r="LRV16" s="460"/>
      <c r="LRW16" s="460"/>
      <c r="LRX16" s="460"/>
      <c r="LRY16" s="460"/>
      <c r="LRZ16" s="460"/>
      <c r="LSA16" s="460"/>
      <c r="LSB16" s="460"/>
      <c r="LSC16" s="460"/>
      <c r="LSD16" s="460"/>
      <c r="LSE16" s="460"/>
      <c r="LSF16" s="460"/>
      <c r="LSG16" s="460"/>
      <c r="LSH16" s="460"/>
      <c r="LSI16" s="460"/>
      <c r="LSJ16" s="460"/>
      <c r="LSK16" s="460"/>
      <c r="LSL16" s="460"/>
      <c r="LSM16" s="460"/>
      <c r="LSN16" s="460"/>
      <c r="LSO16" s="460"/>
      <c r="LSP16" s="460"/>
      <c r="LSQ16" s="460"/>
      <c r="LSR16" s="460"/>
      <c r="LSS16" s="460"/>
      <c r="LST16" s="460"/>
      <c r="LSU16" s="460"/>
      <c r="LSV16" s="460"/>
      <c r="LSW16" s="460"/>
      <c r="LSX16" s="460"/>
      <c r="LSY16" s="460"/>
      <c r="LSZ16" s="460"/>
      <c r="LTA16" s="460"/>
      <c r="LTB16" s="460"/>
      <c r="LTC16" s="460"/>
      <c r="LTD16" s="460"/>
      <c r="LTE16" s="460"/>
      <c r="LTF16" s="460"/>
      <c r="LTG16" s="460"/>
      <c r="LTH16" s="460"/>
      <c r="LTI16" s="460"/>
      <c r="LTJ16" s="460"/>
      <c r="LTK16" s="460"/>
      <c r="LTL16" s="460"/>
      <c r="LTM16" s="460"/>
      <c r="LTN16" s="460"/>
      <c r="LTO16" s="460"/>
      <c r="LTP16" s="460"/>
      <c r="LTQ16" s="460"/>
      <c r="LTR16" s="460"/>
      <c r="LTS16" s="460"/>
      <c r="LTT16" s="460"/>
      <c r="LTU16" s="460"/>
      <c r="LTV16" s="460"/>
      <c r="LTW16" s="460"/>
      <c r="LTX16" s="460"/>
      <c r="LTY16" s="460"/>
      <c r="LTZ16" s="460"/>
      <c r="LUA16" s="460"/>
      <c r="LUB16" s="460"/>
      <c r="LUC16" s="460"/>
      <c r="LUD16" s="460"/>
      <c r="LUE16" s="460"/>
      <c r="LUF16" s="460"/>
      <c r="LUG16" s="460"/>
      <c r="LUH16" s="460"/>
      <c r="LUI16" s="460"/>
      <c r="LUJ16" s="460"/>
      <c r="LUK16" s="460"/>
      <c r="LUL16" s="460"/>
      <c r="LUM16" s="460"/>
      <c r="LUN16" s="460"/>
      <c r="LUO16" s="460"/>
      <c r="LUP16" s="460"/>
      <c r="LUQ16" s="460"/>
      <c r="LUR16" s="460"/>
      <c r="LUS16" s="460"/>
      <c r="LUT16" s="460"/>
      <c r="LUU16" s="460"/>
      <c r="LUV16" s="460"/>
      <c r="LUW16" s="460"/>
      <c r="LUX16" s="460"/>
      <c r="LUY16" s="460"/>
      <c r="LUZ16" s="460"/>
      <c r="LVA16" s="460"/>
      <c r="LVB16" s="460"/>
      <c r="LVC16" s="460"/>
      <c r="LVD16" s="460"/>
      <c r="LVE16" s="460"/>
      <c r="LVF16" s="460"/>
      <c r="LVG16" s="460"/>
      <c r="LVH16" s="460"/>
      <c r="LVI16" s="460"/>
      <c r="LVJ16" s="460"/>
      <c r="LVK16" s="460"/>
      <c r="LVL16" s="460"/>
      <c r="LVM16" s="460"/>
      <c r="LVN16" s="460"/>
      <c r="LVO16" s="460"/>
      <c r="LVP16" s="460"/>
      <c r="LVQ16" s="460"/>
      <c r="LVR16" s="460"/>
      <c r="LVS16" s="460"/>
      <c r="LVT16" s="460"/>
      <c r="LVU16" s="460"/>
      <c r="LVV16" s="460"/>
      <c r="LVW16" s="460"/>
      <c r="LVX16" s="460"/>
      <c r="LVY16" s="460"/>
      <c r="LVZ16" s="460"/>
      <c r="LWA16" s="460"/>
      <c r="LWB16" s="460"/>
      <c r="LWC16" s="460"/>
      <c r="LWD16" s="460"/>
      <c r="LWE16" s="460"/>
      <c r="LWF16" s="460"/>
      <c r="LWG16" s="460"/>
      <c r="LWH16" s="460"/>
      <c r="LWI16" s="460"/>
      <c r="LWJ16" s="460"/>
      <c r="LWK16" s="460"/>
      <c r="LWL16" s="460"/>
      <c r="LWM16" s="460"/>
      <c r="LWN16" s="460"/>
      <c r="LWO16" s="460"/>
      <c r="LWP16" s="460"/>
      <c r="LWQ16" s="460"/>
      <c r="LWR16" s="460"/>
      <c r="LWS16" s="460"/>
      <c r="LWT16" s="460"/>
      <c r="LWU16" s="460"/>
      <c r="LWV16" s="460"/>
      <c r="LWW16" s="460"/>
      <c r="LWX16" s="460"/>
      <c r="LWY16" s="460"/>
      <c r="LWZ16" s="460"/>
      <c r="LXA16" s="460"/>
      <c r="LXB16" s="460"/>
      <c r="LXC16" s="460"/>
      <c r="LXD16" s="460"/>
      <c r="LXE16" s="460"/>
      <c r="LXF16" s="460"/>
      <c r="LXG16" s="460"/>
      <c r="LXH16" s="460"/>
      <c r="LXI16" s="460"/>
      <c r="LXJ16" s="460"/>
      <c r="LXK16" s="460"/>
      <c r="LXL16" s="460"/>
      <c r="LXM16" s="460"/>
      <c r="LXN16" s="460"/>
      <c r="LXO16" s="460"/>
      <c r="LXP16" s="460"/>
      <c r="LXQ16" s="460"/>
      <c r="LXR16" s="460"/>
      <c r="LXS16" s="460"/>
      <c r="LXT16" s="460"/>
      <c r="LXU16" s="460"/>
      <c r="LXV16" s="460"/>
      <c r="LXW16" s="460"/>
      <c r="LXX16" s="460"/>
      <c r="LXY16" s="460"/>
      <c r="LXZ16" s="460"/>
      <c r="LYA16" s="460"/>
      <c r="LYB16" s="460"/>
      <c r="LYC16" s="460"/>
      <c r="LYD16" s="460"/>
      <c r="LYE16" s="460"/>
      <c r="LYF16" s="460"/>
      <c r="LYG16" s="460"/>
      <c r="LYH16" s="460"/>
      <c r="LYI16" s="460"/>
      <c r="LYJ16" s="460"/>
      <c r="LYK16" s="460"/>
      <c r="LYL16" s="460"/>
      <c r="LYM16" s="460"/>
      <c r="LYN16" s="460"/>
      <c r="LYO16" s="460"/>
      <c r="LYP16" s="460"/>
      <c r="LYQ16" s="460"/>
      <c r="LYR16" s="460"/>
      <c r="LYS16" s="460"/>
      <c r="LYT16" s="460"/>
      <c r="LYU16" s="460"/>
      <c r="LYV16" s="460"/>
      <c r="LYW16" s="460"/>
      <c r="LYX16" s="460"/>
      <c r="LYY16" s="460"/>
      <c r="LYZ16" s="460"/>
      <c r="LZA16" s="460"/>
      <c r="LZB16" s="460"/>
      <c r="LZC16" s="460"/>
      <c r="LZD16" s="460"/>
      <c r="LZE16" s="460"/>
      <c r="LZF16" s="460"/>
      <c r="LZG16" s="460"/>
      <c r="LZH16" s="460"/>
      <c r="LZI16" s="460"/>
      <c r="LZJ16" s="460"/>
      <c r="LZK16" s="460"/>
      <c r="LZL16" s="460"/>
      <c r="LZM16" s="460"/>
      <c r="LZN16" s="460"/>
      <c r="LZO16" s="460"/>
      <c r="LZP16" s="460"/>
      <c r="LZQ16" s="460"/>
      <c r="LZR16" s="460"/>
      <c r="LZS16" s="460"/>
      <c r="LZT16" s="460"/>
      <c r="LZU16" s="460"/>
      <c r="LZV16" s="460"/>
      <c r="LZW16" s="460"/>
      <c r="LZX16" s="460"/>
      <c r="LZY16" s="460"/>
      <c r="LZZ16" s="460"/>
      <c r="MAA16" s="460"/>
      <c r="MAB16" s="460"/>
      <c r="MAC16" s="460"/>
      <c r="MAD16" s="460"/>
      <c r="MAE16" s="460"/>
      <c r="MAF16" s="460"/>
      <c r="MAG16" s="460"/>
      <c r="MAH16" s="460"/>
      <c r="MAI16" s="460"/>
      <c r="MAJ16" s="460"/>
      <c r="MAK16" s="460"/>
      <c r="MAL16" s="460"/>
      <c r="MAM16" s="460"/>
      <c r="MAN16" s="460"/>
      <c r="MAO16" s="460"/>
      <c r="MAP16" s="460"/>
      <c r="MAQ16" s="460"/>
      <c r="MAR16" s="460"/>
      <c r="MAS16" s="460"/>
      <c r="MAT16" s="460"/>
      <c r="MAU16" s="460"/>
      <c r="MAV16" s="460"/>
      <c r="MAW16" s="460"/>
      <c r="MAX16" s="460"/>
      <c r="MAY16" s="460"/>
      <c r="MAZ16" s="460"/>
      <c r="MBA16" s="460"/>
      <c r="MBB16" s="460"/>
      <c r="MBC16" s="460"/>
      <c r="MBD16" s="460"/>
      <c r="MBE16" s="460"/>
      <c r="MBF16" s="460"/>
      <c r="MBG16" s="460"/>
      <c r="MBH16" s="460"/>
      <c r="MBI16" s="460"/>
      <c r="MBJ16" s="460"/>
      <c r="MBK16" s="460"/>
      <c r="MBL16" s="460"/>
      <c r="MBM16" s="460"/>
      <c r="MBN16" s="460"/>
      <c r="MBO16" s="460"/>
      <c r="MBP16" s="460"/>
      <c r="MBQ16" s="460"/>
      <c r="MBR16" s="460"/>
      <c r="MBS16" s="460"/>
      <c r="MBT16" s="460"/>
      <c r="MBU16" s="460"/>
      <c r="MBV16" s="460"/>
      <c r="MBW16" s="460"/>
      <c r="MBX16" s="460"/>
      <c r="MBY16" s="460"/>
      <c r="MBZ16" s="460"/>
      <c r="MCA16" s="460"/>
      <c r="MCB16" s="460"/>
      <c r="MCC16" s="460"/>
      <c r="MCD16" s="460"/>
      <c r="MCE16" s="460"/>
      <c r="MCF16" s="460"/>
      <c r="MCG16" s="460"/>
      <c r="MCH16" s="460"/>
      <c r="MCI16" s="460"/>
      <c r="MCJ16" s="460"/>
      <c r="MCK16" s="460"/>
      <c r="MCL16" s="460"/>
      <c r="MCM16" s="460"/>
      <c r="MCN16" s="460"/>
      <c r="MCO16" s="460"/>
      <c r="MCP16" s="460"/>
      <c r="MCQ16" s="460"/>
      <c r="MCR16" s="460"/>
      <c r="MCS16" s="460"/>
      <c r="MCT16" s="460"/>
      <c r="MCU16" s="460"/>
      <c r="MCV16" s="460"/>
      <c r="MCW16" s="460"/>
      <c r="MCX16" s="460"/>
      <c r="MCY16" s="460"/>
      <c r="MCZ16" s="460"/>
      <c r="MDA16" s="460"/>
      <c r="MDB16" s="460"/>
      <c r="MDC16" s="460"/>
      <c r="MDD16" s="460"/>
      <c r="MDE16" s="460"/>
      <c r="MDF16" s="460"/>
      <c r="MDG16" s="460"/>
      <c r="MDH16" s="460"/>
      <c r="MDI16" s="460"/>
      <c r="MDJ16" s="460"/>
      <c r="MDK16" s="460"/>
      <c r="MDL16" s="460"/>
      <c r="MDM16" s="460"/>
      <c r="MDN16" s="460"/>
      <c r="MDO16" s="460"/>
      <c r="MDP16" s="460"/>
      <c r="MDQ16" s="460"/>
      <c r="MDR16" s="460"/>
      <c r="MDS16" s="460"/>
      <c r="MDT16" s="460"/>
      <c r="MDU16" s="460"/>
      <c r="MDV16" s="460"/>
      <c r="MDW16" s="460"/>
      <c r="MDX16" s="460"/>
      <c r="MDY16" s="460"/>
      <c r="MDZ16" s="460"/>
      <c r="MEA16" s="460"/>
      <c r="MEB16" s="460"/>
      <c r="MEC16" s="460"/>
      <c r="MED16" s="460"/>
      <c r="MEE16" s="460"/>
      <c r="MEF16" s="460"/>
      <c r="MEG16" s="460"/>
      <c r="MEH16" s="460"/>
      <c r="MEI16" s="460"/>
      <c r="MEJ16" s="460"/>
      <c r="MEK16" s="460"/>
      <c r="MEL16" s="460"/>
      <c r="MEM16" s="460"/>
      <c r="MEN16" s="460"/>
      <c r="MEO16" s="460"/>
      <c r="MEP16" s="460"/>
      <c r="MEQ16" s="460"/>
      <c r="MER16" s="460"/>
      <c r="MES16" s="460"/>
      <c r="MET16" s="460"/>
      <c r="MEU16" s="460"/>
      <c r="MEV16" s="460"/>
      <c r="MEW16" s="460"/>
      <c r="MEX16" s="460"/>
      <c r="MEY16" s="460"/>
      <c r="MEZ16" s="460"/>
      <c r="MFA16" s="460"/>
      <c r="MFB16" s="460"/>
      <c r="MFC16" s="460"/>
      <c r="MFD16" s="460"/>
      <c r="MFE16" s="460"/>
      <c r="MFF16" s="460"/>
      <c r="MFG16" s="460"/>
      <c r="MFH16" s="460"/>
      <c r="MFI16" s="460"/>
      <c r="MFJ16" s="460"/>
      <c r="MFK16" s="460"/>
      <c r="MFL16" s="460"/>
      <c r="MFM16" s="460"/>
      <c r="MFN16" s="460"/>
      <c r="MFO16" s="460"/>
      <c r="MFP16" s="460"/>
      <c r="MFQ16" s="460"/>
      <c r="MFR16" s="460"/>
      <c r="MFS16" s="460"/>
      <c r="MFT16" s="460"/>
      <c r="MFU16" s="460"/>
      <c r="MFV16" s="460"/>
      <c r="MFW16" s="460"/>
      <c r="MFX16" s="460"/>
      <c r="MFY16" s="460"/>
      <c r="MFZ16" s="460"/>
      <c r="MGA16" s="460"/>
      <c r="MGB16" s="460"/>
      <c r="MGC16" s="460"/>
      <c r="MGD16" s="460"/>
      <c r="MGE16" s="460"/>
      <c r="MGF16" s="460"/>
      <c r="MGG16" s="460"/>
      <c r="MGH16" s="460"/>
      <c r="MGI16" s="460"/>
      <c r="MGJ16" s="460"/>
      <c r="MGK16" s="460"/>
      <c r="MGL16" s="460"/>
      <c r="MGM16" s="460"/>
      <c r="MGN16" s="460"/>
      <c r="MGO16" s="460"/>
      <c r="MGP16" s="460"/>
      <c r="MGQ16" s="460"/>
      <c r="MGR16" s="460"/>
      <c r="MGS16" s="460"/>
      <c r="MGT16" s="460"/>
      <c r="MGU16" s="460"/>
      <c r="MGV16" s="460"/>
      <c r="MGW16" s="460"/>
      <c r="MGX16" s="460"/>
      <c r="MGY16" s="460"/>
      <c r="MGZ16" s="460"/>
      <c r="MHA16" s="460"/>
      <c r="MHB16" s="460"/>
      <c r="MHC16" s="460"/>
      <c r="MHD16" s="460"/>
      <c r="MHE16" s="460"/>
      <c r="MHF16" s="460"/>
      <c r="MHG16" s="460"/>
      <c r="MHH16" s="460"/>
      <c r="MHI16" s="460"/>
      <c r="MHJ16" s="460"/>
      <c r="MHK16" s="460"/>
      <c r="MHL16" s="460"/>
      <c r="MHM16" s="460"/>
      <c r="MHN16" s="460"/>
      <c r="MHO16" s="460"/>
      <c r="MHP16" s="460"/>
      <c r="MHQ16" s="460"/>
      <c r="MHR16" s="460"/>
      <c r="MHS16" s="460"/>
      <c r="MHT16" s="460"/>
      <c r="MHU16" s="460"/>
      <c r="MHV16" s="460"/>
      <c r="MHW16" s="460"/>
      <c r="MHX16" s="460"/>
      <c r="MHY16" s="460"/>
      <c r="MHZ16" s="460"/>
      <c r="MIA16" s="460"/>
      <c r="MIB16" s="460"/>
      <c r="MIC16" s="460"/>
      <c r="MID16" s="460"/>
      <c r="MIE16" s="460"/>
      <c r="MIF16" s="460"/>
      <c r="MIG16" s="460"/>
      <c r="MIH16" s="460"/>
      <c r="MII16" s="460"/>
      <c r="MIJ16" s="460"/>
      <c r="MIK16" s="460"/>
      <c r="MIL16" s="460"/>
      <c r="MIM16" s="460"/>
      <c r="MIN16" s="460"/>
      <c r="MIO16" s="460"/>
      <c r="MIP16" s="460"/>
      <c r="MIQ16" s="460"/>
      <c r="MIR16" s="460"/>
      <c r="MIS16" s="460"/>
      <c r="MIT16" s="460"/>
      <c r="MIU16" s="460"/>
      <c r="MIV16" s="460"/>
      <c r="MIW16" s="460"/>
      <c r="MIX16" s="460"/>
      <c r="MIY16" s="460"/>
      <c r="MIZ16" s="460"/>
      <c r="MJA16" s="460"/>
      <c r="MJB16" s="460"/>
      <c r="MJC16" s="460"/>
      <c r="MJD16" s="460"/>
      <c r="MJE16" s="460"/>
      <c r="MJF16" s="460"/>
      <c r="MJG16" s="460"/>
      <c r="MJH16" s="460"/>
      <c r="MJI16" s="460"/>
      <c r="MJJ16" s="460"/>
      <c r="MJK16" s="460"/>
      <c r="MJL16" s="460"/>
      <c r="MJM16" s="460"/>
      <c r="MJN16" s="460"/>
      <c r="MJO16" s="460"/>
      <c r="MJP16" s="460"/>
      <c r="MJQ16" s="460"/>
      <c r="MJR16" s="460"/>
      <c r="MJS16" s="460"/>
      <c r="MJT16" s="460"/>
      <c r="MJU16" s="460"/>
      <c r="MJV16" s="460"/>
      <c r="MJW16" s="460"/>
      <c r="MJX16" s="460"/>
      <c r="MJY16" s="460"/>
      <c r="MJZ16" s="460"/>
      <c r="MKA16" s="460"/>
      <c r="MKB16" s="460"/>
      <c r="MKC16" s="460"/>
      <c r="MKD16" s="460"/>
      <c r="MKE16" s="460"/>
      <c r="MKF16" s="460"/>
      <c r="MKG16" s="460"/>
      <c r="MKH16" s="460"/>
      <c r="MKI16" s="460"/>
      <c r="MKJ16" s="460"/>
      <c r="MKK16" s="460"/>
      <c r="MKL16" s="460"/>
      <c r="MKM16" s="460"/>
      <c r="MKN16" s="460"/>
      <c r="MKO16" s="460"/>
      <c r="MKP16" s="460"/>
      <c r="MKQ16" s="460"/>
      <c r="MKR16" s="460"/>
      <c r="MKS16" s="460"/>
      <c r="MKT16" s="460"/>
      <c r="MKU16" s="460"/>
      <c r="MKV16" s="460"/>
      <c r="MKW16" s="460"/>
      <c r="MKX16" s="460"/>
      <c r="MKY16" s="460"/>
      <c r="MKZ16" s="460"/>
      <c r="MLA16" s="460"/>
      <c r="MLB16" s="460"/>
      <c r="MLC16" s="460"/>
      <c r="MLD16" s="460"/>
      <c r="MLE16" s="460"/>
      <c r="MLF16" s="460"/>
      <c r="MLG16" s="460"/>
      <c r="MLH16" s="460"/>
      <c r="MLI16" s="460"/>
      <c r="MLJ16" s="460"/>
      <c r="MLK16" s="460"/>
      <c r="MLL16" s="460"/>
      <c r="MLM16" s="460"/>
      <c r="MLN16" s="460"/>
      <c r="MLO16" s="460"/>
      <c r="MLP16" s="460"/>
      <c r="MLQ16" s="460"/>
      <c r="MLR16" s="460"/>
      <c r="MLS16" s="460"/>
      <c r="MLT16" s="460"/>
      <c r="MLU16" s="460"/>
      <c r="MLV16" s="460"/>
      <c r="MLW16" s="460"/>
      <c r="MLX16" s="460"/>
      <c r="MLY16" s="460"/>
      <c r="MLZ16" s="460"/>
      <c r="MMA16" s="460"/>
      <c r="MMB16" s="460"/>
      <c r="MMC16" s="460"/>
      <c r="MMD16" s="460"/>
      <c r="MME16" s="460"/>
      <c r="MMF16" s="460"/>
      <c r="MMG16" s="460"/>
      <c r="MMH16" s="460"/>
      <c r="MMI16" s="460"/>
      <c r="MMJ16" s="460"/>
      <c r="MMK16" s="460"/>
      <c r="MML16" s="460"/>
      <c r="MMM16" s="460"/>
      <c r="MMN16" s="460"/>
      <c r="MMO16" s="460"/>
      <c r="MMP16" s="460"/>
      <c r="MMQ16" s="460"/>
      <c r="MMR16" s="460"/>
      <c r="MMS16" s="460"/>
      <c r="MMT16" s="460"/>
      <c r="MMU16" s="460"/>
      <c r="MMV16" s="460"/>
      <c r="MMW16" s="460"/>
      <c r="MMX16" s="460"/>
      <c r="MMY16" s="460"/>
      <c r="MMZ16" s="460"/>
      <c r="MNA16" s="460"/>
      <c r="MNB16" s="460"/>
      <c r="MNC16" s="460"/>
      <c r="MND16" s="460"/>
      <c r="MNE16" s="460"/>
      <c r="MNF16" s="460"/>
      <c r="MNG16" s="460"/>
      <c r="MNH16" s="460"/>
      <c r="MNI16" s="460"/>
      <c r="MNJ16" s="460"/>
      <c r="MNK16" s="460"/>
      <c r="MNL16" s="460"/>
      <c r="MNM16" s="460"/>
      <c r="MNN16" s="460"/>
      <c r="MNO16" s="460"/>
      <c r="MNP16" s="460"/>
      <c r="MNQ16" s="460"/>
      <c r="MNR16" s="460"/>
      <c r="MNS16" s="460"/>
      <c r="MNT16" s="460"/>
      <c r="MNU16" s="460"/>
      <c r="MNV16" s="460"/>
      <c r="MNW16" s="460"/>
      <c r="MNX16" s="460"/>
      <c r="MNY16" s="460"/>
      <c r="MNZ16" s="460"/>
      <c r="MOA16" s="460"/>
      <c r="MOB16" s="460"/>
      <c r="MOC16" s="460"/>
      <c r="MOD16" s="460"/>
      <c r="MOE16" s="460"/>
      <c r="MOF16" s="460"/>
      <c r="MOG16" s="460"/>
      <c r="MOH16" s="460"/>
      <c r="MOI16" s="460"/>
      <c r="MOJ16" s="460"/>
      <c r="MOK16" s="460"/>
      <c r="MOL16" s="460"/>
      <c r="MOM16" s="460"/>
      <c r="MON16" s="460"/>
      <c r="MOO16" s="460"/>
      <c r="MOP16" s="460"/>
      <c r="MOQ16" s="460"/>
      <c r="MOR16" s="460"/>
      <c r="MOS16" s="460"/>
      <c r="MOT16" s="460"/>
      <c r="MOU16" s="460"/>
      <c r="MOV16" s="460"/>
      <c r="MOW16" s="460"/>
      <c r="MOX16" s="460"/>
      <c r="MOY16" s="460"/>
      <c r="MOZ16" s="460"/>
      <c r="MPA16" s="460"/>
      <c r="MPB16" s="460"/>
      <c r="MPC16" s="460"/>
      <c r="MPD16" s="460"/>
      <c r="MPE16" s="460"/>
      <c r="MPF16" s="460"/>
      <c r="MPG16" s="460"/>
      <c r="MPH16" s="460"/>
      <c r="MPI16" s="460"/>
      <c r="MPJ16" s="460"/>
      <c r="MPK16" s="460"/>
      <c r="MPL16" s="460"/>
      <c r="MPM16" s="460"/>
      <c r="MPN16" s="460"/>
      <c r="MPO16" s="460"/>
      <c r="MPP16" s="460"/>
      <c r="MPQ16" s="460"/>
      <c r="MPR16" s="460"/>
      <c r="MPS16" s="460"/>
      <c r="MPT16" s="460"/>
      <c r="MPU16" s="460"/>
      <c r="MPV16" s="460"/>
      <c r="MPW16" s="460"/>
      <c r="MPX16" s="460"/>
      <c r="MPY16" s="460"/>
      <c r="MPZ16" s="460"/>
      <c r="MQA16" s="460"/>
      <c r="MQB16" s="460"/>
      <c r="MQC16" s="460"/>
      <c r="MQD16" s="460"/>
      <c r="MQE16" s="460"/>
      <c r="MQF16" s="460"/>
      <c r="MQG16" s="460"/>
      <c r="MQH16" s="460"/>
      <c r="MQI16" s="460"/>
      <c r="MQJ16" s="460"/>
      <c r="MQK16" s="460"/>
      <c r="MQL16" s="460"/>
      <c r="MQM16" s="460"/>
      <c r="MQN16" s="460"/>
      <c r="MQO16" s="460"/>
      <c r="MQP16" s="460"/>
      <c r="MQQ16" s="460"/>
      <c r="MQR16" s="460"/>
      <c r="MQS16" s="460"/>
      <c r="MQT16" s="460"/>
      <c r="MQU16" s="460"/>
      <c r="MQV16" s="460"/>
      <c r="MQW16" s="460"/>
      <c r="MQX16" s="460"/>
      <c r="MQY16" s="460"/>
      <c r="MQZ16" s="460"/>
      <c r="MRA16" s="460"/>
      <c r="MRB16" s="460"/>
      <c r="MRC16" s="460"/>
      <c r="MRD16" s="460"/>
      <c r="MRE16" s="460"/>
      <c r="MRF16" s="460"/>
      <c r="MRG16" s="460"/>
      <c r="MRH16" s="460"/>
      <c r="MRI16" s="460"/>
      <c r="MRJ16" s="460"/>
      <c r="MRK16" s="460"/>
      <c r="MRL16" s="460"/>
      <c r="MRM16" s="460"/>
      <c r="MRN16" s="460"/>
      <c r="MRO16" s="460"/>
      <c r="MRP16" s="460"/>
      <c r="MRQ16" s="460"/>
      <c r="MRR16" s="460"/>
      <c r="MRS16" s="460"/>
      <c r="MRT16" s="460"/>
      <c r="MRU16" s="460"/>
      <c r="MRV16" s="460"/>
      <c r="MRW16" s="460"/>
      <c r="MRX16" s="460"/>
      <c r="MRY16" s="460"/>
      <c r="MRZ16" s="460"/>
      <c r="MSA16" s="460"/>
      <c r="MSB16" s="460"/>
      <c r="MSC16" s="460"/>
      <c r="MSD16" s="460"/>
      <c r="MSE16" s="460"/>
      <c r="MSF16" s="460"/>
      <c r="MSG16" s="460"/>
      <c r="MSH16" s="460"/>
      <c r="MSI16" s="460"/>
      <c r="MSJ16" s="460"/>
      <c r="MSK16" s="460"/>
      <c r="MSL16" s="460"/>
      <c r="MSM16" s="460"/>
      <c r="MSN16" s="460"/>
      <c r="MSO16" s="460"/>
      <c r="MSP16" s="460"/>
      <c r="MSQ16" s="460"/>
      <c r="MSR16" s="460"/>
      <c r="MSS16" s="460"/>
      <c r="MST16" s="460"/>
      <c r="MSU16" s="460"/>
      <c r="MSV16" s="460"/>
      <c r="MSW16" s="460"/>
      <c r="MSX16" s="460"/>
      <c r="MSY16" s="460"/>
      <c r="MSZ16" s="460"/>
      <c r="MTA16" s="460"/>
      <c r="MTB16" s="460"/>
      <c r="MTC16" s="460"/>
      <c r="MTD16" s="460"/>
      <c r="MTE16" s="460"/>
      <c r="MTF16" s="460"/>
      <c r="MTG16" s="460"/>
      <c r="MTH16" s="460"/>
      <c r="MTI16" s="460"/>
      <c r="MTJ16" s="460"/>
      <c r="MTK16" s="460"/>
      <c r="MTL16" s="460"/>
      <c r="MTM16" s="460"/>
      <c r="MTN16" s="460"/>
      <c r="MTO16" s="460"/>
      <c r="MTP16" s="460"/>
      <c r="MTQ16" s="460"/>
      <c r="MTR16" s="460"/>
      <c r="MTS16" s="460"/>
      <c r="MTT16" s="460"/>
      <c r="MTU16" s="460"/>
      <c r="MTV16" s="460"/>
      <c r="MTW16" s="460"/>
      <c r="MTX16" s="460"/>
      <c r="MTY16" s="460"/>
      <c r="MTZ16" s="460"/>
      <c r="MUA16" s="460"/>
      <c r="MUB16" s="460"/>
      <c r="MUC16" s="460"/>
      <c r="MUD16" s="460"/>
      <c r="MUE16" s="460"/>
      <c r="MUF16" s="460"/>
      <c r="MUG16" s="460"/>
      <c r="MUH16" s="460"/>
      <c r="MUI16" s="460"/>
      <c r="MUJ16" s="460"/>
      <c r="MUK16" s="460"/>
      <c r="MUL16" s="460"/>
      <c r="MUM16" s="460"/>
      <c r="MUN16" s="460"/>
      <c r="MUO16" s="460"/>
      <c r="MUP16" s="460"/>
      <c r="MUQ16" s="460"/>
      <c r="MUR16" s="460"/>
      <c r="MUS16" s="460"/>
      <c r="MUT16" s="460"/>
      <c r="MUU16" s="460"/>
      <c r="MUV16" s="460"/>
      <c r="MUW16" s="460"/>
      <c r="MUX16" s="460"/>
      <c r="MUY16" s="460"/>
      <c r="MUZ16" s="460"/>
      <c r="MVA16" s="460"/>
      <c r="MVB16" s="460"/>
      <c r="MVC16" s="460"/>
      <c r="MVD16" s="460"/>
      <c r="MVE16" s="460"/>
      <c r="MVF16" s="460"/>
      <c r="MVG16" s="460"/>
      <c r="MVH16" s="460"/>
      <c r="MVI16" s="460"/>
      <c r="MVJ16" s="460"/>
      <c r="MVK16" s="460"/>
      <c r="MVL16" s="460"/>
      <c r="MVM16" s="460"/>
      <c r="MVN16" s="460"/>
      <c r="MVO16" s="460"/>
      <c r="MVP16" s="460"/>
      <c r="MVQ16" s="460"/>
      <c r="MVR16" s="460"/>
      <c r="MVS16" s="460"/>
      <c r="MVT16" s="460"/>
      <c r="MVU16" s="460"/>
      <c r="MVV16" s="460"/>
      <c r="MVW16" s="460"/>
      <c r="MVX16" s="460"/>
      <c r="MVY16" s="460"/>
      <c r="MVZ16" s="460"/>
      <c r="MWA16" s="460"/>
      <c r="MWB16" s="460"/>
      <c r="MWC16" s="460"/>
      <c r="MWD16" s="460"/>
      <c r="MWE16" s="460"/>
      <c r="MWF16" s="460"/>
      <c r="MWG16" s="460"/>
      <c r="MWH16" s="460"/>
      <c r="MWI16" s="460"/>
      <c r="MWJ16" s="460"/>
      <c r="MWK16" s="460"/>
      <c r="MWL16" s="460"/>
      <c r="MWM16" s="460"/>
      <c r="MWN16" s="460"/>
      <c r="MWO16" s="460"/>
      <c r="MWP16" s="460"/>
      <c r="MWQ16" s="460"/>
      <c r="MWR16" s="460"/>
      <c r="MWS16" s="460"/>
      <c r="MWT16" s="460"/>
      <c r="MWU16" s="460"/>
      <c r="MWV16" s="460"/>
      <c r="MWW16" s="460"/>
      <c r="MWX16" s="460"/>
      <c r="MWY16" s="460"/>
      <c r="MWZ16" s="460"/>
      <c r="MXA16" s="460"/>
      <c r="MXB16" s="460"/>
      <c r="MXC16" s="460"/>
      <c r="MXD16" s="460"/>
      <c r="MXE16" s="460"/>
      <c r="MXF16" s="460"/>
      <c r="MXG16" s="460"/>
      <c r="MXH16" s="460"/>
      <c r="MXI16" s="460"/>
      <c r="MXJ16" s="460"/>
      <c r="MXK16" s="460"/>
      <c r="MXL16" s="460"/>
      <c r="MXM16" s="460"/>
      <c r="MXN16" s="460"/>
      <c r="MXO16" s="460"/>
      <c r="MXP16" s="460"/>
      <c r="MXQ16" s="460"/>
      <c r="MXR16" s="460"/>
      <c r="MXS16" s="460"/>
      <c r="MXT16" s="460"/>
      <c r="MXU16" s="460"/>
      <c r="MXV16" s="460"/>
      <c r="MXW16" s="460"/>
      <c r="MXX16" s="460"/>
      <c r="MXY16" s="460"/>
      <c r="MXZ16" s="460"/>
      <c r="MYA16" s="460"/>
      <c r="MYB16" s="460"/>
      <c r="MYC16" s="460"/>
      <c r="MYD16" s="460"/>
      <c r="MYE16" s="460"/>
      <c r="MYF16" s="460"/>
      <c r="MYG16" s="460"/>
      <c r="MYH16" s="460"/>
      <c r="MYI16" s="460"/>
      <c r="MYJ16" s="460"/>
      <c r="MYK16" s="460"/>
      <c r="MYL16" s="460"/>
      <c r="MYM16" s="460"/>
      <c r="MYN16" s="460"/>
      <c r="MYO16" s="460"/>
      <c r="MYP16" s="460"/>
      <c r="MYQ16" s="460"/>
      <c r="MYR16" s="460"/>
      <c r="MYS16" s="460"/>
      <c r="MYT16" s="460"/>
      <c r="MYU16" s="460"/>
      <c r="MYV16" s="460"/>
      <c r="MYW16" s="460"/>
      <c r="MYX16" s="460"/>
      <c r="MYY16" s="460"/>
      <c r="MYZ16" s="460"/>
      <c r="MZA16" s="460"/>
      <c r="MZB16" s="460"/>
      <c r="MZC16" s="460"/>
      <c r="MZD16" s="460"/>
      <c r="MZE16" s="460"/>
      <c r="MZF16" s="460"/>
      <c r="MZG16" s="460"/>
      <c r="MZH16" s="460"/>
      <c r="MZI16" s="460"/>
      <c r="MZJ16" s="460"/>
      <c r="MZK16" s="460"/>
      <c r="MZL16" s="460"/>
      <c r="MZM16" s="460"/>
      <c r="MZN16" s="460"/>
      <c r="MZO16" s="460"/>
      <c r="MZP16" s="460"/>
      <c r="MZQ16" s="460"/>
      <c r="MZR16" s="460"/>
      <c r="MZS16" s="460"/>
      <c r="MZT16" s="460"/>
      <c r="MZU16" s="460"/>
      <c r="MZV16" s="460"/>
      <c r="MZW16" s="460"/>
      <c r="MZX16" s="460"/>
      <c r="MZY16" s="460"/>
      <c r="MZZ16" s="460"/>
      <c r="NAA16" s="460"/>
      <c r="NAB16" s="460"/>
      <c r="NAC16" s="460"/>
      <c r="NAD16" s="460"/>
      <c r="NAE16" s="460"/>
      <c r="NAF16" s="460"/>
      <c r="NAG16" s="460"/>
      <c r="NAH16" s="460"/>
      <c r="NAI16" s="460"/>
      <c r="NAJ16" s="460"/>
      <c r="NAK16" s="460"/>
      <c r="NAL16" s="460"/>
      <c r="NAM16" s="460"/>
      <c r="NAN16" s="460"/>
      <c r="NAO16" s="460"/>
      <c r="NAP16" s="460"/>
      <c r="NAQ16" s="460"/>
      <c r="NAR16" s="460"/>
      <c r="NAS16" s="460"/>
      <c r="NAT16" s="460"/>
      <c r="NAU16" s="460"/>
      <c r="NAV16" s="460"/>
      <c r="NAW16" s="460"/>
      <c r="NAX16" s="460"/>
      <c r="NAY16" s="460"/>
      <c r="NAZ16" s="460"/>
      <c r="NBA16" s="460"/>
      <c r="NBB16" s="460"/>
      <c r="NBC16" s="460"/>
      <c r="NBD16" s="460"/>
      <c r="NBE16" s="460"/>
      <c r="NBF16" s="460"/>
      <c r="NBG16" s="460"/>
      <c r="NBH16" s="460"/>
      <c r="NBI16" s="460"/>
      <c r="NBJ16" s="460"/>
      <c r="NBK16" s="460"/>
      <c r="NBL16" s="460"/>
      <c r="NBM16" s="460"/>
      <c r="NBN16" s="460"/>
      <c r="NBO16" s="460"/>
      <c r="NBP16" s="460"/>
      <c r="NBQ16" s="460"/>
      <c r="NBR16" s="460"/>
      <c r="NBS16" s="460"/>
      <c r="NBT16" s="460"/>
      <c r="NBU16" s="460"/>
      <c r="NBV16" s="460"/>
      <c r="NBW16" s="460"/>
      <c r="NBX16" s="460"/>
      <c r="NBY16" s="460"/>
      <c r="NBZ16" s="460"/>
      <c r="NCA16" s="460"/>
      <c r="NCB16" s="460"/>
      <c r="NCC16" s="460"/>
      <c r="NCD16" s="460"/>
      <c r="NCE16" s="460"/>
      <c r="NCF16" s="460"/>
      <c r="NCG16" s="460"/>
      <c r="NCH16" s="460"/>
      <c r="NCI16" s="460"/>
      <c r="NCJ16" s="460"/>
      <c r="NCK16" s="460"/>
      <c r="NCL16" s="460"/>
      <c r="NCM16" s="460"/>
      <c r="NCN16" s="460"/>
      <c r="NCO16" s="460"/>
      <c r="NCP16" s="460"/>
      <c r="NCQ16" s="460"/>
      <c r="NCR16" s="460"/>
      <c r="NCS16" s="460"/>
      <c r="NCT16" s="460"/>
      <c r="NCU16" s="460"/>
      <c r="NCV16" s="460"/>
      <c r="NCW16" s="460"/>
      <c r="NCX16" s="460"/>
      <c r="NCY16" s="460"/>
      <c r="NCZ16" s="460"/>
      <c r="NDA16" s="460"/>
      <c r="NDB16" s="460"/>
      <c r="NDC16" s="460"/>
      <c r="NDD16" s="460"/>
      <c r="NDE16" s="460"/>
      <c r="NDF16" s="460"/>
      <c r="NDG16" s="460"/>
      <c r="NDH16" s="460"/>
      <c r="NDI16" s="460"/>
      <c r="NDJ16" s="460"/>
      <c r="NDK16" s="460"/>
      <c r="NDL16" s="460"/>
      <c r="NDM16" s="460"/>
      <c r="NDN16" s="460"/>
      <c r="NDO16" s="460"/>
      <c r="NDP16" s="460"/>
      <c r="NDQ16" s="460"/>
      <c r="NDR16" s="460"/>
      <c r="NDS16" s="460"/>
      <c r="NDT16" s="460"/>
      <c r="NDU16" s="460"/>
      <c r="NDV16" s="460"/>
      <c r="NDW16" s="460"/>
      <c r="NDX16" s="460"/>
      <c r="NDY16" s="460"/>
      <c r="NDZ16" s="460"/>
      <c r="NEA16" s="460"/>
      <c r="NEB16" s="460"/>
      <c r="NEC16" s="460"/>
      <c r="NED16" s="460"/>
      <c r="NEE16" s="460"/>
      <c r="NEF16" s="460"/>
      <c r="NEG16" s="460"/>
      <c r="NEH16" s="460"/>
      <c r="NEI16" s="460"/>
      <c r="NEJ16" s="460"/>
      <c r="NEK16" s="460"/>
      <c r="NEL16" s="460"/>
      <c r="NEM16" s="460"/>
      <c r="NEN16" s="460"/>
      <c r="NEO16" s="460"/>
      <c r="NEP16" s="460"/>
      <c r="NEQ16" s="460"/>
      <c r="NER16" s="460"/>
      <c r="NES16" s="460"/>
      <c r="NET16" s="460"/>
      <c r="NEU16" s="460"/>
      <c r="NEV16" s="460"/>
      <c r="NEW16" s="460"/>
      <c r="NEX16" s="460"/>
      <c r="NEY16" s="460"/>
      <c r="NEZ16" s="460"/>
      <c r="NFA16" s="460"/>
      <c r="NFB16" s="460"/>
      <c r="NFC16" s="460"/>
      <c r="NFD16" s="460"/>
      <c r="NFE16" s="460"/>
      <c r="NFF16" s="460"/>
      <c r="NFG16" s="460"/>
      <c r="NFH16" s="460"/>
      <c r="NFI16" s="460"/>
      <c r="NFJ16" s="460"/>
      <c r="NFK16" s="460"/>
      <c r="NFL16" s="460"/>
      <c r="NFM16" s="460"/>
      <c r="NFN16" s="460"/>
      <c r="NFO16" s="460"/>
      <c r="NFP16" s="460"/>
      <c r="NFQ16" s="460"/>
      <c r="NFR16" s="460"/>
      <c r="NFS16" s="460"/>
      <c r="NFT16" s="460"/>
      <c r="NFU16" s="460"/>
      <c r="NFV16" s="460"/>
      <c r="NFW16" s="460"/>
      <c r="NFX16" s="460"/>
      <c r="NFY16" s="460"/>
      <c r="NFZ16" s="460"/>
      <c r="NGA16" s="460"/>
      <c r="NGB16" s="460"/>
      <c r="NGC16" s="460"/>
      <c r="NGD16" s="460"/>
      <c r="NGE16" s="460"/>
      <c r="NGF16" s="460"/>
      <c r="NGG16" s="460"/>
      <c r="NGH16" s="460"/>
      <c r="NGI16" s="460"/>
      <c r="NGJ16" s="460"/>
      <c r="NGK16" s="460"/>
      <c r="NGL16" s="460"/>
      <c r="NGM16" s="460"/>
      <c r="NGN16" s="460"/>
      <c r="NGO16" s="460"/>
      <c r="NGP16" s="460"/>
      <c r="NGQ16" s="460"/>
      <c r="NGR16" s="460"/>
      <c r="NGS16" s="460"/>
      <c r="NGT16" s="460"/>
      <c r="NGU16" s="460"/>
      <c r="NGV16" s="460"/>
      <c r="NGW16" s="460"/>
      <c r="NGX16" s="460"/>
      <c r="NGY16" s="460"/>
      <c r="NGZ16" s="460"/>
      <c r="NHA16" s="460"/>
      <c r="NHB16" s="460"/>
      <c r="NHC16" s="460"/>
      <c r="NHD16" s="460"/>
      <c r="NHE16" s="460"/>
      <c r="NHF16" s="460"/>
      <c r="NHG16" s="460"/>
      <c r="NHH16" s="460"/>
      <c r="NHI16" s="460"/>
      <c r="NHJ16" s="460"/>
      <c r="NHK16" s="460"/>
      <c r="NHL16" s="460"/>
      <c r="NHM16" s="460"/>
      <c r="NHN16" s="460"/>
      <c r="NHO16" s="460"/>
      <c r="NHP16" s="460"/>
      <c r="NHQ16" s="460"/>
      <c r="NHR16" s="460"/>
      <c r="NHS16" s="460"/>
      <c r="NHT16" s="460"/>
      <c r="NHU16" s="460"/>
      <c r="NHV16" s="460"/>
      <c r="NHW16" s="460"/>
      <c r="NHX16" s="460"/>
      <c r="NHY16" s="460"/>
      <c r="NHZ16" s="460"/>
      <c r="NIA16" s="460"/>
      <c r="NIB16" s="460"/>
      <c r="NIC16" s="460"/>
      <c r="NID16" s="460"/>
      <c r="NIE16" s="460"/>
      <c r="NIF16" s="460"/>
      <c r="NIG16" s="460"/>
      <c r="NIH16" s="460"/>
      <c r="NII16" s="460"/>
      <c r="NIJ16" s="460"/>
      <c r="NIK16" s="460"/>
      <c r="NIL16" s="460"/>
      <c r="NIM16" s="460"/>
      <c r="NIN16" s="460"/>
      <c r="NIO16" s="460"/>
      <c r="NIP16" s="460"/>
      <c r="NIQ16" s="460"/>
      <c r="NIR16" s="460"/>
      <c r="NIS16" s="460"/>
      <c r="NIT16" s="460"/>
      <c r="NIU16" s="460"/>
      <c r="NIV16" s="460"/>
      <c r="NIW16" s="460"/>
      <c r="NIX16" s="460"/>
      <c r="NIY16" s="460"/>
      <c r="NIZ16" s="460"/>
      <c r="NJA16" s="460"/>
      <c r="NJB16" s="460"/>
      <c r="NJC16" s="460"/>
      <c r="NJD16" s="460"/>
      <c r="NJE16" s="460"/>
      <c r="NJF16" s="460"/>
      <c r="NJG16" s="460"/>
      <c r="NJH16" s="460"/>
      <c r="NJI16" s="460"/>
      <c r="NJJ16" s="460"/>
      <c r="NJK16" s="460"/>
      <c r="NJL16" s="460"/>
      <c r="NJM16" s="460"/>
      <c r="NJN16" s="460"/>
      <c r="NJO16" s="460"/>
      <c r="NJP16" s="460"/>
      <c r="NJQ16" s="460"/>
      <c r="NJR16" s="460"/>
      <c r="NJS16" s="460"/>
      <c r="NJT16" s="460"/>
      <c r="NJU16" s="460"/>
      <c r="NJV16" s="460"/>
      <c r="NJW16" s="460"/>
      <c r="NJX16" s="460"/>
      <c r="NJY16" s="460"/>
      <c r="NJZ16" s="460"/>
      <c r="NKA16" s="460"/>
      <c r="NKB16" s="460"/>
      <c r="NKC16" s="460"/>
      <c r="NKD16" s="460"/>
      <c r="NKE16" s="460"/>
      <c r="NKF16" s="460"/>
      <c r="NKG16" s="460"/>
      <c r="NKH16" s="460"/>
      <c r="NKI16" s="460"/>
      <c r="NKJ16" s="460"/>
      <c r="NKK16" s="460"/>
      <c r="NKL16" s="460"/>
      <c r="NKM16" s="460"/>
      <c r="NKN16" s="460"/>
      <c r="NKO16" s="460"/>
      <c r="NKP16" s="460"/>
      <c r="NKQ16" s="460"/>
      <c r="NKR16" s="460"/>
      <c r="NKS16" s="460"/>
      <c r="NKT16" s="460"/>
      <c r="NKU16" s="460"/>
      <c r="NKV16" s="460"/>
      <c r="NKW16" s="460"/>
      <c r="NKX16" s="460"/>
      <c r="NKY16" s="460"/>
      <c r="NKZ16" s="460"/>
      <c r="NLA16" s="460"/>
      <c r="NLB16" s="460"/>
      <c r="NLC16" s="460"/>
      <c r="NLD16" s="460"/>
      <c r="NLE16" s="460"/>
      <c r="NLF16" s="460"/>
      <c r="NLG16" s="460"/>
      <c r="NLH16" s="460"/>
      <c r="NLI16" s="460"/>
      <c r="NLJ16" s="460"/>
      <c r="NLK16" s="460"/>
      <c r="NLL16" s="460"/>
      <c r="NLM16" s="460"/>
      <c r="NLN16" s="460"/>
      <c r="NLO16" s="460"/>
      <c r="NLP16" s="460"/>
      <c r="NLQ16" s="460"/>
      <c r="NLR16" s="460"/>
      <c r="NLS16" s="460"/>
      <c r="NLT16" s="460"/>
      <c r="NLU16" s="460"/>
      <c r="NLV16" s="460"/>
      <c r="NLW16" s="460"/>
      <c r="NLX16" s="460"/>
      <c r="NLY16" s="460"/>
      <c r="NLZ16" s="460"/>
      <c r="NMA16" s="460"/>
      <c r="NMB16" s="460"/>
      <c r="NMC16" s="460"/>
      <c r="NMD16" s="460"/>
      <c r="NME16" s="460"/>
      <c r="NMF16" s="460"/>
      <c r="NMG16" s="460"/>
      <c r="NMH16" s="460"/>
      <c r="NMI16" s="460"/>
      <c r="NMJ16" s="460"/>
      <c r="NMK16" s="460"/>
      <c r="NML16" s="460"/>
      <c r="NMM16" s="460"/>
      <c r="NMN16" s="460"/>
      <c r="NMO16" s="460"/>
      <c r="NMP16" s="460"/>
      <c r="NMQ16" s="460"/>
      <c r="NMR16" s="460"/>
      <c r="NMS16" s="460"/>
      <c r="NMT16" s="460"/>
      <c r="NMU16" s="460"/>
      <c r="NMV16" s="460"/>
      <c r="NMW16" s="460"/>
      <c r="NMX16" s="460"/>
      <c r="NMY16" s="460"/>
      <c r="NMZ16" s="460"/>
      <c r="NNA16" s="460"/>
      <c r="NNB16" s="460"/>
      <c r="NNC16" s="460"/>
      <c r="NND16" s="460"/>
      <c r="NNE16" s="460"/>
      <c r="NNF16" s="460"/>
      <c r="NNG16" s="460"/>
      <c r="NNH16" s="460"/>
      <c r="NNI16" s="460"/>
      <c r="NNJ16" s="460"/>
      <c r="NNK16" s="460"/>
      <c r="NNL16" s="460"/>
      <c r="NNM16" s="460"/>
      <c r="NNN16" s="460"/>
      <c r="NNO16" s="460"/>
      <c r="NNP16" s="460"/>
      <c r="NNQ16" s="460"/>
      <c r="NNR16" s="460"/>
      <c r="NNS16" s="460"/>
      <c r="NNT16" s="460"/>
      <c r="NNU16" s="460"/>
      <c r="NNV16" s="460"/>
      <c r="NNW16" s="460"/>
      <c r="NNX16" s="460"/>
      <c r="NNY16" s="460"/>
      <c r="NNZ16" s="460"/>
      <c r="NOA16" s="460"/>
      <c r="NOB16" s="460"/>
      <c r="NOC16" s="460"/>
      <c r="NOD16" s="460"/>
      <c r="NOE16" s="460"/>
      <c r="NOF16" s="460"/>
      <c r="NOG16" s="460"/>
      <c r="NOH16" s="460"/>
      <c r="NOI16" s="460"/>
      <c r="NOJ16" s="460"/>
      <c r="NOK16" s="460"/>
      <c r="NOL16" s="460"/>
      <c r="NOM16" s="460"/>
      <c r="NON16" s="460"/>
      <c r="NOO16" s="460"/>
      <c r="NOP16" s="460"/>
      <c r="NOQ16" s="460"/>
      <c r="NOR16" s="460"/>
      <c r="NOS16" s="460"/>
      <c r="NOT16" s="460"/>
      <c r="NOU16" s="460"/>
      <c r="NOV16" s="460"/>
      <c r="NOW16" s="460"/>
      <c r="NOX16" s="460"/>
      <c r="NOY16" s="460"/>
      <c r="NOZ16" s="460"/>
      <c r="NPA16" s="460"/>
      <c r="NPB16" s="460"/>
      <c r="NPC16" s="460"/>
      <c r="NPD16" s="460"/>
      <c r="NPE16" s="460"/>
      <c r="NPF16" s="460"/>
      <c r="NPG16" s="460"/>
      <c r="NPH16" s="460"/>
      <c r="NPI16" s="460"/>
      <c r="NPJ16" s="460"/>
      <c r="NPK16" s="460"/>
      <c r="NPL16" s="460"/>
      <c r="NPM16" s="460"/>
      <c r="NPN16" s="460"/>
      <c r="NPO16" s="460"/>
      <c r="NPP16" s="460"/>
      <c r="NPQ16" s="460"/>
      <c r="NPR16" s="460"/>
      <c r="NPS16" s="460"/>
      <c r="NPT16" s="460"/>
      <c r="NPU16" s="460"/>
      <c r="NPV16" s="460"/>
      <c r="NPW16" s="460"/>
      <c r="NPX16" s="460"/>
      <c r="NPY16" s="460"/>
      <c r="NPZ16" s="460"/>
      <c r="NQA16" s="460"/>
      <c r="NQB16" s="460"/>
      <c r="NQC16" s="460"/>
      <c r="NQD16" s="460"/>
      <c r="NQE16" s="460"/>
      <c r="NQF16" s="460"/>
      <c r="NQG16" s="460"/>
      <c r="NQH16" s="460"/>
      <c r="NQI16" s="460"/>
      <c r="NQJ16" s="460"/>
      <c r="NQK16" s="460"/>
      <c r="NQL16" s="460"/>
      <c r="NQM16" s="460"/>
      <c r="NQN16" s="460"/>
      <c r="NQO16" s="460"/>
      <c r="NQP16" s="460"/>
      <c r="NQQ16" s="460"/>
      <c r="NQR16" s="460"/>
      <c r="NQS16" s="460"/>
      <c r="NQT16" s="460"/>
      <c r="NQU16" s="460"/>
      <c r="NQV16" s="460"/>
      <c r="NQW16" s="460"/>
      <c r="NQX16" s="460"/>
      <c r="NQY16" s="460"/>
      <c r="NQZ16" s="460"/>
      <c r="NRA16" s="460"/>
      <c r="NRB16" s="460"/>
      <c r="NRC16" s="460"/>
      <c r="NRD16" s="460"/>
      <c r="NRE16" s="460"/>
      <c r="NRF16" s="460"/>
      <c r="NRG16" s="460"/>
      <c r="NRH16" s="460"/>
      <c r="NRI16" s="460"/>
      <c r="NRJ16" s="460"/>
      <c r="NRK16" s="460"/>
      <c r="NRL16" s="460"/>
      <c r="NRM16" s="460"/>
      <c r="NRN16" s="460"/>
      <c r="NRO16" s="460"/>
      <c r="NRP16" s="460"/>
      <c r="NRQ16" s="460"/>
      <c r="NRR16" s="460"/>
      <c r="NRS16" s="460"/>
      <c r="NRT16" s="460"/>
      <c r="NRU16" s="460"/>
      <c r="NRV16" s="460"/>
      <c r="NRW16" s="460"/>
      <c r="NRX16" s="460"/>
      <c r="NRY16" s="460"/>
      <c r="NRZ16" s="460"/>
      <c r="NSA16" s="460"/>
      <c r="NSB16" s="460"/>
      <c r="NSC16" s="460"/>
      <c r="NSD16" s="460"/>
      <c r="NSE16" s="460"/>
      <c r="NSF16" s="460"/>
      <c r="NSG16" s="460"/>
      <c r="NSH16" s="460"/>
      <c r="NSI16" s="460"/>
      <c r="NSJ16" s="460"/>
      <c r="NSK16" s="460"/>
      <c r="NSL16" s="460"/>
      <c r="NSM16" s="460"/>
      <c r="NSN16" s="460"/>
      <c r="NSO16" s="460"/>
      <c r="NSP16" s="460"/>
      <c r="NSQ16" s="460"/>
      <c r="NSR16" s="460"/>
      <c r="NSS16" s="460"/>
      <c r="NST16" s="460"/>
      <c r="NSU16" s="460"/>
      <c r="NSV16" s="460"/>
      <c r="NSW16" s="460"/>
      <c r="NSX16" s="460"/>
      <c r="NSY16" s="460"/>
      <c r="NSZ16" s="460"/>
      <c r="NTA16" s="460"/>
      <c r="NTB16" s="460"/>
      <c r="NTC16" s="460"/>
      <c r="NTD16" s="460"/>
      <c r="NTE16" s="460"/>
      <c r="NTF16" s="460"/>
      <c r="NTG16" s="460"/>
      <c r="NTH16" s="460"/>
      <c r="NTI16" s="460"/>
      <c r="NTJ16" s="460"/>
      <c r="NTK16" s="460"/>
      <c r="NTL16" s="460"/>
      <c r="NTM16" s="460"/>
      <c r="NTN16" s="460"/>
      <c r="NTO16" s="460"/>
      <c r="NTP16" s="460"/>
      <c r="NTQ16" s="460"/>
      <c r="NTR16" s="460"/>
      <c r="NTS16" s="460"/>
      <c r="NTT16" s="460"/>
      <c r="NTU16" s="460"/>
      <c r="NTV16" s="460"/>
      <c r="NTW16" s="460"/>
      <c r="NTX16" s="460"/>
      <c r="NTY16" s="460"/>
      <c r="NTZ16" s="460"/>
      <c r="NUA16" s="460"/>
      <c r="NUB16" s="460"/>
      <c r="NUC16" s="460"/>
      <c r="NUD16" s="460"/>
      <c r="NUE16" s="460"/>
      <c r="NUF16" s="460"/>
      <c r="NUG16" s="460"/>
      <c r="NUH16" s="460"/>
      <c r="NUI16" s="460"/>
      <c r="NUJ16" s="460"/>
      <c r="NUK16" s="460"/>
      <c r="NUL16" s="460"/>
      <c r="NUM16" s="460"/>
      <c r="NUN16" s="460"/>
      <c r="NUO16" s="460"/>
      <c r="NUP16" s="460"/>
      <c r="NUQ16" s="460"/>
      <c r="NUR16" s="460"/>
      <c r="NUS16" s="460"/>
      <c r="NUT16" s="460"/>
      <c r="NUU16" s="460"/>
      <c r="NUV16" s="460"/>
      <c r="NUW16" s="460"/>
      <c r="NUX16" s="460"/>
      <c r="NUY16" s="460"/>
      <c r="NUZ16" s="460"/>
      <c r="NVA16" s="460"/>
      <c r="NVB16" s="460"/>
      <c r="NVC16" s="460"/>
      <c r="NVD16" s="460"/>
      <c r="NVE16" s="460"/>
      <c r="NVF16" s="460"/>
      <c r="NVG16" s="460"/>
      <c r="NVH16" s="460"/>
      <c r="NVI16" s="460"/>
      <c r="NVJ16" s="460"/>
      <c r="NVK16" s="460"/>
      <c r="NVL16" s="460"/>
      <c r="NVM16" s="460"/>
      <c r="NVN16" s="460"/>
      <c r="NVO16" s="460"/>
      <c r="NVP16" s="460"/>
      <c r="NVQ16" s="460"/>
      <c r="NVR16" s="460"/>
      <c r="NVS16" s="460"/>
      <c r="NVT16" s="460"/>
      <c r="NVU16" s="460"/>
      <c r="NVV16" s="460"/>
      <c r="NVW16" s="460"/>
      <c r="NVX16" s="460"/>
      <c r="NVY16" s="460"/>
      <c r="NVZ16" s="460"/>
      <c r="NWA16" s="460"/>
      <c r="NWB16" s="460"/>
      <c r="NWC16" s="460"/>
      <c r="NWD16" s="460"/>
      <c r="NWE16" s="460"/>
      <c r="NWF16" s="460"/>
      <c r="NWG16" s="460"/>
      <c r="NWH16" s="460"/>
      <c r="NWI16" s="460"/>
      <c r="NWJ16" s="460"/>
      <c r="NWK16" s="460"/>
      <c r="NWL16" s="460"/>
      <c r="NWM16" s="460"/>
      <c r="NWN16" s="460"/>
      <c r="NWO16" s="460"/>
      <c r="NWP16" s="460"/>
      <c r="NWQ16" s="460"/>
      <c r="NWR16" s="460"/>
      <c r="NWS16" s="460"/>
      <c r="NWT16" s="460"/>
      <c r="NWU16" s="460"/>
      <c r="NWV16" s="460"/>
      <c r="NWW16" s="460"/>
      <c r="NWX16" s="460"/>
      <c r="NWY16" s="460"/>
      <c r="NWZ16" s="460"/>
      <c r="NXA16" s="460"/>
      <c r="NXB16" s="460"/>
      <c r="NXC16" s="460"/>
      <c r="NXD16" s="460"/>
      <c r="NXE16" s="460"/>
      <c r="NXF16" s="460"/>
      <c r="NXG16" s="460"/>
      <c r="NXH16" s="460"/>
      <c r="NXI16" s="460"/>
      <c r="NXJ16" s="460"/>
      <c r="NXK16" s="460"/>
      <c r="NXL16" s="460"/>
      <c r="NXM16" s="460"/>
      <c r="NXN16" s="460"/>
      <c r="NXO16" s="460"/>
      <c r="NXP16" s="460"/>
      <c r="NXQ16" s="460"/>
      <c r="NXR16" s="460"/>
      <c r="NXS16" s="460"/>
      <c r="NXT16" s="460"/>
      <c r="NXU16" s="460"/>
      <c r="NXV16" s="460"/>
      <c r="NXW16" s="460"/>
      <c r="NXX16" s="460"/>
      <c r="NXY16" s="460"/>
      <c r="NXZ16" s="460"/>
      <c r="NYA16" s="460"/>
      <c r="NYB16" s="460"/>
      <c r="NYC16" s="460"/>
      <c r="NYD16" s="460"/>
      <c r="NYE16" s="460"/>
      <c r="NYF16" s="460"/>
      <c r="NYG16" s="460"/>
      <c r="NYH16" s="460"/>
      <c r="NYI16" s="460"/>
      <c r="NYJ16" s="460"/>
      <c r="NYK16" s="460"/>
      <c r="NYL16" s="460"/>
      <c r="NYM16" s="460"/>
      <c r="NYN16" s="460"/>
      <c r="NYO16" s="460"/>
      <c r="NYP16" s="460"/>
      <c r="NYQ16" s="460"/>
      <c r="NYR16" s="460"/>
      <c r="NYS16" s="460"/>
      <c r="NYT16" s="460"/>
      <c r="NYU16" s="460"/>
      <c r="NYV16" s="460"/>
      <c r="NYW16" s="460"/>
      <c r="NYX16" s="460"/>
      <c r="NYY16" s="460"/>
      <c r="NYZ16" s="460"/>
      <c r="NZA16" s="460"/>
      <c r="NZB16" s="460"/>
      <c r="NZC16" s="460"/>
      <c r="NZD16" s="460"/>
      <c r="NZE16" s="460"/>
      <c r="NZF16" s="460"/>
      <c r="NZG16" s="460"/>
      <c r="NZH16" s="460"/>
      <c r="NZI16" s="460"/>
      <c r="NZJ16" s="460"/>
      <c r="NZK16" s="460"/>
      <c r="NZL16" s="460"/>
      <c r="NZM16" s="460"/>
      <c r="NZN16" s="460"/>
      <c r="NZO16" s="460"/>
      <c r="NZP16" s="460"/>
      <c r="NZQ16" s="460"/>
      <c r="NZR16" s="460"/>
      <c r="NZS16" s="460"/>
      <c r="NZT16" s="460"/>
      <c r="NZU16" s="460"/>
      <c r="NZV16" s="460"/>
      <c r="NZW16" s="460"/>
      <c r="NZX16" s="460"/>
      <c r="NZY16" s="460"/>
      <c r="NZZ16" s="460"/>
      <c r="OAA16" s="460"/>
      <c r="OAB16" s="460"/>
      <c r="OAC16" s="460"/>
      <c r="OAD16" s="460"/>
      <c r="OAE16" s="460"/>
      <c r="OAF16" s="460"/>
      <c r="OAG16" s="460"/>
      <c r="OAH16" s="460"/>
      <c r="OAI16" s="460"/>
      <c r="OAJ16" s="460"/>
      <c r="OAK16" s="460"/>
      <c r="OAL16" s="460"/>
      <c r="OAM16" s="460"/>
      <c r="OAN16" s="460"/>
      <c r="OAO16" s="460"/>
      <c r="OAP16" s="460"/>
      <c r="OAQ16" s="460"/>
      <c r="OAR16" s="460"/>
      <c r="OAS16" s="460"/>
      <c r="OAT16" s="460"/>
      <c r="OAU16" s="460"/>
      <c r="OAV16" s="460"/>
      <c r="OAW16" s="460"/>
      <c r="OAX16" s="460"/>
      <c r="OAY16" s="460"/>
      <c r="OAZ16" s="460"/>
      <c r="OBA16" s="460"/>
      <c r="OBB16" s="460"/>
      <c r="OBC16" s="460"/>
      <c r="OBD16" s="460"/>
      <c r="OBE16" s="460"/>
      <c r="OBF16" s="460"/>
      <c r="OBG16" s="460"/>
      <c r="OBH16" s="460"/>
      <c r="OBI16" s="460"/>
      <c r="OBJ16" s="460"/>
      <c r="OBK16" s="460"/>
      <c r="OBL16" s="460"/>
      <c r="OBM16" s="460"/>
      <c r="OBN16" s="460"/>
      <c r="OBO16" s="460"/>
      <c r="OBP16" s="460"/>
      <c r="OBQ16" s="460"/>
      <c r="OBR16" s="460"/>
      <c r="OBS16" s="460"/>
      <c r="OBT16" s="460"/>
      <c r="OBU16" s="460"/>
      <c r="OBV16" s="460"/>
      <c r="OBW16" s="460"/>
      <c r="OBX16" s="460"/>
      <c r="OBY16" s="460"/>
      <c r="OBZ16" s="460"/>
      <c r="OCA16" s="460"/>
      <c r="OCB16" s="460"/>
      <c r="OCC16" s="460"/>
      <c r="OCD16" s="460"/>
      <c r="OCE16" s="460"/>
      <c r="OCF16" s="460"/>
      <c r="OCG16" s="460"/>
      <c r="OCH16" s="460"/>
      <c r="OCI16" s="460"/>
      <c r="OCJ16" s="460"/>
      <c r="OCK16" s="460"/>
      <c r="OCL16" s="460"/>
      <c r="OCM16" s="460"/>
      <c r="OCN16" s="460"/>
      <c r="OCO16" s="460"/>
      <c r="OCP16" s="460"/>
      <c r="OCQ16" s="460"/>
      <c r="OCR16" s="460"/>
      <c r="OCS16" s="460"/>
      <c r="OCT16" s="460"/>
      <c r="OCU16" s="460"/>
      <c r="OCV16" s="460"/>
      <c r="OCW16" s="460"/>
      <c r="OCX16" s="460"/>
      <c r="OCY16" s="460"/>
      <c r="OCZ16" s="460"/>
      <c r="ODA16" s="460"/>
      <c r="ODB16" s="460"/>
      <c r="ODC16" s="460"/>
      <c r="ODD16" s="460"/>
      <c r="ODE16" s="460"/>
      <c r="ODF16" s="460"/>
      <c r="ODG16" s="460"/>
      <c r="ODH16" s="460"/>
      <c r="ODI16" s="460"/>
      <c r="ODJ16" s="460"/>
      <c r="ODK16" s="460"/>
      <c r="ODL16" s="460"/>
      <c r="ODM16" s="460"/>
      <c r="ODN16" s="460"/>
      <c r="ODO16" s="460"/>
      <c r="ODP16" s="460"/>
      <c r="ODQ16" s="460"/>
      <c r="ODR16" s="460"/>
      <c r="ODS16" s="460"/>
      <c r="ODT16" s="460"/>
      <c r="ODU16" s="460"/>
      <c r="ODV16" s="460"/>
      <c r="ODW16" s="460"/>
      <c r="ODX16" s="460"/>
      <c r="ODY16" s="460"/>
      <c r="ODZ16" s="460"/>
      <c r="OEA16" s="460"/>
      <c r="OEB16" s="460"/>
      <c r="OEC16" s="460"/>
      <c r="OED16" s="460"/>
      <c r="OEE16" s="460"/>
      <c r="OEF16" s="460"/>
      <c r="OEG16" s="460"/>
      <c r="OEH16" s="460"/>
      <c r="OEI16" s="460"/>
      <c r="OEJ16" s="460"/>
      <c r="OEK16" s="460"/>
      <c r="OEL16" s="460"/>
      <c r="OEM16" s="460"/>
      <c r="OEN16" s="460"/>
      <c r="OEO16" s="460"/>
      <c r="OEP16" s="460"/>
      <c r="OEQ16" s="460"/>
      <c r="OER16" s="460"/>
      <c r="OES16" s="460"/>
      <c r="OET16" s="460"/>
      <c r="OEU16" s="460"/>
      <c r="OEV16" s="460"/>
      <c r="OEW16" s="460"/>
      <c r="OEX16" s="460"/>
      <c r="OEY16" s="460"/>
      <c r="OEZ16" s="460"/>
      <c r="OFA16" s="460"/>
      <c r="OFB16" s="460"/>
      <c r="OFC16" s="460"/>
      <c r="OFD16" s="460"/>
      <c r="OFE16" s="460"/>
      <c r="OFF16" s="460"/>
      <c r="OFG16" s="460"/>
      <c r="OFH16" s="460"/>
      <c r="OFI16" s="460"/>
      <c r="OFJ16" s="460"/>
      <c r="OFK16" s="460"/>
      <c r="OFL16" s="460"/>
      <c r="OFM16" s="460"/>
      <c r="OFN16" s="460"/>
      <c r="OFO16" s="460"/>
      <c r="OFP16" s="460"/>
      <c r="OFQ16" s="460"/>
      <c r="OFR16" s="460"/>
      <c r="OFS16" s="460"/>
      <c r="OFT16" s="460"/>
      <c r="OFU16" s="460"/>
      <c r="OFV16" s="460"/>
      <c r="OFW16" s="460"/>
      <c r="OFX16" s="460"/>
      <c r="OFY16" s="460"/>
      <c r="OFZ16" s="460"/>
      <c r="OGA16" s="460"/>
      <c r="OGB16" s="460"/>
      <c r="OGC16" s="460"/>
      <c r="OGD16" s="460"/>
      <c r="OGE16" s="460"/>
      <c r="OGF16" s="460"/>
      <c r="OGG16" s="460"/>
      <c r="OGH16" s="460"/>
      <c r="OGI16" s="460"/>
      <c r="OGJ16" s="460"/>
      <c r="OGK16" s="460"/>
      <c r="OGL16" s="460"/>
      <c r="OGM16" s="460"/>
      <c r="OGN16" s="460"/>
      <c r="OGO16" s="460"/>
      <c r="OGP16" s="460"/>
      <c r="OGQ16" s="460"/>
      <c r="OGR16" s="460"/>
      <c r="OGS16" s="460"/>
      <c r="OGT16" s="460"/>
      <c r="OGU16" s="460"/>
      <c r="OGV16" s="460"/>
      <c r="OGW16" s="460"/>
      <c r="OGX16" s="460"/>
      <c r="OGY16" s="460"/>
      <c r="OGZ16" s="460"/>
      <c r="OHA16" s="460"/>
      <c r="OHB16" s="460"/>
      <c r="OHC16" s="460"/>
      <c r="OHD16" s="460"/>
      <c r="OHE16" s="460"/>
      <c r="OHF16" s="460"/>
      <c r="OHG16" s="460"/>
      <c r="OHH16" s="460"/>
      <c r="OHI16" s="460"/>
      <c r="OHJ16" s="460"/>
      <c r="OHK16" s="460"/>
      <c r="OHL16" s="460"/>
      <c r="OHM16" s="460"/>
      <c r="OHN16" s="460"/>
      <c r="OHO16" s="460"/>
      <c r="OHP16" s="460"/>
      <c r="OHQ16" s="460"/>
      <c r="OHR16" s="460"/>
      <c r="OHS16" s="460"/>
      <c r="OHT16" s="460"/>
      <c r="OHU16" s="460"/>
      <c r="OHV16" s="460"/>
      <c r="OHW16" s="460"/>
      <c r="OHX16" s="460"/>
      <c r="OHY16" s="460"/>
      <c r="OHZ16" s="460"/>
      <c r="OIA16" s="460"/>
      <c r="OIB16" s="460"/>
      <c r="OIC16" s="460"/>
      <c r="OID16" s="460"/>
      <c r="OIE16" s="460"/>
      <c r="OIF16" s="460"/>
      <c r="OIG16" s="460"/>
      <c r="OIH16" s="460"/>
      <c r="OII16" s="460"/>
      <c r="OIJ16" s="460"/>
      <c r="OIK16" s="460"/>
      <c r="OIL16" s="460"/>
      <c r="OIM16" s="460"/>
      <c r="OIN16" s="460"/>
      <c r="OIO16" s="460"/>
      <c r="OIP16" s="460"/>
      <c r="OIQ16" s="460"/>
      <c r="OIR16" s="460"/>
      <c r="OIS16" s="460"/>
      <c r="OIT16" s="460"/>
      <c r="OIU16" s="460"/>
      <c r="OIV16" s="460"/>
      <c r="OIW16" s="460"/>
      <c r="OIX16" s="460"/>
      <c r="OIY16" s="460"/>
      <c r="OIZ16" s="460"/>
      <c r="OJA16" s="460"/>
      <c r="OJB16" s="460"/>
      <c r="OJC16" s="460"/>
      <c r="OJD16" s="460"/>
      <c r="OJE16" s="460"/>
      <c r="OJF16" s="460"/>
      <c r="OJG16" s="460"/>
      <c r="OJH16" s="460"/>
      <c r="OJI16" s="460"/>
      <c r="OJJ16" s="460"/>
      <c r="OJK16" s="460"/>
      <c r="OJL16" s="460"/>
      <c r="OJM16" s="460"/>
      <c r="OJN16" s="460"/>
      <c r="OJO16" s="460"/>
      <c r="OJP16" s="460"/>
      <c r="OJQ16" s="460"/>
      <c r="OJR16" s="460"/>
      <c r="OJS16" s="460"/>
      <c r="OJT16" s="460"/>
      <c r="OJU16" s="460"/>
      <c r="OJV16" s="460"/>
      <c r="OJW16" s="460"/>
      <c r="OJX16" s="460"/>
      <c r="OJY16" s="460"/>
      <c r="OJZ16" s="460"/>
      <c r="OKA16" s="460"/>
      <c r="OKB16" s="460"/>
      <c r="OKC16" s="460"/>
      <c r="OKD16" s="460"/>
      <c r="OKE16" s="460"/>
      <c r="OKF16" s="460"/>
      <c r="OKG16" s="460"/>
      <c r="OKH16" s="460"/>
      <c r="OKI16" s="460"/>
      <c r="OKJ16" s="460"/>
      <c r="OKK16" s="460"/>
      <c r="OKL16" s="460"/>
      <c r="OKM16" s="460"/>
      <c r="OKN16" s="460"/>
      <c r="OKO16" s="460"/>
      <c r="OKP16" s="460"/>
      <c r="OKQ16" s="460"/>
      <c r="OKR16" s="460"/>
      <c r="OKS16" s="460"/>
      <c r="OKT16" s="460"/>
      <c r="OKU16" s="460"/>
      <c r="OKV16" s="460"/>
      <c r="OKW16" s="460"/>
      <c r="OKX16" s="460"/>
      <c r="OKY16" s="460"/>
      <c r="OKZ16" s="460"/>
      <c r="OLA16" s="460"/>
      <c r="OLB16" s="460"/>
      <c r="OLC16" s="460"/>
      <c r="OLD16" s="460"/>
      <c r="OLE16" s="460"/>
      <c r="OLF16" s="460"/>
      <c r="OLG16" s="460"/>
      <c r="OLH16" s="460"/>
      <c r="OLI16" s="460"/>
      <c r="OLJ16" s="460"/>
      <c r="OLK16" s="460"/>
      <c r="OLL16" s="460"/>
      <c r="OLM16" s="460"/>
      <c r="OLN16" s="460"/>
      <c r="OLO16" s="460"/>
      <c r="OLP16" s="460"/>
      <c r="OLQ16" s="460"/>
      <c r="OLR16" s="460"/>
      <c r="OLS16" s="460"/>
      <c r="OLT16" s="460"/>
      <c r="OLU16" s="460"/>
      <c r="OLV16" s="460"/>
      <c r="OLW16" s="460"/>
      <c r="OLX16" s="460"/>
      <c r="OLY16" s="460"/>
      <c r="OLZ16" s="460"/>
      <c r="OMA16" s="460"/>
      <c r="OMB16" s="460"/>
      <c r="OMC16" s="460"/>
      <c r="OMD16" s="460"/>
      <c r="OME16" s="460"/>
      <c r="OMF16" s="460"/>
      <c r="OMG16" s="460"/>
      <c r="OMH16" s="460"/>
      <c r="OMI16" s="460"/>
      <c r="OMJ16" s="460"/>
      <c r="OMK16" s="460"/>
      <c r="OML16" s="460"/>
      <c r="OMM16" s="460"/>
      <c r="OMN16" s="460"/>
      <c r="OMO16" s="460"/>
      <c r="OMP16" s="460"/>
      <c r="OMQ16" s="460"/>
      <c r="OMR16" s="460"/>
      <c r="OMS16" s="460"/>
      <c r="OMT16" s="460"/>
      <c r="OMU16" s="460"/>
      <c r="OMV16" s="460"/>
      <c r="OMW16" s="460"/>
      <c r="OMX16" s="460"/>
      <c r="OMY16" s="460"/>
      <c r="OMZ16" s="460"/>
      <c r="ONA16" s="460"/>
      <c r="ONB16" s="460"/>
      <c r="ONC16" s="460"/>
      <c r="OND16" s="460"/>
      <c r="ONE16" s="460"/>
      <c r="ONF16" s="460"/>
      <c r="ONG16" s="460"/>
      <c r="ONH16" s="460"/>
      <c r="ONI16" s="460"/>
      <c r="ONJ16" s="460"/>
      <c r="ONK16" s="460"/>
      <c r="ONL16" s="460"/>
      <c r="ONM16" s="460"/>
      <c r="ONN16" s="460"/>
      <c r="ONO16" s="460"/>
      <c r="ONP16" s="460"/>
      <c r="ONQ16" s="460"/>
      <c r="ONR16" s="460"/>
      <c r="ONS16" s="460"/>
      <c r="ONT16" s="460"/>
      <c r="ONU16" s="460"/>
      <c r="ONV16" s="460"/>
      <c r="ONW16" s="460"/>
      <c r="ONX16" s="460"/>
      <c r="ONY16" s="460"/>
      <c r="ONZ16" s="460"/>
      <c r="OOA16" s="460"/>
      <c r="OOB16" s="460"/>
      <c r="OOC16" s="460"/>
      <c r="OOD16" s="460"/>
      <c r="OOE16" s="460"/>
      <c r="OOF16" s="460"/>
      <c r="OOG16" s="460"/>
      <c r="OOH16" s="460"/>
      <c r="OOI16" s="460"/>
      <c r="OOJ16" s="460"/>
      <c r="OOK16" s="460"/>
      <c r="OOL16" s="460"/>
      <c r="OOM16" s="460"/>
      <c r="OON16" s="460"/>
      <c r="OOO16" s="460"/>
      <c r="OOP16" s="460"/>
      <c r="OOQ16" s="460"/>
      <c r="OOR16" s="460"/>
      <c r="OOS16" s="460"/>
      <c r="OOT16" s="460"/>
      <c r="OOU16" s="460"/>
      <c r="OOV16" s="460"/>
      <c r="OOW16" s="460"/>
      <c r="OOX16" s="460"/>
      <c r="OOY16" s="460"/>
      <c r="OOZ16" s="460"/>
      <c r="OPA16" s="460"/>
      <c r="OPB16" s="460"/>
      <c r="OPC16" s="460"/>
      <c r="OPD16" s="460"/>
      <c r="OPE16" s="460"/>
      <c r="OPF16" s="460"/>
      <c r="OPG16" s="460"/>
      <c r="OPH16" s="460"/>
      <c r="OPI16" s="460"/>
      <c r="OPJ16" s="460"/>
      <c r="OPK16" s="460"/>
      <c r="OPL16" s="460"/>
      <c r="OPM16" s="460"/>
      <c r="OPN16" s="460"/>
      <c r="OPO16" s="460"/>
      <c r="OPP16" s="460"/>
      <c r="OPQ16" s="460"/>
      <c r="OPR16" s="460"/>
      <c r="OPS16" s="460"/>
      <c r="OPT16" s="460"/>
      <c r="OPU16" s="460"/>
      <c r="OPV16" s="460"/>
      <c r="OPW16" s="460"/>
      <c r="OPX16" s="460"/>
      <c r="OPY16" s="460"/>
      <c r="OPZ16" s="460"/>
      <c r="OQA16" s="460"/>
      <c r="OQB16" s="460"/>
      <c r="OQC16" s="460"/>
      <c r="OQD16" s="460"/>
      <c r="OQE16" s="460"/>
      <c r="OQF16" s="460"/>
      <c r="OQG16" s="460"/>
      <c r="OQH16" s="460"/>
      <c r="OQI16" s="460"/>
      <c r="OQJ16" s="460"/>
      <c r="OQK16" s="460"/>
      <c r="OQL16" s="460"/>
      <c r="OQM16" s="460"/>
      <c r="OQN16" s="460"/>
      <c r="OQO16" s="460"/>
      <c r="OQP16" s="460"/>
      <c r="OQQ16" s="460"/>
      <c r="OQR16" s="460"/>
      <c r="OQS16" s="460"/>
      <c r="OQT16" s="460"/>
      <c r="OQU16" s="460"/>
      <c r="OQV16" s="460"/>
      <c r="OQW16" s="460"/>
      <c r="OQX16" s="460"/>
      <c r="OQY16" s="460"/>
      <c r="OQZ16" s="460"/>
      <c r="ORA16" s="460"/>
      <c r="ORB16" s="460"/>
      <c r="ORC16" s="460"/>
      <c r="ORD16" s="460"/>
      <c r="ORE16" s="460"/>
      <c r="ORF16" s="460"/>
      <c r="ORG16" s="460"/>
      <c r="ORH16" s="460"/>
      <c r="ORI16" s="460"/>
      <c r="ORJ16" s="460"/>
      <c r="ORK16" s="460"/>
      <c r="ORL16" s="460"/>
      <c r="ORM16" s="460"/>
      <c r="ORN16" s="460"/>
      <c r="ORO16" s="460"/>
      <c r="ORP16" s="460"/>
      <c r="ORQ16" s="460"/>
      <c r="ORR16" s="460"/>
      <c r="ORS16" s="460"/>
      <c r="ORT16" s="460"/>
      <c r="ORU16" s="460"/>
      <c r="ORV16" s="460"/>
      <c r="ORW16" s="460"/>
      <c r="ORX16" s="460"/>
      <c r="ORY16" s="460"/>
      <c r="ORZ16" s="460"/>
      <c r="OSA16" s="460"/>
      <c r="OSB16" s="460"/>
      <c r="OSC16" s="460"/>
      <c r="OSD16" s="460"/>
      <c r="OSE16" s="460"/>
      <c r="OSF16" s="460"/>
      <c r="OSG16" s="460"/>
      <c r="OSH16" s="460"/>
      <c r="OSI16" s="460"/>
      <c r="OSJ16" s="460"/>
      <c r="OSK16" s="460"/>
      <c r="OSL16" s="460"/>
      <c r="OSM16" s="460"/>
      <c r="OSN16" s="460"/>
      <c r="OSO16" s="460"/>
      <c r="OSP16" s="460"/>
      <c r="OSQ16" s="460"/>
      <c r="OSR16" s="460"/>
      <c r="OSS16" s="460"/>
      <c r="OST16" s="460"/>
      <c r="OSU16" s="460"/>
      <c r="OSV16" s="460"/>
      <c r="OSW16" s="460"/>
      <c r="OSX16" s="460"/>
      <c r="OSY16" s="460"/>
      <c r="OSZ16" s="460"/>
      <c r="OTA16" s="460"/>
      <c r="OTB16" s="460"/>
      <c r="OTC16" s="460"/>
      <c r="OTD16" s="460"/>
      <c r="OTE16" s="460"/>
      <c r="OTF16" s="460"/>
      <c r="OTG16" s="460"/>
      <c r="OTH16" s="460"/>
      <c r="OTI16" s="460"/>
      <c r="OTJ16" s="460"/>
      <c r="OTK16" s="460"/>
      <c r="OTL16" s="460"/>
      <c r="OTM16" s="460"/>
      <c r="OTN16" s="460"/>
      <c r="OTO16" s="460"/>
      <c r="OTP16" s="460"/>
      <c r="OTQ16" s="460"/>
      <c r="OTR16" s="460"/>
      <c r="OTS16" s="460"/>
      <c r="OTT16" s="460"/>
      <c r="OTU16" s="460"/>
      <c r="OTV16" s="460"/>
      <c r="OTW16" s="460"/>
      <c r="OTX16" s="460"/>
      <c r="OTY16" s="460"/>
      <c r="OTZ16" s="460"/>
      <c r="OUA16" s="460"/>
      <c r="OUB16" s="460"/>
      <c r="OUC16" s="460"/>
      <c r="OUD16" s="460"/>
      <c r="OUE16" s="460"/>
      <c r="OUF16" s="460"/>
      <c r="OUG16" s="460"/>
      <c r="OUH16" s="460"/>
      <c r="OUI16" s="460"/>
      <c r="OUJ16" s="460"/>
      <c r="OUK16" s="460"/>
      <c r="OUL16" s="460"/>
      <c r="OUM16" s="460"/>
      <c r="OUN16" s="460"/>
      <c r="OUO16" s="460"/>
      <c r="OUP16" s="460"/>
      <c r="OUQ16" s="460"/>
      <c r="OUR16" s="460"/>
      <c r="OUS16" s="460"/>
      <c r="OUT16" s="460"/>
      <c r="OUU16" s="460"/>
      <c r="OUV16" s="460"/>
      <c r="OUW16" s="460"/>
      <c r="OUX16" s="460"/>
      <c r="OUY16" s="460"/>
      <c r="OUZ16" s="460"/>
      <c r="OVA16" s="460"/>
      <c r="OVB16" s="460"/>
      <c r="OVC16" s="460"/>
      <c r="OVD16" s="460"/>
      <c r="OVE16" s="460"/>
      <c r="OVF16" s="460"/>
      <c r="OVG16" s="460"/>
      <c r="OVH16" s="460"/>
      <c r="OVI16" s="460"/>
      <c r="OVJ16" s="460"/>
      <c r="OVK16" s="460"/>
      <c r="OVL16" s="460"/>
      <c r="OVM16" s="460"/>
      <c r="OVN16" s="460"/>
      <c r="OVO16" s="460"/>
      <c r="OVP16" s="460"/>
      <c r="OVQ16" s="460"/>
      <c r="OVR16" s="460"/>
      <c r="OVS16" s="460"/>
      <c r="OVT16" s="460"/>
      <c r="OVU16" s="460"/>
      <c r="OVV16" s="460"/>
      <c r="OVW16" s="460"/>
      <c r="OVX16" s="460"/>
      <c r="OVY16" s="460"/>
      <c r="OVZ16" s="460"/>
      <c r="OWA16" s="460"/>
      <c r="OWB16" s="460"/>
      <c r="OWC16" s="460"/>
      <c r="OWD16" s="460"/>
      <c r="OWE16" s="460"/>
      <c r="OWF16" s="460"/>
      <c r="OWG16" s="460"/>
      <c r="OWH16" s="460"/>
      <c r="OWI16" s="460"/>
      <c r="OWJ16" s="460"/>
      <c r="OWK16" s="460"/>
      <c r="OWL16" s="460"/>
      <c r="OWM16" s="460"/>
      <c r="OWN16" s="460"/>
      <c r="OWO16" s="460"/>
      <c r="OWP16" s="460"/>
      <c r="OWQ16" s="460"/>
      <c r="OWR16" s="460"/>
      <c r="OWS16" s="460"/>
      <c r="OWT16" s="460"/>
      <c r="OWU16" s="460"/>
      <c r="OWV16" s="460"/>
      <c r="OWW16" s="460"/>
      <c r="OWX16" s="460"/>
      <c r="OWY16" s="460"/>
      <c r="OWZ16" s="460"/>
      <c r="OXA16" s="460"/>
      <c r="OXB16" s="460"/>
      <c r="OXC16" s="460"/>
      <c r="OXD16" s="460"/>
      <c r="OXE16" s="460"/>
      <c r="OXF16" s="460"/>
      <c r="OXG16" s="460"/>
      <c r="OXH16" s="460"/>
      <c r="OXI16" s="460"/>
      <c r="OXJ16" s="460"/>
      <c r="OXK16" s="460"/>
      <c r="OXL16" s="460"/>
      <c r="OXM16" s="460"/>
      <c r="OXN16" s="460"/>
      <c r="OXO16" s="460"/>
      <c r="OXP16" s="460"/>
      <c r="OXQ16" s="460"/>
      <c r="OXR16" s="460"/>
      <c r="OXS16" s="460"/>
      <c r="OXT16" s="460"/>
      <c r="OXU16" s="460"/>
      <c r="OXV16" s="460"/>
      <c r="OXW16" s="460"/>
      <c r="OXX16" s="460"/>
      <c r="OXY16" s="460"/>
      <c r="OXZ16" s="460"/>
      <c r="OYA16" s="460"/>
      <c r="OYB16" s="460"/>
      <c r="OYC16" s="460"/>
      <c r="OYD16" s="460"/>
      <c r="OYE16" s="460"/>
      <c r="OYF16" s="460"/>
      <c r="OYG16" s="460"/>
      <c r="OYH16" s="460"/>
      <c r="OYI16" s="460"/>
      <c r="OYJ16" s="460"/>
      <c r="OYK16" s="460"/>
      <c r="OYL16" s="460"/>
      <c r="OYM16" s="460"/>
      <c r="OYN16" s="460"/>
      <c r="OYO16" s="460"/>
      <c r="OYP16" s="460"/>
      <c r="OYQ16" s="460"/>
      <c r="OYR16" s="460"/>
      <c r="OYS16" s="460"/>
      <c r="OYT16" s="460"/>
      <c r="OYU16" s="460"/>
      <c r="OYV16" s="460"/>
      <c r="OYW16" s="460"/>
      <c r="OYX16" s="460"/>
      <c r="OYY16" s="460"/>
      <c r="OYZ16" s="460"/>
      <c r="OZA16" s="460"/>
      <c r="OZB16" s="460"/>
      <c r="OZC16" s="460"/>
      <c r="OZD16" s="460"/>
      <c r="OZE16" s="460"/>
      <c r="OZF16" s="460"/>
      <c r="OZG16" s="460"/>
      <c r="OZH16" s="460"/>
      <c r="OZI16" s="460"/>
      <c r="OZJ16" s="460"/>
      <c r="OZK16" s="460"/>
      <c r="OZL16" s="460"/>
      <c r="OZM16" s="460"/>
      <c r="OZN16" s="460"/>
      <c r="OZO16" s="460"/>
      <c r="OZP16" s="460"/>
      <c r="OZQ16" s="460"/>
      <c r="OZR16" s="460"/>
      <c r="OZS16" s="460"/>
      <c r="OZT16" s="460"/>
      <c r="OZU16" s="460"/>
      <c r="OZV16" s="460"/>
      <c r="OZW16" s="460"/>
      <c r="OZX16" s="460"/>
      <c r="OZY16" s="460"/>
      <c r="OZZ16" s="460"/>
      <c r="PAA16" s="460"/>
      <c r="PAB16" s="460"/>
      <c r="PAC16" s="460"/>
      <c r="PAD16" s="460"/>
      <c r="PAE16" s="460"/>
      <c r="PAF16" s="460"/>
      <c r="PAG16" s="460"/>
      <c r="PAH16" s="460"/>
      <c r="PAI16" s="460"/>
      <c r="PAJ16" s="460"/>
      <c r="PAK16" s="460"/>
      <c r="PAL16" s="460"/>
      <c r="PAM16" s="460"/>
      <c r="PAN16" s="460"/>
      <c r="PAO16" s="460"/>
      <c r="PAP16" s="460"/>
      <c r="PAQ16" s="460"/>
      <c r="PAR16" s="460"/>
      <c r="PAS16" s="460"/>
      <c r="PAT16" s="460"/>
      <c r="PAU16" s="460"/>
      <c r="PAV16" s="460"/>
      <c r="PAW16" s="460"/>
      <c r="PAX16" s="460"/>
      <c r="PAY16" s="460"/>
      <c r="PAZ16" s="460"/>
      <c r="PBA16" s="460"/>
      <c r="PBB16" s="460"/>
      <c r="PBC16" s="460"/>
      <c r="PBD16" s="460"/>
      <c r="PBE16" s="460"/>
      <c r="PBF16" s="460"/>
      <c r="PBG16" s="460"/>
      <c r="PBH16" s="460"/>
      <c r="PBI16" s="460"/>
      <c r="PBJ16" s="460"/>
      <c r="PBK16" s="460"/>
      <c r="PBL16" s="460"/>
      <c r="PBM16" s="460"/>
      <c r="PBN16" s="460"/>
      <c r="PBO16" s="460"/>
      <c r="PBP16" s="460"/>
      <c r="PBQ16" s="460"/>
      <c r="PBR16" s="460"/>
      <c r="PBS16" s="460"/>
      <c r="PBT16" s="460"/>
      <c r="PBU16" s="460"/>
      <c r="PBV16" s="460"/>
      <c r="PBW16" s="460"/>
      <c r="PBX16" s="460"/>
      <c r="PBY16" s="460"/>
      <c r="PBZ16" s="460"/>
      <c r="PCA16" s="460"/>
      <c r="PCB16" s="460"/>
      <c r="PCC16" s="460"/>
      <c r="PCD16" s="460"/>
      <c r="PCE16" s="460"/>
      <c r="PCF16" s="460"/>
      <c r="PCG16" s="460"/>
      <c r="PCH16" s="460"/>
      <c r="PCI16" s="460"/>
      <c r="PCJ16" s="460"/>
      <c r="PCK16" s="460"/>
      <c r="PCL16" s="460"/>
      <c r="PCM16" s="460"/>
      <c r="PCN16" s="460"/>
      <c r="PCO16" s="460"/>
      <c r="PCP16" s="460"/>
      <c r="PCQ16" s="460"/>
      <c r="PCR16" s="460"/>
      <c r="PCS16" s="460"/>
      <c r="PCT16" s="460"/>
      <c r="PCU16" s="460"/>
      <c r="PCV16" s="460"/>
      <c r="PCW16" s="460"/>
      <c r="PCX16" s="460"/>
      <c r="PCY16" s="460"/>
      <c r="PCZ16" s="460"/>
      <c r="PDA16" s="460"/>
      <c r="PDB16" s="460"/>
      <c r="PDC16" s="460"/>
      <c r="PDD16" s="460"/>
      <c r="PDE16" s="460"/>
      <c r="PDF16" s="460"/>
      <c r="PDG16" s="460"/>
      <c r="PDH16" s="460"/>
      <c r="PDI16" s="460"/>
      <c r="PDJ16" s="460"/>
      <c r="PDK16" s="460"/>
      <c r="PDL16" s="460"/>
      <c r="PDM16" s="460"/>
      <c r="PDN16" s="460"/>
      <c r="PDO16" s="460"/>
      <c r="PDP16" s="460"/>
      <c r="PDQ16" s="460"/>
      <c r="PDR16" s="460"/>
      <c r="PDS16" s="460"/>
      <c r="PDT16" s="460"/>
      <c r="PDU16" s="460"/>
      <c r="PDV16" s="460"/>
      <c r="PDW16" s="460"/>
      <c r="PDX16" s="460"/>
      <c r="PDY16" s="460"/>
      <c r="PDZ16" s="460"/>
      <c r="PEA16" s="460"/>
      <c r="PEB16" s="460"/>
      <c r="PEC16" s="460"/>
      <c r="PED16" s="460"/>
      <c r="PEE16" s="460"/>
      <c r="PEF16" s="460"/>
      <c r="PEG16" s="460"/>
      <c r="PEH16" s="460"/>
      <c r="PEI16" s="460"/>
      <c r="PEJ16" s="460"/>
      <c r="PEK16" s="460"/>
      <c r="PEL16" s="460"/>
      <c r="PEM16" s="460"/>
      <c r="PEN16" s="460"/>
      <c r="PEO16" s="460"/>
      <c r="PEP16" s="460"/>
      <c r="PEQ16" s="460"/>
      <c r="PER16" s="460"/>
      <c r="PES16" s="460"/>
      <c r="PET16" s="460"/>
      <c r="PEU16" s="460"/>
      <c r="PEV16" s="460"/>
      <c r="PEW16" s="460"/>
      <c r="PEX16" s="460"/>
      <c r="PEY16" s="460"/>
      <c r="PEZ16" s="460"/>
      <c r="PFA16" s="460"/>
      <c r="PFB16" s="460"/>
      <c r="PFC16" s="460"/>
      <c r="PFD16" s="460"/>
      <c r="PFE16" s="460"/>
      <c r="PFF16" s="460"/>
      <c r="PFG16" s="460"/>
      <c r="PFH16" s="460"/>
      <c r="PFI16" s="460"/>
      <c r="PFJ16" s="460"/>
      <c r="PFK16" s="460"/>
      <c r="PFL16" s="460"/>
      <c r="PFM16" s="460"/>
      <c r="PFN16" s="460"/>
      <c r="PFO16" s="460"/>
      <c r="PFP16" s="460"/>
      <c r="PFQ16" s="460"/>
      <c r="PFR16" s="460"/>
      <c r="PFS16" s="460"/>
      <c r="PFT16" s="460"/>
      <c r="PFU16" s="460"/>
      <c r="PFV16" s="460"/>
      <c r="PFW16" s="460"/>
      <c r="PFX16" s="460"/>
      <c r="PFY16" s="460"/>
      <c r="PFZ16" s="460"/>
      <c r="PGA16" s="460"/>
      <c r="PGB16" s="460"/>
      <c r="PGC16" s="460"/>
      <c r="PGD16" s="460"/>
      <c r="PGE16" s="460"/>
      <c r="PGF16" s="460"/>
      <c r="PGG16" s="460"/>
      <c r="PGH16" s="460"/>
      <c r="PGI16" s="460"/>
      <c r="PGJ16" s="460"/>
      <c r="PGK16" s="460"/>
      <c r="PGL16" s="460"/>
      <c r="PGM16" s="460"/>
      <c r="PGN16" s="460"/>
      <c r="PGO16" s="460"/>
      <c r="PGP16" s="460"/>
      <c r="PGQ16" s="460"/>
      <c r="PGR16" s="460"/>
      <c r="PGS16" s="460"/>
      <c r="PGT16" s="460"/>
      <c r="PGU16" s="460"/>
      <c r="PGV16" s="460"/>
      <c r="PGW16" s="460"/>
      <c r="PGX16" s="460"/>
      <c r="PGY16" s="460"/>
      <c r="PGZ16" s="460"/>
      <c r="PHA16" s="460"/>
      <c r="PHB16" s="460"/>
      <c r="PHC16" s="460"/>
      <c r="PHD16" s="460"/>
      <c r="PHE16" s="460"/>
      <c r="PHF16" s="460"/>
      <c r="PHG16" s="460"/>
      <c r="PHH16" s="460"/>
      <c r="PHI16" s="460"/>
      <c r="PHJ16" s="460"/>
      <c r="PHK16" s="460"/>
      <c r="PHL16" s="460"/>
      <c r="PHM16" s="460"/>
      <c r="PHN16" s="460"/>
      <c r="PHO16" s="460"/>
      <c r="PHP16" s="460"/>
      <c r="PHQ16" s="460"/>
      <c r="PHR16" s="460"/>
      <c r="PHS16" s="460"/>
      <c r="PHT16" s="460"/>
      <c r="PHU16" s="460"/>
      <c r="PHV16" s="460"/>
      <c r="PHW16" s="460"/>
      <c r="PHX16" s="460"/>
      <c r="PHY16" s="460"/>
      <c r="PHZ16" s="460"/>
      <c r="PIA16" s="460"/>
      <c r="PIB16" s="460"/>
      <c r="PIC16" s="460"/>
      <c r="PID16" s="460"/>
      <c r="PIE16" s="460"/>
      <c r="PIF16" s="460"/>
      <c r="PIG16" s="460"/>
      <c r="PIH16" s="460"/>
      <c r="PII16" s="460"/>
      <c r="PIJ16" s="460"/>
      <c r="PIK16" s="460"/>
      <c r="PIL16" s="460"/>
      <c r="PIM16" s="460"/>
      <c r="PIN16" s="460"/>
      <c r="PIO16" s="460"/>
      <c r="PIP16" s="460"/>
      <c r="PIQ16" s="460"/>
      <c r="PIR16" s="460"/>
      <c r="PIS16" s="460"/>
      <c r="PIT16" s="460"/>
      <c r="PIU16" s="460"/>
      <c r="PIV16" s="460"/>
      <c r="PIW16" s="460"/>
      <c r="PIX16" s="460"/>
      <c r="PIY16" s="460"/>
      <c r="PIZ16" s="460"/>
      <c r="PJA16" s="460"/>
      <c r="PJB16" s="460"/>
      <c r="PJC16" s="460"/>
      <c r="PJD16" s="460"/>
      <c r="PJE16" s="460"/>
      <c r="PJF16" s="460"/>
      <c r="PJG16" s="460"/>
      <c r="PJH16" s="460"/>
      <c r="PJI16" s="460"/>
      <c r="PJJ16" s="460"/>
      <c r="PJK16" s="460"/>
      <c r="PJL16" s="460"/>
      <c r="PJM16" s="460"/>
      <c r="PJN16" s="460"/>
      <c r="PJO16" s="460"/>
      <c r="PJP16" s="460"/>
      <c r="PJQ16" s="460"/>
      <c r="PJR16" s="460"/>
      <c r="PJS16" s="460"/>
      <c r="PJT16" s="460"/>
      <c r="PJU16" s="460"/>
      <c r="PJV16" s="460"/>
      <c r="PJW16" s="460"/>
      <c r="PJX16" s="460"/>
      <c r="PJY16" s="460"/>
      <c r="PJZ16" s="460"/>
      <c r="PKA16" s="460"/>
      <c r="PKB16" s="460"/>
      <c r="PKC16" s="460"/>
      <c r="PKD16" s="460"/>
      <c r="PKE16" s="460"/>
      <c r="PKF16" s="460"/>
      <c r="PKG16" s="460"/>
      <c r="PKH16" s="460"/>
      <c r="PKI16" s="460"/>
      <c r="PKJ16" s="460"/>
      <c r="PKK16" s="460"/>
      <c r="PKL16" s="460"/>
      <c r="PKM16" s="460"/>
      <c r="PKN16" s="460"/>
      <c r="PKO16" s="460"/>
      <c r="PKP16" s="460"/>
      <c r="PKQ16" s="460"/>
      <c r="PKR16" s="460"/>
      <c r="PKS16" s="460"/>
      <c r="PKT16" s="460"/>
      <c r="PKU16" s="460"/>
      <c r="PKV16" s="460"/>
      <c r="PKW16" s="460"/>
      <c r="PKX16" s="460"/>
      <c r="PKY16" s="460"/>
      <c r="PKZ16" s="460"/>
      <c r="PLA16" s="460"/>
      <c r="PLB16" s="460"/>
      <c r="PLC16" s="460"/>
      <c r="PLD16" s="460"/>
      <c r="PLE16" s="460"/>
      <c r="PLF16" s="460"/>
      <c r="PLG16" s="460"/>
      <c r="PLH16" s="460"/>
      <c r="PLI16" s="460"/>
      <c r="PLJ16" s="460"/>
      <c r="PLK16" s="460"/>
      <c r="PLL16" s="460"/>
      <c r="PLM16" s="460"/>
      <c r="PLN16" s="460"/>
      <c r="PLO16" s="460"/>
      <c r="PLP16" s="460"/>
      <c r="PLQ16" s="460"/>
      <c r="PLR16" s="460"/>
      <c r="PLS16" s="460"/>
      <c r="PLT16" s="460"/>
      <c r="PLU16" s="460"/>
      <c r="PLV16" s="460"/>
      <c r="PLW16" s="460"/>
      <c r="PLX16" s="460"/>
      <c r="PLY16" s="460"/>
      <c r="PLZ16" s="460"/>
      <c r="PMA16" s="460"/>
      <c r="PMB16" s="460"/>
      <c r="PMC16" s="460"/>
      <c r="PMD16" s="460"/>
      <c r="PME16" s="460"/>
      <c r="PMF16" s="460"/>
      <c r="PMG16" s="460"/>
      <c r="PMH16" s="460"/>
      <c r="PMI16" s="460"/>
      <c r="PMJ16" s="460"/>
      <c r="PMK16" s="460"/>
      <c r="PML16" s="460"/>
      <c r="PMM16" s="460"/>
      <c r="PMN16" s="460"/>
      <c r="PMO16" s="460"/>
      <c r="PMP16" s="460"/>
      <c r="PMQ16" s="460"/>
      <c r="PMR16" s="460"/>
      <c r="PMS16" s="460"/>
      <c r="PMT16" s="460"/>
      <c r="PMU16" s="460"/>
      <c r="PMV16" s="460"/>
      <c r="PMW16" s="460"/>
      <c r="PMX16" s="460"/>
      <c r="PMY16" s="460"/>
      <c r="PMZ16" s="460"/>
      <c r="PNA16" s="460"/>
      <c r="PNB16" s="460"/>
      <c r="PNC16" s="460"/>
      <c r="PND16" s="460"/>
      <c r="PNE16" s="460"/>
      <c r="PNF16" s="460"/>
      <c r="PNG16" s="460"/>
      <c r="PNH16" s="460"/>
      <c r="PNI16" s="460"/>
      <c r="PNJ16" s="460"/>
      <c r="PNK16" s="460"/>
      <c r="PNL16" s="460"/>
      <c r="PNM16" s="460"/>
      <c r="PNN16" s="460"/>
      <c r="PNO16" s="460"/>
      <c r="PNP16" s="460"/>
      <c r="PNQ16" s="460"/>
      <c r="PNR16" s="460"/>
      <c r="PNS16" s="460"/>
      <c r="PNT16" s="460"/>
      <c r="PNU16" s="460"/>
      <c r="PNV16" s="460"/>
      <c r="PNW16" s="460"/>
      <c r="PNX16" s="460"/>
      <c r="PNY16" s="460"/>
      <c r="PNZ16" s="460"/>
      <c r="POA16" s="460"/>
      <c r="POB16" s="460"/>
      <c r="POC16" s="460"/>
      <c r="POD16" s="460"/>
      <c r="POE16" s="460"/>
      <c r="POF16" s="460"/>
      <c r="POG16" s="460"/>
      <c r="POH16" s="460"/>
      <c r="POI16" s="460"/>
      <c r="POJ16" s="460"/>
      <c r="POK16" s="460"/>
      <c r="POL16" s="460"/>
      <c r="POM16" s="460"/>
      <c r="PON16" s="460"/>
      <c r="POO16" s="460"/>
      <c r="POP16" s="460"/>
      <c r="POQ16" s="460"/>
      <c r="POR16" s="460"/>
      <c r="POS16" s="460"/>
      <c r="POT16" s="460"/>
      <c r="POU16" s="460"/>
      <c r="POV16" s="460"/>
      <c r="POW16" s="460"/>
      <c r="POX16" s="460"/>
      <c r="POY16" s="460"/>
      <c r="POZ16" s="460"/>
      <c r="PPA16" s="460"/>
      <c r="PPB16" s="460"/>
      <c r="PPC16" s="460"/>
      <c r="PPD16" s="460"/>
      <c r="PPE16" s="460"/>
      <c r="PPF16" s="460"/>
      <c r="PPG16" s="460"/>
      <c r="PPH16" s="460"/>
      <c r="PPI16" s="460"/>
      <c r="PPJ16" s="460"/>
      <c r="PPK16" s="460"/>
      <c r="PPL16" s="460"/>
      <c r="PPM16" s="460"/>
      <c r="PPN16" s="460"/>
      <c r="PPO16" s="460"/>
      <c r="PPP16" s="460"/>
      <c r="PPQ16" s="460"/>
      <c r="PPR16" s="460"/>
      <c r="PPS16" s="460"/>
      <c r="PPT16" s="460"/>
      <c r="PPU16" s="460"/>
      <c r="PPV16" s="460"/>
      <c r="PPW16" s="460"/>
      <c r="PPX16" s="460"/>
      <c r="PPY16" s="460"/>
      <c r="PPZ16" s="460"/>
      <c r="PQA16" s="460"/>
      <c r="PQB16" s="460"/>
      <c r="PQC16" s="460"/>
      <c r="PQD16" s="460"/>
      <c r="PQE16" s="460"/>
      <c r="PQF16" s="460"/>
      <c r="PQG16" s="460"/>
      <c r="PQH16" s="460"/>
      <c r="PQI16" s="460"/>
      <c r="PQJ16" s="460"/>
      <c r="PQK16" s="460"/>
      <c r="PQL16" s="460"/>
      <c r="PQM16" s="460"/>
      <c r="PQN16" s="460"/>
      <c r="PQO16" s="460"/>
      <c r="PQP16" s="460"/>
      <c r="PQQ16" s="460"/>
      <c r="PQR16" s="460"/>
      <c r="PQS16" s="460"/>
      <c r="PQT16" s="460"/>
      <c r="PQU16" s="460"/>
      <c r="PQV16" s="460"/>
      <c r="PQW16" s="460"/>
      <c r="PQX16" s="460"/>
      <c r="PQY16" s="460"/>
      <c r="PQZ16" s="460"/>
      <c r="PRA16" s="460"/>
      <c r="PRB16" s="460"/>
      <c r="PRC16" s="460"/>
      <c r="PRD16" s="460"/>
      <c r="PRE16" s="460"/>
      <c r="PRF16" s="460"/>
      <c r="PRG16" s="460"/>
      <c r="PRH16" s="460"/>
      <c r="PRI16" s="460"/>
      <c r="PRJ16" s="460"/>
      <c r="PRK16" s="460"/>
      <c r="PRL16" s="460"/>
      <c r="PRM16" s="460"/>
      <c r="PRN16" s="460"/>
      <c r="PRO16" s="460"/>
      <c r="PRP16" s="460"/>
      <c r="PRQ16" s="460"/>
      <c r="PRR16" s="460"/>
      <c r="PRS16" s="460"/>
      <c r="PRT16" s="460"/>
      <c r="PRU16" s="460"/>
      <c r="PRV16" s="460"/>
      <c r="PRW16" s="460"/>
      <c r="PRX16" s="460"/>
      <c r="PRY16" s="460"/>
      <c r="PRZ16" s="460"/>
      <c r="PSA16" s="460"/>
      <c r="PSB16" s="460"/>
      <c r="PSC16" s="460"/>
      <c r="PSD16" s="460"/>
      <c r="PSE16" s="460"/>
      <c r="PSF16" s="460"/>
      <c r="PSG16" s="460"/>
      <c r="PSH16" s="460"/>
      <c r="PSI16" s="460"/>
      <c r="PSJ16" s="460"/>
      <c r="PSK16" s="460"/>
      <c r="PSL16" s="460"/>
      <c r="PSM16" s="460"/>
      <c r="PSN16" s="460"/>
      <c r="PSO16" s="460"/>
      <c r="PSP16" s="460"/>
      <c r="PSQ16" s="460"/>
      <c r="PSR16" s="460"/>
      <c r="PSS16" s="460"/>
      <c r="PST16" s="460"/>
      <c r="PSU16" s="460"/>
      <c r="PSV16" s="460"/>
      <c r="PSW16" s="460"/>
      <c r="PSX16" s="460"/>
      <c r="PSY16" s="460"/>
      <c r="PSZ16" s="460"/>
      <c r="PTA16" s="460"/>
      <c r="PTB16" s="460"/>
      <c r="PTC16" s="460"/>
      <c r="PTD16" s="460"/>
      <c r="PTE16" s="460"/>
      <c r="PTF16" s="460"/>
      <c r="PTG16" s="460"/>
      <c r="PTH16" s="460"/>
      <c r="PTI16" s="460"/>
      <c r="PTJ16" s="460"/>
      <c r="PTK16" s="460"/>
      <c r="PTL16" s="460"/>
      <c r="PTM16" s="460"/>
      <c r="PTN16" s="460"/>
      <c r="PTO16" s="460"/>
      <c r="PTP16" s="460"/>
      <c r="PTQ16" s="460"/>
      <c r="PTR16" s="460"/>
      <c r="PTS16" s="460"/>
      <c r="PTT16" s="460"/>
      <c r="PTU16" s="460"/>
      <c r="PTV16" s="460"/>
      <c r="PTW16" s="460"/>
      <c r="PTX16" s="460"/>
      <c r="PTY16" s="460"/>
      <c r="PTZ16" s="460"/>
      <c r="PUA16" s="460"/>
      <c r="PUB16" s="460"/>
      <c r="PUC16" s="460"/>
      <c r="PUD16" s="460"/>
      <c r="PUE16" s="460"/>
      <c r="PUF16" s="460"/>
      <c r="PUG16" s="460"/>
      <c r="PUH16" s="460"/>
      <c r="PUI16" s="460"/>
      <c r="PUJ16" s="460"/>
      <c r="PUK16" s="460"/>
      <c r="PUL16" s="460"/>
      <c r="PUM16" s="460"/>
      <c r="PUN16" s="460"/>
      <c r="PUO16" s="460"/>
      <c r="PUP16" s="460"/>
      <c r="PUQ16" s="460"/>
      <c r="PUR16" s="460"/>
      <c r="PUS16" s="460"/>
      <c r="PUT16" s="460"/>
      <c r="PUU16" s="460"/>
      <c r="PUV16" s="460"/>
      <c r="PUW16" s="460"/>
      <c r="PUX16" s="460"/>
      <c r="PUY16" s="460"/>
      <c r="PUZ16" s="460"/>
      <c r="PVA16" s="460"/>
      <c r="PVB16" s="460"/>
      <c r="PVC16" s="460"/>
      <c r="PVD16" s="460"/>
      <c r="PVE16" s="460"/>
      <c r="PVF16" s="460"/>
      <c r="PVG16" s="460"/>
      <c r="PVH16" s="460"/>
      <c r="PVI16" s="460"/>
      <c r="PVJ16" s="460"/>
      <c r="PVK16" s="460"/>
      <c r="PVL16" s="460"/>
      <c r="PVM16" s="460"/>
      <c r="PVN16" s="460"/>
      <c r="PVO16" s="460"/>
      <c r="PVP16" s="460"/>
      <c r="PVQ16" s="460"/>
      <c r="PVR16" s="460"/>
      <c r="PVS16" s="460"/>
      <c r="PVT16" s="460"/>
      <c r="PVU16" s="460"/>
      <c r="PVV16" s="460"/>
      <c r="PVW16" s="460"/>
      <c r="PVX16" s="460"/>
      <c r="PVY16" s="460"/>
      <c r="PVZ16" s="460"/>
      <c r="PWA16" s="460"/>
      <c r="PWB16" s="460"/>
      <c r="PWC16" s="460"/>
      <c r="PWD16" s="460"/>
      <c r="PWE16" s="460"/>
      <c r="PWF16" s="460"/>
      <c r="PWG16" s="460"/>
      <c r="PWH16" s="460"/>
      <c r="PWI16" s="460"/>
      <c r="PWJ16" s="460"/>
      <c r="PWK16" s="460"/>
      <c r="PWL16" s="460"/>
      <c r="PWM16" s="460"/>
      <c r="PWN16" s="460"/>
      <c r="PWO16" s="460"/>
      <c r="PWP16" s="460"/>
      <c r="PWQ16" s="460"/>
      <c r="PWR16" s="460"/>
      <c r="PWS16" s="460"/>
      <c r="PWT16" s="460"/>
      <c r="PWU16" s="460"/>
      <c r="PWV16" s="460"/>
      <c r="PWW16" s="460"/>
      <c r="PWX16" s="460"/>
      <c r="PWY16" s="460"/>
      <c r="PWZ16" s="460"/>
      <c r="PXA16" s="460"/>
      <c r="PXB16" s="460"/>
      <c r="PXC16" s="460"/>
      <c r="PXD16" s="460"/>
      <c r="PXE16" s="460"/>
      <c r="PXF16" s="460"/>
      <c r="PXG16" s="460"/>
      <c r="PXH16" s="460"/>
      <c r="PXI16" s="460"/>
      <c r="PXJ16" s="460"/>
      <c r="PXK16" s="460"/>
      <c r="PXL16" s="460"/>
      <c r="PXM16" s="460"/>
      <c r="PXN16" s="460"/>
      <c r="PXO16" s="460"/>
      <c r="PXP16" s="460"/>
      <c r="PXQ16" s="460"/>
      <c r="PXR16" s="460"/>
      <c r="PXS16" s="460"/>
      <c r="PXT16" s="460"/>
      <c r="PXU16" s="460"/>
      <c r="PXV16" s="460"/>
      <c r="PXW16" s="460"/>
      <c r="PXX16" s="460"/>
      <c r="PXY16" s="460"/>
      <c r="PXZ16" s="460"/>
      <c r="PYA16" s="460"/>
      <c r="PYB16" s="460"/>
      <c r="PYC16" s="460"/>
      <c r="PYD16" s="460"/>
      <c r="PYE16" s="460"/>
      <c r="PYF16" s="460"/>
      <c r="PYG16" s="460"/>
      <c r="PYH16" s="460"/>
      <c r="PYI16" s="460"/>
      <c r="PYJ16" s="460"/>
      <c r="PYK16" s="460"/>
      <c r="PYL16" s="460"/>
      <c r="PYM16" s="460"/>
      <c r="PYN16" s="460"/>
      <c r="PYO16" s="460"/>
      <c r="PYP16" s="460"/>
      <c r="PYQ16" s="460"/>
      <c r="PYR16" s="460"/>
      <c r="PYS16" s="460"/>
      <c r="PYT16" s="460"/>
      <c r="PYU16" s="460"/>
      <c r="PYV16" s="460"/>
      <c r="PYW16" s="460"/>
      <c r="PYX16" s="460"/>
      <c r="PYY16" s="460"/>
      <c r="PYZ16" s="460"/>
      <c r="PZA16" s="460"/>
      <c r="PZB16" s="460"/>
      <c r="PZC16" s="460"/>
      <c r="PZD16" s="460"/>
      <c r="PZE16" s="460"/>
      <c r="PZF16" s="460"/>
      <c r="PZG16" s="460"/>
      <c r="PZH16" s="460"/>
      <c r="PZI16" s="460"/>
      <c r="PZJ16" s="460"/>
      <c r="PZK16" s="460"/>
      <c r="PZL16" s="460"/>
      <c r="PZM16" s="460"/>
      <c r="PZN16" s="460"/>
      <c r="PZO16" s="460"/>
      <c r="PZP16" s="460"/>
      <c r="PZQ16" s="460"/>
      <c r="PZR16" s="460"/>
      <c r="PZS16" s="460"/>
      <c r="PZT16" s="460"/>
      <c r="PZU16" s="460"/>
      <c r="PZV16" s="460"/>
      <c r="PZW16" s="460"/>
      <c r="PZX16" s="460"/>
      <c r="PZY16" s="460"/>
      <c r="PZZ16" s="460"/>
      <c r="QAA16" s="460"/>
      <c r="QAB16" s="460"/>
      <c r="QAC16" s="460"/>
      <c r="QAD16" s="460"/>
      <c r="QAE16" s="460"/>
      <c r="QAF16" s="460"/>
      <c r="QAG16" s="460"/>
      <c r="QAH16" s="460"/>
      <c r="QAI16" s="460"/>
      <c r="QAJ16" s="460"/>
      <c r="QAK16" s="460"/>
      <c r="QAL16" s="460"/>
      <c r="QAM16" s="460"/>
      <c r="QAN16" s="460"/>
      <c r="QAO16" s="460"/>
      <c r="QAP16" s="460"/>
      <c r="QAQ16" s="460"/>
      <c r="QAR16" s="460"/>
      <c r="QAS16" s="460"/>
      <c r="QAT16" s="460"/>
      <c r="QAU16" s="460"/>
      <c r="QAV16" s="460"/>
      <c r="QAW16" s="460"/>
      <c r="QAX16" s="460"/>
      <c r="QAY16" s="460"/>
      <c r="QAZ16" s="460"/>
      <c r="QBA16" s="460"/>
      <c r="QBB16" s="460"/>
      <c r="QBC16" s="460"/>
      <c r="QBD16" s="460"/>
      <c r="QBE16" s="460"/>
      <c r="QBF16" s="460"/>
      <c r="QBG16" s="460"/>
      <c r="QBH16" s="460"/>
      <c r="QBI16" s="460"/>
      <c r="QBJ16" s="460"/>
      <c r="QBK16" s="460"/>
      <c r="QBL16" s="460"/>
      <c r="QBM16" s="460"/>
      <c r="QBN16" s="460"/>
      <c r="QBO16" s="460"/>
      <c r="QBP16" s="460"/>
      <c r="QBQ16" s="460"/>
      <c r="QBR16" s="460"/>
      <c r="QBS16" s="460"/>
      <c r="QBT16" s="460"/>
      <c r="QBU16" s="460"/>
      <c r="QBV16" s="460"/>
      <c r="QBW16" s="460"/>
      <c r="QBX16" s="460"/>
      <c r="QBY16" s="460"/>
      <c r="QBZ16" s="460"/>
      <c r="QCA16" s="460"/>
      <c r="QCB16" s="460"/>
      <c r="QCC16" s="460"/>
      <c r="QCD16" s="460"/>
      <c r="QCE16" s="460"/>
      <c r="QCF16" s="460"/>
      <c r="QCG16" s="460"/>
      <c r="QCH16" s="460"/>
      <c r="QCI16" s="460"/>
      <c r="QCJ16" s="460"/>
      <c r="QCK16" s="460"/>
      <c r="QCL16" s="460"/>
      <c r="QCM16" s="460"/>
      <c r="QCN16" s="460"/>
      <c r="QCO16" s="460"/>
      <c r="QCP16" s="460"/>
      <c r="QCQ16" s="460"/>
      <c r="QCR16" s="460"/>
      <c r="QCS16" s="460"/>
      <c r="QCT16" s="460"/>
      <c r="QCU16" s="460"/>
      <c r="QCV16" s="460"/>
      <c r="QCW16" s="460"/>
      <c r="QCX16" s="460"/>
      <c r="QCY16" s="460"/>
      <c r="QCZ16" s="460"/>
      <c r="QDA16" s="460"/>
      <c r="QDB16" s="460"/>
      <c r="QDC16" s="460"/>
      <c r="QDD16" s="460"/>
      <c r="QDE16" s="460"/>
      <c r="QDF16" s="460"/>
      <c r="QDG16" s="460"/>
      <c r="QDH16" s="460"/>
      <c r="QDI16" s="460"/>
      <c r="QDJ16" s="460"/>
      <c r="QDK16" s="460"/>
      <c r="QDL16" s="460"/>
      <c r="QDM16" s="460"/>
      <c r="QDN16" s="460"/>
      <c r="QDO16" s="460"/>
      <c r="QDP16" s="460"/>
      <c r="QDQ16" s="460"/>
      <c r="QDR16" s="460"/>
      <c r="QDS16" s="460"/>
      <c r="QDT16" s="460"/>
      <c r="QDU16" s="460"/>
      <c r="QDV16" s="460"/>
      <c r="QDW16" s="460"/>
      <c r="QDX16" s="460"/>
      <c r="QDY16" s="460"/>
      <c r="QDZ16" s="460"/>
      <c r="QEA16" s="460"/>
      <c r="QEB16" s="460"/>
      <c r="QEC16" s="460"/>
      <c r="QED16" s="460"/>
      <c r="QEE16" s="460"/>
      <c r="QEF16" s="460"/>
      <c r="QEG16" s="460"/>
      <c r="QEH16" s="460"/>
      <c r="QEI16" s="460"/>
      <c r="QEJ16" s="460"/>
      <c r="QEK16" s="460"/>
      <c r="QEL16" s="460"/>
      <c r="QEM16" s="460"/>
      <c r="QEN16" s="460"/>
      <c r="QEO16" s="460"/>
      <c r="QEP16" s="460"/>
      <c r="QEQ16" s="460"/>
      <c r="QER16" s="460"/>
      <c r="QES16" s="460"/>
      <c r="QET16" s="460"/>
      <c r="QEU16" s="460"/>
      <c r="QEV16" s="460"/>
      <c r="QEW16" s="460"/>
      <c r="QEX16" s="460"/>
      <c r="QEY16" s="460"/>
      <c r="QEZ16" s="460"/>
      <c r="QFA16" s="460"/>
      <c r="QFB16" s="460"/>
      <c r="QFC16" s="460"/>
      <c r="QFD16" s="460"/>
      <c r="QFE16" s="460"/>
      <c r="QFF16" s="460"/>
      <c r="QFG16" s="460"/>
      <c r="QFH16" s="460"/>
      <c r="QFI16" s="460"/>
      <c r="QFJ16" s="460"/>
      <c r="QFK16" s="460"/>
      <c r="QFL16" s="460"/>
      <c r="QFM16" s="460"/>
      <c r="QFN16" s="460"/>
      <c r="QFO16" s="460"/>
      <c r="QFP16" s="460"/>
      <c r="QFQ16" s="460"/>
      <c r="QFR16" s="460"/>
      <c r="QFS16" s="460"/>
      <c r="QFT16" s="460"/>
      <c r="QFU16" s="460"/>
      <c r="QFV16" s="460"/>
      <c r="QFW16" s="460"/>
      <c r="QFX16" s="460"/>
      <c r="QFY16" s="460"/>
      <c r="QFZ16" s="460"/>
      <c r="QGA16" s="460"/>
      <c r="QGB16" s="460"/>
      <c r="QGC16" s="460"/>
      <c r="QGD16" s="460"/>
      <c r="QGE16" s="460"/>
      <c r="QGF16" s="460"/>
      <c r="QGG16" s="460"/>
      <c r="QGH16" s="460"/>
      <c r="QGI16" s="460"/>
      <c r="QGJ16" s="460"/>
      <c r="QGK16" s="460"/>
      <c r="QGL16" s="460"/>
      <c r="QGM16" s="460"/>
      <c r="QGN16" s="460"/>
      <c r="QGO16" s="460"/>
      <c r="QGP16" s="460"/>
      <c r="QGQ16" s="460"/>
      <c r="QGR16" s="460"/>
      <c r="QGS16" s="460"/>
      <c r="QGT16" s="460"/>
      <c r="QGU16" s="460"/>
      <c r="QGV16" s="460"/>
      <c r="QGW16" s="460"/>
      <c r="QGX16" s="460"/>
      <c r="QGY16" s="460"/>
      <c r="QGZ16" s="460"/>
      <c r="QHA16" s="460"/>
      <c r="QHB16" s="460"/>
      <c r="QHC16" s="460"/>
      <c r="QHD16" s="460"/>
      <c r="QHE16" s="460"/>
      <c r="QHF16" s="460"/>
      <c r="QHG16" s="460"/>
      <c r="QHH16" s="460"/>
      <c r="QHI16" s="460"/>
      <c r="QHJ16" s="460"/>
      <c r="QHK16" s="460"/>
      <c r="QHL16" s="460"/>
      <c r="QHM16" s="460"/>
      <c r="QHN16" s="460"/>
      <c r="QHO16" s="460"/>
      <c r="QHP16" s="460"/>
      <c r="QHQ16" s="460"/>
      <c r="QHR16" s="460"/>
      <c r="QHS16" s="460"/>
      <c r="QHT16" s="460"/>
      <c r="QHU16" s="460"/>
      <c r="QHV16" s="460"/>
      <c r="QHW16" s="460"/>
      <c r="QHX16" s="460"/>
      <c r="QHY16" s="460"/>
      <c r="QHZ16" s="460"/>
      <c r="QIA16" s="460"/>
      <c r="QIB16" s="460"/>
      <c r="QIC16" s="460"/>
      <c r="QID16" s="460"/>
      <c r="QIE16" s="460"/>
      <c r="QIF16" s="460"/>
      <c r="QIG16" s="460"/>
      <c r="QIH16" s="460"/>
      <c r="QII16" s="460"/>
      <c r="QIJ16" s="460"/>
      <c r="QIK16" s="460"/>
      <c r="QIL16" s="460"/>
      <c r="QIM16" s="460"/>
      <c r="QIN16" s="460"/>
      <c r="QIO16" s="460"/>
      <c r="QIP16" s="460"/>
      <c r="QIQ16" s="460"/>
      <c r="QIR16" s="460"/>
      <c r="QIS16" s="460"/>
      <c r="QIT16" s="460"/>
      <c r="QIU16" s="460"/>
      <c r="QIV16" s="460"/>
      <c r="QIW16" s="460"/>
      <c r="QIX16" s="460"/>
      <c r="QIY16" s="460"/>
      <c r="QIZ16" s="460"/>
      <c r="QJA16" s="460"/>
      <c r="QJB16" s="460"/>
      <c r="QJC16" s="460"/>
      <c r="QJD16" s="460"/>
      <c r="QJE16" s="460"/>
      <c r="QJF16" s="460"/>
      <c r="QJG16" s="460"/>
      <c r="QJH16" s="460"/>
      <c r="QJI16" s="460"/>
      <c r="QJJ16" s="460"/>
      <c r="QJK16" s="460"/>
      <c r="QJL16" s="460"/>
      <c r="QJM16" s="460"/>
      <c r="QJN16" s="460"/>
      <c r="QJO16" s="460"/>
      <c r="QJP16" s="460"/>
      <c r="QJQ16" s="460"/>
      <c r="QJR16" s="460"/>
      <c r="QJS16" s="460"/>
      <c r="QJT16" s="460"/>
      <c r="QJU16" s="460"/>
      <c r="QJV16" s="460"/>
      <c r="QJW16" s="460"/>
      <c r="QJX16" s="460"/>
      <c r="QJY16" s="460"/>
      <c r="QJZ16" s="460"/>
      <c r="QKA16" s="460"/>
      <c r="QKB16" s="460"/>
      <c r="QKC16" s="460"/>
      <c r="QKD16" s="460"/>
      <c r="QKE16" s="460"/>
      <c r="QKF16" s="460"/>
      <c r="QKG16" s="460"/>
      <c r="QKH16" s="460"/>
      <c r="QKI16" s="460"/>
      <c r="QKJ16" s="460"/>
      <c r="QKK16" s="460"/>
      <c r="QKL16" s="460"/>
      <c r="QKM16" s="460"/>
      <c r="QKN16" s="460"/>
      <c r="QKO16" s="460"/>
      <c r="QKP16" s="460"/>
      <c r="QKQ16" s="460"/>
      <c r="QKR16" s="460"/>
      <c r="QKS16" s="460"/>
      <c r="QKT16" s="460"/>
      <c r="QKU16" s="460"/>
      <c r="QKV16" s="460"/>
      <c r="QKW16" s="460"/>
      <c r="QKX16" s="460"/>
      <c r="QKY16" s="460"/>
      <c r="QKZ16" s="460"/>
      <c r="QLA16" s="460"/>
      <c r="QLB16" s="460"/>
      <c r="QLC16" s="460"/>
      <c r="QLD16" s="460"/>
      <c r="QLE16" s="460"/>
      <c r="QLF16" s="460"/>
      <c r="QLG16" s="460"/>
      <c r="QLH16" s="460"/>
      <c r="QLI16" s="460"/>
      <c r="QLJ16" s="460"/>
      <c r="QLK16" s="460"/>
      <c r="QLL16" s="460"/>
      <c r="QLM16" s="460"/>
      <c r="QLN16" s="460"/>
      <c r="QLO16" s="460"/>
      <c r="QLP16" s="460"/>
      <c r="QLQ16" s="460"/>
      <c r="QLR16" s="460"/>
      <c r="QLS16" s="460"/>
      <c r="QLT16" s="460"/>
      <c r="QLU16" s="460"/>
      <c r="QLV16" s="460"/>
      <c r="QLW16" s="460"/>
      <c r="QLX16" s="460"/>
      <c r="QLY16" s="460"/>
      <c r="QLZ16" s="460"/>
      <c r="QMA16" s="460"/>
      <c r="QMB16" s="460"/>
      <c r="QMC16" s="460"/>
      <c r="QMD16" s="460"/>
      <c r="QME16" s="460"/>
      <c r="QMF16" s="460"/>
      <c r="QMG16" s="460"/>
      <c r="QMH16" s="460"/>
      <c r="QMI16" s="460"/>
      <c r="QMJ16" s="460"/>
      <c r="QMK16" s="460"/>
      <c r="QML16" s="460"/>
      <c r="QMM16" s="460"/>
      <c r="QMN16" s="460"/>
      <c r="QMO16" s="460"/>
      <c r="QMP16" s="460"/>
      <c r="QMQ16" s="460"/>
      <c r="QMR16" s="460"/>
      <c r="QMS16" s="460"/>
      <c r="QMT16" s="460"/>
      <c r="QMU16" s="460"/>
      <c r="QMV16" s="460"/>
      <c r="QMW16" s="460"/>
      <c r="QMX16" s="460"/>
      <c r="QMY16" s="460"/>
      <c r="QMZ16" s="460"/>
      <c r="QNA16" s="460"/>
      <c r="QNB16" s="460"/>
      <c r="QNC16" s="460"/>
      <c r="QND16" s="460"/>
      <c r="QNE16" s="460"/>
      <c r="QNF16" s="460"/>
      <c r="QNG16" s="460"/>
      <c r="QNH16" s="460"/>
      <c r="QNI16" s="460"/>
      <c r="QNJ16" s="460"/>
      <c r="QNK16" s="460"/>
      <c r="QNL16" s="460"/>
      <c r="QNM16" s="460"/>
      <c r="QNN16" s="460"/>
      <c r="QNO16" s="460"/>
      <c r="QNP16" s="460"/>
      <c r="QNQ16" s="460"/>
      <c r="QNR16" s="460"/>
      <c r="QNS16" s="460"/>
      <c r="QNT16" s="460"/>
      <c r="QNU16" s="460"/>
      <c r="QNV16" s="460"/>
      <c r="QNW16" s="460"/>
      <c r="QNX16" s="460"/>
      <c r="QNY16" s="460"/>
      <c r="QNZ16" s="460"/>
      <c r="QOA16" s="460"/>
      <c r="QOB16" s="460"/>
      <c r="QOC16" s="460"/>
      <c r="QOD16" s="460"/>
      <c r="QOE16" s="460"/>
      <c r="QOF16" s="460"/>
      <c r="QOG16" s="460"/>
      <c r="QOH16" s="460"/>
      <c r="QOI16" s="460"/>
      <c r="QOJ16" s="460"/>
      <c r="QOK16" s="460"/>
      <c r="QOL16" s="460"/>
      <c r="QOM16" s="460"/>
      <c r="QON16" s="460"/>
      <c r="QOO16" s="460"/>
      <c r="QOP16" s="460"/>
      <c r="QOQ16" s="460"/>
      <c r="QOR16" s="460"/>
      <c r="QOS16" s="460"/>
      <c r="QOT16" s="460"/>
      <c r="QOU16" s="460"/>
      <c r="QOV16" s="460"/>
      <c r="QOW16" s="460"/>
      <c r="QOX16" s="460"/>
      <c r="QOY16" s="460"/>
      <c r="QOZ16" s="460"/>
      <c r="QPA16" s="460"/>
      <c r="QPB16" s="460"/>
      <c r="QPC16" s="460"/>
      <c r="QPD16" s="460"/>
      <c r="QPE16" s="460"/>
      <c r="QPF16" s="460"/>
      <c r="QPG16" s="460"/>
      <c r="QPH16" s="460"/>
      <c r="QPI16" s="460"/>
      <c r="QPJ16" s="460"/>
      <c r="QPK16" s="460"/>
      <c r="QPL16" s="460"/>
      <c r="QPM16" s="460"/>
      <c r="QPN16" s="460"/>
      <c r="QPO16" s="460"/>
      <c r="QPP16" s="460"/>
      <c r="QPQ16" s="460"/>
      <c r="QPR16" s="460"/>
      <c r="QPS16" s="460"/>
      <c r="QPT16" s="460"/>
      <c r="QPU16" s="460"/>
      <c r="QPV16" s="460"/>
      <c r="QPW16" s="460"/>
      <c r="QPX16" s="460"/>
      <c r="QPY16" s="460"/>
      <c r="QPZ16" s="460"/>
      <c r="QQA16" s="460"/>
      <c r="QQB16" s="460"/>
      <c r="QQC16" s="460"/>
      <c r="QQD16" s="460"/>
      <c r="QQE16" s="460"/>
      <c r="QQF16" s="460"/>
      <c r="QQG16" s="460"/>
      <c r="QQH16" s="460"/>
      <c r="QQI16" s="460"/>
      <c r="QQJ16" s="460"/>
      <c r="QQK16" s="460"/>
      <c r="QQL16" s="460"/>
      <c r="QQM16" s="460"/>
      <c r="QQN16" s="460"/>
      <c r="QQO16" s="460"/>
      <c r="QQP16" s="460"/>
      <c r="QQQ16" s="460"/>
      <c r="QQR16" s="460"/>
      <c r="QQS16" s="460"/>
      <c r="QQT16" s="460"/>
      <c r="QQU16" s="460"/>
      <c r="QQV16" s="460"/>
      <c r="QQW16" s="460"/>
      <c r="QQX16" s="460"/>
      <c r="QQY16" s="460"/>
      <c r="QQZ16" s="460"/>
      <c r="QRA16" s="460"/>
      <c r="QRB16" s="460"/>
      <c r="QRC16" s="460"/>
      <c r="QRD16" s="460"/>
      <c r="QRE16" s="460"/>
      <c r="QRF16" s="460"/>
      <c r="QRG16" s="460"/>
      <c r="QRH16" s="460"/>
      <c r="QRI16" s="460"/>
      <c r="QRJ16" s="460"/>
      <c r="QRK16" s="460"/>
      <c r="QRL16" s="460"/>
      <c r="QRM16" s="460"/>
      <c r="QRN16" s="460"/>
      <c r="QRO16" s="460"/>
      <c r="QRP16" s="460"/>
      <c r="QRQ16" s="460"/>
      <c r="QRR16" s="460"/>
      <c r="QRS16" s="460"/>
      <c r="QRT16" s="460"/>
      <c r="QRU16" s="460"/>
      <c r="QRV16" s="460"/>
      <c r="QRW16" s="460"/>
      <c r="QRX16" s="460"/>
      <c r="QRY16" s="460"/>
      <c r="QRZ16" s="460"/>
      <c r="QSA16" s="460"/>
      <c r="QSB16" s="460"/>
      <c r="QSC16" s="460"/>
      <c r="QSD16" s="460"/>
      <c r="QSE16" s="460"/>
      <c r="QSF16" s="460"/>
      <c r="QSG16" s="460"/>
      <c r="QSH16" s="460"/>
      <c r="QSI16" s="460"/>
      <c r="QSJ16" s="460"/>
      <c r="QSK16" s="460"/>
      <c r="QSL16" s="460"/>
      <c r="QSM16" s="460"/>
      <c r="QSN16" s="460"/>
      <c r="QSO16" s="460"/>
      <c r="QSP16" s="460"/>
      <c r="QSQ16" s="460"/>
      <c r="QSR16" s="460"/>
      <c r="QSS16" s="460"/>
      <c r="QST16" s="460"/>
      <c r="QSU16" s="460"/>
      <c r="QSV16" s="460"/>
      <c r="QSW16" s="460"/>
      <c r="QSX16" s="460"/>
      <c r="QSY16" s="460"/>
      <c r="QSZ16" s="460"/>
      <c r="QTA16" s="460"/>
      <c r="QTB16" s="460"/>
      <c r="QTC16" s="460"/>
      <c r="QTD16" s="460"/>
      <c r="QTE16" s="460"/>
      <c r="QTF16" s="460"/>
      <c r="QTG16" s="460"/>
      <c r="QTH16" s="460"/>
      <c r="QTI16" s="460"/>
      <c r="QTJ16" s="460"/>
      <c r="QTK16" s="460"/>
      <c r="QTL16" s="460"/>
      <c r="QTM16" s="460"/>
      <c r="QTN16" s="460"/>
      <c r="QTO16" s="460"/>
      <c r="QTP16" s="460"/>
      <c r="QTQ16" s="460"/>
      <c r="QTR16" s="460"/>
      <c r="QTS16" s="460"/>
      <c r="QTT16" s="460"/>
      <c r="QTU16" s="460"/>
      <c r="QTV16" s="460"/>
      <c r="QTW16" s="460"/>
      <c r="QTX16" s="460"/>
      <c r="QTY16" s="460"/>
      <c r="QTZ16" s="460"/>
      <c r="QUA16" s="460"/>
      <c r="QUB16" s="460"/>
      <c r="QUC16" s="460"/>
      <c r="QUD16" s="460"/>
      <c r="QUE16" s="460"/>
      <c r="QUF16" s="460"/>
      <c r="QUG16" s="460"/>
      <c r="QUH16" s="460"/>
      <c r="QUI16" s="460"/>
      <c r="QUJ16" s="460"/>
      <c r="QUK16" s="460"/>
      <c r="QUL16" s="460"/>
      <c r="QUM16" s="460"/>
      <c r="QUN16" s="460"/>
      <c r="QUO16" s="460"/>
      <c r="QUP16" s="460"/>
      <c r="QUQ16" s="460"/>
      <c r="QUR16" s="460"/>
      <c r="QUS16" s="460"/>
      <c r="QUT16" s="460"/>
      <c r="QUU16" s="460"/>
      <c r="QUV16" s="460"/>
      <c r="QUW16" s="460"/>
      <c r="QUX16" s="460"/>
      <c r="QUY16" s="460"/>
      <c r="QUZ16" s="460"/>
      <c r="QVA16" s="460"/>
      <c r="QVB16" s="460"/>
      <c r="QVC16" s="460"/>
      <c r="QVD16" s="460"/>
      <c r="QVE16" s="460"/>
      <c r="QVF16" s="460"/>
      <c r="QVG16" s="460"/>
      <c r="QVH16" s="460"/>
      <c r="QVI16" s="460"/>
      <c r="QVJ16" s="460"/>
      <c r="QVK16" s="460"/>
      <c r="QVL16" s="460"/>
      <c r="QVM16" s="460"/>
      <c r="QVN16" s="460"/>
      <c r="QVO16" s="460"/>
      <c r="QVP16" s="460"/>
      <c r="QVQ16" s="460"/>
      <c r="QVR16" s="460"/>
      <c r="QVS16" s="460"/>
      <c r="QVT16" s="460"/>
      <c r="QVU16" s="460"/>
      <c r="QVV16" s="460"/>
      <c r="QVW16" s="460"/>
      <c r="QVX16" s="460"/>
      <c r="QVY16" s="460"/>
      <c r="QVZ16" s="460"/>
      <c r="QWA16" s="460"/>
      <c r="QWB16" s="460"/>
      <c r="QWC16" s="460"/>
      <c r="QWD16" s="460"/>
      <c r="QWE16" s="460"/>
      <c r="QWF16" s="460"/>
      <c r="QWG16" s="460"/>
      <c r="QWH16" s="460"/>
      <c r="QWI16" s="460"/>
      <c r="QWJ16" s="460"/>
      <c r="QWK16" s="460"/>
      <c r="QWL16" s="460"/>
      <c r="QWM16" s="460"/>
      <c r="QWN16" s="460"/>
      <c r="QWO16" s="460"/>
      <c r="QWP16" s="460"/>
      <c r="QWQ16" s="460"/>
      <c r="QWR16" s="460"/>
      <c r="QWS16" s="460"/>
      <c r="QWT16" s="460"/>
      <c r="QWU16" s="460"/>
      <c r="QWV16" s="460"/>
      <c r="QWW16" s="460"/>
      <c r="QWX16" s="460"/>
      <c r="QWY16" s="460"/>
      <c r="QWZ16" s="460"/>
      <c r="QXA16" s="460"/>
      <c r="QXB16" s="460"/>
      <c r="QXC16" s="460"/>
      <c r="QXD16" s="460"/>
      <c r="QXE16" s="460"/>
      <c r="QXF16" s="460"/>
      <c r="QXG16" s="460"/>
      <c r="QXH16" s="460"/>
      <c r="QXI16" s="460"/>
      <c r="QXJ16" s="460"/>
      <c r="QXK16" s="460"/>
      <c r="QXL16" s="460"/>
      <c r="QXM16" s="460"/>
      <c r="QXN16" s="460"/>
      <c r="QXO16" s="460"/>
      <c r="QXP16" s="460"/>
      <c r="QXQ16" s="460"/>
      <c r="QXR16" s="460"/>
      <c r="QXS16" s="460"/>
      <c r="QXT16" s="460"/>
      <c r="QXU16" s="460"/>
      <c r="QXV16" s="460"/>
      <c r="QXW16" s="460"/>
      <c r="QXX16" s="460"/>
      <c r="QXY16" s="460"/>
      <c r="QXZ16" s="460"/>
      <c r="QYA16" s="460"/>
      <c r="QYB16" s="460"/>
      <c r="QYC16" s="460"/>
      <c r="QYD16" s="460"/>
      <c r="QYE16" s="460"/>
      <c r="QYF16" s="460"/>
      <c r="QYG16" s="460"/>
      <c r="QYH16" s="460"/>
      <c r="QYI16" s="460"/>
      <c r="QYJ16" s="460"/>
      <c r="QYK16" s="460"/>
      <c r="QYL16" s="460"/>
      <c r="QYM16" s="460"/>
      <c r="QYN16" s="460"/>
      <c r="QYO16" s="460"/>
      <c r="QYP16" s="460"/>
      <c r="QYQ16" s="460"/>
      <c r="QYR16" s="460"/>
      <c r="QYS16" s="460"/>
      <c r="QYT16" s="460"/>
      <c r="QYU16" s="460"/>
      <c r="QYV16" s="460"/>
      <c r="QYW16" s="460"/>
      <c r="QYX16" s="460"/>
      <c r="QYY16" s="460"/>
      <c r="QYZ16" s="460"/>
      <c r="QZA16" s="460"/>
      <c r="QZB16" s="460"/>
      <c r="QZC16" s="460"/>
      <c r="QZD16" s="460"/>
      <c r="QZE16" s="460"/>
      <c r="QZF16" s="460"/>
      <c r="QZG16" s="460"/>
      <c r="QZH16" s="460"/>
      <c r="QZI16" s="460"/>
      <c r="QZJ16" s="460"/>
      <c r="QZK16" s="460"/>
      <c r="QZL16" s="460"/>
      <c r="QZM16" s="460"/>
      <c r="QZN16" s="460"/>
      <c r="QZO16" s="460"/>
      <c r="QZP16" s="460"/>
      <c r="QZQ16" s="460"/>
      <c r="QZR16" s="460"/>
      <c r="QZS16" s="460"/>
      <c r="QZT16" s="460"/>
      <c r="QZU16" s="460"/>
      <c r="QZV16" s="460"/>
      <c r="QZW16" s="460"/>
      <c r="QZX16" s="460"/>
      <c r="QZY16" s="460"/>
      <c r="QZZ16" s="460"/>
      <c r="RAA16" s="460"/>
      <c r="RAB16" s="460"/>
      <c r="RAC16" s="460"/>
      <c r="RAD16" s="460"/>
      <c r="RAE16" s="460"/>
      <c r="RAF16" s="460"/>
      <c r="RAG16" s="460"/>
      <c r="RAH16" s="460"/>
      <c r="RAI16" s="460"/>
      <c r="RAJ16" s="460"/>
      <c r="RAK16" s="460"/>
      <c r="RAL16" s="460"/>
      <c r="RAM16" s="460"/>
      <c r="RAN16" s="460"/>
      <c r="RAO16" s="460"/>
      <c r="RAP16" s="460"/>
      <c r="RAQ16" s="460"/>
      <c r="RAR16" s="460"/>
      <c r="RAS16" s="460"/>
      <c r="RAT16" s="460"/>
      <c r="RAU16" s="460"/>
      <c r="RAV16" s="460"/>
      <c r="RAW16" s="460"/>
      <c r="RAX16" s="460"/>
      <c r="RAY16" s="460"/>
      <c r="RAZ16" s="460"/>
      <c r="RBA16" s="460"/>
      <c r="RBB16" s="460"/>
      <c r="RBC16" s="460"/>
      <c r="RBD16" s="460"/>
      <c r="RBE16" s="460"/>
      <c r="RBF16" s="460"/>
      <c r="RBG16" s="460"/>
      <c r="RBH16" s="460"/>
      <c r="RBI16" s="460"/>
      <c r="RBJ16" s="460"/>
      <c r="RBK16" s="460"/>
      <c r="RBL16" s="460"/>
      <c r="RBM16" s="460"/>
      <c r="RBN16" s="460"/>
      <c r="RBO16" s="460"/>
      <c r="RBP16" s="460"/>
      <c r="RBQ16" s="460"/>
      <c r="RBR16" s="460"/>
      <c r="RBS16" s="460"/>
      <c r="RBT16" s="460"/>
      <c r="RBU16" s="460"/>
      <c r="RBV16" s="460"/>
      <c r="RBW16" s="460"/>
      <c r="RBX16" s="460"/>
      <c r="RBY16" s="460"/>
      <c r="RBZ16" s="460"/>
      <c r="RCA16" s="460"/>
      <c r="RCB16" s="460"/>
      <c r="RCC16" s="460"/>
      <c r="RCD16" s="460"/>
      <c r="RCE16" s="460"/>
      <c r="RCF16" s="460"/>
      <c r="RCG16" s="460"/>
      <c r="RCH16" s="460"/>
      <c r="RCI16" s="460"/>
      <c r="RCJ16" s="460"/>
      <c r="RCK16" s="460"/>
      <c r="RCL16" s="460"/>
      <c r="RCM16" s="460"/>
      <c r="RCN16" s="460"/>
      <c r="RCO16" s="460"/>
      <c r="RCP16" s="460"/>
      <c r="RCQ16" s="460"/>
      <c r="RCR16" s="460"/>
      <c r="RCS16" s="460"/>
      <c r="RCT16" s="460"/>
      <c r="RCU16" s="460"/>
      <c r="RCV16" s="460"/>
      <c r="RCW16" s="460"/>
      <c r="RCX16" s="460"/>
      <c r="RCY16" s="460"/>
      <c r="RCZ16" s="460"/>
      <c r="RDA16" s="460"/>
      <c r="RDB16" s="460"/>
      <c r="RDC16" s="460"/>
      <c r="RDD16" s="460"/>
      <c r="RDE16" s="460"/>
      <c r="RDF16" s="460"/>
      <c r="RDG16" s="460"/>
      <c r="RDH16" s="460"/>
      <c r="RDI16" s="460"/>
      <c r="RDJ16" s="460"/>
      <c r="RDK16" s="460"/>
      <c r="RDL16" s="460"/>
      <c r="RDM16" s="460"/>
      <c r="RDN16" s="460"/>
      <c r="RDO16" s="460"/>
      <c r="RDP16" s="460"/>
      <c r="RDQ16" s="460"/>
      <c r="RDR16" s="460"/>
      <c r="RDS16" s="460"/>
      <c r="RDT16" s="460"/>
      <c r="RDU16" s="460"/>
      <c r="RDV16" s="460"/>
      <c r="RDW16" s="460"/>
      <c r="RDX16" s="460"/>
      <c r="RDY16" s="460"/>
      <c r="RDZ16" s="460"/>
      <c r="REA16" s="460"/>
      <c r="REB16" s="460"/>
      <c r="REC16" s="460"/>
      <c r="RED16" s="460"/>
      <c r="REE16" s="460"/>
      <c r="REF16" s="460"/>
      <c r="REG16" s="460"/>
      <c r="REH16" s="460"/>
      <c r="REI16" s="460"/>
      <c r="REJ16" s="460"/>
      <c r="REK16" s="460"/>
      <c r="REL16" s="460"/>
      <c r="REM16" s="460"/>
      <c r="REN16" s="460"/>
      <c r="REO16" s="460"/>
      <c r="REP16" s="460"/>
      <c r="REQ16" s="460"/>
      <c r="RER16" s="460"/>
      <c r="RES16" s="460"/>
      <c r="RET16" s="460"/>
      <c r="REU16" s="460"/>
      <c r="REV16" s="460"/>
      <c r="REW16" s="460"/>
      <c r="REX16" s="460"/>
      <c r="REY16" s="460"/>
      <c r="REZ16" s="460"/>
      <c r="RFA16" s="460"/>
      <c r="RFB16" s="460"/>
      <c r="RFC16" s="460"/>
      <c r="RFD16" s="460"/>
      <c r="RFE16" s="460"/>
      <c r="RFF16" s="460"/>
      <c r="RFG16" s="460"/>
      <c r="RFH16" s="460"/>
      <c r="RFI16" s="460"/>
      <c r="RFJ16" s="460"/>
      <c r="RFK16" s="460"/>
      <c r="RFL16" s="460"/>
      <c r="RFM16" s="460"/>
      <c r="RFN16" s="460"/>
      <c r="RFO16" s="460"/>
      <c r="RFP16" s="460"/>
      <c r="RFQ16" s="460"/>
      <c r="RFR16" s="460"/>
      <c r="RFS16" s="460"/>
      <c r="RFT16" s="460"/>
      <c r="RFU16" s="460"/>
      <c r="RFV16" s="460"/>
      <c r="RFW16" s="460"/>
      <c r="RFX16" s="460"/>
      <c r="RFY16" s="460"/>
      <c r="RFZ16" s="460"/>
      <c r="RGA16" s="460"/>
      <c r="RGB16" s="460"/>
      <c r="RGC16" s="460"/>
      <c r="RGD16" s="460"/>
      <c r="RGE16" s="460"/>
      <c r="RGF16" s="460"/>
      <c r="RGG16" s="460"/>
      <c r="RGH16" s="460"/>
      <c r="RGI16" s="460"/>
      <c r="RGJ16" s="460"/>
      <c r="RGK16" s="460"/>
      <c r="RGL16" s="460"/>
      <c r="RGM16" s="460"/>
      <c r="RGN16" s="460"/>
      <c r="RGO16" s="460"/>
      <c r="RGP16" s="460"/>
      <c r="RGQ16" s="460"/>
      <c r="RGR16" s="460"/>
      <c r="RGS16" s="460"/>
      <c r="RGT16" s="460"/>
      <c r="RGU16" s="460"/>
      <c r="RGV16" s="460"/>
      <c r="RGW16" s="460"/>
      <c r="RGX16" s="460"/>
      <c r="RGY16" s="460"/>
      <c r="RGZ16" s="460"/>
      <c r="RHA16" s="460"/>
      <c r="RHB16" s="460"/>
      <c r="RHC16" s="460"/>
      <c r="RHD16" s="460"/>
      <c r="RHE16" s="460"/>
      <c r="RHF16" s="460"/>
      <c r="RHG16" s="460"/>
      <c r="RHH16" s="460"/>
      <c r="RHI16" s="460"/>
      <c r="RHJ16" s="460"/>
      <c r="RHK16" s="460"/>
      <c r="RHL16" s="460"/>
      <c r="RHM16" s="460"/>
      <c r="RHN16" s="460"/>
      <c r="RHO16" s="460"/>
      <c r="RHP16" s="460"/>
      <c r="RHQ16" s="460"/>
      <c r="RHR16" s="460"/>
      <c r="RHS16" s="460"/>
      <c r="RHT16" s="460"/>
      <c r="RHU16" s="460"/>
      <c r="RHV16" s="460"/>
      <c r="RHW16" s="460"/>
      <c r="RHX16" s="460"/>
      <c r="RHY16" s="460"/>
      <c r="RHZ16" s="460"/>
      <c r="RIA16" s="460"/>
      <c r="RIB16" s="460"/>
      <c r="RIC16" s="460"/>
      <c r="RID16" s="460"/>
      <c r="RIE16" s="460"/>
      <c r="RIF16" s="460"/>
      <c r="RIG16" s="460"/>
      <c r="RIH16" s="460"/>
      <c r="RII16" s="460"/>
      <c r="RIJ16" s="460"/>
      <c r="RIK16" s="460"/>
      <c r="RIL16" s="460"/>
      <c r="RIM16" s="460"/>
      <c r="RIN16" s="460"/>
      <c r="RIO16" s="460"/>
      <c r="RIP16" s="460"/>
      <c r="RIQ16" s="460"/>
      <c r="RIR16" s="460"/>
      <c r="RIS16" s="460"/>
      <c r="RIT16" s="460"/>
      <c r="RIU16" s="460"/>
      <c r="RIV16" s="460"/>
      <c r="RIW16" s="460"/>
      <c r="RIX16" s="460"/>
      <c r="RIY16" s="460"/>
      <c r="RIZ16" s="460"/>
      <c r="RJA16" s="460"/>
      <c r="RJB16" s="460"/>
      <c r="RJC16" s="460"/>
      <c r="RJD16" s="460"/>
      <c r="RJE16" s="460"/>
      <c r="RJF16" s="460"/>
      <c r="RJG16" s="460"/>
      <c r="RJH16" s="460"/>
      <c r="RJI16" s="460"/>
      <c r="RJJ16" s="460"/>
      <c r="RJK16" s="460"/>
      <c r="RJL16" s="460"/>
      <c r="RJM16" s="460"/>
      <c r="RJN16" s="460"/>
      <c r="RJO16" s="460"/>
      <c r="RJP16" s="460"/>
      <c r="RJQ16" s="460"/>
      <c r="RJR16" s="460"/>
      <c r="RJS16" s="460"/>
      <c r="RJT16" s="460"/>
      <c r="RJU16" s="460"/>
      <c r="RJV16" s="460"/>
      <c r="RJW16" s="460"/>
      <c r="RJX16" s="460"/>
      <c r="RJY16" s="460"/>
      <c r="RJZ16" s="460"/>
      <c r="RKA16" s="460"/>
      <c r="RKB16" s="460"/>
      <c r="RKC16" s="460"/>
      <c r="RKD16" s="460"/>
      <c r="RKE16" s="460"/>
      <c r="RKF16" s="460"/>
      <c r="RKG16" s="460"/>
      <c r="RKH16" s="460"/>
      <c r="RKI16" s="460"/>
      <c r="RKJ16" s="460"/>
      <c r="RKK16" s="460"/>
      <c r="RKL16" s="460"/>
      <c r="RKM16" s="460"/>
      <c r="RKN16" s="460"/>
      <c r="RKO16" s="460"/>
      <c r="RKP16" s="460"/>
      <c r="RKQ16" s="460"/>
      <c r="RKR16" s="460"/>
      <c r="RKS16" s="460"/>
      <c r="RKT16" s="460"/>
      <c r="RKU16" s="460"/>
      <c r="RKV16" s="460"/>
      <c r="RKW16" s="460"/>
      <c r="RKX16" s="460"/>
      <c r="RKY16" s="460"/>
      <c r="RKZ16" s="460"/>
      <c r="RLA16" s="460"/>
      <c r="RLB16" s="460"/>
      <c r="RLC16" s="460"/>
      <c r="RLD16" s="460"/>
      <c r="RLE16" s="460"/>
      <c r="RLF16" s="460"/>
      <c r="RLG16" s="460"/>
      <c r="RLH16" s="460"/>
      <c r="RLI16" s="460"/>
      <c r="RLJ16" s="460"/>
      <c r="RLK16" s="460"/>
      <c r="RLL16" s="460"/>
      <c r="RLM16" s="460"/>
      <c r="RLN16" s="460"/>
      <c r="RLO16" s="460"/>
      <c r="RLP16" s="460"/>
      <c r="RLQ16" s="460"/>
      <c r="RLR16" s="460"/>
      <c r="RLS16" s="460"/>
      <c r="RLT16" s="460"/>
      <c r="RLU16" s="460"/>
      <c r="RLV16" s="460"/>
      <c r="RLW16" s="460"/>
      <c r="RLX16" s="460"/>
      <c r="RLY16" s="460"/>
      <c r="RLZ16" s="460"/>
      <c r="RMA16" s="460"/>
      <c r="RMB16" s="460"/>
      <c r="RMC16" s="460"/>
      <c r="RMD16" s="460"/>
      <c r="RME16" s="460"/>
      <c r="RMF16" s="460"/>
      <c r="RMG16" s="460"/>
      <c r="RMH16" s="460"/>
      <c r="RMI16" s="460"/>
      <c r="RMJ16" s="460"/>
      <c r="RMK16" s="460"/>
      <c r="RML16" s="460"/>
      <c r="RMM16" s="460"/>
      <c r="RMN16" s="460"/>
      <c r="RMO16" s="460"/>
      <c r="RMP16" s="460"/>
      <c r="RMQ16" s="460"/>
      <c r="RMR16" s="460"/>
      <c r="RMS16" s="460"/>
      <c r="RMT16" s="460"/>
      <c r="RMU16" s="460"/>
      <c r="RMV16" s="460"/>
      <c r="RMW16" s="460"/>
      <c r="RMX16" s="460"/>
      <c r="RMY16" s="460"/>
      <c r="RMZ16" s="460"/>
      <c r="RNA16" s="460"/>
      <c r="RNB16" s="460"/>
      <c r="RNC16" s="460"/>
      <c r="RND16" s="460"/>
      <c r="RNE16" s="460"/>
      <c r="RNF16" s="460"/>
      <c r="RNG16" s="460"/>
      <c r="RNH16" s="460"/>
      <c r="RNI16" s="460"/>
      <c r="RNJ16" s="460"/>
      <c r="RNK16" s="460"/>
      <c r="RNL16" s="460"/>
      <c r="RNM16" s="460"/>
      <c r="RNN16" s="460"/>
      <c r="RNO16" s="460"/>
      <c r="RNP16" s="460"/>
      <c r="RNQ16" s="460"/>
      <c r="RNR16" s="460"/>
      <c r="RNS16" s="460"/>
      <c r="RNT16" s="460"/>
      <c r="RNU16" s="460"/>
      <c r="RNV16" s="460"/>
      <c r="RNW16" s="460"/>
      <c r="RNX16" s="460"/>
      <c r="RNY16" s="460"/>
      <c r="RNZ16" s="460"/>
      <c r="ROA16" s="460"/>
      <c r="ROB16" s="460"/>
      <c r="ROC16" s="460"/>
      <c r="ROD16" s="460"/>
      <c r="ROE16" s="460"/>
      <c r="ROF16" s="460"/>
      <c r="ROG16" s="460"/>
      <c r="ROH16" s="460"/>
      <c r="ROI16" s="460"/>
      <c r="ROJ16" s="460"/>
      <c r="ROK16" s="460"/>
      <c r="ROL16" s="460"/>
      <c r="ROM16" s="460"/>
      <c r="RON16" s="460"/>
      <c r="ROO16" s="460"/>
      <c r="ROP16" s="460"/>
      <c r="ROQ16" s="460"/>
      <c r="ROR16" s="460"/>
      <c r="ROS16" s="460"/>
      <c r="ROT16" s="460"/>
      <c r="ROU16" s="460"/>
      <c r="ROV16" s="460"/>
      <c r="ROW16" s="460"/>
      <c r="ROX16" s="460"/>
      <c r="ROY16" s="460"/>
      <c r="ROZ16" s="460"/>
      <c r="RPA16" s="460"/>
      <c r="RPB16" s="460"/>
      <c r="RPC16" s="460"/>
      <c r="RPD16" s="460"/>
      <c r="RPE16" s="460"/>
      <c r="RPF16" s="460"/>
      <c r="RPG16" s="460"/>
      <c r="RPH16" s="460"/>
      <c r="RPI16" s="460"/>
      <c r="RPJ16" s="460"/>
      <c r="RPK16" s="460"/>
      <c r="RPL16" s="460"/>
      <c r="RPM16" s="460"/>
      <c r="RPN16" s="460"/>
      <c r="RPO16" s="460"/>
      <c r="RPP16" s="460"/>
      <c r="RPQ16" s="460"/>
      <c r="RPR16" s="460"/>
      <c r="RPS16" s="460"/>
      <c r="RPT16" s="460"/>
      <c r="RPU16" s="460"/>
      <c r="RPV16" s="460"/>
      <c r="RPW16" s="460"/>
      <c r="RPX16" s="460"/>
      <c r="RPY16" s="460"/>
      <c r="RPZ16" s="460"/>
      <c r="RQA16" s="460"/>
      <c r="RQB16" s="460"/>
      <c r="RQC16" s="460"/>
      <c r="RQD16" s="460"/>
      <c r="RQE16" s="460"/>
      <c r="RQF16" s="460"/>
      <c r="RQG16" s="460"/>
      <c r="RQH16" s="460"/>
      <c r="RQI16" s="460"/>
      <c r="RQJ16" s="460"/>
      <c r="RQK16" s="460"/>
      <c r="RQL16" s="460"/>
      <c r="RQM16" s="460"/>
      <c r="RQN16" s="460"/>
      <c r="RQO16" s="460"/>
      <c r="RQP16" s="460"/>
      <c r="RQQ16" s="460"/>
      <c r="RQR16" s="460"/>
      <c r="RQS16" s="460"/>
      <c r="RQT16" s="460"/>
      <c r="RQU16" s="460"/>
      <c r="RQV16" s="460"/>
      <c r="RQW16" s="460"/>
      <c r="RQX16" s="460"/>
      <c r="RQY16" s="460"/>
      <c r="RQZ16" s="460"/>
      <c r="RRA16" s="460"/>
      <c r="RRB16" s="460"/>
      <c r="RRC16" s="460"/>
      <c r="RRD16" s="460"/>
      <c r="RRE16" s="460"/>
      <c r="RRF16" s="460"/>
      <c r="RRG16" s="460"/>
      <c r="RRH16" s="460"/>
      <c r="RRI16" s="460"/>
      <c r="RRJ16" s="460"/>
      <c r="RRK16" s="460"/>
      <c r="RRL16" s="460"/>
      <c r="RRM16" s="460"/>
      <c r="RRN16" s="460"/>
      <c r="RRO16" s="460"/>
      <c r="RRP16" s="460"/>
      <c r="RRQ16" s="460"/>
      <c r="RRR16" s="460"/>
      <c r="RRS16" s="460"/>
      <c r="RRT16" s="460"/>
      <c r="RRU16" s="460"/>
      <c r="RRV16" s="460"/>
      <c r="RRW16" s="460"/>
      <c r="RRX16" s="460"/>
      <c r="RRY16" s="460"/>
      <c r="RRZ16" s="460"/>
      <c r="RSA16" s="460"/>
      <c r="RSB16" s="460"/>
      <c r="RSC16" s="460"/>
      <c r="RSD16" s="460"/>
      <c r="RSE16" s="460"/>
      <c r="RSF16" s="460"/>
      <c r="RSG16" s="460"/>
      <c r="RSH16" s="460"/>
      <c r="RSI16" s="460"/>
      <c r="RSJ16" s="460"/>
      <c r="RSK16" s="460"/>
      <c r="RSL16" s="460"/>
      <c r="RSM16" s="460"/>
      <c r="RSN16" s="460"/>
      <c r="RSO16" s="460"/>
      <c r="RSP16" s="460"/>
      <c r="RSQ16" s="460"/>
      <c r="RSR16" s="460"/>
      <c r="RSS16" s="460"/>
      <c r="RST16" s="460"/>
      <c r="RSU16" s="460"/>
      <c r="RSV16" s="460"/>
      <c r="RSW16" s="460"/>
      <c r="RSX16" s="460"/>
      <c r="RSY16" s="460"/>
      <c r="RSZ16" s="460"/>
      <c r="RTA16" s="460"/>
      <c r="RTB16" s="460"/>
      <c r="RTC16" s="460"/>
      <c r="RTD16" s="460"/>
      <c r="RTE16" s="460"/>
      <c r="RTF16" s="460"/>
      <c r="RTG16" s="460"/>
      <c r="RTH16" s="460"/>
      <c r="RTI16" s="460"/>
      <c r="RTJ16" s="460"/>
      <c r="RTK16" s="460"/>
      <c r="RTL16" s="460"/>
      <c r="RTM16" s="460"/>
      <c r="RTN16" s="460"/>
      <c r="RTO16" s="460"/>
      <c r="RTP16" s="460"/>
      <c r="RTQ16" s="460"/>
      <c r="RTR16" s="460"/>
      <c r="RTS16" s="460"/>
      <c r="RTT16" s="460"/>
      <c r="RTU16" s="460"/>
      <c r="RTV16" s="460"/>
      <c r="RTW16" s="460"/>
      <c r="RTX16" s="460"/>
      <c r="RTY16" s="460"/>
      <c r="RTZ16" s="460"/>
      <c r="RUA16" s="460"/>
      <c r="RUB16" s="460"/>
      <c r="RUC16" s="460"/>
      <c r="RUD16" s="460"/>
      <c r="RUE16" s="460"/>
      <c r="RUF16" s="460"/>
      <c r="RUG16" s="460"/>
      <c r="RUH16" s="460"/>
      <c r="RUI16" s="460"/>
      <c r="RUJ16" s="460"/>
      <c r="RUK16" s="460"/>
      <c r="RUL16" s="460"/>
      <c r="RUM16" s="460"/>
      <c r="RUN16" s="460"/>
      <c r="RUO16" s="460"/>
      <c r="RUP16" s="460"/>
      <c r="RUQ16" s="460"/>
      <c r="RUR16" s="460"/>
      <c r="RUS16" s="460"/>
      <c r="RUT16" s="460"/>
      <c r="RUU16" s="460"/>
      <c r="RUV16" s="460"/>
      <c r="RUW16" s="460"/>
      <c r="RUX16" s="460"/>
      <c r="RUY16" s="460"/>
      <c r="RUZ16" s="460"/>
      <c r="RVA16" s="460"/>
      <c r="RVB16" s="460"/>
      <c r="RVC16" s="460"/>
      <c r="RVD16" s="460"/>
      <c r="RVE16" s="460"/>
      <c r="RVF16" s="460"/>
      <c r="RVG16" s="460"/>
      <c r="RVH16" s="460"/>
      <c r="RVI16" s="460"/>
      <c r="RVJ16" s="460"/>
      <c r="RVK16" s="460"/>
      <c r="RVL16" s="460"/>
      <c r="RVM16" s="460"/>
      <c r="RVN16" s="460"/>
      <c r="RVO16" s="460"/>
      <c r="RVP16" s="460"/>
      <c r="RVQ16" s="460"/>
      <c r="RVR16" s="460"/>
      <c r="RVS16" s="460"/>
      <c r="RVT16" s="460"/>
      <c r="RVU16" s="460"/>
      <c r="RVV16" s="460"/>
      <c r="RVW16" s="460"/>
      <c r="RVX16" s="460"/>
      <c r="RVY16" s="460"/>
      <c r="RVZ16" s="460"/>
      <c r="RWA16" s="460"/>
      <c r="RWB16" s="460"/>
      <c r="RWC16" s="460"/>
      <c r="RWD16" s="460"/>
      <c r="RWE16" s="460"/>
      <c r="RWF16" s="460"/>
      <c r="RWG16" s="460"/>
      <c r="RWH16" s="460"/>
      <c r="RWI16" s="460"/>
      <c r="RWJ16" s="460"/>
      <c r="RWK16" s="460"/>
      <c r="RWL16" s="460"/>
      <c r="RWM16" s="460"/>
      <c r="RWN16" s="460"/>
      <c r="RWO16" s="460"/>
      <c r="RWP16" s="460"/>
      <c r="RWQ16" s="460"/>
      <c r="RWR16" s="460"/>
      <c r="RWS16" s="460"/>
      <c r="RWT16" s="460"/>
      <c r="RWU16" s="460"/>
      <c r="RWV16" s="460"/>
      <c r="RWW16" s="460"/>
      <c r="RWX16" s="460"/>
      <c r="RWY16" s="460"/>
      <c r="RWZ16" s="460"/>
      <c r="RXA16" s="460"/>
      <c r="RXB16" s="460"/>
      <c r="RXC16" s="460"/>
      <c r="RXD16" s="460"/>
      <c r="RXE16" s="460"/>
      <c r="RXF16" s="460"/>
      <c r="RXG16" s="460"/>
      <c r="RXH16" s="460"/>
      <c r="RXI16" s="460"/>
      <c r="RXJ16" s="460"/>
      <c r="RXK16" s="460"/>
      <c r="RXL16" s="460"/>
      <c r="RXM16" s="460"/>
      <c r="RXN16" s="460"/>
      <c r="RXO16" s="460"/>
      <c r="RXP16" s="460"/>
      <c r="RXQ16" s="460"/>
      <c r="RXR16" s="460"/>
      <c r="RXS16" s="460"/>
      <c r="RXT16" s="460"/>
      <c r="RXU16" s="460"/>
      <c r="RXV16" s="460"/>
      <c r="RXW16" s="460"/>
      <c r="RXX16" s="460"/>
      <c r="RXY16" s="460"/>
      <c r="RXZ16" s="460"/>
      <c r="RYA16" s="460"/>
      <c r="RYB16" s="460"/>
      <c r="RYC16" s="460"/>
      <c r="RYD16" s="460"/>
      <c r="RYE16" s="460"/>
      <c r="RYF16" s="460"/>
      <c r="RYG16" s="460"/>
      <c r="RYH16" s="460"/>
      <c r="RYI16" s="460"/>
      <c r="RYJ16" s="460"/>
      <c r="RYK16" s="460"/>
      <c r="RYL16" s="460"/>
      <c r="RYM16" s="460"/>
      <c r="RYN16" s="460"/>
      <c r="RYO16" s="460"/>
      <c r="RYP16" s="460"/>
      <c r="RYQ16" s="460"/>
      <c r="RYR16" s="460"/>
      <c r="RYS16" s="460"/>
      <c r="RYT16" s="460"/>
      <c r="RYU16" s="460"/>
      <c r="RYV16" s="460"/>
      <c r="RYW16" s="460"/>
      <c r="RYX16" s="460"/>
      <c r="RYY16" s="460"/>
      <c r="RYZ16" s="460"/>
      <c r="RZA16" s="460"/>
      <c r="RZB16" s="460"/>
      <c r="RZC16" s="460"/>
      <c r="RZD16" s="460"/>
      <c r="RZE16" s="460"/>
      <c r="RZF16" s="460"/>
      <c r="RZG16" s="460"/>
      <c r="RZH16" s="460"/>
      <c r="RZI16" s="460"/>
      <c r="RZJ16" s="460"/>
      <c r="RZK16" s="460"/>
      <c r="RZL16" s="460"/>
      <c r="RZM16" s="460"/>
      <c r="RZN16" s="460"/>
      <c r="RZO16" s="460"/>
      <c r="RZP16" s="460"/>
      <c r="RZQ16" s="460"/>
      <c r="RZR16" s="460"/>
      <c r="RZS16" s="460"/>
      <c r="RZT16" s="460"/>
      <c r="RZU16" s="460"/>
      <c r="RZV16" s="460"/>
      <c r="RZW16" s="460"/>
      <c r="RZX16" s="460"/>
      <c r="RZY16" s="460"/>
      <c r="RZZ16" s="460"/>
      <c r="SAA16" s="460"/>
      <c r="SAB16" s="460"/>
      <c r="SAC16" s="460"/>
      <c r="SAD16" s="460"/>
      <c r="SAE16" s="460"/>
      <c r="SAF16" s="460"/>
      <c r="SAG16" s="460"/>
      <c r="SAH16" s="460"/>
      <c r="SAI16" s="460"/>
      <c r="SAJ16" s="460"/>
      <c r="SAK16" s="460"/>
      <c r="SAL16" s="460"/>
      <c r="SAM16" s="460"/>
      <c r="SAN16" s="460"/>
      <c r="SAO16" s="460"/>
      <c r="SAP16" s="460"/>
      <c r="SAQ16" s="460"/>
      <c r="SAR16" s="460"/>
      <c r="SAS16" s="460"/>
      <c r="SAT16" s="460"/>
      <c r="SAU16" s="460"/>
      <c r="SAV16" s="460"/>
      <c r="SAW16" s="460"/>
      <c r="SAX16" s="460"/>
      <c r="SAY16" s="460"/>
      <c r="SAZ16" s="460"/>
      <c r="SBA16" s="460"/>
      <c r="SBB16" s="460"/>
      <c r="SBC16" s="460"/>
      <c r="SBD16" s="460"/>
      <c r="SBE16" s="460"/>
      <c r="SBF16" s="460"/>
      <c r="SBG16" s="460"/>
      <c r="SBH16" s="460"/>
      <c r="SBI16" s="460"/>
      <c r="SBJ16" s="460"/>
      <c r="SBK16" s="460"/>
      <c r="SBL16" s="460"/>
      <c r="SBM16" s="460"/>
      <c r="SBN16" s="460"/>
      <c r="SBO16" s="460"/>
      <c r="SBP16" s="460"/>
      <c r="SBQ16" s="460"/>
      <c r="SBR16" s="460"/>
      <c r="SBS16" s="460"/>
      <c r="SBT16" s="460"/>
      <c r="SBU16" s="460"/>
      <c r="SBV16" s="460"/>
      <c r="SBW16" s="460"/>
      <c r="SBX16" s="460"/>
      <c r="SBY16" s="460"/>
      <c r="SBZ16" s="460"/>
      <c r="SCA16" s="460"/>
      <c r="SCB16" s="460"/>
      <c r="SCC16" s="460"/>
      <c r="SCD16" s="460"/>
      <c r="SCE16" s="460"/>
      <c r="SCF16" s="460"/>
      <c r="SCG16" s="460"/>
      <c r="SCH16" s="460"/>
      <c r="SCI16" s="460"/>
      <c r="SCJ16" s="460"/>
      <c r="SCK16" s="460"/>
      <c r="SCL16" s="460"/>
      <c r="SCM16" s="460"/>
      <c r="SCN16" s="460"/>
      <c r="SCO16" s="460"/>
      <c r="SCP16" s="460"/>
      <c r="SCQ16" s="460"/>
      <c r="SCR16" s="460"/>
      <c r="SCS16" s="460"/>
      <c r="SCT16" s="460"/>
      <c r="SCU16" s="460"/>
      <c r="SCV16" s="460"/>
      <c r="SCW16" s="460"/>
      <c r="SCX16" s="460"/>
      <c r="SCY16" s="460"/>
      <c r="SCZ16" s="460"/>
      <c r="SDA16" s="460"/>
      <c r="SDB16" s="460"/>
      <c r="SDC16" s="460"/>
      <c r="SDD16" s="460"/>
      <c r="SDE16" s="460"/>
      <c r="SDF16" s="460"/>
      <c r="SDG16" s="460"/>
      <c r="SDH16" s="460"/>
      <c r="SDI16" s="460"/>
      <c r="SDJ16" s="460"/>
      <c r="SDK16" s="460"/>
      <c r="SDL16" s="460"/>
      <c r="SDM16" s="460"/>
      <c r="SDN16" s="460"/>
      <c r="SDO16" s="460"/>
      <c r="SDP16" s="460"/>
      <c r="SDQ16" s="460"/>
      <c r="SDR16" s="460"/>
      <c r="SDS16" s="460"/>
      <c r="SDT16" s="460"/>
      <c r="SDU16" s="460"/>
      <c r="SDV16" s="460"/>
      <c r="SDW16" s="460"/>
      <c r="SDX16" s="460"/>
      <c r="SDY16" s="460"/>
      <c r="SDZ16" s="460"/>
      <c r="SEA16" s="460"/>
      <c r="SEB16" s="460"/>
      <c r="SEC16" s="460"/>
      <c r="SED16" s="460"/>
      <c r="SEE16" s="460"/>
      <c r="SEF16" s="460"/>
      <c r="SEG16" s="460"/>
      <c r="SEH16" s="460"/>
      <c r="SEI16" s="460"/>
      <c r="SEJ16" s="460"/>
      <c r="SEK16" s="460"/>
      <c r="SEL16" s="460"/>
      <c r="SEM16" s="460"/>
      <c r="SEN16" s="460"/>
      <c r="SEO16" s="460"/>
      <c r="SEP16" s="460"/>
      <c r="SEQ16" s="460"/>
      <c r="SER16" s="460"/>
      <c r="SES16" s="460"/>
      <c r="SET16" s="460"/>
      <c r="SEU16" s="460"/>
      <c r="SEV16" s="460"/>
      <c r="SEW16" s="460"/>
      <c r="SEX16" s="460"/>
      <c r="SEY16" s="460"/>
      <c r="SEZ16" s="460"/>
      <c r="SFA16" s="460"/>
      <c r="SFB16" s="460"/>
      <c r="SFC16" s="460"/>
      <c r="SFD16" s="460"/>
      <c r="SFE16" s="460"/>
      <c r="SFF16" s="460"/>
      <c r="SFG16" s="460"/>
      <c r="SFH16" s="460"/>
      <c r="SFI16" s="460"/>
      <c r="SFJ16" s="460"/>
      <c r="SFK16" s="460"/>
      <c r="SFL16" s="460"/>
      <c r="SFM16" s="460"/>
      <c r="SFN16" s="460"/>
      <c r="SFO16" s="460"/>
      <c r="SFP16" s="460"/>
      <c r="SFQ16" s="460"/>
      <c r="SFR16" s="460"/>
      <c r="SFS16" s="460"/>
      <c r="SFT16" s="460"/>
      <c r="SFU16" s="460"/>
      <c r="SFV16" s="460"/>
      <c r="SFW16" s="460"/>
      <c r="SFX16" s="460"/>
      <c r="SFY16" s="460"/>
      <c r="SFZ16" s="460"/>
      <c r="SGA16" s="460"/>
      <c r="SGB16" s="460"/>
      <c r="SGC16" s="460"/>
      <c r="SGD16" s="460"/>
      <c r="SGE16" s="460"/>
      <c r="SGF16" s="460"/>
      <c r="SGG16" s="460"/>
      <c r="SGH16" s="460"/>
      <c r="SGI16" s="460"/>
      <c r="SGJ16" s="460"/>
      <c r="SGK16" s="460"/>
      <c r="SGL16" s="460"/>
      <c r="SGM16" s="460"/>
      <c r="SGN16" s="460"/>
      <c r="SGO16" s="460"/>
      <c r="SGP16" s="460"/>
      <c r="SGQ16" s="460"/>
      <c r="SGR16" s="460"/>
      <c r="SGS16" s="460"/>
      <c r="SGT16" s="460"/>
      <c r="SGU16" s="460"/>
      <c r="SGV16" s="460"/>
      <c r="SGW16" s="460"/>
      <c r="SGX16" s="460"/>
      <c r="SGY16" s="460"/>
      <c r="SGZ16" s="460"/>
      <c r="SHA16" s="460"/>
      <c r="SHB16" s="460"/>
      <c r="SHC16" s="460"/>
      <c r="SHD16" s="460"/>
      <c r="SHE16" s="460"/>
      <c r="SHF16" s="460"/>
      <c r="SHG16" s="460"/>
      <c r="SHH16" s="460"/>
      <c r="SHI16" s="460"/>
      <c r="SHJ16" s="460"/>
      <c r="SHK16" s="460"/>
      <c r="SHL16" s="460"/>
      <c r="SHM16" s="460"/>
      <c r="SHN16" s="460"/>
      <c r="SHO16" s="460"/>
      <c r="SHP16" s="460"/>
      <c r="SHQ16" s="460"/>
      <c r="SHR16" s="460"/>
      <c r="SHS16" s="460"/>
      <c r="SHT16" s="460"/>
      <c r="SHU16" s="460"/>
      <c r="SHV16" s="460"/>
      <c r="SHW16" s="460"/>
      <c r="SHX16" s="460"/>
      <c r="SHY16" s="460"/>
      <c r="SHZ16" s="460"/>
      <c r="SIA16" s="460"/>
      <c r="SIB16" s="460"/>
      <c r="SIC16" s="460"/>
      <c r="SID16" s="460"/>
      <c r="SIE16" s="460"/>
      <c r="SIF16" s="460"/>
      <c r="SIG16" s="460"/>
      <c r="SIH16" s="460"/>
      <c r="SII16" s="460"/>
      <c r="SIJ16" s="460"/>
      <c r="SIK16" s="460"/>
      <c r="SIL16" s="460"/>
      <c r="SIM16" s="460"/>
      <c r="SIN16" s="460"/>
      <c r="SIO16" s="460"/>
      <c r="SIP16" s="460"/>
      <c r="SIQ16" s="460"/>
      <c r="SIR16" s="460"/>
      <c r="SIS16" s="460"/>
      <c r="SIT16" s="460"/>
      <c r="SIU16" s="460"/>
      <c r="SIV16" s="460"/>
      <c r="SIW16" s="460"/>
      <c r="SIX16" s="460"/>
      <c r="SIY16" s="460"/>
      <c r="SIZ16" s="460"/>
      <c r="SJA16" s="460"/>
      <c r="SJB16" s="460"/>
      <c r="SJC16" s="460"/>
      <c r="SJD16" s="460"/>
      <c r="SJE16" s="460"/>
      <c r="SJF16" s="460"/>
      <c r="SJG16" s="460"/>
      <c r="SJH16" s="460"/>
      <c r="SJI16" s="460"/>
      <c r="SJJ16" s="460"/>
      <c r="SJK16" s="460"/>
      <c r="SJL16" s="460"/>
      <c r="SJM16" s="460"/>
      <c r="SJN16" s="460"/>
      <c r="SJO16" s="460"/>
      <c r="SJP16" s="460"/>
      <c r="SJQ16" s="460"/>
      <c r="SJR16" s="460"/>
      <c r="SJS16" s="460"/>
      <c r="SJT16" s="460"/>
      <c r="SJU16" s="460"/>
      <c r="SJV16" s="460"/>
      <c r="SJW16" s="460"/>
      <c r="SJX16" s="460"/>
      <c r="SJY16" s="460"/>
      <c r="SJZ16" s="460"/>
      <c r="SKA16" s="460"/>
      <c r="SKB16" s="460"/>
      <c r="SKC16" s="460"/>
      <c r="SKD16" s="460"/>
      <c r="SKE16" s="460"/>
      <c r="SKF16" s="460"/>
      <c r="SKG16" s="460"/>
      <c r="SKH16" s="460"/>
      <c r="SKI16" s="460"/>
      <c r="SKJ16" s="460"/>
      <c r="SKK16" s="460"/>
      <c r="SKL16" s="460"/>
      <c r="SKM16" s="460"/>
      <c r="SKN16" s="460"/>
      <c r="SKO16" s="460"/>
      <c r="SKP16" s="460"/>
      <c r="SKQ16" s="460"/>
      <c r="SKR16" s="460"/>
      <c r="SKS16" s="460"/>
      <c r="SKT16" s="460"/>
      <c r="SKU16" s="460"/>
      <c r="SKV16" s="460"/>
      <c r="SKW16" s="460"/>
      <c r="SKX16" s="460"/>
      <c r="SKY16" s="460"/>
      <c r="SKZ16" s="460"/>
      <c r="SLA16" s="460"/>
      <c r="SLB16" s="460"/>
      <c r="SLC16" s="460"/>
      <c r="SLD16" s="460"/>
      <c r="SLE16" s="460"/>
      <c r="SLF16" s="460"/>
      <c r="SLG16" s="460"/>
      <c r="SLH16" s="460"/>
      <c r="SLI16" s="460"/>
      <c r="SLJ16" s="460"/>
      <c r="SLK16" s="460"/>
      <c r="SLL16" s="460"/>
      <c r="SLM16" s="460"/>
      <c r="SLN16" s="460"/>
      <c r="SLO16" s="460"/>
      <c r="SLP16" s="460"/>
      <c r="SLQ16" s="460"/>
      <c r="SLR16" s="460"/>
      <c r="SLS16" s="460"/>
      <c r="SLT16" s="460"/>
      <c r="SLU16" s="460"/>
      <c r="SLV16" s="460"/>
      <c r="SLW16" s="460"/>
      <c r="SLX16" s="460"/>
      <c r="SLY16" s="460"/>
      <c r="SLZ16" s="460"/>
      <c r="SMA16" s="460"/>
      <c r="SMB16" s="460"/>
      <c r="SMC16" s="460"/>
      <c r="SMD16" s="460"/>
      <c r="SME16" s="460"/>
      <c r="SMF16" s="460"/>
      <c r="SMG16" s="460"/>
      <c r="SMH16" s="460"/>
      <c r="SMI16" s="460"/>
      <c r="SMJ16" s="460"/>
      <c r="SMK16" s="460"/>
      <c r="SML16" s="460"/>
      <c r="SMM16" s="460"/>
      <c r="SMN16" s="460"/>
      <c r="SMO16" s="460"/>
      <c r="SMP16" s="460"/>
      <c r="SMQ16" s="460"/>
      <c r="SMR16" s="460"/>
      <c r="SMS16" s="460"/>
      <c r="SMT16" s="460"/>
      <c r="SMU16" s="460"/>
      <c r="SMV16" s="460"/>
      <c r="SMW16" s="460"/>
      <c r="SMX16" s="460"/>
      <c r="SMY16" s="460"/>
      <c r="SMZ16" s="460"/>
      <c r="SNA16" s="460"/>
      <c r="SNB16" s="460"/>
      <c r="SNC16" s="460"/>
      <c r="SND16" s="460"/>
      <c r="SNE16" s="460"/>
      <c r="SNF16" s="460"/>
      <c r="SNG16" s="460"/>
      <c r="SNH16" s="460"/>
      <c r="SNI16" s="460"/>
      <c r="SNJ16" s="460"/>
      <c r="SNK16" s="460"/>
      <c r="SNL16" s="460"/>
      <c r="SNM16" s="460"/>
      <c r="SNN16" s="460"/>
      <c r="SNO16" s="460"/>
      <c r="SNP16" s="460"/>
      <c r="SNQ16" s="460"/>
      <c r="SNR16" s="460"/>
      <c r="SNS16" s="460"/>
      <c r="SNT16" s="460"/>
      <c r="SNU16" s="460"/>
      <c r="SNV16" s="460"/>
      <c r="SNW16" s="460"/>
      <c r="SNX16" s="460"/>
      <c r="SNY16" s="460"/>
      <c r="SNZ16" s="460"/>
      <c r="SOA16" s="460"/>
      <c r="SOB16" s="460"/>
      <c r="SOC16" s="460"/>
      <c r="SOD16" s="460"/>
      <c r="SOE16" s="460"/>
      <c r="SOF16" s="460"/>
      <c r="SOG16" s="460"/>
      <c r="SOH16" s="460"/>
      <c r="SOI16" s="460"/>
      <c r="SOJ16" s="460"/>
      <c r="SOK16" s="460"/>
      <c r="SOL16" s="460"/>
      <c r="SOM16" s="460"/>
      <c r="SON16" s="460"/>
      <c r="SOO16" s="460"/>
      <c r="SOP16" s="460"/>
      <c r="SOQ16" s="460"/>
      <c r="SOR16" s="460"/>
      <c r="SOS16" s="460"/>
      <c r="SOT16" s="460"/>
      <c r="SOU16" s="460"/>
      <c r="SOV16" s="460"/>
      <c r="SOW16" s="460"/>
      <c r="SOX16" s="460"/>
      <c r="SOY16" s="460"/>
      <c r="SOZ16" s="460"/>
      <c r="SPA16" s="460"/>
      <c r="SPB16" s="460"/>
      <c r="SPC16" s="460"/>
      <c r="SPD16" s="460"/>
      <c r="SPE16" s="460"/>
      <c r="SPF16" s="460"/>
      <c r="SPG16" s="460"/>
      <c r="SPH16" s="460"/>
      <c r="SPI16" s="460"/>
      <c r="SPJ16" s="460"/>
      <c r="SPK16" s="460"/>
      <c r="SPL16" s="460"/>
      <c r="SPM16" s="460"/>
      <c r="SPN16" s="460"/>
      <c r="SPO16" s="460"/>
      <c r="SPP16" s="460"/>
      <c r="SPQ16" s="460"/>
      <c r="SPR16" s="460"/>
      <c r="SPS16" s="460"/>
      <c r="SPT16" s="460"/>
      <c r="SPU16" s="460"/>
      <c r="SPV16" s="460"/>
      <c r="SPW16" s="460"/>
      <c r="SPX16" s="460"/>
      <c r="SPY16" s="460"/>
      <c r="SPZ16" s="460"/>
      <c r="SQA16" s="460"/>
      <c r="SQB16" s="460"/>
      <c r="SQC16" s="460"/>
      <c r="SQD16" s="460"/>
      <c r="SQE16" s="460"/>
      <c r="SQF16" s="460"/>
      <c r="SQG16" s="460"/>
      <c r="SQH16" s="460"/>
      <c r="SQI16" s="460"/>
      <c r="SQJ16" s="460"/>
      <c r="SQK16" s="460"/>
      <c r="SQL16" s="460"/>
      <c r="SQM16" s="460"/>
      <c r="SQN16" s="460"/>
      <c r="SQO16" s="460"/>
      <c r="SQP16" s="460"/>
      <c r="SQQ16" s="460"/>
      <c r="SQR16" s="460"/>
      <c r="SQS16" s="460"/>
      <c r="SQT16" s="460"/>
      <c r="SQU16" s="460"/>
      <c r="SQV16" s="460"/>
      <c r="SQW16" s="460"/>
      <c r="SQX16" s="460"/>
      <c r="SQY16" s="460"/>
      <c r="SQZ16" s="460"/>
      <c r="SRA16" s="460"/>
      <c r="SRB16" s="460"/>
      <c r="SRC16" s="460"/>
      <c r="SRD16" s="460"/>
      <c r="SRE16" s="460"/>
      <c r="SRF16" s="460"/>
      <c r="SRG16" s="460"/>
      <c r="SRH16" s="460"/>
      <c r="SRI16" s="460"/>
      <c r="SRJ16" s="460"/>
      <c r="SRK16" s="460"/>
      <c r="SRL16" s="460"/>
      <c r="SRM16" s="460"/>
      <c r="SRN16" s="460"/>
      <c r="SRO16" s="460"/>
      <c r="SRP16" s="460"/>
      <c r="SRQ16" s="460"/>
      <c r="SRR16" s="460"/>
      <c r="SRS16" s="460"/>
      <c r="SRT16" s="460"/>
      <c r="SRU16" s="460"/>
      <c r="SRV16" s="460"/>
      <c r="SRW16" s="460"/>
      <c r="SRX16" s="460"/>
      <c r="SRY16" s="460"/>
      <c r="SRZ16" s="460"/>
      <c r="SSA16" s="460"/>
      <c r="SSB16" s="460"/>
      <c r="SSC16" s="460"/>
      <c r="SSD16" s="460"/>
      <c r="SSE16" s="460"/>
      <c r="SSF16" s="460"/>
      <c r="SSG16" s="460"/>
      <c r="SSH16" s="460"/>
      <c r="SSI16" s="460"/>
      <c r="SSJ16" s="460"/>
      <c r="SSK16" s="460"/>
      <c r="SSL16" s="460"/>
      <c r="SSM16" s="460"/>
      <c r="SSN16" s="460"/>
      <c r="SSO16" s="460"/>
      <c r="SSP16" s="460"/>
      <c r="SSQ16" s="460"/>
      <c r="SSR16" s="460"/>
      <c r="SSS16" s="460"/>
      <c r="SST16" s="460"/>
      <c r="SSU16" s="460"/>
      <c r="SSV16" s="460"/>
      <c r="SSW16" s="460"/>
      <c r="SSX16" s="460"/>
      <c r="SSY16" s="460"/>
      <c r="SSZ16" s="460"/>
      <c r="STA16" s="460"/>
      <c r="STB16" s="460"/>
      <c r="STC16" s="460"/>
      <c r="STD16" s="460"/>
      <c r="STE16" s="460"/>
      <c r="STF16" s="460"/>
      <c r="STG16" s="460"/>
      <c r="STH16" s="460"/>
      <c r="STI16" s="460"/>
      <c r="STJ16" s="460"/>
      <c r="STK16" s="460"/>
      <c r="STL16" s="460"/>
      <c r="STM16" s="460"/>
      <c r="STN16" s="460"/>
      <c r="STO16" s="460"/>
      <c r="STP16" s="460"/>
      <c r="STQ16" s="460"/>
      <c r="STR16" s="460"/>
      <c r="STS16" s="460"/>
      <c r="STT16" s="460"/>
      <c r="STU16" s="460"/>
      <c r="STV16" s="460"/>
      <c r="STW16" s="460"/>
      <c r="STX16" s="460"/>
      <c r="STY16" s="460"/>
      <c r="STZ16" s="460"/>
      <c r="SUA16" s="460"/>
      <c r="SUB16" s="460"/>
      <c r="SUC16" s="460"/>
      <c r="SUD16" s="460"/>
      <c r="SUE16" s="460"/>
      <c r="SUF16" s="460"/>
      <c r="SUG16" s="460"/>
      <c r="SUH16" s="460"/>
      <c r="SUI16" s="460"/>
      <c r="SUJ16" s="460"/>
      <c r="SUK16" s="460"/>
      <c r="SUL16" s="460"/>
      <c r="SUM16" s="460"/>
      <c r="SUN16" s="460"/>
      <c r="SUO16" s="460"/>
      <c r="SUP16" s="460"/>
      <c r="SUQ16" s="460"/>
      <c r="SUR16" s="460"/>
      <c r="SUS16" s="460"/>
      <c r="SUT16" s="460"/>
      <c r="SUU16" s="460"/>
      <c r="SUV16" s="460"/>
      <c r="SUW16" s="460"/>
      <c r="SUX16" s="460"/>
      <c r="SUY16" s="460"/>
      <c r="SUZ16" s="460"/>
      <c r="SVA16" s="460"/>
      <c r="SVB16" s="460"/>
      <c r="SVC16" s="460"/>
      <c r="SVD16" s="460"/>
      <c r="SVE16" s="460"/>
      <c r="SVF16" s="460"/>
      <c r="SVG16" s="460"/>
      <c r="SVH16" s="460"/>
      <c r="SVI16" s="460"/>
      <c r="SVJ16" s="460"/>
      <c r="SVK16" s="460"/>
      <c r="SVL16" s="460"/>
      <c r="SVM16" s="460"/>
      <c r="SVN16" s="460"/>
      <c r="SVO16" s="460"/>
      <c r="SVP16" s="460"/>
      <c r="SVQ16" s="460"/>
      <c r="SVR16" s="460"/>
      <c r="SVS16" s="460"/>
      <c r="SVT16" s="460"/>
      <c r="SVU16" s="460"/>
      <c r="SVV16" s="460"/>
      <c r="SVW16" s="460"/>
      <c r="SVX16" s="460"/>
      <c r="SVY16" s="460"/>
      <c r="SVZ16" s="460"/>
      <c r="SWA16" s="460"/>
      <c r="SWB16" s="460"/>
      <c r="SWC16" s="460"/>
      <c r="SWD16" s="460"/>
      <c r="SWE16" s="460"/>
      <c r="SWF16" s="460"/>
      <c r="SWG16" s="460"/>
      <c r="SWH16" s="460"/>
      <c r="SWI16" s="460"/>
      <c r="SWJ16" s="460"/>
      <c r="SWK16" s="460"/>
      <c r="SWL16" s="460"/>
      <c r="SWM16" s="460"/>
      <c r="SWN16" s="460"/>
      <c r="SWO16" s="460"/>
      <c r="SWP16" s="460"/>
      <c r="SWQ16" s="460"/>
      <c r="SWR16" s="460"/>
      <c r="SWS16" s="460"/>
      <c r="SWT16" s="460"/>
      <c r="SWU16" s="460"/>
      <c r="SWV16" s="460"/>
      <c r="SWW16" s="460"/>
      <c r="SWX16" s="460"/>
      <c r="SWY16" s="460"/>
      <c r="SWZ16" s="460"/>
      <c r="SXA16" s="460"/>
      <c r="SXB16" s="460"/>
      <c r="SXC16" s="460"/>
      <c r="SXD16" s="460"/>
      <c r="SXE16" s="460"/>
      <c r="SXF16" s="460"/>
      <c r="SXG16" s="460"/>
      <c r="SXH16" s="460"/>
      <c r="SXI16" s="460"/>
      <c r="SXJ16" s="460"/>
      <c r="SXK16" s="460"/>
      <c r="SXL16" s="460"/>
      <c r="SXM16" s="460"/>
      <c r="SXN16" s="460"/>
      <c r="SXO16" s="460"/>
      <c r="SXP16" s="460"/>
      <c r="SXQ16" s="460"/>
      <c r="SXR16" s="460"/>
      <c r="SXS16" s="460"/>
      <c r="SXT16" s="460"/>
      <c r="SXU16" s="460"/>
      <c r="SXV16" s="460"/>
      <c r="SXW16" s="460"/>
      <c r="SXX16" s="460"/>
      <c r="SXY16" s="460"/>
      <c r="SXZ16" s="460"/>
      <c r="SYA16" s="460"/>
      <c r="SYB16" s="460"/>
      <c r="SYC16" s="460"/>
      <c r="SYD16" s="460"/>
      <c r="SYE16" s="460"/>
      <c r="SYF16" s="460"/>
      <c r="SYG16" s="460"/>
      <c r="SYH16" s="460"/>
      <c r="SYI16" s="460"/>
      <c r="SYJ16" s="460"/>
      <c r="SYK16" s="460"/>
      <c r="SYL16" s="460"/>
      <c r="SYM16" s="460"/>
      <c r="SYN16" s="460"/>
      <c r="SYO16" s="460"/>
      <c r="SYP16" s="460"/>
      <c r="SYQ16" s="460"/>
      <c r="SYR16" s="460"/>
      <c r="SYS16" s="460"/>
      <c r="SYT16" s="460"/>
      <c r="SYU16" s="460"/>
      <c r="SYV16" s="460"/>
      <c r="SYW16" s="460"/>
      <c r="SYX16" s="460"/>
      <c r="SYY16" s="460"/>
      <c r="SYZ16" s="460"/>
      <c r="SZA16" s="460"/>
      <c r="SZB16" s="460"/>
      <c r="SZC16" s="460"/>
      <c r="SZD16" s="460"/>
      <c r="SZE16" s="460"/>
      <c r="SZF16" s="460"/>
      <c r="SZG16" s="460"/>
      <c r="SZH16" s="460"/>
      <c r="SZI16" s="460"/>
      <c r="SZJ16" s="460"/>
      <c r="SZK16" s="460"/>
      <c r="SZL16" s="460"/>
      <c r="SZM16" s="460"/>
      <c r="SZN16" s="460"/>
      <c r="SZO16" s="460"/>
      <c r="SZP16" s="460"/>
      <c r="SZQ16" s="460"/>
      <c r="SZR16" s="460"/>
      <c r="SZS16" s="460"/>
      <c r="SZT16" s="460"/>
      <c r="SZU16" s="460"/>
      <c r="SZV16" s="460"/>
      <c r="SZW16" s="460"/>
      <c r="SZX16" s="460"/>
      <c r="SZY16" s="460"/>
      <c r="SZZ16" s="460"/>
      <c r="TAA16" s="460"/>
      <c r="TAB16" s="460"/>
      <c r="TAC16" s="460"/>
      <c r="TAD16" s="460"/>
      <c r="TAE16" s="460"/>
      <c r="TAF16" s="460"/>
      <c r="TAG16" s="460"/>
      <c r="TAH16" s="460"/>
      <c r="TAI16" s="460"/>
      <c r="TAJ16" s="460"/>
      <c r="TAK16" s="460"/>
      <c r="TAL16" s="460"/>
      <c r="TAM16" s="460"/>
      <c r="TAN16" s="460"/>
      <c r="TAO16" s="460"/>
      <c r="TAP16" s="460"/>
      <c r="TAQ16" s="460"/>
      <c r="TAR16" s="460"/>
      <c r="TAS16" s="460"/>
      <c r="TAT16" s="460"/>
      <c r="TAU16" s="460"/>
      <c r="TAV16" s="460"/>
      <c r="TAW16" s="460"/>
      <c r="TAX16" s="460"/>
      <c r="TAY16" s="460"/>
      <c r="TAZ16" s="460"/>
      <c r="TBA16" s="460"/>
      <c r="TBB16" s="460"/>
      <c r="TBC16" s="460"/>
      <c r="TBD16" s="460"/>
      <c r="TBE16" s="460"/>
      <c r="TBF16" s="460"/>
      <c r="TBG16" s="460"/>
      <c r="TBH16" s="460"/>
      <c r="TBI16" s="460"/>
      <c r="TBJ16" s="460"/>
      <c r="TBK16" s="460"/>
      <c r="TBL16" s="460"/>
      <c r="TBM16" s="460"/>
      <c r="TBN16" s="460"/>
      <c r="TBO16" s="460"/>
      <c r="TBP16" s="460"/>
      <c r="TBQ16" s="460"/>
      <c r="TBR16" s="460"/>
      <c r="TBS16" s="460"/>
      <c r="TBT16" s="460"/>
      <c r="TBU16" s="460"/>
      <c r="TBV16" s="460"/>
      <c r="TBW16" s="460"/>
      <c r="TBX16" s="460"/>
      <c r="TBY16" s="460"/>
      <c r="TBZ16" s="460"/>
      <c r="TCA16" s="460"/>
      <c r="TCB16" s="460"/>
      <c r="TCC16" s="460"/>
      <c r="TCD16" s="460"/>
      <c r="TCE16" s="460"/>
      <c r="TCF16" s="460"/>
      <c r="TCG16" s="460"/>
      <c r="TCH16" s="460"/>
      <c r="TCI16" s="460"/>
      <c r="TCJ16" s="460"/>
      <c r="TCK16" s="460"/>
      <c r="TCL16" s="460"/>
      <c r="TCM16" s="460"/>
      <c r="TCN16" s="460"/>
      <c r="TCO16" s="460"/>
      <c r="TCP16" s="460"/>
      <c r="TCQ16" s="460"/>
      <c r="TCR16" s="460"/>
      <c r="TCS16" s="460"/>
      <c r="TCT16" s="460"/>
      <c r="TCU16" s="460"/>
      <c r="TCV16" s="460"/>
      <c r="TCW16" s="460"/>
      <c r="TCX16" s="460"/>
      <c r="TCY16" s="460"/>
      <c r="TCZ16" s="460"/>
      <c r="TDA16" s="460"/>
      <c r="TDB16" s="460"/>
      <c r="TDC16" s="460"/>
      <c r="TDD16" s="460"/>
      <c r="TDE16" s="460"/>
      <c r="TDF16" s="460"/>
      <c r="TDG16" s="460"/>
      <c r="TDH16" s="460"/>
      <c r="TDI16" s="460"/>
      <c r="TDJ16" s="460"/>
      <c r="TDK16" s="460"/>
      <c r="TDL16" s="460"/>
      <c r="TDM16" s="460"/>
      <c r="TDN16" s="460"/>
      <c r="TDO16" s="460"/>
      <c r="TDP16" s="460"/>
      <c r="TDQ16" s="460"/>
      <c r="TDR16" s="460"/>
      <c r="TDS16" s="460"/>
      <c r="TDT16" s="460"/>
      <c r="TDU16" s="460"/>
      <c r="TDV16" s="460"/>
      <c r="TDW16" s="460"/>
      <c r="TDX16" s="460"/>
      <c r="TDY16" s="460"/>
      <c r="TDZ16" s="460"/>
      <c r="TEA16" s="460"/>
      <c r="TEB16" s="460"/>
      <c r="TEC16" s="460"/>
      <c r="TED16" s="460"/>
      <c r="TEE16" s="460"/>
      <c r="TEF16" s="460"/>
      <c r="TEG16" s="460"/>
      <c r="TEH16" s="460"/>
      <c r="TEI16" s="460"/>
      <c r="TEJ16" s="460"/>
      <c r="TEK16" s="460"/>
      <c r="TEL16" s="460"/>
      <c r="TEM16" s="460"/>
      <c r="TEN16" s="460"/>
      <c r="TEO16" s="460"/>
      <c r="TEP16" s="460"/>
      <c r="TEQ16" s="460"/>
      <c r="TER16" s="460"/>
      <c r="TES16" s="460"/>
      <c r="TET16" s="460"/>
      <c r="TEU16" s="460"/>
      <c r="TEV16" s="460"/>
      <c r="TEW16" s="460"/>
      <c r="TEX16" s="460"/>
      <c r="TEY16" s="460"/>
      <c r="TEZ16" s="460"/>
      <c r="TFA16" s="460"/>
      <c r="TFB16" s="460"/>
      <c r="TFC16" s="460"/>
      <c r="TFD16" s="460"/>
      <c r="TFE16" s="460"/>
      <c r="TFF16" s="460"/>
      <c r="TFG16" s="460"/>
      <c r="TFH16" s="460"/>
      <c r="TFI16" s="460"/>
      <c r="TFJ16" s="460"/>
      <c r="TFK16" s="460"/>
      <c r="TFL16" s="460"/>
      <c r="TFM16" s="460"/>
      <c r="TFN16" s="460"/>
      <c r="TFO16" s="460"/>
      <c r="TFP16" s="460"/>
      <c r="TFQ16" s="460"/>
      <c r="TFR16" s="460"/>
      <c r="TFS16" s="460"/>
      <c r="TFT16" s="460"/>
      <c r="TFU16" s="460"/>
      <c r="TFV16" s="460"/>
      <c r="TFW16" s="460"/>
      <c r="TFX16" s="460"/>
      <c r="TFY16" s="460"/>
      <c r="TFZ16" s="460"/>
      <c r="TGA16" s="460"/>
      <c r="TGB16" s="460"/>
      <c r="TGC16" s="460"/>
      <c r="TGD16" s="460"/>
      <c r="TGE16" s="460"/>
      <c r="TGF16" s="460"/>
      <c r="TGG16" s="460"/>
      <c r="TGH16" s="460"/>
      <c r="TGI16" s="460"/>
      <c r="TGJ16" s="460"/>
      <c r="TGK16" s="460"/>
      <c r="TGL16" s="460"/>
      <c r="TGM16" s="460"/>
      <c r="TGN16" s="460"/>
      <c r="TGO16" s="460"/>
      <c r="TGP16" s="460"/>
      <c r="TGQ16" s="460"/>
      <c r="TGR16" s="460"/>
      <c r="TGS16" s="460"/>
      <c r="TGT16" s="460"/>
      <c r="TGU16" s="460"/>
      <c r="TGV16" s="460"/>
      <c r="TGW16" s="460"/>
      <c r="TGX16" s="460"/>
      <c r="TGY16" s="460"/>
      <c r="TGZ16" s="460"/>
      <c r="THA16" s="460"/>
      <c r="THB16" s="460"/>
      <c r="THC16" s="460"/>
      <c r="THD16" s="460"/>
      <c r="THE16" s="460"/>
      <c r="THF16" s="460"/>
      <c r="THG16" s="460"/>
      <c r="THH16" s="460"/>
      <c r="THI16" s="460"/>
      <c r="THJ16" s="460"/>
      <c r="THK16" s="460"/>
      <c r="THL16" s="460"/>
      <c r="THM16" s="460"/>
      <c r="THN16" s="460"/>
      <c r="THO16" s="460"/>
      <c r="THP16" s="460"/>
      <c r="THQ16" s="460"/>
      <c r="THR16" s="460"/>
      <c r="THS16" s="460"/>
      <c r="THT16" s="460"/>
      <c r="THU16" s="460"/>
      <c r="THV16" s="460"/>
      <c r="THW16" s="460"/>
      <c r="THX16" s="460"/>
      <c r="THY16" s="460"/>
      <c r="THZ16" s="460"/>
      <c r="TIA16" s="460"/>
      <c r="TIB16" s="460"/>
      <c r="TIC16" s="460"/>
      <c r="TID16" s="460"/>
      <c r="TIE16" s="460"/>
      <c r="TIF16" s="460"/>
      <c r="TIG16" s="460"/>
      <c r="TIH16" s="460"/>
      <c r="TII16" s="460"/>
      <c r="TIJ16" s="460"/>
      <c r="TIK16" s="460"/>
      <c r="TIL16" s="460"/>
      <c r="TIM16" s="460"/>
      <c r="TIN16" s="460"/>
      <c r="TIO16" s="460"/>
      <c r="TIP16" s="460"/>
      <c r="TIQ16" s="460"/>
      <c r="TIR16" s="460"/>
      <c r="TIS16" s="460"/>
      <c r="TIT16" s="460"/>
      <c r="TIU16" s="460"/>
      <c r="TIV16" s="460"/>
      <c r="TIW16" s="460"/>
      <c r="TIX16" s="460"/>
      <c r="TIY16" s="460"/>
      <c r="TIZ16" s="460"/>
      <c r="TJA16" s="460"/>
      <c r="TJB16" s="460"/>
      <c r="TJC16" s="460"/>
      <c r="TJD16" s="460"/>
      <c r="TJE16" s="460"/>
      <c r="TJF16" s="460"/>
      <c r="TJG16" s="460"/>
      <c r="TJH16" s="460"/>
      <c r="TJI16" s="460"/>
      <c r="TJJ16" s="460"/>
      <c r="TJK16" s="460"/>
      <c r="TJL16" s="460"/>
      <c r="TJM16" s="460"/>
      <c r="TJN16" s="460"/>
      <c r="TJO16" s="460"/>
      <c r="TJP16" s="460"/>
      <c r="TJQ16" s="460"/>
      <c r="TJR16" s="460"/>
      <c r="TJS16" s="460"/>
      <c r="TJT16" s="460"/>
      <c r="TJU16" s="460"/>
      <c r="TJV16" s="460"/>
      <c r="TJW16" s="460"/>
      <c r="TJX16" s="460"/>
      <c r="TJY16" s="460"/>
      <c r="TJZ16" s="460"/>
      <c r="TKA16" s="460"/>
      <c r="TKB16" s="460"/>
      <c r="TKC16" s="460"/>
      <c r="TKD16" s="460"/>
      <c r="TKE16" s="460"/>
      <c r="TKF16" s="460"/>
      <c r="TKG16" s="460"/>
      <c r="TKH16" s="460"/>
      <c r="TKI16" s="460"/>
      <c r="TKJ16" s="460"/>
      <c r="TKK16" s="460"/>
      <c r="TKL16" s="460"/>
      <c r="TKM16" s="460"/>
      <c r="TKN16" s="460"/>
      <c r="TKO16" s="460"/>
      <c r="TKP16" s="460"/>
      <c r="TKQ16" s="460"/>
      <c r="TKR16" s="460"/>
      <c r="TKS16" s="460"/>
      <c r="TKT16" s="460"/>
      <c r="TKU16" s="460"/>
      <c r="TKV16" s="460"/>
      <c r="TKW16" s="460"/>
      <c r="TKX16" s="460"/>
      <c r="TKY16" s="460"/>
      <c r="TKZ16" s="460"/>
      <c r="TLA16" s="460"/>
      <c r="TLB16" s="460"/>
      <c r="TLC16" s="460"/>
      <c r="TLD16" s="460"/>
      <c r="TLE16" s="460"/>
      <c r="TLF16" s="460"/>
      <c r="TLG16" s="460"/>
      <c r="TLH16" s="460"/>
      <c r="TLI16" s="460"/>
      <c r="TLJ16" s="460"/>
      <c r="TLK16" s="460"/>
      <c r="TLL16" s="460"/>
      <c r="TLM16" s="460"/>
      <c r="TLN16" s="460"/>
      <c r="TLO16" s="460"/>
      <c r="TLP16" s="460"/>
      <c r="TLQ16" s="460"/>
      <c r="TLR16" s="460"/>
      <c r="TLS16" s="460"/>
      <c r="TLT16" s="460"/>
      <c r="TLU16" s="460"/>
      <c r="TLV16" s="460"/>
      <c r="TLW16" s="460"/>
      <c r="TLX16" s="460"/>
      <c r="TLY16" s="460"/>
      <c r="TLZ16" s="460"/>
      <c r="TMA16" s="460"/>
      <c r="TMB16" s="460"/>
      <c r="TMC16" s="460"/>
      <c r="TMD16" s="460"/>
      <c r="TME16" s="460"/>
      <c r="TMF16" s="460"/>
      <c r="TMG16" s="460"/>
      <c r="TMH16" s="460"/>
      <c r="TMI16" s="460"/>
      <c r="TMJ16" s="460"/>
      <c r="TMK16" s="460"/>
      <c r="TML16" s="460"/>
      <c r="TMM16" s="460"/>
      <c r="TMN16" s="460"/>
      <c r="TMO16" s="460"/>
      <c r="TMP16" s="460"/>
      <c r="TMQ16" s="460"/>
      <c r="TMR16" s="460"/>
      <c r="TMS16" s="460"/>
      <c r="TMT16" s="460"/>
      <c r="TMU16" s="460"/>
      <c r="TMV16" s="460"/>
      <c r="TMW16" s="460"/>
      <c r="TMX16" s="460"/>
      <c r="TMY16" s="460"/>
      <c r="TMZ16" s="460"/>
      <c r="TNA16" s="460"/>
      <c r="TNB16" s="460"/>
      <c r="TNC16" s="460"/>
      <c r="TND16" s="460"/>
      <c r="TNE16" s="460"/>
      <c r="TNF16" s="460"/>
      <c r="TNG16" s="460"/>
      <c r="TNH16" s="460"/>
      <c r="TNI16" s="460"/>
      <c r="TNJ16" s="460"/>
      <c r="TNK16" s="460"/>
      <c r="TNL16" s="460"/>
      <c r="TNM16" s="460"/>
      <c r="TNN16" s="460"/>
      <c r="TNO16" s="460"/>
      <c r="TNP16" s="460"/>
      <c r="TNQ16" s="460"/>
      <c r="TNR16" s="460"/>
      <c r="TNS16" s="460"/>
      <c r="TNT16" s="460"/>
      <c r="TNU16" s="460"/>
      <c r="TNV16" s="460"/>
      <c r="TNW16" s="460"/>
      <c r="TNX16" s="460"/>
      <c r="TNY16" s="460"/>
      <c r="TNZ16" s="460"/>
      <c r="TOA16" s="460"/>
      <c r="TOB16" s="460"/>
      <c r="TOC16" s="460"/>
      <c r="TOD16" s="460"/>
      <c r="TOE16" s="460"/>
      <c r="TOF16" s="460"/>
      <c r="TOG16" s="460"/>
      <c r="TOH16" s="460"/>
      <c r="TOI16" s="460"/>
      <c r="TOJ16" s="460"/>
      <c r="TOK16" s="460"/>
      <c r="TOL16" s="460"/>
      <c r="TOM16" s="460"/>
      <c r="TON16" s="460"/>
      <c r="TOO16" s="460"/>
      <c r="TOP16" s="460"/>
      <c r="TOQ16" s="460"/>
      <c r="TOR16" s="460"/>
      <c r="TOS16" s="460"/>
      <c r="TOT16" s="460"/>
      <c r="TOU16" s="460"/>
      <c r="TOV16" s="460"/>
      <c r="TOW16" s="460"/>
      <c r="TOX16" s="460"/>
      <c r="TOY16" s="460"/>
      <c r="TOZ16" s="460"/>
      <c r="TPA16" s="460"/>
      <c r="TPB16" s="460"/>
      <c r="TPC16" s="460"/>
      <c r="TPD16" s="460"/>
      <c r="TPE16" s="460"/>
      <c r="TPF16" s="460"/>
      <c r="TPG16" s="460"/>
      <c r="TPH16" s="460"/>
      <c r="TPI16" s="460"/>
      <c r="TPJ16" s="460"/>
      <c r="TPK16" s="460"/>
      <c r="TPL16" s="460"/>
      <c r="TPM16" s="460"/>
      <c r="TPN16" s="460"/>
      <c r="TPO16" s="460"/>
      <c r="TPP16" s="460"/>
      <c r="TPQ16" s="460"/>
      <c r="TPR16" s="460"/>
      <c r="TPS16" s="460"/>
      <c r="TPT16" s="460"/>
      <c r="TPU16" s="460"/>
      <c r="TPV16" s="460"/>
      <c r="TPW16" s="460"/>
      <c r="TPX16" s="460"/>
      <c r="TPY16" s="460"/>
      <c r="TPZ16" s="460"/>
      <c r="TQA16" s="460"/>
      <c r="TQB16" s="460"/>
      <c r="TQC16" s="460"/>
      <c r="TQD16" s="460"/>
      <c r="TQE16" s="460"/>
      <c r="TQF16" s="460"/>
      <c r="TQG16" s="460"/>
      <c r="TQH16" s="460"/>
      <c r="TQI16" s="460"/>
      <c r="TQJ16" s="460"/>
      <c r="TQK16" s="460"/>
      <c r="TQL16" s="460"/>
      <c r="TQM16" s="460"/>
      <c r="TQN16" s="460"/>
      <c r="TQO16" s="460"/>
      <c r="TQP16" s="460"/>
      <c r="TQQ16" s="460"/>
      <c r="TQR16" s="460"/>
      <c r="TQS16" s="460"/>
      <c r="TQT16" s="460"/>
      <c r="TQU16" s="460"/>
      <c r="TQV16" s="460"/>
      <c r="TQW16" s="460"/>
      <c r="TQX16" s="460"/>
      <c r="TQY16" s="460"/>
      <c r="TQZ16" s="460"/>
      <c r="TRA16" s="460"/>
      <c r="TRB16" s="460"/>
      <c r="TRC16" s="460"/>
      <c r="TRD16" s="460"/>
      <c r="TRE16" s="460"/>
      <c r="TRF16" s="460"/>
      <c r="TRG16" s="460"/>
      <c r="TRH16" s="460"/>
      <c r="TRI16" s="460"/>
      <c r="TRJ16" s="460"/>
      <c r="TRK16" s="460"/>
      <c r="TRL16" s="460"/>
      <c r="TRM16" s="460"/>
      <c r="TRN16" s="460"/>
      <c r="TRO16" s="460"/>
      <c r="TRP16" s="460"/>
      <c r="TRQ16" s="460"/>
      <c r="TRR16" s="460"/>
      <c r="TRS16" s="460"/>
      <c r="TRT16" s="460"/>
      <c r="TRU16" s="460"/>
      <c r="TRV16" s="460"/>
      <c r="TRW16" s="460"/>
      <c r="TRX16" s="460"/>
      <c r="TRY16" s="460"/>
      <c r="TRZ16" s="460"/>
      <c r="TSA16" s="460"/>
      <c r="TSB16" s="460"/>
      <c r="TSC16" s="460"/>
      <c r="TSD16" s="460"/>
      <c r="TSE16" s="460"/>
      <c r="TSF16" s="460"/>
      <c r="TSG16" s="460"/>
      <c r="TSH16" s="460"/>
      <c r="TSI16" s="460"/>
      <c r="TSJ16" s="460"/>
      <c r="TSK16" s="460"/>
      <c r="TSL16" s="460"/>
      <c r="TSM16" s="460"/>
      <c r="TSN16" s="460"/>
      <c r="TSO16" s="460"/>
      <c r="TSP16" s="460"/>
      <c r="TSQ16" s="460"/>
      <c r="TSR16" s="460"/>
      <c r="TSS16" s="460"/>
      <c r="TST16" s="460"/>
      <c r="TSU16" s="460"/>
      <c r="TSV16" s="460"/>
      <c r="TSW16" s="460"/>
      <c r="TSX16" s="460"/>
      <c r="TSY16" s="460"/>
      <c r="TSZ16" s="460"/>
      <c r="TTA16" s="460"/>
      <c r="TTB16" s="460"/>
      <c r="TTC16" s="460"/>
      <c r="TTD16" s="460"/>
      <c r="TTE16" s="460"/>
      <c r="TTF16" s="460"/>
      <c r="TTG16" s="460"/>
      <c r="TTH16" s="460"/>
      <c r="TTI16" s="460"/>
      <c r="TTJ16" s="460"/>
      <c r="TTK16" s="460"/>
      <c r="TTL16" s="460"/>
      <c r="TTM16" s="460"/>
      <c r="TTN16" s="460"/>
      <c r="TTO16" s="460"/>
      <c r="TTP16" s="460"/>
      <c r="TTQ16" s="460"/>
      <c r="TTR16" s="460"/>
      <c r="TTS16" s="460"/>
      <c r="TTT16" s="460"/>
      <c r="TTU16" s="460"/>
      <c r="TTV16" s="460"/>
      <c r="TTW16" s="460"/>
      <c r="TTX16" s="460"/>
      <c r="TTY16" s="460"/>
      <c r="TTZ16" s="460"/>
      <c r="TUA16" s="460"/>
      <c r="TUB16" s="460"/>
      <c r="TUC16" s="460"/>
      <c r="TUD16" s="460"/>
      <c r="TUE16" s="460"/>
      <c r="TUF16" s="460"/>
      <c r="TUG16" s="460"/>
      <c r="TUH16" s="460"/>
      <c r="TUI16" s="460"/>
      <c r="TUJ16" s="460"/>
      <c r="TUK16" s="460"/>
      <c r="TUL16" s="460"/>
      <c r="TUM16" s="460"/>
      <c r="TUN16" s="460"/>
      <c r="TUO16" s="460"/>
      <c r="TUP16" s="460"/>
      <c r="TUQ16" s="460"/>
      <c r="TUR16" s="460"/>
      <c r="TUS16" s="460"/>
      <c r="TUT16" s="460"/>
      <c r="TUU16" s="460"/>
      <c r="TUV16" s="460"/>
      <c r="TUW16" s="460"/>
      <c r="TUX16" s="460"/>
      <c r="TUY16" s="460"/>
      <c r="TUZ16" s="460"/>
      <c r="TVA16" s="460"/>
      <c r="TVB16" s="460"/>
      <c r="TVC16" s="460"/>
      <c r="TVD16" s="460"/>
      <c r="TVE16" s="460"/>
      <c r="TVF16" s="460"/>
      <c r="TVG16" s="460"/>
      <c r="TVH16" s="460"/>
      <c r="TVI16" s="460"/>
      <c r="TVJ16" s="460"/>
      <c r="TVK16" s="460"/>
      <c r="TVL16" s="460"/>
      <c r="TVM16" s="460"/>
      <c r="TVN16" s="460"/>
      <c r="TVO16" s="460"/>
      <c r="TVP16" s="460"/>
      <c r="TVQ16" s="460"/>
      <c r="TVR16" s="460"/>
      <c r="TVS16" s="460"/>
      <c r="TVT16" s="460"/>
      <c r="TVU16" s="460"/>
      <c r="TVV16" s="460"/>
      <c r="TVW16" s="460"/>
      <c r="TVX16" s="460"/>
      <c r="TVY16" s="460"/>
      <c r="TVZ16" s="460"/>
      <c r="TWA16" s="460"/>
      <c r="TWB16" s="460"/>
      <c r="TWC16" s="460"/>
      <c r="TWD16" s="460"/>
      <c r="TWE16" s="460"/>
      <c r="TWF16" s="460"/>
      <c r="TWG16" s="460"/>
      <c r="TWH16" s="460"/>
      <c r="TWI16" s="460"/>
      <c r="TWJ16" s="460"/>
      <c r="TWK16" s="460"/>
      <c r="TWL16" s="460"/>
      <c r="TWM16" s="460"/>
      <c r="TWN16" s="460"/>
      <c r="TWO16" s="460"/>
      <c r="TWP16" s="460"/>
      <c r="TWQ16" s="460"/>
      <c r="TWR16" s="460"/>
      <c r="TWS16" s="460"/>
      <c r="TWT16" s="460"/>
      <c r="TWU16" s="460"/>
      <c r="TWV16" s="460"/>
      <c r="TWW16" s="460"/>
      <c r="TWX16" s="460"/>
      <c r="TWY16" s="460"/>
      <c r="TWZ16" s="460"/>
      <c r="TXA16" s="460"/>
      <c r="TXB16" s="460"/>
      <c r="TXC16" s="460"/>
      <c r="TXD16" s="460"/>
      <c r="TXE16" s="460"/>
      <c r="TXF16" s="460"/>
      <c r="TXG16" s="460"/>
      <c r="TXH16" s="460"/>
      <c r="TXI16" s="460"/>
      <c r="TXJ16" s="460"/>
      <c r="TXK16" s="460"/>
      <c r="TXL16" s="460"/>
      <c r="TXM16" s="460"/>
      <c r="TXN16" s="460"/>
      <c r="TXO16" s="460"/>
      <c r="TXP16" s="460"/>
      <c r="TXQ16" s="460"/>
      <c r="TXR16" s="460"/>
      <c r="TXS16" s="460"/>
      <c r="TXT16" s="460"/>
      <c r="TXU16" s="460"/>
      <c r="TXV16" s="460"/>
      <c r="TXW16" s="460"/>
      <c r="TXX16" s="460"/>
      <c r="TXY16" s="460"/>
      <c r="TXZ16" s="460"/>
      <c r="TYA16" s="460"/>
      <c r="TYB16" s="460"/>
      <c r="TYC16" s="460"/>
      <c r="TYD16" s="460"/>
      <c r="TYE16" s="460"/>
      <c r="TYF16" s="460"/>
      <c r="TYG16" s="460"/>
      <c r="TYH16" s="460"/>
      <c r="TYI16" s="460"/>
      <c r="TYJ16" s="460"/>
      <c r="TYK16" s="460"/>
      <c r="TYL16" s="460"/>
      <c r="TYM16" s="460"/>
      <c r="TYN16" s="460"/>
      <c r="TYO16" s="460"/>
      <c r="TYP16" s="460"/>
      <c r="TYQ16" s="460"/>
      <c r="TYR16" s="460"/>
      <c r="TYS16" s="460"/>
      <c r="TYT16" s="460"/>
      <c r="TYU16" s="460"/>
      <c r="TYV16" s="460"/>
      <c r="TYW16" s="460"/>
      <c r="TYX16" s="460"/>
      <c r="TYY16" s="460"/>
      <c r="TYZ16" s="460"/>
      <c r="TZA16" s="460"/>
      <c r="TZB16" s="460"/>
      <c r="TZC16" s="460"/>
      <c r="TZD16" s="460"/>
      <c r="TZE16" s="460"/>
      <c r="TZF16" s="460"/>
      <c r="TZG16" s="460"/>
      <c r="TZH16" s="460"/>
      <c r="TZI16" s="460"/>
      <c r="TZJ16" s="460"/>
      <c r="TZK16" s="460"/>
      <c r="TZL16" s="460"/>
      <c r="TZM16" s="460"/>
      <c r="TZN16" s="460"/>
      <c r="TZO16" s="460"/>
      <c r="TZP16" s="460"/>
      <c r="TZQ16" s="460"/>
      <c r="TZR16" s="460"/>
      <c r="TZS16" s="460"/>
      <c r="TZT16" s="460"/>
      <c r="TZU16" s="460"/>
      <c r="TZV16" s="460"/>
      <c r="TZW16" s="460"/>
      <c r="TZX16" s="460"/>
      <c r="TZY16" s="460"/>
      <c r="TZZ16" s="460"/>
      <c r="UAA16" s="460"/>
      <c r="UAB16" s="460"/>
      <c r="UAC16" s="460"/>
      <c r="UAD16" s="460"/>
      <c r="UAE16" s="460"/>
      <c r="UAF16" s="460"/>
      <c r="UAG16" s="460"/>
      <c r="UAH16" s="460"/>
      <c r="UAI16" s="460"/>
      <c r="UAJ16" s="460"/>
      <c r="UAK16" s="460"/>
      <c r="UAL16" s="460"/>
      <c r="UAM16" s="460"/>
      <c r="UAN16" s="460"/>
      <c r="UAO16" s="460"/>
      <c r="UAP16" s="460"/>
      <c r="UAQ16" s="460"/>
      <c r="UAR16" s="460"/>
      <c r="UAS16" s="460"/>
      <c r="UAT16" s="460"/>
      <c r="UAU16" s="460"/>
      <c r="UAV16" s="460"/>
      <c r="UAW16" s="460"/>
      <c r="UAX16" s="460"/>
      <c r="UAY16" s="460"/>
      <c r="UAZ16" s="460"/>
      <c r="UBA16" s="460"/>
      <c r="UBB16" s="460"/>
      <c r="UBC16" s="460"/>
      <c r="UBD16" s="460"/>
      <c r="UBE16" s="460"/>
      <c r="UBF16" s="460"/>
      <c r="UBG16" s="460"/>
      <c r="UBH16" s="460"/>
      <c r="UBI16" s="460"/>
      <c r="UBJ16" s="460"/>
      <c r="UBK16" s="460"/>
      <c r="UBL16" s="460"/>
      <c r="UBM16" s="460"/>
      <c r="UBN16" s="460"/>
      <c r="UBO16" s="460"/>
      <c r="UBP16" s="460"/>
      <c r="UBQ16" s="460"/>
      <c r="UBR16" s="460"/>
      <c r="UBS16" s="460"/>
      <c r="UBT16" s="460"/>
      <c r="UBU16" s="460"/>
      <c r="UBV16" s="460"/>
      <c r="UBW16" s="460"/>
      <c r="UBX16" s="460"/>
      <c r="UBY16" s="460"/>
      <c r="UBZ16" s="460"/>
      <c r="UCA16" s="460"/>
      <c r="UCB16" s="460"/>
      <c r="UCC16" s="460"/>
      <c r="UCD16" s="460"/>
      <c r="UCE16" s="460"/>
      <c r="UCF16" s="460"/>
      <c r="UCG16" s="460"/>
      <c r="UCH16" s="460"/>
      <c r="UCI16" s="460"/>
      <c r="UCJ16" s="460"/>
      <c r="UCK16" s="460"/>
      <c r="UCL16" s="460"/>
      <c r="UCM16" s="460"/>
      <c r="UCN16" s="460"/>
      <c r="UCO16" s="460"/>
      <c r="UCP16" s="460"/>
      <c r="UCQ16" s="460"/>
      <c r="UCR16" s="460"/>
      <c r="UCS16" s="460"/>
      <c r="UCT16" s="460"/>
      <c r="UCU16" s="460"/>
      <c r="UCV16" s="460"/>
      <c r="UCW16" s="460"/>
      <c r="UCX16" s="460"/>
      <c r="UCY16" s="460"/>
      <c r="UCZ16" s="460"/>
      <c r="UDA16" s="460"/>
      <c r="UDB16" s="460"/>
      <c r="UDC16" s="460"/>
      <c r="UDD16" s="460"/>
      <c r="UDE16" s="460"/>
      <c r="UDF16" s="460"/>
      <c r="UDG16" s="460"/>
      <c r="UDH16" s="460"/>
      <c r="UDI16" s="460"/>
      <c r="UDJ16" s="460"/>
      <c r="UDK16" s="460"/>
      <c r="UDL16" s="460"/>
      <c r="UDM16" s="460"/>
      <c r="UDN16" s="460"/>
      <c r="UDO16" s="460"/>
      <c r="UDP16" s="460"/>
      <c r="UDQ16" s="460"/>
      <c r="UDR16" s="460"/>
      <c r="UDS16" s="460"/>
      <c r="UDT16" s="460"/>
      <c r="UDU16" s="460"/>
      <c r="UDV16" s="460"/>
      <c r="UDW16" s="460"/>
      <c r="UDX16" s="460"/>
      <c r="UDY16" s="460"/>
      <c r="UDZ16" s="460"/>
      <c r="UEA16" s="460"/>
      <c r="UEB16" s="460"/>
      <c r="UEC16" s="460"/>
      <c r="UED16" s="460"/>
      <c r="UEE16" s="460"/>
      <c r="UEF16" s="460"/>
      <c r="UEG16" s="460"/>
      <c r="UEH16" s="460"/>
      <c r="UEI16" s="460"/>
      <c r="UEJ16" s="460"/>
      <c r="UEK16" s="460"/>
      <c r="UEL16" s="460"/>
      <c r="UEM16" s="460"/>
      <c r="UEN16" s="460"/>
      <c r="UEO16" s="460"/>
      <c r="UEP16" s="460"/>
      <c r="UEQ16" s="460"/>
      <c r="UER16" s="460"/>
      <c r="UES16" s="460"/>
      <c r="UET16" s="460"/>
      <c r="UEU16" s="460"/>
      <c r="UEV16" s="460"/>
      <c r="UEW16" s="460"/>
      <c r="UEX16" s="460"/>
      <c r="UEY16" s="460"/>
      <c r="UEZ16" s="460"/>
      <c r="UFA16" s="460"/>
      <c r="UFB16" s="460"/>
      <c r="UFC16" s="460"/>
      <c r="UFD16" s="460"/>
      <c r="UFE16" s="460"/>
      <c r="UFF16" s="460"/>
      <c r="UFG16" s="460"/>
      <c r="UFH16" s="460"/>
      <c r="UFI16" s="460"/>
      <c r="UFJ16" s="460"/>
      <c r="UFK16" s="460"/>
      <c r="UFL16" s="460"/>
      <c r="UFM16" s="460"/>
      <c r="UFN16" s="460"/>
      <c r="UFO16" s="460"/>
      <c r="UFP16" s="460"/>
      <c r="UFQ16" s="460"/>
      <c r="UFR16" s="460"/>
      <c r="UFS16" s="460"/>
      <c r="UFT16" s="460"/>
      <c r="UFU16" s="460"/>
      <c r="UFV16" s="460"/>
      <c r="UFW16" s="460"/>
      <c r="UFX16" s="460"/>
      <c r="UFY16" s="460"/>
      <c r="UFZ16" s="460"/>
      <c r="UGA16" s="460"/>
      <c r="UGB16" s="460"/>
      <c r="UGC16" s="460"/>
      <c r="UGD16" s="460"/>
      <c r="UGE16" s="460"/>
      <c r="UGF16" s="460"/>
      <c r="UGG16" s="460"/>
      <c r="UGH16" s="460"/>
      <c r="UGI16" s="460"/>
      <c r="UGJ16" s="460"/>
      <c r="UGK16" s="460"/>
      <c r="UGL16" s="460"/>
      <c r="UGM16" s="460"/>
      <c r="UGN16" s="460"/>
      <c r="UGO16" s="460"/>
      <c r="UGP16" s="460"/>
      <c r="UGQ16" s="460"/>
      <c r="UGR16" s="460"/>
      <c r="UGS16" s="460"/>
      <c r="UGT16" s="460"/>
      <c r="UGU16" s="460"/>
      <c r="UGV16" s="460"/>
      <c r="UGW16" s="460"/>
      <c r="UGX16" s="460"/>
      <c r="UGY16" s="460"/>
      <c r="UGZ16" s="460"/>
      <c r="UHA16" s="460"/>
      <c r="UHB16" s="460"/>
      <c r="UHC16" s="460"/>
      <c r="UHD16" s="460"/>
      <c r="UHE16" s="460"/>
      <c r="UHF16" s="460"/>
      <c r="UHG16" s="460"/>
      <c r="UHH16" s="460"/>
      <c r="UHI16" s="460"/>
      <c r="UHJ16" s="460"/>
      <c r="UHK16" s="460"/>
      <c r="UHL16" s="460"/>
      <c r="UHM16" s="460"/>
      <c r="UHN16" s="460"/>
      <c r="UHO16" s="460"/>
      <c r="UHP16" s="460"/>
      <c r="UHQ16" s="460"/>
      <c r="UHR16" s="460"/>
      <c r="UHS16" s="460"/>
      <c r="UHT16" s="460"/>
      <c r="UHU16" s="460"/>
      <c r="UHV16" s="460"/>
      <c r="UHW16" s="460"/>
      <c r="UHX16" s="460"/>
      <c r="UHY16" s="460"/>
      <c r="UHZ16" s="460"/>
      <c r="UIA16" s="460"/>
      <c r="UIB16" s="460"/>
      <c r="UIC16" s="460"/>
      <c r="UID16" s="460"/>
      <c r="UIE16" s="460"/>
      <c r="UIF16" s="460"/>
      <c r="UIG16" s="460"/>
      <c r="UIH16" s="460"/>
      <c r="UII16" s="460"/>
      <c r="UIJ16" s="460"/>
      <c r="UIK16" s="460"/>
      <c r="UIL16" s="460"/>
      <c r="UIM16" s="460"/>
      <c r="UIN16" s="460"/>
      <c r="UIO16" s="460"/>
      <c r="UIP16" s="460"/>
      <c r="UIQ16" s="460"/>
      <c r="UIR16" s="460"/>
      <c r="UIS16" s="460"/>
      <c r="UIT16" s="460"/>
      <c r="UIU16" s="460"/>
      <c r="UIV16" s="460"/>
      <c r="UIW16" s="460"/>
      <c r="UIX16" s="460"/>
      <c r="UIY16" s="460"/>
      <c r="UIZ16" s="460"/>
      <c r="UJA16" s="460"/>
      <c r="UJB16" s="460"/>
      <c r="UJC16" s="460"/>
      <c r="UJD16" s="460"/>
      <c r="UJE16" s="460"/>
      <c r="UJF16" s="460"/>
      <c r="UJG16" s="460"/>
      <c r="UJH16" s="460"/>
      <c r="UJI16" s="460"/>
      <c r="UJJ16" s="460"/>
      <c r="UJK16" s="460"/>
      <c r="UJL16" s="460"/>
      <c r="UJM16" s="460"/>
      <c r="UJN16" s="460"/>
      <c r="UJO16" s="460"/>
      <c r="UJP16" s="460"/>
      <c r="UJQ16" s="460"/>
      <c r="UJR16" s="460"/>
      <c r="UJS16" s="460"/>
      <c r="UJT16" s="460"/>
      <c r="UJU16" s="460"/>
      <c r="UJV16" s="460"/>
      <c r="UJW16" s="460"/>
      <c r="UJX16" s="460"/>
      <c r="UJY16" s="460"/>
      <c r="UJZ16" s="460"/>
      <c r="UKA16" s="460"/>
      <c r="UKB16" s="460"/>
      <c r="UKC16" s="460"/>
      <c r="UKD16" s="460"/>
      <c r="UKE16" s="460"/>
      <c r="UKF16" s="460"/>
      <c r="UKG16" s="460"/>
      <c r="UKH16" s="460"/>
      <c r="UKI16" s="460"/>
      <c r="UKJ16" s="460"/>
      <c r="UKK16" s="460"/>
      <c r="UKL16" s="460"/>
      <c r="UKM16" s="460"/>
      <c r="UKN16" s="460"/>
      <c r="UKO16" s="460"/>
      <c r="UKP16" s="460"/>
      <c r="UKQ16" s="460"/>
      <c r="UKR16" s="460"/>
      <c r="UKS16" s="460"/>
      <c r="UKT16" s="460"/>
      <c r="UKU16" s="460"/>
      <c r="UKV16" s="460"/>
      <c r="UKW16" s="460"/>
      <c r="UKX16" s="460"/>
      <c r="UKY16" s="460"/>
      <c r="UKZ16" s="460"/>
      <c r="ULA16" s="460"/>
      <c r="ULB16" s="460"/>
      <c r="ULC16" s="460"/>
      <c r="ULD16" s="460"/>
      <c r="ULE16" s="460"/>
      <c r="ULF16" s="460"/>
      <c r="ULG16" s="460"/>
      <c r="ULH16" s="460"/>
      <c r="ULI16" s="460"/>
      <c r="ULJ16" s="460"/>
      <c r="ULK16" s="460"/>
      <c r="ULL16" s="460"/>
      <c r="ULM16" s="460"/>
      <c r="ULN16" s="460"/>
      <c r="ULO16" s="460"/>
      <c r="ULP16" s="460"/>
      <c r="ULQ16" s="460"/>
      <c r="ULR16" s="460"/>
      <c r="ULS16" s="460"/>
      <c r="ULT16" s="460"/>
      <c r="ULU16" s="460"/>
      <c r="ULV16" s="460"/>
      <c r="ULW16" s="460"/>
      <c r="ULX16" s="460"/>
      <c r="ULY16" s="460"/>
      <c r="ULZ16" s="460"/>
      <c r="UMA16" s="460"/>
      <c r="UMB16" s="460"/>
      <c r="UMC16" s="460"/>
      <c r="UMD16" s="460"/>
      <c r="UME16" s="460"/>
      <c r="UMF16" s="460"/>
      <c r="UMG16" s="460"/>
      <c r="UMH16" s="460"/>
      <c r="UMI16" s="460"/>
      <c r="UMJ16" s="460"/>
      <c r="UMK16" s="460"/>
      <c r="UML16" s="460"/>
      <c r="UMM16" s="460"/>
      <c r="UMN16" s="460"/>
      <c r="UMO16" s="460"/>
      <c r="UMP16" s="460"/>
      <c r="UMQ16" s="460"/>
      <c r="UMR16" s="460"/>
      <c r="UMS16" s="460"/>
      <c r="UMT16" s="460"/>
      <c r="UMU16" s="460"/>
      <c r="UMV16" s="460"/>
      <c r="UMW16" s="460"/>
      <c r="UMX16" s="460"/>
      <c r="UMY16" s="460"/>
      <c r="UMZ16" s="460"/>
      <c r="UNA16" s="460"/>
      <c r="UNB16" s="460"/>
      <c r="UNC16" s="460"/>
      <c r="UND16" s="460"/>
      <c r="UNE16" s="460"/>
      <c r="UNF16" s="460"/>
      <c r="UNG16" s="460"/>
      <c r="UNH16" s="460"/>
      <c r="UNI16" s="460"/>
      <c r="UNJ16" s="460"/>
      <c r="UNK16" s="460"/>
      <c r="UNL16" s="460"/>
      <c r="UNM16" s="460"/>
      <c r="UNN16" s="460"/>
      <c r="UNO16" s="460"/>
      <c r="UNP16" s="460"/>
      <c r="UNQ16" s="460"/>
      <c r="UNR16" s="460"/>
      <c r="UNS16" s="460"/>
      <c r="UNT16" s="460"/>
      <c r="UNU16" s="460"/>
      <c r="UNV16" s="460"/>
      <c r="UNW16" s="460"/>
      <c r="UNX16" s="460"/>
      <c r="UNY16" s="460"/>
      <c r="UNZ16" s="460"/>
      <c r="UOA16" s="460"/>
      <c r="UOB16" s="460"/>
      <c r="UOC16" s="460"/>
      <c r="UOD16" s="460"/>
      <c r="UOE16" s="460"/>
      <c r="UOF16" s="460"/>
      <c r="UOG16" s="460"/>
      <c r="UOH16" s="460"/>
      <c r="UOI16" s="460"/>
      <c r="UOJ16" s="460"/>
      <c r="UOK16" s="460"/>
      <c r="UOL16" s="460"/>
      <c r="UOM16" s="460"/>
      <c r="UON16" s="460"/>
      <c r="UOO16" s="460"/>
      <c r="UOP16" s="460"/>
      <c r="UOQ16" s="460"/>
      <c r="UOR16" s="460"/>
      <c r="UOS16" s="460"/>
      <c r="UOT16" s="460"/>
      <c r="UOU16" s="460"/>
      <c r="UOV16" s="460"/>
      <c r="UOW16" s="460"/>
      <c r="UOX16" s="460"/>
      <c r="UOY16" s="460"/>
      <c r="UOZ16" s="460"/>
      <c r="UPA16" s="460"/>
      <c r="UPB16" s="460"/>
      <c r="UPC16" s="460"/>
      <c r="UPD16" s="460"/>
      <c r="UPE16" s="460"/>
      <c r="UPF16" s="460"/>
      <c r="UPG16" s="460"/>
      <c r="UPH16" s="460"/>
      <c r="UPI16" s="460"/>
      <c r="UPJ16" s="460"/>
      <c r="UPK16" s="460"/>
      <c r="UPL16" s="460"/>
      <c r="UPM16" s="460"/>
      <c r="UPN16" s="460"/>
      <c r="UPO16" s="460"/>
      <c r="UPP16" s="460"/>
      <c r="UPQ16" s="460"/>
      <c r="UPR16" s="460"/>
      <c r="UPS16" s="460"/>
      <c r="UPT16" s="460"/>
      <c r="UPU16" s="460"/>
      <c r="UPV16" s="460"/>
      <c r="UPW16" s="460"/>
      <c r="UPX16" s="460"/>
      <c r="UPY16" s="460"/>
      <c r="UPZ16" s="460"/>
      <c r="UQA16" s="460"/>
      <c r="UQB16" s="460"/>
      <c r="UQC16" s="460"/>
      <c r="UQD16" s="460"/>
      <c r="UQE16" s="460"/>
      <c r="UQF16" s="460"/>
      <c r="UQG16" s="460"/>
      <c r="UQH16" s="460"/>
      <c r="UQI16" s="460"/>
      <c r="UQJ16" s="460"/>
      <c r="UQK16" s="460"/>
      <c r="UQL16" s="460"/>
      <c r="UQM16" s="460"/>
      <c r="UQN16" s="460"/>
      <c r="UQO16" s="460"/>
      <c r="UQP16" s="460"/>
      <c r="UQQ16" s="460"/>
      <c r="UQR16" s="460"/>
      <c r="UQS16" s="460"/>
      <c r="UQT16" s="460"/>
      <c r="UQU16" s="460"/>
      <c r="UQV16" s="460"/>
      <c r="UQW16" s="460"/>
      <c r="UQX16" s="460"/>
      <c r="UQY16" s="460"/>
      <c r="UQZ16" s="460"/>
      <c r="URA16" s="460"/>
      <c r="URB16" s="460"/>
      <c r="URC16" s="460"/>
      <c r="URD16" s="460"/>
      <c r="URE16" s="460"/>
      <c r="URF16" s="460"/>
      <c r="URG16" s="460"/>
      <c r="URH16" s="460"/>
      <c r="URI16" s="460"/>
      <c r="URJ16" s="460"/>
      <c r="URK16" s="460"/>
      <c r="URL16" s="460"/>
      <c r="URM16" s="460"/>
      <c r="URN16" s="460"/>
      <c r="URO16" s="460"/>
      <c r="URP16" s="460"/>
      <c r="URQ16" s="460"/>
      <c r="URR16" s="460"/>
      <c r="URS16" s="460"/>
      <c r="URT16" s="460"/>
      <c r="URU16" s="460"/>
      <c r="URV16" s="460"/>
      <c r="URW16" s="460"/>
      <c r="URX16" s="460"/>
      <c r="URY16" s="460"/>
      <c r="URZ16" s="460"/>
      <c r="USA16" s="460"/>
      <c r="USB16" s="460"/>
      <c r="USC16" s="460"/>
      <c r="USD16" s="460"/>
      <c r="USE16" s="460"/>
      <c r="USF16" s="460"/>
      <c r="USG16" s="460"/>
      <c r="USH16" s="460"/>
      <c r="USI16" s="460"/>
      <c r="USJ16" s="460"/>
      <c r="USK16" s="460"/>
      <c r="USL16" s="460"/>
      <c r="USM16" s="460"/>
      <c r="USN16" s="460"/>
      <c r="USO16" s="460"/>
      <c r="USP16" s="460"/>
      <c r="USQ16" s="460"/>
      <c r="USR16" s="460"/>
      <c r="USS16" s="460"/>
      <c r="UST16" s="460"/>
      <c r="USU16" s="460"/>
      <c r="USV16" s="460"/>
      <c r="USW16" s="460"/>
      <c r="USX16" s="460"/>
      <c r="USY16" s="460"/>
      <c r="USZ16" s="460"/>
      <c r="UTA16" s="460"/>
      <c r="UTB16" s="460"/>
      <c r="UTC16" s="460"/>
      <c r="UTD16" s="460"/>
      <c r="UTE16" s="460"/>
      <c r="UTF16" s="460"/>
      <c r="UTG16" s="460"/>
      <c r="UTH16" s="460"/>
      <c r="UTI16" s="460"/>
      <c r="UTJ16" s="460"/>
      <c r="UTK16" s="460"/>
      <c r="UTL16" s="460"/>
      <c r="UTM16" s="460"/>
      <c r="UTN16" s="460"/>
      <c r="UTO16" s="460"/>
      <c r="UTP16" s="460"/>
      <c r="UTQ16" s="460"/>
      <c r="UTR16" s="460"/>
      <c r="UTS16" s="460"/>
      <c r="UTT16" s="460"/>
      <c r="UTU16" s="460"/>
      <c r="UTV16" s="460"/>
      <c r="UTW16" s="460"/>
      <c r="UTX16" s="460"/>
      <c r="UTY16" s="460"/>
      <c r="UTZ16" s="460"/>
      <c r="UUA16" s="460"/>
      <c r="UUB16" s="460"/>
      <c r="UUC16" s="460"/>
      <c r="UUD16" s="460"/>
      <c r="UUE16" s="460"/>
      <c r="UUF16" s="460"/>
      <c r="UUG16" s="460"/>
      <c r="UUH16" s="460"/>
      <c r="UUI16" s="460"/>
      <c r="UUJ16" s="460"/>
      <c r="UUK16" s="460"/>
      <c r="UUL16" s="460"/>
      <c r="UUM16" s="460"/>
      <c r="UUN16" s="460"/>
      <c r="UUO16" s="460"/>
      <c r="UUP16" s="460"/>
      <c r="UUQ16" s="460"/>
      <c r="UUR16" s="460"/>
      <c r="UUS16" s="460"/>
      <c r="UUT16" s="460"/>
      <c r="UUU16" s="460"/>
      <c r="UUV16" s="460"/>
      <c r="UUW16" s="460"/>
      <c r="UUX16" s="460"/>
      <c r="UUY16" s="460"/>
      <c r="UUZ16" s="460"/>
      <c r="UVA16" s="460"/>
      <c r="UVB16" s="460"/>
      <c r="UVC16" s="460"/>
      <c r="UVD16" s="460"/>
      <c r="UVE16" s="460"/>
      <c r="UVF16" s="460"/>
      <c r="UVG16" s="460"/>
      <c r="UVH16" s="460"/>
      <c r="UVI16" s="460"/>
      <c r="UVJ16" s="460"/>
      <c r="UVK16" s="460"/>
      <c r="UVL16" s="460"/>
      <c r="UVM16" s="460"/>
      <c r="UVN16" s="460"/>
      <c r="UVO16" s="460"/>
      <c r="UVP16" s="460"/>
      <c r="UVQ16" s="460"/>
      <c r="UVR16" s="460"/>
      <c r="UVS16" s="460"/>
      <c r="UVT16" s="460"/>
      <c r="UVU16" s="460"/>
      <c r="UVV16" s="460"/>
      <c r="UVW16" s="460"/>
      <c r="UVX16" s="460"/>
      <c r="UVY16" s="460"/>
      <c r="UVZ16" s="460"/>
      <c r="UWA16" s="460"/>
      <c r="UWB16" s="460"/>
      <c r="UWC16" s="460"/>
      <c r="UWD16" s="460"/>
      <c r="UWE16" s="460"/>
      <c r="UWF16" s="460"/>
      <c r="UWG16" s="460"/>
      <c r="UWH16" s="460"/>
      <c r="UWI16" s="460"/>
      <c r="UWJ16" s="460"/>
      <c r="UWK16" s="460"/>
      <c r="UWL16" s="460"/>
      <c r="UWM16" s="460"/>
      <c r="UWN16" s="460"/>
      <c r="UWO16" s="460"/>
      <c r="UWP16" s="460"/>
      <c r="UWQ16" s="460"/>
      <c r="UWR16" s="460"/>
      <c r="UWS16" s="460"/>
      <c r="UWT16" s="460"/>
      <c r="UWU16" s="460"/>
      <c r="UWV16" s="460"/>
      <c r="UWW16" s="460"/>
      <c r="UWX16" s="460"/>
      <c r="UWY16" s="460"/>
      <c r="UWZ16" s="460"/>
      <c r="UXA16" s="460"/>
      <c r="UXB16" s="460"/>
      <c r="UXC16" s="460"/>
      <c r="UXD16" s="460"/>
      <c r="UXE16" s="460"/>
      <c r="UXF16" s="460"/>
      <c r="UXG16" s="460"/>
      <c r="UXH16" s="460"/>
      <c r="UXI16" s="460"/>
      <c r="UXJ16" s="460"/>
      <c r="UXK16" s="460"/>
      <c r="UXL16" s="460"/>
      <c r="UXM16" s="460"/>
      <c r="UXN16" s="460"/>
      <c r="UXO16" s="460"/>
      <c r="UXP16" s="460"/>
      <c r="UXQ16" s="460"/>
      <c r="UXR16" s="460"/>
      <c r="UXS16" s="460"/>
      <c r="UXT16" s="460"/>
      <c r="UXU16" s="460"/>
      <c r="UXV16" s="460"/>
      <c r="UXW16" s="460"/>
      <c r="UXX16" s="460"/>
      <c r="UXY16" s="460"/>
      <c r="UXZ16" s="460"/>
      <c r="UYA16" s="460"/>
      <c r="UYB16" s="460"/>
      <c r="UYC16" s="460"/>
      <c r="UYD16" s="460"/>
      <c r="UYE16" s="460"/>
      <c r="UYF16" s="460"/>
      <c r="UYG16" s="460"/>
      <c r="UYH16" s="460"/>
      <c r="UYI16" s="460"/>
      <c r="UYJ16" s="460"/>
      <c r="UYK16" s="460"/>
      <c r="UYL16" s="460"/>
      <c r="UYM16" s="460"/>
      <c r="UYN16" s="460"/>
      <c r="UYO16" s="460"/>
      <c r="UYP16" s="460"/>
      <c r="UYQ16" s="460"/>
      <c r="UYR16" s="460"/>
      <c r="UYS16" s="460"/>
      <c r="UYT16" s="460"/>
      <c r="UYU16" s="460"/>
      <c r="UYV16" s="460"/>
      <c r="UYW16" s="460"/>
      <c r="UYX16" s="460"/>
      <c r="UYY16" s="460"/>
      <c r="UYZ16" s="460"/>
      <c r="UZA16" s="460"/>
      <c r="UZB16" s="460"/>
      <c r="UZC16" s="460"/>
      <c r="UZD16" s="460"/>
      <c r="UZE16" s="460"/>
      <c r="UZF16" s="460"/>
      <c r="UZG16" s="460"/>
      <c r="UZH16" s="460"/>
      <c r="UZI16" s="460"/>
      <c r="UZJ16" s="460"/>
      <c r="UZK16" s="460"/>
      <c r="UZL16" s="460"/>
      <c r="UZM16" s="460"/>
      <c r="UZN16" s="460"/>
      <c r="UZO16" s="460"/>
      <c r="UZP16" s="460"/>
      <c r="UZQ16" s="460"/>
      <c r="UZR16" s="460"/>
      <c r="UZS16" s="460"/>
      <c r="UZT16" s="460"/>
      <c r="UZU16" s="460"/>
      <c r="UZV16" s="460"/>
      <c r="UZW16" s="460"/>
      <c r="UZX16" s="460"/>
      <c r="UZY16" s="460"/>
      <c r="UZZ16" s="460"/>
      <c r="VAA16" s="460"/>
      <c r="VAB16" s="460"/>
      <c r="VAC16" s="460"/>
      <c r="VAD16" s="460"/>
      <c r="VAE16" s="460"/>
      <c r="VAF16" s="460"/>
      <c r="VAG16" s="460"/>
      <c r="VAH16" s="460"/>
      <c r="VAI16" s="460"/>
      <c r="VAJ16" s="460"/>
      <c r="VAK16" s="460"/>
      <c r="VAL16" s="460"/>
      <c r="VAM16" s="460"/>
      <c r="VAN16" s="460"/>
      <c r="VAO16" s="460"/>
      <c r="VAP16" s="460"/>
      <c r="VAQ16" s="460"/>
      <c r="VAR16" s="460"/>
      <c r="VAS16" s="460"/>
      <c r="VAT16" s="460"/>
      <c r="VAU16" s="460"/>
      <c r="VAV16" s="460"/>
      <c r="VAW16" s="460"/>
      <c r="VAX16" s="460"/>
      <c r="VAY16" s="460"/>
      <c r="VAZ16" s="460"/>
      <c r="VBA16" s="460"/>
      <c r="VBB16" s="460"/>
      <c r="VBC16" s="460"/>
      <c r="VBD16" s="460"/>
      <c r="VBE16" s="460"/>
      <c r="VBF16" s="460"/>
      <c r="VBG16" s="460"/>
      <c r="VBH16" s="460"/>
      <c r="VBI16" s="460"/>
      <c r="VBJ16" s="460"/>
      <c r="VBK16" s="460"/>
      <c r="VBL16" s="460"/>
      <c r="VBM16" s="460"/>
      <c r="VBN16" s="460"/>
      <c r="VBO16" s="460"/>
      <c r="VBP16" s="460"/>
      <c r="VBQ16" s="460"/>
      <c r="VBR16" s="460"/>
      <c r="VBS16" s="460"/>
      <c r="VBT16" s="460"/>
      <c r="VBU16" s="460"/>
      <c r="VBV16" s="460"/>
      <c r="VBW16" s="460"/>
      <c r="VBX16" s="460"/>
      <c r="VBY16" s="460"/>
      <c r="VBZ16" s="460"/>
      <c r="VCA16" s="460"/>
      <c r="VCB16" s="460"/>
      <c r="VCC16" s="460"/>
      <c r="VCD16" s="460"/>
      <c r="VCE16" s="460"/>
      <c r="VCF16" s="460"/>
      <c r="VCG16" s="460"/>
      <c r="VCH16" s="460"/>
      <c r="VCI16" s="460"/>
      <c r="VCJ16" s="460"/>
      <c r="VCK16" s="460"/>
      <c r="VCL16" s="460"/>
      <c r="VCM16" s="460"/>
      <c r="VCN16" s="460"/>
      <c r="VCO16" s="460"/>
      <c r="VCP16" s="460"/>
      <c r="VCQ16" s="460"/>
      <c r="VCR16" s="460"/>
      <c r="VCS16" s="460"/>
      <c r="VCT16" s="460"/>
      <c r="VCU16" s="460"/>
      <c r="VCV16" s="460"/>
      <c r="VCW16" s="460"/>
      <c r="VCX16" s="460"/>
      <c r="VCY16" s="460"/>
      <c r="VCZ16" s="460"/>
      <c r="VDA16" s="460"/>
      <c r="VDB16" s="460"/>
      <c r="VDC16" s="460"/>
      <c r="VDD16" s="460"/>
      <c r="VDE16" s="460"/>
      <c r="VDF16" s="460"/>
      <c r="VDG16" s="460"/>
      <c r="VDH16" s="460"/>
      <c r="VDI16" s="460"/>
      <c r="VDJ16" s="460"/>
      <c r="VDK16" s="460"/>
      <c r="VDL16" s="460"/>
      <c r="VDM16" s="460"/>
      <c r="VDN16" s="460"/>
      <c r="VDO16" s="460"/>
      <c r="VDP16" s="460"/>
      <c r="VDQ16" s="460"/>
      <c r="VDR16" s="460"/>
      <c r="VDS16" s="460"/>
      <c r="VDT16" s="460"/>
      <c r="VDU16" s="460"/>
      <c r="VDV16" s="460"/>
      <c r="VDW16" s="460"/>
      <c r="VDX16" s="460"/>
      <c r="VDY16" s="460"/>
      <c r="VDZ16" s="460"/>
      <c r="VEA16" s="460"/>
      <c r="VEB16" s="460"/>
      <c r="VEC16" s="460"/>
      <c r="VED16" s="460"/>
      <c r="VEE16" s="460"/>
      <c r="VEF16" s="460"/>
      <c r="VEG16" s="460"/>
      <c r="VEH16" s="460"/>
      <c r="VEI16" s="460"/>
      <c r="VEJ16" s="460"/>
      <c r="VEK16" s="460"/>
      <c r="VEL16" s="460"/>
      <c r="VEM16" s="460"/>
      <c r="VEN16" s="460"/>
      <c r="VEO16" s="460"/>
      <c r="VEP16" s="460"/>
      <c r="VEQ16" s="460"/>
      <c r="VER16" s="460"/>
      <c r="VES16" s="460"/>
      <c r="VET16" s="460"/>
      <c r="VEU16" s="460"/>
      <c r="VEV16" s="460"/>
      <c r="VEW16" s="460"/>
      <c r="VEX16" s="460"/>
      <c r="VEY16" s="460"/>
      <c r="VEZ16" s="460"/>
      <c r="VFA16" s="460"/>
      <c r="VFB16" s="460"/>
      <c r="VFC16" s="460"/>
      <c r="VFD16" s="460"/>
      <c r="VFE16" s="460"/>
      <c r="VFF16" s="460"/>
      <c r="VFG16" s="460"/>
      <c r="VFH16" s="460"/>
      <c r="VFI16" s="460"/>
      <c r="VFJ16" s="460"/>
      <c r="VFK16" s="460"/>
      <c r="VFL16" s="460"/>
      <c r="VFM16" s="460"/>
      <c r="VFN16" s="460"/>
      <c r="VFO16" s="460"/>
      <c r="VFP16" s="460"/>
      <c r="VFQ16" s="460"/>
      <c r="VFR16" s="460"/>
      <c r="VFS16" s="460"/>
      <c r="VFT16" s="460"/>
      <c r="VFU16" s="460"/>
      <c r="VFV16" s="460"/>
      <c r="VFW16" s="460"/>
      <c r="VFX16" s="460"/>
      <c r="VFY16" s="460"/>
      <c r="VFZ16" s="460"/>
      <c r="VGA16" s="460"/>
      <c r="VGB16" s="460"/>
      <c r="VGC16" s="460"/>
      <c r="VGD16" s="460"/>
      <c r="VGE16" s="460"/>
      <c r="VGF16" s="460"/>
      <c r="VGG16" s="460"/>
      <c r="VGH16" s="460"/>
      <c r="VGI16" s="460"/>
      <c r="VGJ16" s="460"/>
      <c r="VGK16" s="460"/>
      <c r="VGL16" s="460"/>
      <c r="VGM16" s="460"/>
      <c r="VGN16" s="460"/>
      <c r="VGO16" s="460"/>
      <c r="VGP16" s="460"/>
      <c r="VGQ16" s="460"/>
      <c r="VGR16" s="460"/>
      <c r="VGS16" s="460"/>
      <c r="VGT16" s="460"/>
      <c r="VGU16" s="460"/>
      <c r="VGV16" s="460"/>
      <c r="VGW16" s="460"/>
      <c r="VGX16" s="460"/>
      <c r="VGY16" s="460"/>
      <c r="VGZ16" s="460"/>
      <c r="VHA16" s="460"/>
      <c r="VHB16" s="460"/>
      <c r="VHC16" s="460"/>
      <c r="VHD16" s="460"/>
      <c r="VHE16" s="460"/>
      <c r="VHF16" s="460"/>
      <c r="VHG16" s="460"/>
      <c r="VHH16" s="460"/>
      <c r="VHI16" s="460"/>
      <c r="VHJ16" s="460"/>
      <c r="VHK16" s="460"/>
      <c r="VHL16" s="460"/>
      <c r="VHM16" s="460"/>
      <c r="VHN16" s="460"/>
      <c r="VHO16" s="460"/>
      <c r="VHP16" s="460"/>
      <c r="VHQ16" s="460"/>
      <c r="VHR16" s="460"/>
      <c r="VHS16" s="460"/>
      <c r="VHT16" s="460"/>
      <c r="VHU16" s="460"/>
      <c r="VHV16" s="460"/>
      <c r="VHW16" s="460"/>
      <c r="VHX16" s="460"/>
      <c r="VHY16" s="460"/>
      <c r="VHZ16" s="460"/>
      <c r="VIA16" s="460"/>
      <c r="VIB16" s="460"/>
      <c r="VIC16" s="460"/>
      <c r="VID16" s="460"/>
      <c r="VIE16" s="460"/>
      <c r="VIF16" s="460"/>
      <c r="VIG16" s="460"/>
      <c r="VIH16" s="460"/>
      <c r="VII16" s="460"/>
      <c r="VIJ16" s="460"/>
      <c r="VIK16" s="460"/>
      <c r="VIL16" s="460"/>
      <c r="VIM16" s="460"/>
      <c r="VIN16" s="460"/>
      <c r="VIO16" s="460"/>
      <c r="VIP16" s="460"/>
      <c r="VIQ16" s="460"/>
      <c r="VIR16" s="460"/>
      <c r="VIS16" s="460"/>
      <c r="VIT16" s="460"/>
      <c r="VIU16" s="460"/>
      <c r="VIV16" s="460"/>
      <c r="VIW16" s="460"/>
      <c r="VIX16" s="460"/>
      <c r="VIY16" s="460"/>
      <c r="VIZ16" s="460"/>
      <c r="VJA16" s="460"/>
      <c r="VJB16" s="460"/>
      <c r="VJC16" s="460"/>
      <c r="VJD16" s="460"/>
      <c r="VJE16" s="460"/>
      <c r="VJF16" s="460"/>
      <c r="VJG16" s="460"/>
      <c r="VJH16" s="460"/>
      <c r="VJI16" s="460"/>
      <c r="VJJ16" s="460"/>
      <c r="VJK16" s="460"/>
      <c r="VJL16" s="460"/>
      <c r="VJM16" s="460"/>
      <c r="VJN16" s="460"/>
      <c r="VJO16" s="460"/>
      <c r="VJP16" s="460"/>
      <c r="VJQ16" s="460"/>
      <c r="VJR16" s="460"/>
      <c r="VJS16" s="460"/>
      <c r="VJT16" s="460"/>
      <c r="VJU16" s="460"/>
      <c r="VJV16" s="460"/>
      <c r="VJW16" s="460"/>
      <c r="VJX16" s="460"/>
      <c r="VJY16" s="460"/>
      <c r="VJZ16" s="460"/>
      <c r="VKA16" s="460"/>
      <c r="VKB16" s="460"/>
      <c r="VKC16" s="460"/>
      <c r="VKD16" s="460"/>
      <c r="VKE16" s="460"/>
      <c r="VKF16" s="460"/>
      <c r="VKG16" s="460"/>
      <c r="VKH16" s="460"/>
      <c r="VKI16" s="460"/>
      <c r="VKJ16" s="460"/>
      <c r="VKK16" s="460"/>
      <c r="VKL16" s="460"/>
      <c r="VKM16" s="460"/>
      <c r="VKN16" s="460"/>
      <c r="VKO16" s="460"/>
      <c r="VKP16" s="460"/>
      <c r="VKQ16" s="460"/>
      <c r="VKR16" s="460"/>
      <c r="VKS16" s="460"/>
      <c r="VKT16" s="460"/>
      <c r="VKU16" s="460"/>
      <c r="VKV16" s="460"/>
      <c r="VKW16" s="460"/>
      <c r="VKX16" s="460"/>
      <c r="VKY16" s="460"/>
      <c r="VKZ16" s="460"/>
      <c r="VLA16" s="460"/>
      <c r="VLB16" s="460"/>
      <c r="VLC16" s="460"/>
      <c r="VLD16" s="460"/>
      <c r="VLE16" s="460"/>
      <c r="VLF16" s="460"/>
      <c r="VLG16" s="460"/>
      <c r="VLH16" s="460"/>
      <c r="VLI16" s="460"/>
      <c r="VLJ16" s="460"/>
      <c r="VLK16" s="460"/>
      <c r="VLL16" s="460"/>
      <c r="VLM16" s="460"/>
      <c r="VLN16" s="460"/>
      <c r="VLO16" s="460"/>
      <c r="VLP16" s="460"/>
      <c r="VLQ16" s="460"/>
      <c r="VLR16" s="460"/>
      <c r="VLS16" s="460"/>
      <c r="VLT16" s="460"/>
      <c r="VLU16" s="460"/>
      <c r="VLV16" s="460"/>
      <c r="VLW16" s="460"/>
      <c r="VLX16" s="460"/>
      <c r="VLY16" s="460"/>
      <c r="VLZ16" s="460"/>
      <c r="VMA16" s="460"/>
      <c r="VMB16" s="460"/>
      <c r="VMC16" s="460"/>
      <c r="VMD16" s="460"/>
      <c r="VME16" s="460"/>
      <c r="VMF16" s="460"/>
      <c r="VMG16" s="460"/>
      <c r="VMH16" s="460"/>
      <c r="VMI16" s="460"/>
      <c r="VMJ16" s="460"/>
      <c r="VMK16" s="460"/>
      <c r="VML16" s="460"/>
      <c r="VMM16" s="460"/>
      <c r="VMN16" s="460"/>
      <c r="VMO16" s="460"/>
      <c r="VMP16" s="460"/>
      <c r="VMQ16" s="460"/>
      <c r="VMR16" s="460"/>
      <c r="VMS16" s="460"/>
      <c r="VMT16" s="460"/>
      <c r="VMU16" s="460"/>
      <c r="VMV16" s="460"/>
      <c r="VMW16" s="460"/>
      <c r="VMX16" s="460"/>
      <c r="VMY16" s="460"/>
      <c r="VMZ16" s="460"/>
      <c r="VNA16" s="460"/>
      <c r="VNB16" s="460"/>
      <c r="VNC16" s="460"/>
      <c r="VND16" s="460"/>
      <c r="VNE16" s="460"/>
      <c r="VNF16" s="460"/>
      <c r="VNG16" s="460"/>
      <c r="VNH16" s="460"/>
      <c r="VNI16" s="460"/>
      <c r="VNJ16" s="460"/>
      <c r="VNK16" s="460"/>
      <c r="VNL16" s="460"/>
      <c r="VNM16" s="460"/>
      <c r="VNN16" s="460"/>
      <c r="VNO16" s="460"/>
      <c r="VNP16" s="460"/>
      <c r="VNQ16" s="460"/>
      <c r="VNR16" s="460"/>
      <c r="VNS16" s="460"/>
      <c r="VNT16" s="460"/>
      <c r="VNU16" s="460"/>
      <c r="VNV16" s="460"/>
      <c r="VNW16" s="460"/>
      <c r="VNX16" s="460"/>
      <c r="VNY16" s="460"/>
      <c r="VNZ16" s="460"/>
      <c r="VOA16" s="460"/>
      <c r="VOB16" s="460"/>
      <c r="VOC16" s="460"/>
      <c r="VOD16" s="460"/>
      <c r="VOE16" s="460"/>
      <c r="VOF16" s="460"/>
      <c r="VOG16" s="460"/>
      <c r="VOH16" s="460"/>
      <c r="VOI16" s="460"/>
      <c r="VOJ16" s="460"/>
      <c r="VOK16" s="460"/>
      <c r="VOL16" s="460"/>
      <c r="VOM16" s="460"/>
      <c r="VON16" s="460"/>
      <c r="VOO16" s="460"/>
      <c r="VOP16" s="460"/>
      <c r="VOQ16" s="460"/>
      <c r="VOR16" s="460"/>
      <c r="VOS16" s="460"/>
      <c r="VOT16" s="460"/>
      <c r="VOU16" s="460"/>
      <c r="VOV16" s="460"/>
      <c r="VOW16" s="460"/>
      <c r="VOX16" s="460"/>
      <c r="VOY16" s="460"/>
      <c r="VOZ16" s="460"/>
      <c r="VPA16" s="460"/>
      <c r="VPB16" s="460"/>
      <c r="VPC16" s="460"/>
      <c r="VPD16" s="460"/>
      <c r="VPE16" s="460"/>
      <c r="VPF16" s="460"/>
      <c r="VPG16" s="460"/>
      <c r="VPH16" s="460"/>
      <c r="VPI16" s="460"/>
      <c r="VPJ16" s="460"/>
      <c r="VPK16" s="460"/>
      <c r="VPL16" s="460"/>
      <c r="VPM16" s="460"/>
      <c r="VPN16" s="460"/>
      <c r="VPO16" s="460"/>
      <c r="VPP16" s="460"/>
      <c r="VPQ16" s="460"/>
      <c r="VPR16" s="460"/>
      <c r="VPS16" s="460"/>
      <c r="VPT16" s="460"/>
      <c r="VPU16" s="460"/>
      <c r="VPV16" s="460"/>
      <c r="VPW16" s="460"/>
      <c r="VPX16" s="460"/>
      <c r="VPY16" s="460"/>
      <c r="VPZ16" s="460"/>
      <c r="VQA16" s="460"/>
      <c r="VQB16" s="460"/>
      <c r="VQC16" s="460"/>
      <c r="VQD16" s="460"/>
      <c r="VQE16" s="460"/>
      <c r="VQF16" s="460"/>
      <c r="VQG16" s="460"/>
      <c r="VQH16" s="460"/>
      <c r="VQI16" s="460"/>
      <c r="VQJ16" s="460"/>
      <c r="VQK16" s="460"/>
      <c r="VQL16" s="460"/>
      <c r="VQM16" s="460"/>
      <c r="VQN16" s="460"/>
      <c r="VQO16" s="460"/>
      <c r="VQP16" s="460"/>
      <c r="VQQ16" s="460"/>
      <c r="VQR16" s="460"/>
      <c r="VQS16" s="460"/>
      <c r="VQT16" s="460"/>
      <c r="VQU16" s="460"/>
      <c r="VQV16" s="460"/>
      <c r="VQW16" s="460"/>
      <c r="VQX16" s="460"/>
      <c r="VQY16" s="460"/>
      <c r="VQZ16" s="460"/>
      <c r="VRA16" s="460"/>
      <c r="VRB16" s="460"/>
      <c r="VRC16" s="460"/>
      <c r="VRD16" s="460"/>
      <c r="VRE16" s="460"/>
      <c r="VRF16" s="460"/>
      <c r="VRG16" s="460"/>
      <c r="VRH16" s="460"/>
      <c r="VRI16" s="460"/>
      <c r="VRJ16" s="460"/>
      <c r="VRK16" s="460"/>
      <c r="VRL16" s="460"/>
      <c r="VRM16" s="460"/>
      <c r="VRN16" s="460"/>
      <c r="VRO16" s="460"/>
      <c r="VRP16" s="460"/>
      <c r="VRQ16" s="460"/>
      <c r="VRR16" s="460"/>
      <c r="VRS16" s="460"/>
      <c r="VRT16" s="460"/>
      <c r="VRU16" s="460"/>
      <c r="VRV16" s="460"/>
      <c r="VRW16" s="460"/>
      <c r="VRX16" s="460"/>
      <c r="VRY16" s="460"/>
      <c r="VRZ16" s="460"/>
      <c r="VSA16" s="460"/>
      <c r="VSB16" s="460"/>
      <c r="VSC16" s="460"/>
      <c r="VSD16" s="460"/>
      <c r="VSE16" s="460"/>
      <c r="VSF16" s="460"/>
      <c r="VSG16" s="460"/>
      <c r="VSH16" s="460"/>
      <c r="VSI16" s="460"/>
      <c r="VSJ16" s="460"/>
      <c r="VSK16" s="460"/>
      <c r="VSL16" s="460"/>
      <c r="VSM16" s="460"/>
      <c r="VSN16" s="460"/>
      <c r="VSO16" s="460"/>
      <c r="VSP16" s="460"/>
      <c r="VSQ16" s="460"/>
      <c r="VSR16" s="460"/>
      <c r="VSS16" s="460"/>
      <c r="VST16" s="460"/>
      <c r="VSU16" s="460"/>
      <c r="VSV16" s="460"/>
      <c r="VSW16" s="460"/>
      <c r="VSX16" s="460"/>
      <c r="VSY16" s="460"/>
      <c r="VSZ16" s="460"/>
      <c r="VTA16" s="460"/>
      <c r="VTB16" s="460"/>
      <c r="VTC16" s="460"/>
      <c r="VTD16" s="460"/>
      <c r="VTE16" s="460"/>
      <c r="VTF16" s="460"/>
      <c r="VTG16" s="460"/>
      <c r="VTH16" s="460"/>
      <c r="VTI16" s="460"/>
      <c r="VTJ16" s="460"/>
      <c r="VTK16" s="460"/>
      <c r="VTL16" s="460"/>
      <c r="VTM16" s="460"/>
      <c r="VTN16" s="460"/>
      <c r="VTO16" s="460"/>
      <c r="VTP16" s="460"/>
      <c r="VTQ16" s="460"/>
      <c r="VTR16" s="460"/>
      <c r="VTS16" s="460"/>
      <c r="VTT16" s="460"/>
      <c r="VTU16" s="460"/>
      <c r="VTV16" s="460"/>
      <c r="VTW16" s="460"/>
      <c r="VTX16" s="460"/>
      <c r="VTY16" s="460"/>
      <c r="VTZ16" s="460"/>
      <c r="VUA16" s="460"/>
      <c r="VUB16" s="460"/>
      <c r="VUC16" s="460"/>
      <c r="VUD16" s="460"/>
      <c r="VUE16" s="460"/>
      <c r="VUF16" s="460"/>
      <c r="VUG16" s="460"/>
      <c r="VUH16" s="460"/>
      <c r="VUI16" s="460"/>
      <c r="VUJ16" s="460"/>
      <c r="VUK16" s="460"/>
      <c r="VUL16" s="460"/>
      <c r="VUM16" s="460"/>
      <c r="VUN16" s="460"/>
      <c r="VUO16" s="460"/>
      <c r="VUP16" s="460"/>
      <c r="VUQ16" s="460"/>
      <c r="VUR16" s="460"/>
      <c r="VUS16" s="460"/>
      <c r="VUT16" s="460"/>
      <c r="VUU16" s="460"/>
      <c r="VUV16" s="460"/>
      <c r="VUW16" s="460"/>
      <c r="VUX16" s="460"/>
      <c r="VUY16" s="460"/>
      <c r="VUZ16" s="460"/>
      <c r="VVA16" s="460"/>
      <c r="VVB16" s="460"/>
      <c r="VVC16" s="460"/>
      <c r="VVD16" s="460"/>
      <c r="VVE16" s="460"/>
      <c r="VVF16" s="460"/>
      <c r="VVG16" s="460"/>
      <c r="VVH16" s="460"/>
      <c r="VVI16" s="460"/>
      <c r="VVJ16" s="460"/>
      <c r="VVK16" s="460"/>
      <c r="VVL16" s="460"/>
      <c r="VVM16" s="460"/>
      <c r="VVN16" s="460"/>
      <c r="VVO16" s="460"/>
      <c r="VVP16" s="460"/>
      <c r="VVQ16" s="460"/>
      <c r="VVR16" s="460"/>
      <c r="VVS16" s="460"/>
      <c r="VVT16" s="460"/>
      <c r="VVU16" s="460"/>
      <c r="VVV16" s="460"/>
      <c r="VVW16" s="460"/>
      <c r="VVX16" s="460"/>
      <c r="VVY16" s="460"/>
      <c r="VVZ16" s="460"/>
      <c r="VWA16" s="460"/>
      <c r="VWB16" s="460"/>
      <c r="VWC16" s="460"/>
      <c r="VWD16" s="460"/>
      <c r="VWE16" s="460"/>
      <c r="VWF16" s="460"/>
      <c r="VWG16" s="460"/>
      <c r="VWH16" s="460"/>
      <c r="VWI16" s="460"/>
      <c r="VWJ16" s="460"/>
      <c r="VWK16" s="460"/>
      <c r="VWL16" s="460"/>
      <c r="VWM16" s="460"/>
      <c r="VWN16" s="460"/>
      <c r="VWO16" s="460"/>
      <c r="VWP16" s="460"/>
      <c r="VWQ16" s="460"/>
      <c r="VWR16" s="460"/>
      <c r="VWS16" s="460"/>
      <c r="VWT16" s="460"/>
      <c r="VWU16" s="460"/>
      <c r="VWV16" s="460"/>
      <c r="VWW16" s="460"/>
      <c r="VWX16" s="460"/>
      <c r="VWY16" s="460"/>
      <c r="VWZ16" s="460"/>
      <c r="VXA16" s="460"/>
      <c r="VXB16" s="460"/>
      <c r="VXC16" s="460"/>
      <c r="VXD16" s="460"/>
      <c r="VXE16" s="460"/>
      <c r="VXF16" s="460"/>
      <c r="VXG16" s="460"/>
      <c r="VXH16" s="460"/>
      <c r="VXI16" s="460"/>
      <c r="VXJ16" s="460"/>
      <c r="VXK16" s="460"/>
      <c r="VXL16" s="460"/>
      <c r="VXM16" s="460"/>
      <c r="VXN16" s="460"/>
      <c r="VXO16" s="460"/>
      <c r="VXP16" s="460"/>
      <c r="VXQ16" s="460"/>
      <c r="VXR16" s="460"/>
      <c r="VXS16" s="460"/>
      <c r="VXT16" s="460"/>
      <c r="VXU16" s="460"/>
      <c r="VXV16" s="460"/>
      <c r="VXW16" s="460"/>
      <c r="VXX16" s="460"/>
      <c r="VXY16" s="460"/>
      <c r="VXZ16" s="460"/>
      <c r="VYA16" s="460"/>
      <c r="VYB16" s="460"/>
      <c r="VYC16" s="460"/>
      <c r="VYD16" s="460"/>
      <c r="VYE16" s="460"/>
      <c r="VYF16" s="460"/>
      <c r="VYG16" s="460"/>
      <c r="VYH16" s="460"/>
      <c r="VYI16" s="460"/>
      <c r="VYJ16" s="460"/>
      <c r="VYK16" s="460"/>
      <c r="VYL16" s="460"/>
      <c r="VYM16" s="460"/>
      <c r="VYN16" s="460"/>
      <c r="VYO16" s="460"/>
      <c r="VYP16" s="460"/>
      <c r="VYQ16" s="460"/>
      <c r="VYR16" s="460"/>
      <c r="VYS16" s="460"/>
      <c r="VYT16" s="460"/>
      <c r="VYU16" s="460"/>
      <c r="VYV16" s="460"/>
      <c r="VYW16" s="460"/>
      <c r="VYX16" s="460"/>
      <c r="VYY16" s="460"/>
      <c r="VYZ16" s="460"/>
      <c r="VZA16" s="460"/>
      <c r="VZB16" s="460"/>
      <c r="VZC16" s="460"/>
      <c r="VZD16" s="460"/>
      <c r="VZE16" s="460"/>
      <c r="VZF16" s="460"/>
      <c r="VZG16" s="460"/>
      <c r="VZH16" s="460"/>
      <c r="VZI16" s="460"/>
      <c r="VZJ16" s="460"/>
      <c r="VZK16" s="460"/>
      <c r="VZL16" s="460"/>
      <c r="VZM16" s="460"/>
      <c r="VZN16" s="460"/>
      <c r="VZO16" s="460"/>
      <c r="VZP16" s="460"/>
      <c r="VZQ16" s="460"/>
      <c r="VZR16" s="460"/>
      <c r="VZS16" s="460"/>
      <c r="VZT16" s="460"/>
      <c r="VZU16" s="460"/>
      <c r="VZV16" s="460"/>
      <c r="VZW16" s="460"/>
      <c r="VZX16" s="460"/>
      <c r="VZY16" s="460"/>
      <c r="VZZ16" s="460"/>
      <c r="WAA16" s="460"/>
      <c r="WAB16" s="460"/>
      <c r="WAC16" s="460"/>
      <c r="WAD16" s="460"/>
      <c r="WAE16" s="460"/>
      <c r="WAF16" s="460"/>
      <c r="WAG16" s="460"/>
      <c r="WAH16" s="460"/>
      <c r="WAI16" s="460"/>
      <c r="WAJ16" s="460"/>
      <c r="WAK16" s="460"/>
      <c r="WAL16" s="460"/>
      <c r="WAM16" s="460"/>
      <c r="WAN16" s="460"/>
      <c r="WAO16" s="460"/>
      <c r="WAP16" s="460"/>
      <c r="WAQ16" s="460"/>
      <c r="WAR16" s="460"/>
      <c r="WAS16" s="460"/>
      <c r="WAT16" s="460"/>
      <c r="WAU16" s="460"/>
      <c r="WAV16" s="460"/>
      <c r="WAW16" s="460"/>
      <c r="WAX16" s="460"/>
      <c r="WAY16" s="460"/>
      <c r="WAZ16" s="460"/>
      <c r="WBA16" s="460"/>
      <c r="WBB16" s="460"/>
      <c r="WBC16" s="460"/>
      <c r="WBD16" s="460"/>
      <c r="WBE16" s="460"/>
      <c r="WBF16" s="460"/>
      <c r="WBG16" s="460"/>
      <c r="WBH16" s="460"/>
      <c r="WBI16" s="460"/>
      <c r="WBJ16" s="460"/>
      <c r="WBK16" s="460"/>
      <c r="WBL16" s="460"/>
      <c r="WBM16" s="460"/>
      <c r="WBN16" s="460"/>
      <c r="WBO16" s="460"/>
      <c r="WBP16" s="460"/>
      <c r="WBQ16" s="460"/>
      <c r="WBR16" s="460"/>
      <c r="WBS16" s="460"/>
      <c r="WBT16" s="460"/>
      <c r="WBU16" s="460"/>
      <c r="WBV16" s="460"/>
      <c r="WBW16" s="460"/>
      <c r="WBX16" s="460"/>
      <c r="WBY16" s="460"/>
      <c r="WBZ16" s="460"/>
      <c r="WCA16" s="460"/>
      <c r="WCB16" s="460"/>
      <c r="WCC16" s="460"/>
      <c r="WCD16" s="460"/>
      <c r="WCE16" s="460"/>
      <c r="WCF16" s="460"/>
      <c r="WCG16" s="460"/>
      <c r="WCH16" s="460"/>
      <c r="WCI16" s="460"/>
      <c r="WCJ16" s="460"/>
      <c r="WCK16" s="460"/>
      <c r="WCL16" s="460"/>
      <c r="WCM16" s="460"/>
      <c r="WCN16" s="460"/>
      <c r="WCO16" s="460"/>
      <c r="WCP16" s="460"/>
      <c r="WCQ16" s="460"/>
      <c r="WCR16" s="460"/>
      <c r="WCS16" s="460"/>
      <c r="WCT16" s="460"/>
      <c r="WCU16" s="460"/>
      <c r="WCV16" s="460"/>
      <c r="WCW16" s="460"/>
      <c r="WCX16" s="460"/>
      <c r="WCY16" s="460"/>
      <c r="WCZ16" s="460"/>
      <c r="WDA16" s="460"/>
      <c r="WDB16" s="460"/>
      <c r="WDC16" s="460"/>
      <c r="WDD16" s="460"/>
      <c r="WDE16" s="460"/>
      <c r="WDF16" s="460"/>
      <c r="WDG16" s="460"/>
      <c r="WDH16" s="460"/>
      <c r="WDI16" s="460"/>
      <c r="WDJ16" s="460"/>
      <c r="WDK16" s="460"/>
      <c r="WDL16" s="460"/>
      <c r="WDM16" s="460"/>
      <c r="WDN16" s="460"/>
      <c r="WDO16" s="460"/>
      <c r="WDP16" s="460"/>
      <c r="WDQ16" s="460"/>
      <c r="WDR16" s="460"/>
      <c r="WDS16" s="460"/>
      <c r="WDT16" s="460"/>
      <c r="WDU16" s="460"/>
      <c r="WDV16" s="460"/>
      <c r="WDW16" s="460"/>
      <c r="WDX16" s="460"/>
      <c r="WDY16" s="460"/>
      <c r="WDZ16" s="460"/>
      <c r="WEA16" s="460"/>
      <c r="WEB16" s="460"/>
      <c r="WEC16" s="460"/>
      <c r="WED16" s="460"/>
      <c r="WEE16" s="460"/>
      <c r="WEF16" s="460"/>
      <c r="WEG16" s="460"/>
      <c r="WEH16" s="460"/>
      <c r="WEI16" s="460"/>
      <c r="WEJ16" s="460"/>
      <c r="WEK16" s="460"/>
      <c r="WEL16" s="460"/>
      <c r="WEM16" s="460"/>
      <c r="WEN16" s="460"/>
      <c r="WEO16" s="460"/>
      <c r="WEP16" s="460"/>
      <c r="WEQ16" s="460"/>
      <c r="WER16" s="460"/>
      <c r="WES16" s="460"/>
      <c r="WET16" s="460"/>
      <c r="WEU16" s="460"/>
      <c r="WEV16" s="460"/>
      <c r="WEW16" s="460"/>
      <c r="WEX16" s="460"/>
      <c r="WEY16" s="460"/>
      <c r="WEZ16" s="460"/>
      <c r="WFA16" s="460"/>
      <c r="WFB16" s="460"/>
      <c r="WFC16" s="460"/>
      <c r="WFD16" s="460"/>
      <c r="WFE16" s="460"/>
      <c r="WFF16" s="460"/>
      <c r="WFG16" s="460"/>
      <c r="WFH16" s="460"/>
      <c r="WFI16" s="460"/>
      <c r="WFJ16" s="460"/>
      <c r="WFK16" s="460"/>
      <c r="WFL16" s="460"/>
      <c r="WFM16" s="460"/>
      <c r="WFN16" s="460"/>
      <c r="WFO16" s="460"/>
      <c r="WFP16" s="460"/>
      <c r="WFQ16" s="460"/>
      <c r="WFR16" s="460"/>
      <c r="WFS16" s="460"/>
      <c r="WFT16" s="460"/>
      <c r="WFU16" s="460"/>
      <c r="WFV16" s="460"/>
      <c r="WFW16" s="460"/>
      <c r="WFX16" s="460"/>
      <c r="WFY16" s="460"/>
      <c r="WFZ16" s="460"/>
      <c r="WGA16" s="460"/>
      <c r="WGB16" s="460"/>
      <c r="WGC16" s="460"/>
      <c r="WGD16" s="460"/>
      <c r="WGE16" s="460"/>
      <c r="WGF16" s="460"/>
      <c r="WGG16" s="460"/>
      <c r="WGH16" s="460"/>
      <c r="WGI16" s="460"/>
      <c r="WGJ16" s="460"/>
      <c r="WGK16" s="460"/>
      <c r="WGL16" s="460"/>
      <c r="WGM16" s="460"/>
      <c r="WGN16" s="460"/>
      <c r="WGO16" s="460"/>
      <c r="WGP16" s="460"/>
      <c r="WGQ16" s="460"/>
      <c r="WGR16" s="460"/>
      <c r="WGS16" s="460"/>
      <c r="WGT16" s="460"/>
      <c r="WGU16" s="460"/>
      <c r="WGV16" s="460"/>
      <c r="WGW16" s="460"/>
      <c r="WGX16" s="460"/>
      <c r="WGY16" s="460"/>
      <c r="WGZ16" s="460"/>
      <c r="WHA16" s="460"/>
      <c r="WHB16" s="460"/>
      <c r="WHC16" s="460"/>
      <c r="WHD16" s="460"/>
      <c r="WHE16" s="460"/>
      <c r="WHF16" s="460"/>
      <c r="WHG16" s="460"/>
      <c r="WHH16" s="460"/>
      <c r="WHI16" s="460"/>
      <c r="WHJ16" s="460"/>
      <c r="WHK16" s="460"/>
      <c r="WHL16" s="460"/>
      <c r="WHM16" s="460"/>
      <c r="WHN16" s="460"/>
      <c r="WHO16" s="460"/>
      <c r="WHP16" s="460"/>
      <c r="WHQ16" s="460"/>
      <c r="WHR16" s="460"/>
      <c r="WHS16" s="460"/>
      <c r="WHT16" s="460"/>
      <c r="WHU16" s="460"/>
      <c r="WHV16" s="460"/>
      <c r="WHW16" s="460"/>
      <c r="WHX16" s="460"/>
      <c r="WHY16" s="460"/>
      <c r="WHZ16" s="460"/>
      <c r="WIA16" s="460"/>
      <c r="WIB16" s="460"/>
      <c r="WIC16" s="460"/>
      <c r="WID16" s="460"/>
      <c r="WIE16" s="460"/>
      <c r="WIF16" s="460"/>
      <c r="WIG16" s="460"/>
      <c r="WIH16" s="460"/>
      <c r="WII16" s="460"/>
      <c r="WIJ16" s="460"/>
      <c r="WIK16" s="460"/>
      <c r="WIL16" s="460"/>
      <c r="WIM16" s="460"/>
      <c r="WIN16" s="460"/>
      <c r="WIO16" s="460"/>
      <c r="WIP16" s="460"/>
      <c r="WIQ16" s="460"/>
      <c r="WIR16" s="460"/>
      <c r="WIS16" s="460"/>
      <c r="WIT16" s="460"/>
      <c r="WIU16" s="460"/>
      <c r="WIV16" s="460"/>
      <c r="WIW16" s="460"/>
      <c r="WIX16" s="460"/>
      <c r="WIY16" s="460"/>
      <c r="WIZ16" s="460"/>
      <c r="WJA16" s="460"/>
      <c r="WJB16" s="460"/>
      <c r="WJC16" s="460"/>
      <c r="WJD16" s="460"/>
      <c r="WJE16" s="460"/>
      <c r="WJF16" s="460"/>
      <c r="WJG16" s="460"/>
      <c r="WJH16" s="460"/>
      <c r="WJI16" s="460"/>
      <c r="WJJ16" s="460"/>
      <c r="WJK16" s="460"/>
      <c r="WJL16" s="460"/>
      <c r="WJM16" s="460"/>
      <c r="WJN16" s="460"/>
      <c r="WJO16" s="460"/>
      <c r="WJP16" s="460"/>
      <c r="WJQ16" s="460"/>
      <c r="WJR16" s="460"/>
      <c r="WJS16" s="460"/>
      <c r="WJT16" s="460"/>
      <c r="WJU16" s="460"/>
      <c r="WJV16" s="460"/>
      <c r="WJW16" s="460"/>
      <c r="WJX16" s="460"/>
      <c r="WJY16" s="460"/>
      <c r="WJZ16" s="460"/>
      <c r="WKA16" s="460"/>
      <c r="WKB16" s="460"/>
      <c r="WKC16" s="460"/>
      <c r="WKD16" s="460"/>
      <c r="WKE16" s="460"/>
      <c r="WKF16" s="460"/>
      <c r="WKG16" s="460"/>
      <c r="WKH16" s="460"/>
      <c r="WKI16" s="460"/>
      <c r="WKJ16" s="460"/>
      <c r="WKK16" s="460"/>
      <c r="WKL16" s="460"/>
      <c r="WKM16" s="460"/>
      <c r="WKN16" s="460"/>
      <c r="WKO16" s="460"/>
      <c r="WKP16" s="460"/>
      <c r="WKQ16" s="460"/>
      <c r="WKR16" s="460"/>
      <c r="WKS16" s="460"/>
      <c r="WKT16" s="460"/>
      <c r="WKU16" s="460"/>
      <c r="WKV16" s="460"/>
      <c r="WKW16" s="460"/>
      <c r="WKX16" s="460"/>
      <c r="WKY16" s="460"/>
      <c r="WKZ16" s="460"/>
      <c r="WLA16" s="460"/>
      <c r="WLB16" s="460"/>
      <c r="WLC16" s="460"/>
      <c r="WLD16" s="460"/>
      <c r="WLE16" s="460"/>
      <c r="WLF16" s="460"/>
      <c r="WLG16" s="460"/>
      <c r="WLH16" s="460"/>
      <c r="WLI16" s="460"/>
      <c r="WLJ16" s="460"/>
      <c r="WLK16" s="460"/>
      <c r="WLL16" s="460"/>
      <c r="WLM16" s="460"/>
      <c r="WLN16" s="460"/>
      <c r="WLO16" s="460"/>
      <c r="WLP16" s="460"/>
      <c r="WLQ16" s="460"/>
      <c r="WLR16" s="460"/>
      <c r="WLS16" s="460"/>
      <c r="WLT16" s="460"/>
      <c r="WLU16" s="460"/>
      <c r="WLV16" s="460"/>
      <c r="WLW16" s="460"/>
      <c r="WLX16" s="460"/>
      <c r="WLY16" s="460"/>
      <c r="WLZ16" s="460"/>
      <c r="WMA16" s="460"/>
      <c r="WMB16" s="460"/>
      <c r="WMC16" s="460"/>
      <c r="WMD16" s="460"/>
      <c r="WME16" s="460"/>
      <c r="WMF16" s="460"/>
      <c r="WMG16" s="460"/>
      <c r="WMH16" s="460"/>
      <c r="WMI16" s="460"/>
      <c r="WMJ16" s="460"/>
      <c r="WMK16" s="460"/>
      <c r="WML16" s="460"/>
      <c r="WMM16" s="460"/>
      <c r="WMN16" s="460"/>
      <c r="WMO16" s="460"/>
      <c r="WMP16" s="460"/>
      <c r="WMQ16" s="460"/>
      <c r="WMR16" s="460"/>
      <c r="WMS16" s="460"/>
      <c r="WMT16" s="460"/>
      <c r="WMU16" s="460"/>
      <c r="WMV16" s="460"/>
      <c r="WMW16" s="460"/>
      <c r="WMX16" s="460"/>
      <c r="WMY16" s="460"/>
      <c r="WMZ16" s="460"/>
      <c r="WNA16" s="460"/>
      <c r="WNB16" s="460"/>
      <c r="WNC16" s="460"/>
      <c r="WND16" s="460"/>
      <c r="WNE16" s="460"/>
      <c r="WNF16" s="460"/>
      <c r="WNG16" s="460"/>
      <c r="WNH16" s="460"/>
      <c r="WNI16" s="460"/>
      <c r="WNJ16" s="460"/>
      <c r="WNK16" s="460"/>
      <c r="WNL16" s="460"/>
      <c r="WNM16" s="460"/>
      <c r="WNN16" s="460"/>
      <c r="WNO16" s="460"/>
      <c r="WNP16" s="460"/>
      <c r="WNQ16" s="460"/>
      <c r="WNR16" s="460"/>
      <c r="WNS16" s="460"/>
      <c r="WNT16" s="460"/>
      <c r="WNU16" s="460"/>
      <c r="WNV16" s="460"/>
      <c r="WNW16" s="460"/>
      <c r="WNX16" s="460"/>
      <c r="WNY16" s="460"/>
      <c r="WNZ16" s="460"/>
      <c r="WOA16" s="460"/>
      <c r="WOB16" s="460"/>
      <c r="WOC16" s="460"/>
      <c r="WOD16" s="460"/>
      <c r="WOE16" s="460"/>
      <c r="WOF16" s="460"/>
      <c r="WOG16" s="460"/>
      <c r="WOH16" s="460"/>
      <c r="WOI16" s="460"/>
      <c r="WOJ16" s="460"/>
      <c r="WOK16" s="460"/>
      <c r="WOL16" s="460"/>
      <c r="WOM16" s="460"/>
      <c r="WON16" s="460"/>
      <c r="WOO16" s="460"/>
      <c r="WOP16" s="460"/>
      <c r="WOQ16" s="460"/>
      <c r="WOR16" s="460"/>
      <c r="WOS16" s="460"/>
      <c r="WOT16" s="460"/>
      <c r="WOU16" s="460"/>
      <c r="WOV16" s="460"/>
      <c r="WOW16" s="460"/>
      <c r="WOX16" s="460"/>
      <c r="WOY16" s="460"/>
      <c r="WOZ16" s="460"/>
      <c r="WPA16" s="460"/>
      <c r="WPB16" s="460"/>
      <c r="WPC16" s="460"/>
      <c r="WPD16" s="460"/>
      <c r="WPE16" s="460"/>
      <c r="WPF16" s="460"/>
      <c r="WPG16" s="460"/>
      <c r="WPH16" s="460"/>
      <c r="WPI16" s="460"/>
      <c r="WPJ16" s="460"/>
      <c r="WPK16" s="460"/>
      <c r="WPL16" s="460"/>
      <c r="WPM16" s="460"/>
      <c r="WPN16" s="460"/>
      <c r="WPO16" s="460"/>
      <c r="WPP16" s="460"/>
      <c r="WPQ16" s="460"/>
      <c r="WPR16" s="460"/>
      <c r="WPS16" s="460"/>
      <c r="WPT16" s="460"/>
      <c r="WPU16" s="460"/>
      <c r="WPV16" s="460"/>
      <c r="WPW16" s="460"/>
      <c r="WPX16" s="460"/>
      <c r="WPY16" s="460"/>
      <c r="WPZ16" s="460"/>
      <c r="WQA16" s="460"/>
      <c r="WQB16" s="460"/>
      <c r="WQC16" s="460"/>
      <c r="WQD16" s="460"/>
      <c r="WQE16" s="460"/>
      <c r="WQF16" s="460"/>
      <c r="WQG16" s="460"/>
      <c r="WQH16" s="460"/>
      <c r="WQI16" s="460"/>
      <c r="WQJ16" s="460"/>
      <c r="WQK16" s="460"/>
      <c r="WQL16" s="460"/>
      <c r="WQM16" s="460"/>
      <c r="WQN16" s="460"/>
      <c r="WQO16" s="460"/>
      <c r="WQP16" s="460"/>
      <c r="WQQ16" s="460"/>
      <c r="WQR16" s="460"/>
      <c r="WQS16" s="460"/>
      <c r="WQT16" s="460"/>
      <c r="WQU16" s="460"/>
      <c r="WQV16" s="460"/>
      <c r="WQW16" s="460"/>
      <c r="WQX16" s="460"/>
      <c r="WQY16" s="460"/>
      <c r="WQZ16" s="460"/>
      <c r="WRA16" s="460"/>
      <c r="WRB16" s="460"/>
      <c r="WRC16" s="460"/>
      <c r="WRD16" s="460"/>
      <c r="WRE16" s="460"/>
      <c r="WRF16" s="460"/>
      <c r="WRG16" s="460"/>
      <c r="WRH16" s="460"/>
      <c r="WRI16" s="460"/>
      <c r="WRJ16" s="460"/>
      <c r="WRK16" s="460"/>
      <c r="WRL16" s="460"/>
      <c r="WRM16" s="460"/>
      <c r="WRN16" s="460"/>
      <c r="WRO16" s="460"/>
      <c r="WRP16" s="460"/>
      <c r="WRQ16" s="460"/>
      <c r="WRR16" s="460"/>
      <c r="WRS16" s="460"/>
      <c r="WRT16" s="460"/>
      <c r="WRU16" s="460"/>
      <c r="WRV16" s="460"/>
      <c r="WRW16" s="460"/>
      <c r="WRX16" s="460"/>
      <c r="WRY16" s="460"/>
      <c r="WRZ16" s="460"/>
      <c r="WSA16" s="460"/>
      <c r="WSB16" s="460"/>
      <c r="WSC16" s="460"/>
      <c r="WSD16" s="460"/>
      <c r="WSE16" s="460"/>
      <c r="WSF16" s="460"/>
      <c r="WSG16" s="460"/>
      <c r="WSH16" s="460"/>
      <c r="WSI16" s="460"/>
      <c r="WSJ16" s="460"/>
      <c r="WSK16" s="460"/>
      <c r="WSL16" s="460"/>
      <c r="WSM16" s="460"/>
      <c r="WSN16" s="460"/>
      <c r="WSO16" s="460"/>
      <c r="WSP16" s="460"/>
      <c r="WSQ16" s="460"/>
      <c r="WSR16" s="460"/>
      <c r="WSS16" s="460"/>
      <c r="WST16" s="460"/>
      <c r="WSU16" s="460"/>
      <c r="WSV16" s="460"/>
      <c r="WSW16" s="460"/>
      <c r="WSX16" s="460"/>
      <c r="WSY16" s="460"/>
      <c r="WSZ16" s="460"/>
      <c r="WTA16" s="460"/>
      <c r="WTB16" s="460"/>
      <c r="WTC16" s="460"/>
      <c r="WTD16" s="460"/>
      <c r="WTE16" s="460"/>
      <c r="WTF16" s="460"/>
      <c r="WTG16" s="460"/>
      <c r="WTH16" s="460"/>
      <c r="WTI16" s="460"/>
      <c r="WTJ16" s="460"/>
      <c r="WTK16" s="460"/>
      <c r="WTL16" s="460"/>
      <c r="WTM16" s="460"/>
      <c r="WTN16" s="460"/>
      <c r="WTO16" s="460"/>
      <c r="WTP16" s="460"/>
      <c r="WTQ16" s="460"/>
      <c r="WTR16" s="460"/>
      <c r="WTS16" s="460"/>
      <c r="WTT16" s="460"/>
      <c r="WTU16" s="460"/>
      <c r="WTV16" s="460"/>
      <c r="WTW16" s="460"/>
      <c r="WTX16" s="460"/>
      <c r="WTY16" s="460"/>
      <c r="WTZ16" s="460"/>
      <c r="WUA16" s="460"/>
      <c r="WUB16" s="460"/>
      <c r="WUC16" s="460"/>
      <c r="WUD16" s="460"/>
      <c r="WUE16" s="460"/>
      <c r="WUF16" s="460"/>
      <c r="WUG16" s="460"/>
      <c r="WUH16" s="460"/>
      <c r="WUI16" s="460"/>
      <c r="WUJ16" s="460"/>
      <c r="WUK16" s="460"/>
      <c r="WUL16" s="460"/>
      <c r="WUM16" s="460"/>
      <c r="WUN16" s="460"/>
      <c r="WUO16" s="460"/>
      <c r="WUP16" s="460"/>
      <c r="WUQ16" s="460"/>
      <c r="WUR16" s="460"/>
      <c r="WUS16" s="460"/>
      <c r="WUT16" s="460"/>
      <c r="WUU16" s="460"/>
      <c r="WUV16" s="460"/>
      <c r="WUW16" s="460"/>
      <c r="WUX16" s="460"/>
      <c r="WUY16" s="460"/>
      <c r="WUZ16" s="460"/>
      <c r="WVA16" s="460"/>
      <c r="WVB16" s="460"/>
      <c r="WVC16" s="460"/>
      <c r="WVD16" s="460"/>
      <c r="WVE16" s="460"/>
      <c r="WVF16" s="460"/>
      <c r="WVG16" s="460"/>
      <c r="WVH16" s="460"/>
      <c r="WVI16" s="460"/>
      <c r="WVJ16" s="460"/>
      <c r="WVK16" s="460"/>
      <c r="WVL16" s="460"/>
      <c r="WVM16" s="460"/>
      <c r="WVN16" s="460"/>
      <c r="WVO16" s="460"/>
      <c r="WVP16" s="460"/>
      <c r="WVQ16" s="460"/>
      <c r="WVR16" s="460"/>
      <c r="WVS16" s="460"/>
      <c r="WVT16" s="460"/>
      <c r="WVU16" s="460"/>
      <c r="WVV16" s="460"/>
      <c r="WVW16" s="460"/>
      <c r="WVX16" s="460"/>
      <c r="WVY16" s="460"/>
      <c r="WVZ16" s="460"/>
      <c r="WWA16" s="460"/>
      <c r="WWB16" s="460"/>
      <c r="WWC16" s="460"/>
      <c r="WWD16" s="460"/>
      <c r="WWE16" s="460"/>
      <c r="WWF16" s="460"/>
      <c r="WWG16" s="460"/>
      <c r="WWH16" s="460"/>
      <c r="WWI16" s="460"/>
      <c r="WWJ16" s="460"/>
      <c r="WWK16" s="460"/>
      <c r="WWL16" s="460"/>
      <c r="WWM16" s="460"/>
      <c r="WWN16" s="460"/>
      <c r="WWO16" s="460"/>
      <c r="WWP16" s="460"/>
      <c r="WWQ16" s="460"/>
      <c r="WWR16" s="460"/>
      <c r="WWS16" s="460"/>
      <c r="WWT16" s="460"/>
      <c r="WWU16" s="460"/>
      <c r="WWV16" s="460"/>
      <c r="WWW16" s="460"/>
      <c r="WWX16" s="460"/>
      <c r="WWY16" s="460"/>
      <c r="WWZ16" s="460"/>
      <c r="WXA16" s="460"/>
      <c r="WXB16" s="460"/>
      <c r="WXC16" s="460"/>
      <c r="WXD16" s="460"/>
      <c r="WXE16" s="460"/>
      <c r="WXF16" s="460"/>
      <c r="WXG16" s="460"/>
      <c r="WXH16" s="460"/>
      <c r="WXI16" s="460"/>
      <c r="WXJ16" s="460"/>
      <c r="WXK16" s="460"/>
      <c r="WXL16" s="460"/>
      <c r="WXM16" s="460"/>
      <c r="WXN16" s="460"/>
      <c r="WXO16" s="460"/>
      <c r="WXP16" s="460"/>
      <c r="WXQ16" s="460"/>
      <c r="WXR16" s="460"/>
      <c r="WXS16" s="460"/>
      <c r="WXT16" s="460"/>
      <c r="WXU16" s="460"/>
      <c r="WXV16" s="460"/>
      <c r="WXW16" s="460"/>
      <c r="WXX16" s="460"/>
      <c r="WXY16" s="460"/>
      <c r="WXZ16" s="460"/>
      <c r="WYA16" s="460"/>
      <c r="WYB16" s="460"/>
      <c r="WYC16" s="460"/>
      <c r="WYD16" s="460"/>
      <c r="WYE16" s="460"/>
      <c r="WYF16" s="460"/>
      <c r="WYG16" s="460"/>
      <c r="WYH16" s="460"/>
      <c r="WYI16" s="460"/>
      <c r="WYJ16" s="460"/>
      <c r="WYK16" s="460"/>
      <c r="WYL16" s="460"/>
      <c r="WYM16" s="460"/>
      <c r="WYN16" s="460"/>
      <c r="WYO16" s="460"/>
      <c r="WYP16" s="460"/>
      <c r="WYQ16" s="460"/>
      <c r="WYR16" s="460"/>
      <c r="WYS16" s="460"/>
      <c r="WYT16" s="460"/>
      <c r="WYU16" s="460"/>
      <c r="WYV16" s="460"/>
      <c r="WYW16" s="460"/>
      <c r="WYX16" s="460"/>
      <c r="WYY16" s="460"/>
      <c r="WYZ16" s="460"/>
      <c r="WZA16" s="460"/>
      <c r="WZB16" s="460"/>
      <c r="WZC16" s="460"/>
      <c r="WZD16" s="460"/>
      <c r="WZE16" s="460"/>
      <c r="WZF16" s="460"/>
      <c r="WZG16" s="460"/>
      <c r="WZH16" s="460"/>
      <c r="WZI16" s="460"/>
      <c r="WZJ16" s="460"/>
      <c r="WZK16" s="460"/>
      <c r="WZL16" s="460"/>
      <c r="WZM16" s="460"/>
      <c r="WZN16" s="460"/>
      <c r="WZO16" s="460"/>
      <c r="WZP16" s="460"/>
      <c r="WZQ16" s="460"/>
      <c r="WZR16" s="460"/>
      <c r="WZS16" s="460"/>
      <c r="WZT16" s="460"/>
      <c r="WZU16" s="460"/>
      <c r="WZV16" s="460"/>
      <c r="WZW16" s="460"/>
      <c r="WZX16" s="460"/>
      <c r="WZY16" s="460"/>
      <c r="WZZ16" s="460"/>
      <c r="XAA16" s="460"/>
      <c r="XAB16" s="460"/>
      <c r="XAC16" s="460"/>
      <c r="XAD16" s="460"/>
      <c r="XAE16" s="460"/>
      <c r="XAF16" s="460"/>
      <c r="XAG16" s="460"/>
      <c r="XAH16" s="460"/>
      <c r="XAI16" s="460"/>
      <c r="XAJ16" s="460"/>
      <c r="XAK16" s="460"/>
      <c r="XAL16" s="460"/>
      <c r="XAM16" s="460"/>
      <c r="XAN16" s="460"/>
      <c r="XAO16" s="460"/>
      <c r="XAP16" s="460"/>
      <c r="XAQ16" s="460"/>
      <c r="XAR16" s="460"/>
      <c r="XAS16" s="460"/>
      <c r="XAT16" s="460"/>
      <c r="XAU16" s="460"/>
      <c r="XAV16" s="460"/>
      <c r="XAW16" s="460"/>
      <c r="XAX16" s="460"/>
      <c r="XAY16" s="460"/>
      <c r="XAZ16" s="460"/>
      <c r="XBA16" s="460"/>
      <c r="XBB16" s="460"/>
      <c r="XBC16" s="460"/>
      <c r="XBD16" s="460"/>
      <c r="XBE16" s="460"/>
      <c r="XBF16" s="460"/>
      <c r="XBG16" s="460"/>
      <c r="XBH16" s="460"/>
      <c r="XBI16" s="460"/>
      <c r="XBJ16" s="460"/>
      <c r="XBK16" s="460"/>
      <c r="XBL16" s="460"/>
      <c r="XBM16" s="460"/>
      <c r="XBN16" s="460"/>
      <c r="XBO16" s="460"/>
      <c r="XBP16" s="460"/>
      <c r="XBQ16" s="460"/>
      <c r="XBR16" s="460"/>
      <c r="XBS16" s="460"/>
      <c r="XBT16" s="460"/>
      <c r="XBU16" s="460"/>
      <c r="XBV16" s="460"/>
      <c r="XBW16" s="460"/>
      <c r="XBX16" s="460"/>
      <c r="XBY16" s="460"/>
      <c r="XBZ16" s="460"/>
      <c r="XCA16" s="460"/>
      <c r="XCB16" s="460"/>
      <c r="XCC16" s="460"/>
      <c r="XCD16" s="460"/>
      <c r="XCE16" s="460"/>
      <c r="XCF16" s="460"/>
      <c r="XCG16" s="460"/>
      <c r="XCH16" s="460"/>
      <c r="XCI16" s="460"/>
      <c r="XCJ16" s="460"/>
      <c r="XCK16" s="460"/>
      <c r="XCL16" s="460"/>
      <c r="XCM16" s="460"/>
      <c r="XCN16" s="460"/>
      <c r="XCO16" s="460"/>
      <c r="XCP16" s="460"/>
      <c r="XCQ16" s="460"/>
      <c r="XCR16" s="460"/>
      <c r="XCS16" s="460"/>
      <c r="XCT16" s="460"/>
      <c r="XCU16" s="460"/>
      <c r="XCV16" s="460"/>
      <c r="XCW16" s="460"/>
      <c r="XCX16" s="460"/>
      <c r="XCY16" s="460"/>
      <c r="XCZ16" s="460"/>
      <c r="XDA16" s="460"/>
      <c r="XDB16" s="460"/>
      <c r="XDC16" s="460"/>
      <c r="XDD16" s="460"/>
      <c r="XDE16" s="460"/>
      <c r="XDF16" s="460"/>
      <c r="XDG16" s="460"/>
      <c r="XDH16" s="460"/>
      <c r="XDI16" s="460"/>
      <c r="XDJ16" s="460"/>
      <c r="XDK16" s="460"/>
      <c r="XDL16" s="460"/>
      <c r="XDM16" s="460"/>
      <c r="XDN16" s="460"/>
      <c r="XDO16" s="460"/>
      <c r="XDP16" s="460"/>
      <c r="XDQ16" s="460"/>
      <c r="XDR16" s="460"/>
      <c r="XDS16" s="460"/>
      <c r="XDT16" s="460"/>
      <c r="XDU16" s="460"/>
      <c r="XDV16" s="460"/>
      <c r="XDW16" s="460"/>
      <c r="XDX16" s="460"/>
      <c r="XDY16" s="460"/>
      <c r="XDZ16" s="460"/>
      <c r="XEA16" s="460"/>
      <c r="XEB16" s="460"/>
      <c r="XEC16" s="460"/>
      <c r="XED16" s="460"/>
      <c r="XEE16" s="460"/>
      <c r="XEF16" s="460"/>
      <c r="XEG16" s="460"/>
      <c r="XEH16" s="460"/>
      <c r="XEI16" s="460"/>
      <c r="XEJ16" s="460"/>
      <c r="XEK16" s="460"/>
      <c r="XEL16" s="460"/>
      <c r="XEM16" s="460"/>
      <c r="XEN16" s="460"/>
      <c r="XEO16" s="460"/>
      <c r="XEP16" s="460"/>
      <c r="XEQ16" s="460"/>
      <c r="XER16" s="460"/>
      <c r="XES16" s="460"/>
      <c r="XET16" s="460"/>
      <c r="XEU16" s="460"/>
      <c r="XEV16" s="460"/>
      <c r="XEW16" s="460"/>
      <c r="XEX16" s="460"/>
      <c r="XEY16" s="460"/>
      <c r="XEZ16" s="460"/>
      <c r="XFA16" s="460"/>
      <c r="XFB16" s="460"/>
      <c r="XFC16" s="460"/>
      <c r="XFD16" s="460"/>
    </row>
    <row r="17" spans="1:18" ht="15" customHeight="1" x14ac:dyDescent="0.2">
      <c r="A17" s="29">
        <v>8</v>
      </c>
      <c r="B17" s="485" t="s">
        <v>503</v>
      </c>
      <c r="C17" s="191">
        <v>80076343.040000007</v>
      </c>
      <c r="D17" s="478">
        <v>206841671.94999999</v>
      </c>
      <c r="E17" s="171">
        <v>178959230.02000001</v>
      </c>
      <c r="F17" s="70">
        <f t="shared" si="0"/>
        <v>0.86519910776615638</v>
      </c>
      <c r="G17" s="171">
        <v>174158850.84999999</v>
      </c>
      <c r="H17" s="70">
        <f t="shared" si="1"/>
        <v>0.84199111914014868</v>
      </c>
      <c r="I17" s="171">
        <v>117449370.64</v>
      </c>
      <c r="J17" s="164">
        <f t="shared" si="2"/>
        <v>0.56782257430403649</v>
      </c>
      <c r="K17" s="531">
        <v>62116444.450000003</v>
      </c>
      <c r="L17" s="392">
        <v>0.83212529162191939</v>
      </c>
      <c r="M17" s="550">
        <f t="shared" si="4"/>
        <v>1.8037479027021157</v>
      </c>
      <c r="N17" s="695">
        <v>34258217.210000001</v>
      </c>
      <c r="O17" s="405">
        <v>0.45893046903650175</v>
      </c>
      <c r="P17" s="550">
        <f t="shared" si="3"/>
        <v>2.4283561786080461</v>
      </c>
    </row>
    <row r="18" spans="1:18" ht="15" customHeight="1" x14ac:dyDescent="0.2">
      <c r="A18" s="487"/>
      <c r="B18" s="2" t="s">
        <v>24</v>
      </c>
      <c r="C18" s="192">
        <f>SUM(C5:C17)</f>
        <v>2395706394.1500001</v>
      </c>
      <c r="D18" s="198">
        <f>SUM(D5:D17)</f>
        <v>2409872257.0100002</v>
      </c>
      <c r="E18" s="194">
        <f>SUM(E5:E17)</f>
        <v>1860237001.2399998</v>
      </c>
      <c r="F18" s="82">
        <f t="shared" ref="F18:F30" si="5">+E18/D18</f>
        <v>0.77192348923425957</v>
      </c>
      <c r="G18" s="194">
        <f>SUM(G5:G17)</f>
        <v>1816501819.7999997</v>
      </c>
      <c r="H18" s="82">
        <f t="shared" ref="H18:H30" si="6">+G18/D18</f>
        <v>0.75377514908353993</v>
      </c>
      <c r="I18" s="194">
        <f>SUM(I5:I17)</f>
        <v>1230156603.3800004</v>
      </c>
      <c r="J18" s="162">
        <f>+I18/D18</f>
        <v>0.51046548206098363</v>
      </c>
      <c r="K18" s="521">
        <f>SUM(K5:K17)</f>
        <v>1777602776.3900003</v>
      </c>
      <c r="L18" s="82">
        <v>0.73937229726660814</v>
      </c>
      <c r="M18" s="553">
        <f t="shared" si="4"/>
        <v>2.1882866029831805E-2</v>
      </c>
      <c r="N18" s="521">
        <f>SUM(N5:N17)</f>
        <v>1170516221.49</v>
      </c>
      <c r="O18" s="162">
        <v>0.48686201392442857</v>
      </c>
      <c r="P18" s="553">
        <f t="shared" ref="P18:P30" si="7">+I18/N18-1</f>
        <v>5.0952204501772291E-2</v>
      </c>
    </row>
    <row r="19" spans="1:18" ht="15" customHeight="1" x14ac:dyDescent="0.2">
      <c r="A19" s="25">
        <v>1</v>
      </c>
      <c r="B19" s="19" t="s">
        <v>25</v>
      </c>
      <c r="C19" s="189">
        <v>49968132.289999999</v>
      </c>
      <c r="D19" s="195">
        <v>53167741.969999999</v>
      </c>
      <c r="E19" s="26">
        <v>49848489.079999998</v>
      </c>
      <c r="F19" s="41">
        <f t="shared" si="5"/>
        <v>0.93757017381191599</v>
      </c>
      <c r="G19" s="26">
        <v>48735077.560000002</v>
      </c>
      <c r="H19" s="41">
        <f t="shared" si="6"/>
        <v>0.91662868788933827</v>
      </c>
      <c r="I19" s="26">
        <v>28849725.82</v>
      </c>
      <c r="J19" s="145">
        <f t="shared" ref="J19:J30" si="8">+I19/D19</f>
        <v>0.54261709734219132</v>
      </c>
      <c r="K19" s="26">
        <v>46589788.439999998</v>
      </c>
      <c r="L19" s="41">
        <v>0.89246849605378087</v>
      </c>
      <c r="M19" s="549">
        <f t="shared" si="4"/>
        <v>4.6046337445013075E-2</v>
      </c>
      <c r="N19" s="26">
        <v>28833823.399999999</v>
      </c>
      <c r="O19" s="145">
        <v>0.55233732255338641</v>
      </c>
      <c r="P19" s="549">
        <f t="shared" si="7"/>
        <v>5.5151964342003978E-4</v>
      </c>
    </row>
    <row r="20" spans="1:18" ht="15" customHeight="1" x14ac:dyDescent="0.2">
      <c r="A20" s="27">
        <v>2</v>
      </c>
      <c r="B20" s="20" t="s">
        <v>26</v>
      </c>
      <c r="C20" s="190">
        <v>45324694.869999997</v>
      </c>
      <c r="D20" s="195">
        <v>45665580.990000002</v>
      </c>
      <c r="E20" s="26">
        <v>41463661.460000001</v>
      </c>
      <c r="F20" s="264">
        <f t="shared" si="5"/>
        <v>0.90798497601683525</v>
      </c>
      <c r="G20" s="26">
        <v>40268147.810000002</v>
      </c>
      <c r="H20" s="264">
        <f t="shared" si="6"/>
        <v>0.88180522259900851</v>
      </c>
      <c r="I20" s="26">
        <v>21845519.16</v>
      </c>
      <c r="J20" s="170">
        <f t="shared" si="8"/>
        <v>0.47838040568856011</v>
      </c>
      <c r="K20" s="26">
        <v>40471330.899999999</v>
      </c>
      <c r="L20" s="264">
        <v>0.9191725001678388</v>
      </c>
      <c r="M20" s="550">
        <f t="shared" si="4"/>
        <v>-5.0204202698952427E-3</v>
      </c>
      <c r="N20" s="26">
        <v>25297796.989999998</v>
      </c>
      <c r="O20" s="170">
        <v>0.57455583473378502</v>
      </c>
      <c r="P20" s="550">
        <f>+I20/N20-1</f>
        <v>-0.1364655519753224</v>
      </c>
    </row>
    <row r="21" spans="1:18" ht="15" customHeight="1" x14ac:dyDescent="0.2">
      <c r="A21" s="31">
        <v>3</v>
      </c>
      <c r="B21" s="20" t="s">
        <v>27</v>
      </c>
      <c r="C21" s="190">
        <v>38480566.229999997</v>
      </c>
      <c r="D21" s="195">
        <v>38776021.770000003</v>
      </c>
      <c r="E21" s="26">
        <v>35603656.420000002</v>
      </c>
      <c r="F21" s="264">
        <f t="shared" si="5"/>
        <v>0.91818744664378182</v>
      </c>
      <c r="G21" s="26">
        <v>35115100.390000001</v>
      </c>
      <c r="H21" s="264">
        <f t="shared" si="6"/>
        <v>0.90558800998940114</v>
      </c>
      <c r="I21" s="26">
        <v>21631904.420000002</v>
      </c>
      <c r="J21" s="170">
        <f t="shared" si="8"/>
        <v>0.55786806981669379</v>
      </c>
      <c r="K21" s="26">
        <v>34542910.520000003</v>
      </c>
      <c r="L21" s="264">
        <v>0.9017385085761529</v>
      </c>
      <c r="M21" s="550">
        <f t="shared" si="4"/>
        <v>1.6564610838704752E-2</v>
      </c>
      <c r="N21" s="26">
        <v>20438148.489999998</v>
      </c>
      <c r="O21" s="170">
        <v>0.53353539872558908</v>
      </c>
      <c r="P21" s="550">
        <f t="shared" si="7"/>
        <v>5.8408222769498197E-2</v>
      </c>
    </row>
    <row r="22" spans="1:18" ht="15" customHeight="1" x14ac:dyDescent="0.2">
      <c r="A22" s="31">
        <v>4</v>
      </c>
      <c r="B22" s="20" t="s">
        <v>28</v>
      </c>
      <c r="C22" s="190">
        <v>16754425.470000001</v>
      </c>
      <c r="D22" s="195">
        <v>17331550.809999999</v>
      </c>
      <c r="E22" s="26">
        <v>15290497.68</v>
      </c>
      <c r="F22" s="264">
        <f t="shared" si="5"/>
        <v>0.88223482408611997</v>
      </c>
      <c r="G22" s="26">
        <v>14895299.23</v>
      </c>
      <c r="H22" s="264">
        <f t="shared" si="6"/>
        <v>0.85943256857347561</v>
      </c>
      <c r="I22" s="26">
        <v>9787425.9000000004</v>
      </c>
      <c r="J22" s="170">
        <f t="shared" si="8"/>
        <v>0.56471726086697493</v>
      </c>
      <c r="K22" s="26">
        <v>14545421.630000001</v>
      </c>
      <c r="L22" s="264">
        <v>0.84953978507683492</v>
      </c>
      <c r="M22" s="550">
        <f t="shared" si="4"/>
        <v>2.4054139433014043E-2</v>
      </c>
      <c r="N22" s="26">
        <v>8677173.25</v>
      </c>
      <c r="O22" s="170">
        <v>0.50679891483348227</v>
      </c>
      <c r="P22" s="550">
        <f t="shared" si="7"/>
        <v>0.12795096029689157</v>
      </c>
      <c r="R22" s="325"/>
    </row>
    <row r="23" spans="1:18" ht="15" customHeight="1" x14ac:dyDescent="0.2">
      <c r="A23" s="31">
        <v>5</v>
      </c>
      <c r="B23" s="20" t="s">
        <v>29</v>
      </c>
      <c r="C23" s="190">
        <v>22745880.629999999</v>
      </c>
      <c r="D23" s="195">
        <v>24265975.739999998</v>
      </c>
      <c r="E23" s="26">
        <v>21520937.98</v>
      </c>
      <c r="F23" s="264">
        <f t="shared" si="5"/>
        <v>0.88687709122386194</v>
      </c>
      <c r="G23" s="26">
        <v>20996879.199999999</v>
      </c>
      <c r="H23" s="264">
        <f t="shared" si="6"/>
        <v>0.86528064747830336</v>
      </c>
      <c r="I23" s="26">
        <v>13381414.51</v>
      </c>
      <c r="J23" s="170">
        <f t="shared" si="8"/>
        <v>0.5514476175768237</v>
      </c>
      <c r="K23" s="26">
        <v>20021135.170000002</v>
      </c>
      <c r="L23" s="264">
        <v>0.8521226471879354</v>
      </c>
      <c r="M23" s="550">
        <f t="shared" si="4"/>
        <v>4.8735699635156893E-2</v>
      </c>
      <c r="N23" s="26">
        <v>12996757.01</v>
      </c>
      <c r="O23" s="170">
        <v>0.55315699605356372</v>
      </c>
      <c r="P23" s="550">
        <f t="shared" si="7"/>
        <v>2.9596421607639201E-2</v>
      </c>
    </row>
    <row r="24" spans="1:18" ht="15" customHeight="1" x14ac:dyDescent="0.2">
      <c r="A24" s="31">
        <v>6</v>
      </c>
      <c r="B24" s="20" t="s">
        <v>30</v>
      </c>
      <c r="C24" s="190">
        <v>25905924.43</v>
      </c>
      <c r="D24" s="195">
        <v>26659302.170000002</v>
      </c>
      <c r="E24" s="26">
        <v>24063606.850000001</v>
      </c>
      <c r="F24" s="264">
        <f t="shared" si="5"/>
        <v>0.90263453621374368</v>
      </c>
      <c r="G24" s="26">
        <v>23784915.079999998</v>
      </c>
      <c r="H24" s="264">
        <f t="shared" si="6"/>
        <v>0.8921807078193299</v>
      </c>
      <c r="I24" s="26">
        <v>15292616.59</v>
      </c>
      <c r="J24" s="170">
        <f t="shared" si="8"/>
        <v>0.57363154115897841</v>
      </c>
      <c r="K24" s="26">
        <v>23779952.280000001</v>
      </c>
      <c r="L24" s="264">
        <v>0.88394810338002583</v>
      </c>
      <c r="M24" s="550">
        <f t="shared" si="4"/>
        <v>2.0869680231316856E-4</v>
      </c>
      <c r="N24" s="26">
        <v>15694294.73</v>
      </c>
      <c r="O24" s="170">
        <v>0.58338813707958515</v>
      </c>
      <c r="P24" s="550">
        <f t="shared" si="7"/>
        <v>-2.5593895546780043E-2</v>
      </c>
    </row>
    <row r="25" spans="1:18" ht="15" customHeight="1" x14ac:dyDescent="0.2">
      <c r="A25" s="31">
        <v>7</v>
      </c>
      <c r="B25" s="20" t="s">
        <v>31</v>
      </c>
      <c r="C25" s="190">
        <v>32346873.039999999</v>
      </c>
      <c r="D25" s="195">
        <v>33201047.120000001</v>
      </c>
      <c r="E25" s="26">
        <v>30191150.329999998</v>
      </c>
      <c r="F25" s="264">
        <f t="shared" si="5"/>
        <v>0.90934331742245356</v>
      </c>
      <c r="G25" s="26">
        <v>29137086.920000002</v>
      </c>
      <c r="H25" s="264">
        <f t="shared" si="6"/>
        <v>0.87759542085189512</v>
      </c>
      <c r="I25" s="26">
        <v>17914369.809999999</v>
      </c>
      <c r="J25" s="170">
        <f t="shared" si="8"/>
        <v>0.5395724341238789</v>
      </c>
      <c r="K25" s="26">
        <v>29544766.289999999</v>
      </c>
      <c r="L25" s="264">
        <v>0.90056367559998152</v>
      </c>
      <c r="M25" s="550">
        <f t="shared" si="4"/>
        <v>-1.3798700114882378E-2</v>
      </c>
      <c r="N25" s="26">
        <v>17815160.32</v>
      </c>
      <c r="O25" s="170">
        <v>0.54302972315649833</v>
      </c>
      <c r="P25" s="550">
        <f t="shared" si="7"/>
        <v>5.5688238678728297E-3</v>
      </c>
    </row>
    <row r="26" spans="1:18" ht="15" customHeight="1" x14ac:dyDescent="0.2">
      <c r="A26" s="31">
        <v>8</v>
      </c>
      <c r="B26" s="20" t="s">
        <v>32</v>
      </c>
      <c r="C26" s="190">
        <v>36945040.200000003</v>
      </c>
      <c r="D26" s="195">
        <v>38660899.399999999</v>
      </c>
      <c r="E26" s="26">
        <v>35777725.859999999</v>
      </c>
      <c r="F26" s="264">
        <f t="shared" si="5"/>
        <v>0.92542404380794108</v>
      </c>
      <c r="G26" s="26">
        <v>35220299.869999997</v>
      </c>
      <c r="H26" s="264">
        <f t="shared" si="6"/>
        <v>0.91100570386626856</v>
      </c>
      <c r="I26" s="26">
        <v>21537378.350000001</v>
      </c>
      <c r="J26" s="170">
        <f t="shared" si="8"/>
        <v>0.55708425526179051</v>
      </c>
      <c r="K26" s="26">
        <v>33164398.280000001</v>
      </c>
      <c r="L26" s="264">
        <v>0.83866488723657473</v>
      </c>
      <c r="M26" s="550">
        <f t="shared" si="4"/>
        <v>6.1991222413940728E-2</v>
      </c>
      <c r="N26" s="26">
        <v>19884802.460000001</v>
      </c>
      <c r="O26" s="170">
        <v>0.50284903323255659</v>
      </c>
      <c r="P26" s="550">
        <f t="shared" si="7"/>
        <v>8.3107483382060199E-2</v>
      </c>
    </row>
    <row r="27" spans="1:18" ht="15" customHeight="1" x14ac:dyDescent="0.2">
      <c r="A27" s="31">
        <v>9</v>
      </c>
      <c r="B27" s="20" t="s">
        <v>33</v>
      </c>
      <c r="C27" s="190">
        <v>29947362.25</v>
      </c>
      <c r="D27" s="195">
        <v>31274226.719999999</v>
      </c>
      <c r="E27" s="26">
        <v>27620983.510000002</v>
      </c>
      <c r="F27" s="264">
        <f t="shared" si="5"/>
        <v>0.8831867773196217</v>
      </c>
      <c r="G27" s="26">
        <v>26123098.350000001</v>
      </c>
      <c r="H27" s="264">
        <f t="shared" si="6"/>
        <v>0.8352915831902622</v>
      </c>
      <c r="I27" s="26">
        <v>16502349.359999999</v>
      </c>
      <c r="J27" s="170">
        <f t="shared" si="8"/>
        <v>0.52766610371365885</v>
      </c>
      <c r="K27" s="26">
        <v>25432708.07</v>
      </c>
      <c r="L27" s="264">
        <v>0.83022592488758484</v>
      </c>
      <c r="M27" s="550">
        <f t="shared" si="4"/>
        <v>2.7145763561623015E-2</v>
      </c>
      <c r="N27" s="26">
        <v>17864006.68</v>
      </c>
      <c r="O27" s="170">
        <v>0.58315305736535328</v>
      </c>
      <c r="P27" s="550">
        <f t="shared" si="7"/>
        <v>-7.622351157786289E-2</v>
      </c>
    </row>
    <row r="28" spans="1:18" ht="15" customHeight="1" x14ac:dyDescent="0.2">
      <c r="A28" s="32">
        <v>10</v>
      </c>
      <c r="B28" s="21" t="s">
        <v>34</v>
      </c>
      <c r="C28" s="191">
        <v>45832640.020000003</v>
      </c>
      <c r="D28" s="197">
        <v>46178703.210000001</v>
      </c>
      <c r="E28" s="171">
        <v>44049341.770000003</v>
      </c>
      <c r="F28" s="371">
        <f t="shared" si="5"/>
        <v>0.95388866962511665</v>
      </c>
      <c r="G28" s="171">
        <v>42757900.240000002</v>
      </c>
      <c r="H28" s="371">
        <f t="shared" si="6"/>
        <v>0.92592249820347439</v>
      </c>
      <c r="I28" s="171">
        <v>22034890.530000001</v>
      </c>
      <c r="J28" s="373">
        <f t="shared" si="8"/>
        <v>0.4771656412653083</v>
      </c>
      <c r="K28" s="171">
        <v>42064711.869999997</v>
      </c>
      <c r="L28" s="371">
        <v>0.92372626985418005</v>
      </c>
      <c r="M28" s="552">
        <f t="shared" si="4"/>
        <v>1.6479094689684004E-2</v>
      </c>
      <c r="N28" s="171">
        <v>26306653.620000001</v>
      </c>
      <c r="O28" s="373">
        <v>0.57768485603437858</v>
      </c>
      <c r="P28" s="552">
        <f t="shared" si="7"/>
        <v>-0.16238337082723175</v>
      </c>
    </row>
    <row r="29" spans="1:18" ht="15" customHeight="1" thickBot="1" x14ac:dyDescent="0.25">
      <c r="A29" s="10">
        <v>6</v>
      </c>
      <c r="B29" s="2" t="s">
        <v>35</v>
      </c>
      <c r="C29" s="488">
        <f>SUM(C19:C28)</f>
        <v>344251539.42999995</v>
      </c>
      <c r="D29" s="198">
        <f>SUM(D19:D28)</f>
        <v>355181049.90000004</v>
      </c>
      <c r="E29" s="489">
        <f>SUM(E19:E28)</f>
        <v>325430050.93999994</v>
      </c>
      <c r="F29" s="82">
        <f t="shared" si="5"/>
        <v>0.91623708818818916</v>
      </c>
      <c r="G29" s="489">
        <f>SUM(G19:G28)</f>
        <v>317033804.65000004</v>
      </c>
      <c r="H29" s="82">
        <f t="shared" si="6"/>
        <v>0.89259774624592103</v>
      </c>
      <c r="I29" s="489">
        <f>SUM(I19:I28)</f>
        <v>188777594.45000002</v>
      </c>
      <c r="J29" s="162">
        <f t="shared" si="8"/>
        <v>0.53149680846753977</v>
      </c>
      <c r="K29" s="521">
        <f>SUM(K19:K28)</f>
        <v>310157123.44999999</v>
      </c>
      <c r="L29" s="82">
        <v>0.88469110476280444</v>
      </c>
      <c r="M29" s="553">
        <f t="shared" si="4"/>
        <v>2.2171604906274567E-2</v>
      </c>
      <c r="N29" s="521">
        <f>SUM(N19:N28)</f>
        <v>193808616.95000002</v>
      </c>
      <c r="O29" s="162">
        <v>0.55281902777154068</v>
      </c>
      <c r="P29" s="553">
        <f t="shared" si="7"/>
        <v>-2.595871421598317E-2</v>
      </c>
      <c r="R29" s="325"/>
    </row>
    <row r="30" spans="1:18" s="6" customFormat="1" ht="19.5" customHeight="1" thickBot="1" x14ac:dyDescent="0.25">
      <c r="A30" s="5"/>
      <c r="B30" s="4" t="s">
        <v>11</v>
      </c>
      <c r="C30" s="193">
        <f>+C18+C29</f>
        <v>2739957933.5799999</v>
      </c>
      <c r="D30" s="199">
        <f>+D18+D29</f>
        <v>2765053306.9100003</v>
      </c>
      <c r="E30" s="200">
        <f>+E18+E29</f>
        <v>2185667052.1799998</v>
      </c>
      <c r="F30" s="172">
        <f t="shared" si="5"/>
        <v>0.79046109046719404</v>
      </c>
      <c r="G30" s="200">
        <f>+G18+G29</f>
        <v>2133535624.4499998</v>
      </c>
      <c r="H30" s="172">
        <f t="shared" si="6"/>
        <v>0.7716074113718504</v>
      </c>
      <c r="I30" s="200">
        <f>+I18+I29</f>
        <v>1418934197.8300004</v>
      </c>
      <c r="J30" s="165">
        <f t="shared" si="8"/>
        <v>0.51316703163878108</v>
      </c>
      <c r="K30" s="529">
        <f>K18+K29</f>
        <v>2087759899.8400004</v>
      </c>
      <c r="L30" s="172">
        <v>0.75786599670226551</v>
      </c>
      <c r="M30" s="554">
        <f t="shared" si="4"/>
        <v>2.1925761009926159E-2</v>
      </c>
      <c r="N30" s="529">
        <f>+N29+N18</f>
        <v>1364324838.4400001</v>
      </c>
      <c r="O30" s="165">
        <v>0.49525589776354489</v>
      </c>
      <c r="P30" s="554">
        <f t="shared" si="7"/>
        <v>4.002665483422696E-2</v>
      </c>
    </row>
    <row r="31" spans="1:18" ht="33.6" customHeight="1" x14ac:dyDescent="0.2">
      <c r="A31" s="590"/>
      <c r="B31" s="736"/>
      <c r="C31" s="737"/>
      <c r="D31" s="737"/>
      <c r="E31" s="737"/>
      <c r="F31" s="737"/>
      <c r="G31" s="737"/>
      <c r="H31" s="737"/>
      <c r="I31" s="737"/>
      <c r="J31" s="737"/>
      <c r="K31" s="737"/>
      <c r="L31" s="737"/>
      <c r="M31" s="737"/>
      <c r="N31" s="737"/>
      <c r="O31" s="737"/>
      <c r="P31" s="737"/>
    </row>
    <row r="33" spans="1:16" ht="15.75" thickBot="1" x14ac:dyDescent="0.3">
      <c r="A33" s="7" t="s">
        <v>19</v>
      </c>
    </row>
    <row r="34" spans="1:16" ht="26.25" customHeight="1" x14ac:dyDescent="0.2">
      <c r="A34" s="738" t="s">
        <v>452</v>
      </c>
      <c r="B34" s="737"/>
      <c r="C34" s="156" t="s">
        <v>763</v>
      </c>
      <c r="D34" s="715" t="s">
        <v>835</v>
      </c>
      <c r="E34" s="713"/>
      <c r="F34" s="713"/>
      <c r="G34" s="713"/>
      <c r="H34" s="713"/>
      <c r="I34" s="713"/>
      <c r="J34" s="714"/>
      <c r="K34" s="724" t="s">
        <v>834</v>
      </c>
      <c r="L34" s="722"/>
      <c r="M34" s="722"/>
      <c r="N34" s="722"/>
      <c r="O34" s="722"/>
      <c r="P34" s="725"/>
    </row>
    <row r="35" spans="1:16" x14ac:dyDescent="0.2">
      <c r="C35" s="149">
        <v>1</v>
      </c>
      <c r="D35" s="140">
        <v>2</v>
      </c>
      <c r="E35" s="79">
        <v>3</v>
      </c>
      <c r="F35" s="80" t="s">
        <v>36</v>
      </c>
      <c r="G35" s="79">
        <v>4</v>
      </c>
      <c r="H35" s="80" t="s">
        <v>37</v>
      </c>
      <c r="I35" s="79">
        <v>5</v>
      </c>
      <c r="J35" s="141" t="s">
        <v>38</v>
      </c>
      <c r="K35" s="79" t="s">
        <v>525</v>
      </c>
      <c r="L35" s="80" t="s">
        <v>526</v>
      </c>
      <c r="M35" s="80" t="s">
        <v>527</v>
      </c>
      <c r="N35" s="79" t="s">
        <v>39</v>
      </c>
      <c r="O35" s="80" t="s">
        <v>40</v>
      </c>
      <c r="P35" s="541" t="s">
        <v>352</v>
      </c>
    </row>
    <row r="36" spans="1:16" ht="25.5" x14ac:dyDescent="0.2">
      <c r="A36" s="1"/>
      <c r="B36" s="2" t="s">
        <v>22</v>
      </c>
      <c r="C36" s="150" t="s">
        <v>13</v>
      </c>
      <c r="D36" s="104" t="s">
        <v>14</v>
      </c>
      <c r="E36" s="81" t="s">
        <v>15</v>
      </c>
      <c r="F36" s="81" t="s">
        <v>18</v>
      </c>
      <c r="G36" s="81" t="s">
        <v>16</v>
      </c>
      <c r="H36" s="81" t="s">
        <v>18</v>
      </c>
      <c r="I36" s="81" t="s">
        <v>17</v>
      </c>
      <c r="J36" s="105" t="s">
        <v>18</v>
      </c>
      <c r="K36" s="81" t="s">
        <v>16</v>
      </c>
      <c r="L36" s="81" t="s">
        <v>18</v>
      </c>
      <c r="M36" s="81" t="s">
        <v>824</v>
      </c>
      <c r="N36" s="517" t="s">
        <v>17</v>
      </c>
      <c r="O36" s="81" t="s">
        <v>18</v>
      </c>
      <c r="P36" s="532" t="s">
        <v>824</v>
      </c>
    </row>
    <row r="37" spans="1:16" ht="15" customHeight="1" x14ac:dyDescent="0.2">
      <c r="A37" s="25">
        <v>1</v>
      </c>
      <c r="B37" s="19" t="s">
        <v>495</v>
      </c>
      <c r="C37" s="189">
        <v>172474451.23000002</v>
      </c>
      <c r="D37" s="195">
        <v>249655140.66</v>
      </c>
      <c r="E37" s="26">
        <v>164650749.94</v>
      </c>
      <c r="F37" s="41">
        <f t="shared" ref="F37:F49" si="9">+E37/D37</f>
        <v>0.65951275629543049</v>
      </c>
      <c r="G37" s="26">
        <v>158179876.53999999</v>
      </c>
      <c r="H37" s="41">
        <f t="shared" ref="H37:H49" si="10">+G37/D37</f>
        <v>0.63359350871697762</v>
      </c>
      <c r="I37" s="26">
        <v>103923171.63000001</v>
      </c>
      <c r="J37" s="145">
        <f t="shared" ref="J37:J49" si="11">+I37/D37</f>
        <v>0.41626690063446664</v>
      </c>
      <c r="K37" s="26">
        <v>113684104.37</v>
      </c>
      <c r="L37" s="41">
        <v>0.76816308827634594</v>
      </c>
      <c r="M37" s="201">
        <f t="shared" ref="M37:M62" si="12">+G37/K37-1</f>
        <v>0.39139836142071882</v>
      </c>
      <c r="N37" s="26">
        <v>84319702.359999999</v>
      </c>
      <c r="O37" s="145">
        <v>0.5697479284930913</v>
      </c>
      <c r="P37" s="201">
        <f t="shared" ref="P37:P44" si="13">+I37/N37-1</f>
        <v>0.2324897825932033</v>
      </c>
    </row>
    <row r="38" spans="1:16" ht="15" customHeight="1" x14ac:dyDescent="0.2">
      <c r="A38" s="27">
        <v>2</v>
      </c>
      <c r="B38" s="20" t="s">
        <v>496</v>
      </c>
      <c r="C38" s="190">
        <v>346363261.36000001</v>
      </c>
      <c r="D38" s="195">
        <v>353623921.63999999</v>
      </c>
      <c r="E38" s="26">
        <v>328159293.74000001</v>
      </c>
      <c r="F38" s="41">
        <f t="shared" si="9"/>
        <v>0.92798952123515066</v>
      </c>
      <c r="G38" s="26">
        <v>320408396.00999999</v>
      </c>
      <c r="H38" s="264">
        <f t="shared" si="10"/>
        <v>0.9060710444136344</v>
      </c>
      <c r="I38" s="26">
        <v>252698684.58000001</v>
      </c>
      <c r="J38" s="170">
        <f t="shared" si="11"/>
        <v>0.71459725747076308</v>
      </c>
      <c r="K38" s="26">
        <v>311148240.92000002</v>
      </c>
      <c r="L38" s="264">
        <v>0.88794999920840445</v>
      </c>
      <c r="M38" s="202">
        <f t="shared" si="12"/>
        <v>2.9761232339349464E-2</v>
      </c>
      <c r="N38" s="26">
        <v>198368648.75999999</v>
      </c>
      <c r="O38" s="170">
        <v>0.56610135730994648</v>
      </c>
      <c r="P38" s="202">
        <f t="shared" si="13"/>
        <v>0.27388418562921313</v>
      </c>
    </row>
    <row r="39" spans="1:16" ht="15" customHeight="1" x14ac:dyDescent="0.2">
      <c r="A39" s="27">
        <v>3</v>
      </c>
      <c r="B39" s="20" t="s">
        <v>816</v>
      </c>
      <c r="C39" s="190">
        <v>221854318.06</v>
      </c>
      <c r="D39" s="195">
        <v>0</v>
      </c>
      <c r="E39" s="26">
        <v>0</v>
      </c>
      <c r="F39" s="41" t="s">
        <v>127</v>
      </c>
      <c r="G39" s="26">
        <v>0</v>
      </c>
      <c r="H39" s="264" t="s">
        <v>127</v>
      </c>
      <c r="I39" s="26">
        <v>0</v>
      </c>
      <c r="J39" s="170" t="s">
        <v>127</v>
      </c>
      <c r="K39" s="26">
        <v>144225050.09</v>
      </c>
      <c r="L39" s="264">
        <v>0.64431955683908471</v>
      </c>
      <c r="M39" s="202">
        <f t="shared" si="12"/>
        <v>-1</v>
      </c>
      <c r="N39" s="26">
        <v>98179565.329999998</v>
      </c>
      <c r="O39" s="170">
        <v>0.43861322276958387</v>
      </c>
      <c r="P39" s="202">
        <f t="shared" si="13"/>
        <v>-1</v>
      </c>
    </row>
    <row r="40" spans="1:16" ht="15" customHeight="1" x14ac:dyDescent="0.2">
      <c r="A40" s="27">
        <v>4</v>
      </c>
      <c r="B40" s="20" t="s">
        <v>497</v>
      </c>
      <c r="C40" s="190">
        <v>238001673.08000001</v>
      </c>
      <c r="D40" s="195">
        <v>239974266.86000001</v>
      </c>
      <c r="E40" s="26">
        <v>163433035.72999999</v>
      </c>
      <c r="F40" s="41">
        <f t="shared" si="9"/>
        <v>0.68104400471133075</v>
      </c>
      <c r="G40" s="26">
        <v>162645025.22</v>
      </c>
      <c r="H40" s="264">
        <f t="shared" si="10"/>
        <v>0.67776027550023277</v>
      </c>
      <c r="I40" s="26">
        <v>150614392.31</v>
      </c>
      <c r="J40" s="170">
        <f t="shared" si="11"/>
        <v>0.6276272630426154</v>
      </c>
      <c r="K40" s="26">
        <v>160516730</v>
      </c>
      <c r="L40" s="264">
        <v>0.67515701999306266</v>
      </c>
      <c r="M40" s="202">
        <f t="shared" si="12"/>
        <v>1.3259024277407105E-2</v>
      </c>
      <c r="N40" s="26">
        <v>151305544.19</v>
      </c>
      <c r="O40" s="170">
        <v>0.63641341512345195</v>
      </c>
      <c r="P40" s="202">
        <f t="shared" si="13"/>
        <v>-4.5679217090160984E-3</v>
      </c>
    </row>
    <row r="41" spans="1:16" ht="15" customHeight="1" x14ac:dyDescent="0.2">
      <c r="A41" s="123" t="s">
        <v>408</v>
      </c>
      <c r="B41" s="20" t="s">
        <v>498</v>
      </c>
      <c r="C41" s="190">
        <v>49530605.869999997</v>
      </c>
      <c r="D41" s="195">
        <v>51095974.350000001</v>
      </c>
      <c r="E41" s="26">
        <v>43548793.409999996</v>
      </c>
      <c r="F41" s="41">
        <f t="shared" si="9"/>
        <v>0.85229402049752667</v>
      </c>
      <c r="G41" s="26">
        <v>42403175.149999999</v>
      </c>
      <c r="H41" s="264">
        <f t="shared" si="10"/>
        <v>0.82987311015040854</v>
      </c>
      <c r="I41" s="26">
        <v>27504599.420000002</v>
      </c>
      <c r="J41" s="170">
        <f t="shared" si="11"/>
        <v>0.53829288451566637</v>
      </c>
      <c r="K41" s="26">
        <v>44771996.740000002</v>
      </c>
      <c r="L41" s="264">
        <v>0.82097775140908247</v>
      </c>
      <c r="M41" s="202">
        <f t="shared" si="12"/>
        <v>-5.2908553615694798E-2</v>
      </c>
      <c r="N41" s="26">
        <v>31797627.969999999</v>
      </c>
      <c r="O41" s="170">
        <v>0.5830685922397203</v>
      </c>
      <c r="P41" s="202">
        <f t="shared" si="13"/>
        <v>-0.13501096855558936</v>
      </c>
    </row>
    <row r="42" spans="1:16" ht="15" customHeight="1" x14ac:dyDescent="0.2">
      <c r="A42" s="123" t="s">
        <v>407</v>
      </c>
      <c r="B42" s="20" t="s">
        <v>499</v>
      </c>
      <c r="C42" s="190">
        <v>290886292.74000001</v>
      </c>
      <c r="D42" s="195">
        <v>288038482.98000002</v>
      </c>
      <c r="E42" s="26">
        <v>271380415.11000001</v>
      </c>
      <c r="F42" s="41">
        <f t="shared" si="9"/>
        <v>0.94216721426366956</v>
      </c>
      <c r="G42" s="26">
        <v>270966780.97000003</v>
      </c>
      <c r="H42" s="264">
        <f t="shared" si="10"/>
        <v>0.94073117649635252</v>
      </c>
      <c r="I42" s="26">
        <v>132430159.25</v>
      </c>
      <c r="J42" s="170">
        <f t="shared" si="11"/>
        <v>0.4597655073027006</v>
      </c>
      <c r="K42" s="26">
        <v>271805158.10000002</v>
      </c>
      <c r="L42" s="264">
        <v>0.95799230451215878</v>
      </c>
      <c r="M42" s="202">
        <f t="shared" si="12"/>
        <v>-3.0844783662697939E-3</v>
      </c>
      <c r="N42" s="26">
        <v>135788591.97</v>
      </c>
      <c r="O42" s="170">
        <v>0.47859439849166535</v>
      </c>
      <c r="P42" s="202">
        <f t="shared" si="13"/>
        <v>-2.4732804658155527E-2</v>
      </c>
    </row>
    <row r="43" spans="1:16" ht="15" customHeight="1" x14ac:dyDescent="0.2">
      <c r="A43" s="123" t="s">
        <v>431</v>
      </c>
      <c r="B43" s="20" t="s">
        <v>500</v>
      </c>
      <c r="C43" s="190">
        <v>4533816.79</v>
      </c>
      <c r="D43" s="195">
        <v>4488025.59</v>
      </c>
      <c r="E43" s="26">
        <v>3537554.38</v>
      </c>
      <c r="F43" s="41">
        <f t="shared" si="9"/>
        <v>0.78822063490061334</v>
      </c>
      <c r="G43" s="26">
        <v>3427705.5</v>
      </c>
      <c r="H43" s="264">
        <f t="shared" si="10"/>
        <v>0.76374464255227215</v>
      </c>
      <c r="I43" s="26">
        <v>2028362.57</v>
      </c>
      <c r="J43" s="170">
        <f t="shared" si="11"/>
        <v>0.45194986733576092</v>
      </c>
      <c r="K43" s="26">
        <v>3629731.7</v>
      </c>
      <c r="L43" s="264">
        <v>0.82423949815827213</v>
      </c>
      <c r="M43" s="202">
        <f t="shared" si="12"/>
        <v>-5.5658714389275721E-2</v>
      </c>
      <c r="N43" s="26">
        <v>1954870.13</v>
      </c>
      <c r="O43" s="170">
        <v>0.44391192189654022</v>
      </c>
      <c r="P43" s="202">
        <f t="shared" si="13"/>
        <v>3.7594538313396875E-2</v>
      </c>
    </row>
    <row r="44" spans="1:16" ht="15" customHeight="1" x14ac:dyDescent="0.2">
      <c r="A44" s="123" t="s">
        <v>435</v>
      </c>
      <c r="B44" s="20" t="s">
        <v>501</v>
      </c>
      <c r="C44" s="190">
        <v>178689627.97999999</v>
      </c>
      <c r="D44" s="195">
        <v>195187097.47</v>
      </c>
      <c r="E44" s="26">
        <v>192445711.36000001</v>
      </c>
      <c r="F44" s="41">
        <f t="shared" si="9"/>
        <v>0.98595508542555521</v>
      </c>
      <c r="G44" s="26">
        <v>191592628.63999999</v>
      </c>
      <c r="H44" s="264">
        <f t="shared" si="10"/>
        <v>0.98158449571415718</v>
      </c>
      <c r="I44" s="26">
        <v>103702090.98999999</v>
      </c>
      <c r="J44" s="170">
        <f t="shared" si="11"/>
        <v>0.53129583017616655</v>
      </c>
      <c r="K44" s="26">
        <v>33363609.82</v>
      </c>
      <c r="L44" s="264">
        <v>0.90476633905261339</v>
      </c>
      <c r="M44" s="202">
        <f t="shared" si="12"/>
        <v>4.7425629203093225</v>
      </c>
      <c r="N44" s="26">
        <v>15149929.789999999</v>
      </c>
      <c r="O44" s="170">
        <v>0.41084123051893512</v>
      </c>
      <c r="P44" s="202">
        <f t="shared" si="13"/>
        <v>5.8450542297859718</v>
      </c>
    </row>
    <row r="45" spans="1:16" ht="15" customHeight="1" x14ac:dyDescent="0.2">
      <c r="A45" s="123" t="s">
        <v>493</v>
      </c>
      <c r="B45" s="20" t="s">
        <v>502</v>
      </c>
      <c r="C45" s="190">
        <v>83966060.629999995</v>
      </c>
      <c r="D45" s="195">
        <v>86653500.030000001</v>
      </c>
      <c r="E45" s="26">
        <v>72610241.950000003</v>
      </c>
      <c r="F45" s="41">
        <f t="shared" si="9"/>
        <v>0.83793778583510037</v>
      </c>
      <c r="G45" s="26">
        <v>62691203.68</v>
      </c>
      <c r="H45" s="264">
        <f t="shared" si="10"/>
        <v>0.72346995399257852</v>
      </c>
      <c r="I45" s="26">
        <v>44006962.439999998</v>
      </c>
      <c r="J45" s="170">
        <f t="shared" si="11"/>
        <v>0.50784979746651326</v>
      </c>
      <c r="K45" s="26">
        <v>59420748.590000004</v>
      </c>
      <c r="L45" s="264">
        <v>0.7137656811389621</v>
      </c>
      <c r="M45" s="202">
        <f t="shared" si="12"/>
        <v>5.5038941238622963E-2</v>
      </c>
      <c r="N45" s="26">
        <v>39852366.380000003</v>
      </c>
      <c r="O45" s="170">
        <v>0.47870907232237841</v>
      </c>
      <c r="P45" s="202">
        <f>+I45/N45-1</f>
        <v>0.10424967040564459</v>
      </c>
    </row>
    <row r="46" spans="1:16" ht="25.5" x14ac:dyDescent="0.2">
      <c r="A46" s="589" t="s">
        <v>494</v>
      </c>
      <c r="B46" s="592" t="s">
        <v>752</v>
      </c>
      <c r="C46" s="190">
        <v>40032335.280000001</v>
      </c>
      <c r="D46" s="195">
        <v>63873175.68</v>
      </c>
      <c r="E46" s="26">
        <v>39790887.530000001</v>
      </c>
      <c r="F46" s="41">
        <f t="shared" si="9"/>
        <v>0.62296710796640953</v>
      </c>
      <c r="G46" s="26">
        <v>34413579.770000003</v>
      </c>
      <c r="H46" s="371">
        <f t="shared" si="10"/>
        <v>0.53877984621290087</v>
      </c>
      <c r="I46" s="26">
        <v>31296827.82</v>
      </c>
      <c r="J46" s="373">
        <f t="shared" si="11"/>
        <v>0.48998390148620213</v>
      </c>
      <c r="K46" s="26">
        <v>26859431.989999998</v>
      </c>
      <c r="L46" s="371">
        <v>0.56859642789898901</v>
      </c>
      <c r="M46" s="202">
        <f t="shared" si="12"/>
        <v>0.28124748813796518</v>
      </c>
      <c r="N46" s="26">
        <v>25245561.68</v>
      </c>
      <c r="O46" s="373">
        <v>0.53443185979867025</v>
      </c>
      <c r="P46" s="202">
        <f>+I46/N46-1</f>
        <v>0.23969623717241051</v>
      </c>
    </row>
    <row r="47" spans="1:16" ht="15" customHeight="1" x14ac:dyDescent="0.2">
      <c r="A47" s="589" t="s">
        <v>409</v>
      </c>
      <c r="B47" s="21" t="s">
        <v>23</v>
      </c>
      <c r="C47" s="190">
        <v>174034503.44</v>
      </c>
      <c r="D47" s="195">
        <v>146285029.69</v>
      </c>
      <c r="E47" s="26">
        <v>104608820.34</v>
      </c>
      <c r="F47" s="41">
        <f>+E47/D47</f>
        <v>0.71510270436887391</v>
      </c>
      <c r="G47" s="26">
        <v>104608820.34</v>
      </c>
      <c r="H47" s="371">
        <f t="shared" si="10"/>
        <v>0.71510270436887391</v>
      </c>
      <c r="I47" s="26">
        <v>72337602.480000004</v>
      </c>
      <c r="J47" s="373">
        <f t="shared" si="11"/>
        <v>0.49449764362966103</v>
      </c>
      <c r="K47" s="26">
        <v>223310486.13999999</v>
      </c>
      <c r="L47" s="371">
        <v>0.76505475560457104</v>
      </c>
      <c r="M47" s="202">
        <f t="shared" si="12"/>
        <v>-0.53155437459207522</v>
      </c>
      <c r="N47" s="26">
        <v>158648881.62</v>
      </c>
      <c r="O47" s="373">
        <v>0.54352611672088691</v>
      </c>
      <c r="P47" s="202">
        <f>+I47/N47-1</f>
        <v>-0.54403963178722592</v>
      </c>
    </row>
    <row r="48" spans="1:16" ht="15" customHeight="1" x14ac:dyDescent="0.2">
      <c r="A48" s="589" t="s">
        <v>768</v>
      </c>
      <c r="B48" s="21" t="s">
        <v>769</v>
      </c>
      <c r="C48" s="191">
        <v>0</v>
      </c>
      <c r="D48" s="478">
        <v>15465858.529999999</v>
      </c>
      <c r="E48" s="171">
        <v>11480783.18</v>
      </c>
      <c r="F48" s="41">
        <f>+E48/D48</f>
        <v>0.74233080289271214</v>
      </c>
      <c r="G48" s="171">
        <v>9198592.9800000004</v>
      </c>
      <c r="H48" s="371">
        <f t="shared" si="10"/>
        <v>0.59476769182628753</v>
      </c>
      <c r="I48" s="171">
        <v>8139642.6699999999</v>
      </c>
      <c r="J48" s="373">
        <f t="shared" si="11"/>
        <v>0.52629749937328574</v>
      </c>
      <c r="M48" s="421" t="s">
        <v>127</v>
      </c>
      <c r="O48" s="373"/>
      <c r="P48" s="202" t="s">
        <v>127</v>
      </c>
    </row>
    <row r="49" spans="1:16" ht="15" customHeight="1" x14ac:dyDescent="0.2">
      <c r="A49" s="27">
        <v>8</v>
      </c>
      <c r="B49" s="485" t="s">
        <v>503</v>
      </c>
      <c r="C49" s="191">
        <v>76068429.209999993</v>
      </c>
      <c r="D49" s="478">
        <v>202042810.18000001</v>
      </c>
      <c r="E49" s="171">
        <v>174647350.09999999</v>
      </c>
      <c r="F49" s="70">
        <f t="shared" si="9"/>
        <v>0.86440764679726345</v>
      </c>
      <c r="G49" s="171">
        <v>170016870.93000001</v>
      </c>
      <c r="H49" s="371">
        <f t="shared" si="10"/>
        <v>0.84148933970247153</v>
      </c>
      <c r="I49" s="171">
        <v>117247747.16</v>
      </c>
      <c r="J49" s="373">
        <f t="shared" si="11"/>
        <v>0.58031140556570138</v>
      </c>
      <c r="K49" s="26">
        <v>61608314.170000002</v>
      </c>
      <c r="L49" s="390">
        <v>0.83346295782136037</v>
      </c>
      <c r="M49" s="202">
        <f t="shared" si="12"/>
        <v>1.7596416688315952</v>
      </c>
      <c r="N49" s="224">
        <v>33969818.020000003</v>
      </c>
      <c r="O49" s="405">
        <v>0.45955785976350066</v>
      </c>
      <c r="P49" s="202">
        <f>+I49/N49-1</f>
        <v>2.4515270906358535</v>
      </c>
    </row>
    <row r="50" spans="1:16" ht="15" customHeight="1" x14ac:dyDescent="0.2">
      <c r="A50" s="9"/>
      <c r="B50" s="2" t="s">
        <v>24</v>
      </c>
      <c r="C50" s="486">
        <f>SUM(C37:C49)</f>
        <v>1876435375.6700003</v>
      </c>
      <c r="D50" s="198">
        <f>SUM(D37:D49)</f>
        <v>1896383283.6600001</v>
      </c>
      <c r="E50" s="194">
        <f>SUM(E37:E49)</f>
        <v>1570293636.77</v>
      </c>
      <c r="F50" s="82">
        <f t="shared" ref="F50:F62" si="14">+E50/D50</f>
        <v>0.82804655066319166</v>
      </c>
      <c r="G50" s="194">
        <f>SUM(G37:G49)</f>
        <v>1530552655.73</v>
      </c>
      <c r="H50" s="82">
        <f t="shared" ref="H50:H62" si="15">+G50/D50</f>
        <v>0.80709035400061602</v>
      </c>
      <c r="I50" s="194">
        <f>SUM(I37:I49)</f>
        <v>1045930243.3200001</v>
      </c>
      <c r="J50" s="162">
        <f t="shared" ref="J50:J62" si="16">+I50/D50</f>
        <v>0.5515394763981285</v>
      </c>
      <c r="K50" s="544">
        <f>SUM(K37:K49)</f>
        <v>1454343602.6300001</v>
      </c>
      <c r="L50" s="82">
        <v>0.79220074464454393</v>
      </c>
      <c r="M50" s="204">
        <f t="shared" si="12"/>
        <v>5.2400995859702704E-2</v>
      </c>
      <c r="N50" s="544">
        <f>SUM(N37:N49)</f>
        <v>974581108.19999993</v>
      </c>
      <c r="O50" s="162">
        <v>0.53086758743694606</v>
      </c>
      <c r="P50" s="204">
        <f t="shared" ref="P50:P62" si="17">+I50/N50-1</f>
        <v>7.3210053549856102E-2</v>
      </c>
    </row>
    <row r="51" spans="1:16" ht="15" customHeight="1" x14ac:dyDescent="0.2">
      <c r="A51" s="25">
        <v>1</v>
      </c>
      <c r="B51" s="19" t="s">
        <v>25</v>
      </c>
      <c r="C51" s="190">
        <v>49374090.939999998</v>
      </c>
      <c r="D51" s="195">
        <v>50657086.509999998</v>
      </c>
      <c r="E51" s="26">
        <v>48091943.090000004</v>
      </c>
      <c r="F51" s="41">
        <f t="shared" si="14"/>
        <v>0.94936259471824103</v>
      </c>
      <c r="G51" s="26">
        <v>47531633.109999999</v>
      </c>
      <c r="H51" s="41">
        <f t="shared" si="15"/>
        <v>0.93830175370660107</v>
      </c>
      <c r="I51" s="26">
        <v>28543086.940000001</v>
      </c>
      <c r="J51" s="145">
        <f t="shared" si="16"/>
        <v>0.56345693971889665</v>
      </c>
      <c r="K51" s="26">
        <v>46008140.93</v>
      </c>
      <c r="L51" s="41">
        <v>0.93584604080897738</v>
      </c>
      <c r="M51" s="201">
        <f t="shared" si="12"/>
        <v>3.3113534891965113E-2</v>
      </c>
      <c r="N51" s="26">
        <v>28588482.780000001</v>
      </c>
      <c r="O51" s="145">
        <v>0.58151487718455452</v>
      </c>
      <c r="P51" s="201">
        <f t="shared" ref="P51:P61" si="18">+I51/N51-1</f>
        <v>-1.5879065828480199E-3</v>
      </c>
    </row>
    <row r="52" spans="1:16" ht="15" customHeight="1" x14ac:dyDescent="0.2">
      <c r="A52" s="27">
        <v>2</v>
      </c>
      <c r="B52" s="20" t="s">
        <v>26</v>
      </c>
      <c r="C52" s="190">
        <v>43930251.07</v>
      </c>
      <c r="D52" s="195">
        <v>44192137.189999998</v>
      </c>
      <c r="E52" s="26">
        <v>40233163.810000002</v>
      </c>
      <c r="F52" s="264">
        <f t="shared" si="14"/>
        <v>0.91041453001064976</v>
      </c>
      <c r="G52" s="26">
        <v>39828072.799999997</v>
      </c>
      <c r="H52" s="264">
        <f t="shared" si="15"/>
        <v>0.90124794437442324</v>
      </c>
      <c r="I52" s="26">
        <v>21835756.510000002</v>
      </c>
      <c r="J52" s="170">
        <f t="shared" si="16"/>
        <v>0.49410953844841654</v>
      </c>
      <c r="K52" s="26">
        <v>39776789.159999996</v>
      </c>
      <c r="L52" s="264">
        <v>0.92432063204530734</v>
      </c>
      <c r="M52" s="202">
        <f t="shared" si="12"/>
        <v>1.2892855628370281E-3</v>
      </c>
      <c r="N52" s="26">
        <v>25047964.629999999</v>
      </c>
      <c r="O52" s="170">
        <v>0.58205679712158298</v>
      </c>
      <c r="P52" s="202">
        <f t="shared" si="18"/>
        <v>-0.12824228105754865</v>
      </c>
    </row>
    <row r="53" spans="1:16" ht="15" customHeight="1" x14ac:dyDescent="0.2">
      <c r="A53" s="31">
        <v>3</v>
      </c>
      <c r="B53" s="20" t="s">
        <v>27</v>
      </c>
      <c r="C53" s="190">
        <v>37246420</v>
      </c>
      <c r="D53" s="195">
        <v>37524803.159999996</v>
      </c>
      <c r="E53" s="26">
        <v>34755987.270000003</v>
      </c>
      <c r="F53" s="264">
        <f t="shared" si="14"/>
        <v>0.92621371314876222</v>
      </c>
      <c r="G53" s="26">
        <v>34277431.240000002</v>
      </c>
      <c r="H53" s="264">
        <f t="shared" si="15"/>
        <v>0.91346065411312882</v>
      </c>
      <c r="I53" s="26">
        <v>21365992.129999999</v>
      </c>
      <c r="J53" s="170">
        <f t="shared" si="16"/>
        <v>0.56938319007027671</v>
      </c>
      <c r="K53" s="26">
        <v>33766638.649999999</v>
      </c>
      <c r="L53" s="264">
        <v>0.91122870234323072</v>
      </c>
      <c r="M53" s="202">
        <f t="shared" si="12"/>
        <v>1.5127137625231324E-2</v>
      </c>
      <c r="N53" s="26">
        <v>20345952.41</v>
      </c>
      <c r="O53" s="170">
        <v>0.54905719235697237</v>
      </c>
      <c r="P53" s="202">
        <f t="shared" si="18"/>
        <v>5.0134773710502234E-2</v>
      </c>
    </row>
    <row r="54" spans="1:16" ht="15" customHeight="1" x14ac:dyDescent="0.2">
      <c r="A54" s="31">
        <v>4</v>
      </c>
      <c r="B54" s="20" t="s">
        <v>28</v>
      </c>
      <c r="C54" s="190">
        <v>16252132.02</v>
      </c>
      <c r="D54" s="195">
        <v>16332257.359999999</v>
      </c>
      <c r="E54" s="26">
        <v>14671722.67</v>
      </c>
      <c r="F54" s="264">
        <f t="shared" si="14"/>
        <v>0.89832791307422799</v>
      </c>
      <c r="G54" s="26">
        <v>14372041.890000001</v>
      </c>
      <c r="H54" s="264">
        <f t="shared" si="15"/>
        <v>0.87997890145909385</v>
      </c>
      <c r="I54" s="26">
        <v>9504637.9100000001</v>
      </c>
      <c r="J54" s="170">
        <f t="shared" si="16"/>
        <v>0.58195494355104871</v>
      </c>
      <c r="K54" s="26">
        <v>14125945.130000001</v>
      </c>
      <c r="L54" s="264">
        <v>0.87282551532596209</v>
      </c>
      <c r="M54" s="202">
        <f t="shared" si="12"/>
        <v>1.7421613756473553E-2</v>
      </c>
      <c r="N54" s="26">
        <v>8646342.8200000003</v>
      </c>
      <c r="O54" s="170">
        <v>0.53424734119375927</v>
      </c>
      <c r="P54" s="202">
        <f t="shared" si="18"/>
        <v>9.9266835454946634E-2</v>
      </c>
    </row>
    <row r="55" spans="1:16" ht="15" customHeight="1" x14ac:dyDescent="0.2">
      <c r="A55" s="31">
        <v>5</v>
      </c>
      <c r="B55" s="20" t="s">
        <v>29</v>
      </c>
      <c r="C55" s="190">
        <v>22213941.670000002</v>
      </c>
      <c r="D55" s="195">
        <v>23229674.289999999</v>
      </c>
      <c r="E55" s="26">
        <v>21061319.379999999</v>
      </c>
      <c r="F55" s="264">
        <f t="shared" si="14"/>
        <v>0.90665581949491891</v>
      </c>
      <c r="G55" s="26">
        <v>20744673.059999999</v>
      </c>
      <c r="H55" s="264">
        <f t="shared" si="15"/>
        <v>0.89302470628829467</v>
      </c>
      <c r="I55" s="26">
        <v>13361689.42</v>
      </c>
      <c r="J55" s="170">
        <f t="shared" si="16"/>
        <v>0.57519917211030347</v>
      </c>
      <c r="K55" s="26">
        <v>19398186.539999999</v>
      </c>
      <c r="L55" s="264">
        <v>0.87342914723518428</v>
      </c>
      <c r="M55" s="202">
        <f t="shared" si="12"/>
        <v>6.9413010191621716E-2</v>
      </c>
      <c r="N55" s="26">
        <v>12928305.76</v>
      </c>
      <c r="O55" s="170">
        <v>0.58211416061331067</v>
      </c>
      <c r="P55" s="202">
        <f t="shared" si="18"/>
        <v>3.3522076909789922E-2</v>
      </c>
    </row>
    <row r="56" spans="1:16" ht="15" customHeight="1" x14ac:dyDescent="0.2">
      <c r="A56" s="31">
        <v>6</v>
      </c>
      <c r="B56" s="20" t="s">
        <v>30</v>
      </c>
      <c r="C56" s="190">
        <v>25142493.329999998</v>
      </c>
      <c r="D56" s="195">
        <v>25768845.07</v>
      </c>
      <c r="E56" s="26">
        <v>23460004.859999999</v>
      </c>
      <c r="F56" s="264">
        <f t="shared" si="14"/>
        <v>0.91040187467742029</v>
      </c>
      <c r="G56" s="26">
        <v>23202008.989999998</v>
      </c>
      <c r="H56" s="264">
        <f t="shared" si="15"/>
        <v>0.90038994479468137</v>
      </c>
      <c r="I56" s="26">
        <v>15127905.880000001</v>
      </c>
      <c r="J56" s="170">
        <f t="shared" si="16"/>
        <v>0.58706185080882245</v>
      </c>
      <c r="K56" s="26">
        <v>23148379.399999999</v>
      </c>
      <c r="L56" s="264">
        <v>0.90224365220099079</v>
      </c>
      <c r="M56" s="202">
        <f t="shared" si="12"/>
        <v>2.3167751432309203E-3</v>
      </c>
      <c r="N56" s="26">
        <v>15638829.23</v>
      </c>
      <c r="O56" s="170">
        <v>0.60954739667964875</v>
      </c>
      <c r="P56" s="202">
        <f t="shared" si="18"/>
        <v>-3.2670178981166531E-2</v>
      </c>
    </row>
    <row r="57" spans="1:16" ht="15" customHeight="1" x14ac:dyDescent="0.2">
      <c r="A57" s="31">
        <v>7</v>
      </c>
      <c r="B57" s="20" t="s">
        <v>31</v>
      </c>
      <c r="C57" s="190">
        <v>31376809.199999999</v>
      </c>
      <c r="D57" s="195">
        <v>31517397.969999999</v>
      </c>
      <c r="E57" s="26">
        <v>29369981.379999999</v>
      </c>
      <c r="F57" s="264">
        <f t="shared" si="14"/>
        <v>0.93186567647354546</v>
      </c>
      <c r="G57" s="26">
        <v>28798980.190000001</v>
      </c>
      <c r="H57" s="264">
        <f t="shared" si="15"/>
        <v>0.91374866089556195</v>
      </c>
      <c r="I57" s="26">
        <v>17862217.960000001</v>
      </c>
      <c r="J57" s="170">
        <f t="shared" si="16"/>
        <v>0.56674151771673054</v>
      </c>
      <c r="K57" s="26">
        <v>28688697.170000002</v>
      </c>
      <c r="L57" s="264">
        <v>0.90646036530754126</v>
      </c>
      <c r="M57" s="202">
        <f t="shared" si="12"/>
        <v>3.8441278579677274E-3</v>
      </c>
      <c r="N57" s="26">
        <v>17411013.02</v>
      </c>
      <c r="O57" s="170">
        <v>0.55012582582478964</v>
      </c>
      <c r="P57" s="202">
        <f t="shared" si="18"/>
        <v>2.5914916006420929E-2</v>
      </c>
    </row>
    <row r="58" spans="1:16" ht="15" customHeight="1" x14ac:dyDescent="0.2">
      <c r="A58" s="31">
        <v>8</v>
      </c>
      <c r="B58" s="20" t="s">
        <v>32</v>
      </c>
      <c r="C58" s="190">
        <v>35039702.950000003</v>
      </c>
      <c r="D58" s="195">
        <v>36162895.420000002</v>
      </c>
      <c r="E58" s="26">
        <v>33531669.859999999</v>
      </c>
      <c r="F58" s="264">
        <f t="shared" si="14"/>
        <v>0.92723963251723496</v>
      </c>
      <c r="G58" s="26">
        <v>33029578.420000002</v>
      </c>
      <c r="H58" s="264">
        <f t="shared" si="15"/>
        <v>0.91335547213215929</v>
      </c>
      <c r="I58" s="26">
        <v>20609171.280000001</v>
      </c>
      <c r="J58" s="170">
        <f t="shared" si="16"/>
        <v>0.56989826286426271</v>
      </c>
      <c r="K58" s="26">
        <v>30881202.280000001</v>
      </c>
      <c r="L58" s="264">
        <v>0.87605770331570654</v>
      </c>
      <c r="M58" s="202">
        <f t="shared" si="12"/>
        <v>6.9569057594347061E-2</v>
      </c>
      <c r="N58" s="26">
        <v>19408452.690000001</v>
      </c>
      <c r="O58" s="170">
        <v>0.55059140296246745</v>
      </c>
      <c r="P58" s="202">
        <f t="shared" si="18"/>
        <v>6.1865755564257663E-2</v>
      </c>
    </row>
    <row r="59" spans="1:16" ht="15" customHeight="1" x14ac:dyDescent="0.2">
      <c r="A59" s="31">
        <v>9</v>
      </c>
      <c r="B59" s="20" t="s">
        <v>33</v>
      </c>
      <c r="C59" s="190">
        <v>28945594.23</v>
      </c>
      <c r="D59" s="195">
        <v>29474494.34</v>
      </c>
      <c r="E59" s="26">
        <v>26711542.829999998</v>
      </c>
      <c r="F59" s="264">
        <f t="shared" si="14"/>
        <v>0.906259578938717</v>
      </c>
      <c r="G59" s="26">
        <v>25503726.620000001</v>
      </c>
      <c r="H59" s="264">
        <f t="shared" si="15"/>
        <v>0.86528122673808694</v>
      </c>
      <c r="I59" s="26">
        <v>15937858.529999999</v>
      </c>
      <c r="J59" s="170">
        <f t="shared" si="16"/>
        <v>0.54073390865167936</v>
      </c>
      <c r="K59" s="26">
        <v>25026726.129999999</v>
      </c>
      <c r="L59" s="264">
        <v>0.85340441042616144</v>
      </c>
      <c r="M59" s="202">
        <f t="shared" si="12"/>
        <v>1.9059643979090435E-2</v>
      </c>
      <c r="N59" s="26">
        <v>17522389.079999998</v>
      </c>
      <c r="O59" s="170">
        <v>0.59750860118095706</v>
      </c>
      <c r="P59" s="202">
        <f t="shared" si="18"/>
        <v>-9.0428910279624852E-2</v>
      </c>
    </row>
    <row r="60" spans="1:16" ht="15" customHeight="1" x14ac:dyDescent="0.2">
      <c r="A60" s="32">
        <v>10</v>
      </c>
      <c r="B60" s="21" t="s">
        <v>34</v>
      </c>
      <c r="C60" s="191">
        <v>44573021.200000003</v>
      </c>
      <c r="D60" s="478">
        <v>44708913.450000003</v>
      </c>
      <c r="E60" s="30">
        <v>42800717.640000001</v>
      </c>
      <c r="F60" s="371">
        <f t="shared" si="14"/>
        <v>0.95731956644095084</v>
      </c>
      <c r="G60" s="171">
        <v>42449321.600000001</v>
      </c>
      <c r="H60" s="371">
        <f t="shared" si="15"/>
        <v>0.94945992475243213</v>
      </c>
      <c r="I60" s="171">
        <v>21929580.390000001</v>
      </c>
      <c r="J60" s="373">
        <f t="shared" si="16"/>
        <v>0.49049683156636853</v>
      </c>
      <c r="K60" s="171">
        <v>41454930.68</v>
      </c>
      <c r="L60" s="371">
        <v>0.9299290269487468</v>
      </c>
      <c r="M60" s="482">
        <f t="shared" si="12"/>
        <v>2.3987277356122716E-2</v>
      </c>
      <c r="N60" s="171">
        <v>26023714.02</v>
      </c>
      <c r="O60" s="373">
        <v>0.58377149977690079</v>
      </c>
      <c r="P60" s="482">
        <f t="shared" si="18"/>
        <v>-0.15732318710747961</v>
      </c>
    </row>
    <row r="61" spans="1:16" ht="15" customHeight="1" thickBot="1" x14ac:dyDescent="0.25">
      <c r="A61" s="10">
        <v>6</v>
      </c>
      <c r="B61" s="2" t="s">
        <v>35</v>
      </c>
      <c r="C61" s="488">
        <f>SUM(C51:C60)</f>
        <v>334094456.60999995</v>
      </c>
      <c r="D61" s="512">
        <f>SUM(D51:D60)</f>
        <v>339568504.75999993</v>
      </c>
      <c r="E61" s="194">
        <f>SUM(E51:E60)</f>
        <v>314688052.78999996</v>
      </c>
      <c r="F61" s="82">
        <f t="shared" si="14"/>
        <v>0.92672921186378887</v>
      </c>
      <c r="G61" s="489">
        <f>SUM(G51:G60)</f>
        <v>309737467.92000008</v>
      </c>
      <c r="H61" s="82">
        <f t="shared" si="15"/>
        <v>0.91215016580797492</v>
      </c>
      <c r="I61" s="489">
        <f>SUM(I51:I60)</f>
        <v>186077896.94999999</v>
      </c>
      <c r="J61" s="162">
        <f t="shared" si="16"/>
        <v>0.54798337991185619</v>
      </c>
      <c r="K61" s="544">
        <f>SUM(K51:K60)</f>
        <v>302275636.06999999</v>
      </c>
      <c r="L61" s="82">
        <v>0.90473158972875667</v>
      </c>
      <c r="M61" s="204">
        <f t="shared" si="12"/>
        <v>2.4685521952791722E-2</v>
      </c>
      <c r="N61" s="544">
        <f>SUM(N51:N60)</f>
        <v>191561446.44000003</v>
      </c>
      <c r="O61" s="162">
        <v>0.57335647100670184</v>
      </c>
      <c r="P61" s="204">
        <f t="shared" si="18"/>
        <v>-2.8625538133622119E-2</v>
      </c>
    </row>
    <row r="62" spans="1:16" s="6" customFormat="1" ht="23.25" customHeight="1" thickBot="1" x14ac:dyDescent="0.25">
      <c r="A62" s="5"/>
      <c r="B62" s="4" t="s">
        <v>128</v>
      </c>
      <c r="C62" s="193">
        <f>+C50+C61</f>
        <v>2210529832.2800002</v>
      </c>
      <c r="D62" s="199">
        <f>+D50+D61</f>
        <v>2235951788.4200001</v>
      </c>
      <c r="E62" s="200">
        <f>+E50+E61</f>
        <v>1884981689.5599999</v>
      </c>
      <c r="F62" s="172">
        <f t="shared" si="14"/>
        <v>0.84303324397347246</v>
      </c>
      <c r="G62" s="200">
        <f>+G50+G61</f>
        <v>1840290123.6500001</v>
      </c>
      <c r="H62" s="172">
        <f t="shared" si="15"/>
        <v>0.82304552950598808</v>
      </c>
      <c r="I62" s="200">
        <f>+I50+I61</f>
        <v>1232008140.27</v>
      </c>
      <c r="J62" s="165">
        <f t="shared" si="16"/>
        <v>0.55099942076147312</v>
      </c>
      <c r="K62" s="545">
        <f>K50+K61</f>
        <v>1756619238.7</v>
      </c>
      <c r="L62" s="172">
        <v>0.80952716153119553</v>
      </c>
      <c r="M62" s="538">
        <f t="shared" si="12"/>
        <v>4.7631770793949313E-2</v>
      </c>
      <c r="N62" s="545">
        <f>+N61+N50</f>
        <v>1166142554.6399999</v>
      </c>
      <c r="O62" s="165">
        <v>0.53740961695096123</v>
      </c>
      <c r="P62" s="538">
        <f t="shared" si="17"/>
        <v>5.6481589980509339E-2</v>
      </c>
    </row>
    <row r="63" spans="1:16" ht="32.450000000000003" customHeight="1" x14ac:dyDescent="0.2">
      <c r="A63" s="590"/>
      <c r="B63" s="736"/>
      <c r="C63" s="737"/>
      <c r="D63" s="737"/>
      <c r="E63" s="737"/>
      <c r="F63" s="737"/>
      <c r="G63" s="737"/>
      <c r="H63" s="737"/>
      <c r="I63" s="737"/>
      <c r="J63" s="737"/>
      <c r="K63" s="737"/>
      <c r="L63" s="737"/>
      <c r="M63" s="737"/>
      <c r="N63" s="737"/>
      <c r="O63" s="737"/>
      <c r="P63" s="737"/>
    </row>
    <row r="67" spans="3:14" x14ac:dyDescent="0.2">
      <c r="C67" s="325"/>
      <c r="D67" s="325"/>
      <c r="E67" s="325"/>
      <c r="F67" s="418"/>
      <c r="G67" s="325"/>
      <c r="H67" s="418"/>
      <c r="I67" s="325"/>
      <c r="J67" s="418"/>
      <c r="K67" s="418"/>
      <c r="L67" s="418"/>
      <c r="M67" s="418"/>
      <c r="N67" s="325"/>
    </row>
    <row r="68" spans="3:14" x14ac:dyDescent="0.2">
      <c r="C68" s="333"/>
      <c r="D68" s="333"/>
      <c r="E68" s="333"/>
      <c r="F68" s="403"/>
      <c r="G68" s="333"/>
      <c r="H68" s="403"/>
      <c r="I68" s="333"/>
      <c r="J68" s="403"/>
      <c r="K68" s="403"/>
      <c r="L68" s="403"/>
      <c r="M68" s="403"/>
      <c r="N68" s="333"/>
    </row>
    <row r="140" spans="12:15" x14ac:dyDescent="0.2">
      <c r="L140" s="575"/>
      <c r="O140" s="575"/>
    </row>
    <row r="141" spans="12:15" x14ac:dyDescent="0.2">
      <c r="L141" s="575"/>
      <c r="N141" s="39"/>
      <c r="O141" s="575"/>
    </row>
  </sheetData>
  <mergeCells count="7">
    <mergeCell ref="B63:P63"/>
    <mergeCell ref="D2:J2"/>
    <mergeCell ref="A34:B34"/>
    <mergeCell ref="D34:J34"/>
    <mergeCell ref="K2:P2"/>
    <mergeCell ref="K34:P34"/>
    <mergeCell ref="B31:P31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rowBreaks count="1" manualBreakCount="1">
    <brk id="31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31"/>
  <sheetViews>
    <sheetView topLeftCell="A5" zoomScale="110" zoomScaleNormal="110" workbookViewId="0">
      <selection activeCell="E12" sqref="E12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89" customWidth="1"/>
    <col min="7" max="7" width="12.7109375" customWidth="1"/>
    <col min="8" max="8" width="6.28515625" style="89" customWidth="1"/>
    <col min="9" max="9" width="12.7109375" customWidth="1"/>
    <col min="10" max="10" width="6.28515625" style="89" customWidth="1"/>
    <col min="11" max="11" width="12.7109375" customWidth="1"/>
    <col min="12" max="12" width="6.28515625" style="89" customWidth="1"/>
    <col min="13" max="13" width="8.140625" style="89" bestFit="1" customWidth="1"/>
    <col min="14" max="14" width="3.140625" customWidth="1"/>
    <col min="15" max="15" width="15.5703125" bestFit="1" customWidth="1"/>
  </cols>
  <sheetData>
    <row r="1" spans="2:13" ht="15" x14ac:dyDescent="0.25">
      <c r="B1" s="7" t="s">
        <v>19</v>
      </c>
    </row>
    <row r="2" spans="2:13" x14ac:dyDescent="0.2">
      <c r="B2" s="8" t="s">
        <v>21</v>
      </c>
      <c r="F2"/>
      <c r="H2"/>
      <c r="J2"/>
      <c r="L2"/>
      <c r="M2"/>
    </row>
    <row r="3" spans="2:13" x14ac:dyDescent="0.2">
      <c r="F3"/>
      <c r="H3"/>
      <c r="J3"/>
      <c r="L3"/>
      <c r="M3"/>
    </row>
    <row r="4" spans="2:13" x14ac:dyDescent="0.2">
      <c r="F4"/>
      <c r="H4"/>
      <c r="J4"/>
      <c r="L4"/>
      <c r="M4"/>
    </row>
    <row r="5" spans="2:13" ht="15" customHeight="1" x14ac:dyDescent="0.2">
      <c r="F5"/>
      <c r="H5"/>
      <c r="J5"/>
      <c r="L5"/>
      <c r="M5"/>
    </row>
    <row r="6" spans="2:13" ht="15" customHeight="1" x14ac:dyDescent="0.2">
      <c r="F6"/>
      <c r="H6"/>
      <c r="J6"/>
      <c r="L6"/>
      <c r="M6"/>
    </row>
    <row r="7" spans="2:13" ht="15" customHeight="1" x14ac:dyDescent="0.2">
      <c r="F7"/>
      <c r="H7"/>
      <c r="J7"/>
      <c r="L7"/>
      <c r="M7"/>
    </row>
    <row r="8" spans="2:13" ht="15" customHeight="1" x14ac:dyDescent="0.2">
      <c r="F8"/>
      <c r="H8"/>
      <c r="J8"/>
      <c r="L8"/>
      <c r="M8"/>
    </row>
    <row r="9" spans="2:13" ht="15" customHeight="1" x14ac:dyDescent="0.2">
      <c r="F9"/>
      <c r="H9"/>
      <c r="J9"/>
      <c r="L9"/>
      <c r="M9"/>
    </row>
    <row r="10" spans="2:13" ht="15" customHeight="1" x14ac:dyDescent="0.2">
      <c r="F10"/>
      <c r="H10"/>
      <c r="J10"/>
      <c r="L10"/>
      <c r="M10"/>
    </row>
    <row r="11" spans="2:13" ht="15" customHeight="1" x14ac:dyDescent="0.2">
      <c r="F11"/>
      <c r="H11"/>
      <c r="J11"/>
      <c r="L11"/>
      <c r="M11"/>
    </row>
    <row r="12" spans="2:13" ht="15" customHeight="1" x14ac:dyDescent="0.2">
      <c r="F12"/>
      <c r="H12"/>
      <c r="J12"/>
      <c r="L12"/>
      <c r="M12"/>
    </row>
    <row r="13" spans="2:13" ht="15" customHeight="1" x14ac:dyDescent="0.2">
      <c r="F13"/>
      <c r="H13"/>
      <c r="J13"/>
      <c r="L13"/>
      <c r="M13"/>
    </row>
    <row r="14" spans="2:13" ht="15" customHeight="1" x14ac:dyDescent="0.2">
      <c r="F14"/>
      <c r="H14"/>
      <c r="J14"/>
      <c r="L14"/>
      <c r="M14"/>
    </row>
    <row r="15" spans="2:13" ht="15" customHeight="1" x14ac:dyDescent="0.2">
      <c r="F15"/>
      <c r="H15"/>
      <c r="J15"/>
      <c r="L15"/>
      <c r="M15"/>
    </row>
    <row r="16" spans="2:13" ht="15" customHeight="1" x14ac:dyDescent="0.2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">
      <c r="B18" s="740" t="s">
        <v>490</v>
      </c>
      <c r="C18" s="741"/>
      <c r="F18"/>
      <c r="H18"/>
      <c r="J18"/>
      <c r="L18"/>
      <c r="M18"/>
    </row>
    <row r="19" spans="2:13" ht="15" customHeight="1" x14ac:dyDescent="0.2">
      <c r="F19"/>
      <c r="H19"/>
      <c r="J19"/>
      <c r="L19"/>
      <c r="M19"/>
    </row>
    <row r="20" spans="2:13" ht="15" customHeight="1" x14ac:dyDescent="0.2">
      <c r="F20"/>
      <c r="H20"/>
      <c r="J20"/>
      <c r="L20"/>
      <c r="M20"/>
    </row>
    <row r="21" spans="2:13" ht="15" customHeight="1" x14ac:dyDescent="0.2">
      <c r="F21"/>
      <c r="H21"/>
      <c r="J21"/>
      <c r="L21"/>
      <c r="M21"/>
    </row>
    <row r="22" spans="2:13" ht="15" customHeight="1" x14ac:dyDescent="0.2">
      <c r="F22"/>
      <c r="H22"/>
      <c r="J22"/>
      <c r="L22"/>
      <c r="M22"/>
    </row>
    <row r="23" spans="2:13" ht="15" customHeight="1" x14ac:dyDescent="0.2">
      <c r="F23"/>
      <c r="H23"/>
      <c r="J23"/>
      <c r="L23"/>
      <c r="M23"/>
    </row>
    <row r="24" spans="2:13" ht="15" customHeight="1" x14ac:dyDescent="0.2">
      <c r="F24"/>
      <c r="H24"/>
      <c r="J24"/>
      <c r="L24"/>
      <c r="M24"/>
    </row>
    <row r="25" spans="2:13" ht="15" customHeight="1" x14ac:dyDescent="0.2">
      <c r="F25"/>
      <c r="H25"/>
      <c r="J25"/>
      <c r="L25"/>
      <c r="M25"/>
    </row>
    <row r="26" spans="2:13" ht="15" customHeight="1" x14ac:dyDescent="0.2">
      <c r="F26"/>
      <c r="H26"/>
      <c r="J26"/>
      <c r="L26"/>
      <c r="M26"/>
    </row>
    <row r="27" spans="2:13" ht="15" customHeight="1" x14ac:dyDescent="0.2">
      <c r="F27"/>
      <c r="H27"/>
      <c r="J27"/>
      <c r="L27"/>
      <c r="M27"/>
    </row>
    <row r="28" spans="2:13" ht="15" customHeight="1" x14ac:dyDescent="0.2">
      <c r="F28"/>
      <c r="H28"/>
      <c r="J28"/>
      <c r="L28"/>
      <c r="M28"/>
    </row>
    <row r="29" spans="2:13" ht="15" customHeight="1" x14ac:dyDescent="0.2">
      <c r="F29"/>
      <c r="H29"/>
      <c r="J29"/>
      <c r="L29"/>
      <c r="M29"/>
    </row>
    <row r="30" spans="2:13" ht="15" customHeight="1" x14ac:dyDescent="0.2">
      <c r="F30"/>
      <c r="H30"/>
      <c r="J30"/>
      <c r="L30"/>
      <c r="M30"/>
    </row>
    <row r="31" spans="2:13" ht="15" customHeight="1" x14ac:dyDescent="0.2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6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34"/>
  <sheetViews>
    <sheetView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2.7109375" style="39" bestFit="1" customWidth="1"/>
    <col min="5" max="5" width="11.5703125" style="39" bestFit="1" customWidth="1"/>
    <col min="6" max="6" width="7" style="89" bestFit="1" customWidth="1"/>
    <col min="7" max="7" width="11.5703125" style="39" bestFit="1" customWidth="1"/>
    <col min="8" max="8" width="7" style="89" bestFit="1" customWidth="1"/>
    <col min="9" max="9" width="12.7109375" style="39" bestFit="1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2.7109375" style="39" bestFit="1" customWidth="1"/>
    <col min="15" max="15" width="9.28515625" style="420" bestFit="1" customWidth="1"/>
    <col min="16" max="16" width="9" style="89" bestFit="1" customWidth="1"/>
  </cols>
  <sheetData>
    <row r="1" spans="1:16384" ht="15.75" thickBot="1" x14ac:dyDescent="0.3">
      <c r="A1" s="7" t="s">
        <v>751</v>
      </c>
    </row>
    <row r="2" spans="1:16384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384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207" t="s">
        <v>525</v>
      </c>
      <c r="L3" s="618" t="s">
        <v>526</v>
      </c>
      <c r="M3" s="80" t="s">
        <v>527</v>
      </c>
      <c r="N3" s="207" t="s">
        <v>39</v>
      </c>
      <c r="O3" s="618" t="s">
        <v>40</v>
      </c>
      <c r="P3" s="541" t="s">
        <v>352</v>
      </c>
    </row>
    <row r="4" spans="1:16384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104" t="s">
        <v>16</v>
      </c>
      <c r="L4" s="81" t="s">
        <v>18</v>
      </c>
      <c r="M4" s="81" t="s">
        <v>824</v>
      </c>
      <c r="N4" s="555" t="s">
        <v>17</v>
      </c>
      <c r="O4" s="619" t="s">
        <v>18</v>
      </c>
      <c r="P4" s="532" t="s">
        <v>824</v>
      </c>
    </row>
    <row r="5" spans="1:16384" ht="15" customHeight="1" x14ac:dyDescent="0.2">
      <c r="A5" s="19">
        <v>1</v>
      </c>
      <c r="B5" s="19" t="s">
        <v>0</v>
      </c>
      <c r="C5" s="151">
        <v>338097411.45999998</v>
      </c>
      <c r="D5" s="195">
        <v>334079786.67000008</v>
      </c>
      <c r="E5" s="26">
        <v>219088354.77000001</v>
      </c>
      <c r="F5" s="41">
        <f t="shared" ref="F5:F13" si="0">E5/D5</f>
        <v>0.65579649985352995</v>
      </c>
      <c r="G5" s="26">
        <v>218788173.92000005</v>
      </c>
      <c r="H5" s="41">
        <f>G5/D5</f>
        <v>0.65489796943661338</v>
      </c>
      <c r="I5" s="26">
        <v>218064576.84</v>
      </c>
      <c r="J5" s="145">
        <f t="shared" ref="J5:J13" si="1">I5/D5</f>
        <v>0.65273202851809031</v>
      </c>
      <c r="K5" s="26">
        <v>214513679.81</v>
      </c>
      <c r="L5" s="41">
        <v>0.64750177222935468</v>
      </c>
      <c r="M5" s="201">
        <f>+G5/K5-1</f>
        <v>1.9926440653043942E-2</v>
      </c>
      <c r="N5" s="620">
        <v>213998342.03</v>
      </c>
      <c r="O5" s="41">
        <v>0.64594624380738042</v>
      </c>
      <c r="P5" s="201">
        <f>+I5/N5-1</f>
        <v>1.900124445557605E-2</v>
      </c>
    </row>
    <row r="6" spans="1:16384" ht="15" customHeight="1" x14ac:dyDescent="0.2">
      <c r="A6" s="20">
        <v>2</v>
      </c>
      <c r="B6" s="20" t="s">
        <v>1</v>
      </c>
      <c r="C6" s="152">
        <v>493318501.47000003</v>
      </c>
      <c r="D6" s="196">
        <v>435178502.09999996</v>
      </c>
      <c r="E6" s="28">
        <v>394339708.91000003</v>
      </c>
      <c r="F6" s="41">
        <f t="shared" si="0"/>
        <v>0.90615622556507724</v>
      </c>
      <c r="G6" s="28">
        <v>376147620.51999992</v>
      </c>
      <c r="H6" s="41">
        <f t="shared" ref="H6:H13" si="2">G6/D6</f>
        <v>0.86435248686426314</v>
      </c>
      <c r="I6" s="28">
        <v>190243094.68999997</v>
      </c>
      <c r="J6" s="145">
        <f t="shared" si="1"/>
        <v>0.43716105867353688</v>
      </c>
      <c r="K6" s="28">
        <v>405670691.20999998</v>
      </c>
      <c r="L6" s="264">
        <v>0.85060563428835367</v>
      </c>
      <c r="M6" s="201">
        <f>+G6/K6-1</f>
        <v>-7.2775951848878084E-2</v>
      </c>
      <c r="N6" s="28">
        <v>199448312.13999999</v>
      </c>
      <c r="O6" s="264">
        <v>0.41820092437430745</v>
      </c>
      <c r="P6" s="201">
        <f>+I6/N6-1</f>
        <v>-4.6153398598522855E-2</v>
      </c>
    </row>
    <row r="7" spans="1:16384" ht="15" customHeight="1" x14ac:dyDescent="0.2">
      <c r="A7" s="20">
        <v>3</v>
      </c>
      <c r="B7" s="20" t="s">
        <v>2</v>
      </c>
      <c r="C7" s="152">
        <v>16428635.050000001</v>
      </c>
      <c r="D7" s="196">
        <v>16428635.050000001</v>
      </c>
      <c r="E7" s="28">
        <v>5661094.9400000004</v>
      </c>
      <c r="F7" s="41">
        <f t="shared" si="0"/>
        <v>0.3445870532013553</v>
      </c>
      <c r="G7" s="28">
        <v>5661094.9400000004</v>
      </c>
      <c r="H7" s="41">
        <f t="shared" si="2"/>
        <v>0.3445870532013553</v>
      </c>
      <c r="I7" s="28">
        <v>5661094.9400000004</v>
      </c>
      <c r="J7" s="145">
        <f t="shared" si="1"/>
        <v>0.3445870532013553</v>
      </c>
      <c r="K7" s="28">
        <v>10767853.82</v>
      </c>
      <c r="L7" s="264">
        <v>0.48723320452488689</v>
      </c>
      <c r="M7" s="201">
        <f>+G7/K7-1</f>
        <v>-0.47425967749625331</v>
      </c>
      <c r="N7" s="28">
        <v>10767853.82</v>
      </c>
      <c r="O7" s="264">
        <v>0.48723320452488689</v>
      </c>
      <c r="P7" s="201">
        <f>+I7/N7-1</f>
        <v>-0.47425967749625331</v>
      </c>
    </row>
    <row r="8" spans="1:16384" ht="15" customHeight="1" x14ac:dyDescent="0.2">
      <c r="A8" s="21">
        <v>4</v>
      </c>
      <c r="B8" s="21" t="s">
        <v>3</v>
      </c>
      <c r="C8" s="153">
        <v>989728022.36000001</v>
      </c>
      <c r="D8" s="197">
        <v>1097731089.54</v>
      </c>
      <c r="E8" s="30">
        <v>951204478.14999986</v>
      </c>
      <c r="F8" s="371">
        <f t="shared" si="0"/>
        <v>0.86651866492056673</v>
      </c>
      <c r="G8" s="30">
        <v>929955766.35000002</v>
      </c>
      <c r="H8" s="371">
        <f t="shared" si="2"/>
        <v>0.84716172768659992</v>
      </c>
      <c r="I8" s="30">
        <v>631961476.85000002</v>
      </c>
      <c r="J8" s="373">
        <f t="shared" si="1"/>
        <v>0.57569789438579266</v>
      </c>
      <c r="K8" s="30">
        <v>823391377.78999996</v>
      </c>
      <c r="L8" s="371">
        <v>0.82454191168853441</v>
      </c>
      <c r="M8" s="482">
        <f>+G8/K8-1</f>
        <v>0.12942130733263335</v>
      </c>
      <c r="N8" s="30">
        <v>550366600.21000004</v>
      </c>
      <c r="O8" s="371">
        <v>0.55113563356065565</v>
      </c>
      <c r="P8" s="482">
        <f>+I8/N8-1</f>
        <v>0.14825550207600946</v>
      </c>
    </row>
    <row r="9" spans="1:16384" ht="15" customHeight="1" x14ac:dyDescent="0.2">
      <c r="A9" s="21">
        <v>5</v>
      </c>
      <c r="B9" s="21" t="s">
        <v>441</v>
      </c>
      <c r="C9" s="153">
        <v>38862805.329999998</v>
      </c>
      <c r="D9" s="197">
        <v>12965270.300000001</v>
      </c>
      <c r="E9" s="30">
        <v>0</v>
      </c>
      <c r="F9" s="371">
        <f t="shared" si="0"/>
        <v>0</v>
      </c>
      <c r="G9" s="30">
        <v>0</v>
      </c>
      <c r="H9" s="371">
        <f t="shared" si="2"/>
        <v>0</v>
      </c>
      <c r="I9" s="30">
        <v>0</v>
      </c>
      <c r="J9" s="373">
        <f t="shared" si="1"/>
        <v>0</v>
      </c>
      <c r="K9" s="30">
        <v>0</v>
      </c>
      <c r="L9" s="371">
        <v>0</v>
      </c>
      <c r="M9" s="482" t="s">
        <v>127</v>
      </c>
      <c r="N9" s="30">
        <v>0</v>
      </c>
      <c r="O9" s="371">
        <v>0</v>
      </c>
      <c r="P9" s="482" t="s">
        <v>127</v>
      </c>
      <c r="Q9" s="21"/>
      <c r="R9" s="21"/>
      <c r="S9" s="49"/>
      <c r="T9" s="30"/>
      <c r="U9" s="30"/>
      <c r="V9" s="371"/>
      <c r="W9" s="30"/>
      <c r="X9" s="371"/>
      <c r="Y9" s="30"/>
      <c r="Z9" s="373"/>
      <c r="AA9" s="30"/>
      <c r="AB9" s="371"/>
      <c r="AC9" s="482"/>
      <c r="AD9" s="30"/>
      <c r="AE9" s="371"/>
      <c r="AF9" s="482"/>
      <c r="AG9" s="21"/>
      <c r="AH9" s="21"/>
      <c r="AI9" s="153"/>
      <c r="AJ9" s="197"/>
      <c r="AK9" s="30"/>
      <c r="AL9" s="371"/>
      <c r="AM9" s="30"/>
      <c r="AN9" s="371"/>
      <c r="AO9" s="30"/>
      <c r="AP9" s="373"/>
      <c r="AQ9" s="30"/>
      <c r="AR9" s="371"/>
      <c r="AS9" s="482"/>
      <c r="AT9" s="30"/>
      <c r="AU9" s="371"/>
      <c r="AV9" s="482"/>
      <c r="AW9" s="21"/>
      <c r="AX9" s="21"/>
      <c r="AY9" s="153"/>
      <c r="AZ9" s="197"/>
      <c r="BA9" s="30"/>
      <c r="BB9" s="371"/>
      <c r="BC9" s="30"/>
      <c r="BD9" s="371"/>
      <c r="BE9" s="30"/>
      <c r="BF9" s="373"/>
      <c r="BG9" s="30"/>
      <c r="BH9" s="371"/>
      <c r="BI9" s="482"/>
      <c r="BJ9" s="30"/>
      <c r="BK9" s="371"/>
      <c r="BL9" s="482"/>
      <c r="BM9" s="21"/>
      <c r="BN9" s="21"/>
      <c r="BO9" s="153"/>
      <c r="BP9" s="197"/>
      <c r="BQ9" s="30"/>
      <c r="BR9" s="371"/>
      <c r="BS9" s="30"/>
      <c r="BT9" s="371"/>
      <c r="BU9" s="30"/>
      <c r="BV9" s="373"/>
      <c r="BW9" s="30"/>
      <c r="BX9" s="371"/>
      <c r="BY9" s="482"/>
      <c r="BZ9" s="30"/>
      <c r="CA9" s="371"/>
      <c r="CB9" s="482"/>
      <c r="CC9" s="21"/>
      <c r="CD9" s="21"/>
      <c r="CE9" s="153"/>
      <c r="CF9" s="197"/>
      <c r="CG9" s="30"/>
      <c r="CH9" s="371"/>
      <c r="CI9" s="30"/>
      <c r="CJ9" s="371"/>
      <c r="CK9" s="30"/>
      <c r="CL9" s="373"/>
      <c r="CM9" s="30"/>
      <c r="CN9" s="371"/>
      <c r="CO9" s="482"/>
      <c r="CP9" s="30"/>
      <c r="CQ9" s="371"/>
      <c r="CR9" s="482"/>
      <c r="CS9" s="21"/>
      <c r="CT9" s="21"/>
      <c r="CU9" s="153"/>
      <c r="CV9" s="197"/>
      <c r="CW9" s="30"/>
      <c r="CX9" s="371"/>
      <c r="CY9" s="30"/>
      <c r="CZ9" s="371"/>
      <c r="DA9" s="30"/>
      <c r="DB9" s="373"/>
      <c r="DC9" s="30"/>
      <c r="DD9" s="371"/>
      <c r="DE9" s="482"/>
      <c r="DF9" s="30"/>
      <c r="DG9" s="371"/>
      <c r="DH9" s="482"/>
      <c r="DI9" s="21"/>
      <c r="DJ9" s="21"/>
      <c r="DK9" s="153"/>
      <c r="DL9" s="197"/>
      <c r="DM9" s="30"/>
      <c r="DN9" s="371"/>
      <c r="DO9" s="30"/>
      <c r="DP9" s="371"/>
      <c r="DQ9" s="30"/>
      <c r="DR9" s="373"/>
      <c r="DS9" s="30"/>
      <c r="DT9" s="371"/>
      <c r="DU9" s="482"/>
      <c r="DV9" s="30"/>
      <c r="DW9" s="371"/>
      <c r="DX9" s="482"/>
      <c r="DY9" s="21"/>
      <c r="DZ9" s="21"/>
      <c r="EA9" s="153"/>
      <c r="EB9" s="197"/>
      <c r="EC9" s="30"/>
      <c r="ED9" s="371"/>
      <c r="EE9" s="30"/>
      <c r="EF9" s="371"/>
      <c r="EG9" s="30"/>
      <c r="EH9" s="373"/>
      <c r="EI9" s="30"/>
      <c r="EJ9" s="371"/>
      <c r="EK9" s="482"/>
      <c r="EL9" s="30"/>
      <c r="EM9" s="371"/>
      <c r="EN9" s="482"/>
      <c r="EO9" s="21"/>
      <c r="EP9" s="21"/>
      <c r="EQ9" s="153"/>
      <c r="ER9" s="197"/>
      <c r="ES9" s="30"/>
      <c r="ET9" s="371"/>
      <c r="EU9" s="30"/>
      <c r="EV9" s="371"/>
      <c r="EW9" s="30"/>
      <c r="EX9" s="373"/>
      <c r="EY9" s="30"/>
      <c r="EZ9" s="371"/>
      <c r="FA9" s="482"/>
      <c r="FB9" s="30"/>
      <c r="FC9" s="371"/>
      <c r="FD9" s="482"/>
      <c r="FE9" s="21"/>
      <c r="FF9" s="21"/>
      <c r="FG9" s="153"/>
      <c r="FH9" s="197"/>
      <c r="FI9" s="30"/>
      <c r="FJ9" s="371"/>
      <c r="FK9" s="30"/>
      <c r="FL9" s="371"/>
      <c r="FM9" s="30"/>
      <c r="FN9" s="373"/>
      <c r="FO9" s="30"/>
      <c r="FP9" s="371"/>
      <c r="FQ9" s="482"/>
      <c r="FR9" s="30"/>
      <c r="FS9" s="371"/>
      <c r="FT9" s="482"/>
      <c r="FU9" s="21"/>
      <c r="FV9" s="21"/>
      <c r="FW9" s="153"/>
      <c r="FX9" s="197"/>
      <c r="FY9" s="30"/>
      <c r="FZ9" s="371"/>
      <c r="GA9" s="30"/>
      <c r="GB9" s="371"/>
      <c r="GC9" s="30"/>
      <c r="GD9" s="373"/>
      <c r="GE9" s="30"/>
      <c r="GF9" s="371"/>
      <c r="GG9" s="482"/>
      <c r="GH9" s="30"/>
      <c r="GI9" s="371"/>
      <c r="GJ9" s="482"/>
      <c r="GK9" s="21"/>
      <c r="GL9" s="21"/>
      <c r="GM9" s="153"/>
      <c r="GN9" s="197"/>
      <c r="GO9" s="30"/>
      <c r="GP9" s="371"/>
      <c r="GQ9" s="30"/>
      <c r="GR9" s="371"/>
      <c r="GS9" s="30"/>
      <c r="GT9" s="373"/>
      <c r="GU9" s="30"/>
      <c r="GV9" s="371"/>
      <c r="GW9" s="482"/>
      <c r="GX9" s="30"/>
      <c r="GY9" s="371"/>
      <c r="GZ9" s="482"/>
      <c r="HA9" s="21"/>
      <c r="HB9" s="21"/>
      <c r="HC9" s="153"/>
      <c r="HD9" s="197"/>
      <c r="HE9" s="30"/>
      <c r="HF9" s="371"/>
      <c r="HG9" s="30"/>
      <c r="HH9" s="371"/>
      <c r="HI9" s="30"/>
      <c r="HJ9" s="373"/>
      <c r="HK9" s="30"/>
      <c r="HL9" s="371"/>
      <c r="HM9" s="482"/>
      <c r="HN9" s="30"/>
      <c r="HO9" s="371"/>
      <c r="HP9" s="482"/>
      <c r="HQ9" s="21"/>
      <c r="HR9" s="21"/>
      <c r="HS9" s="153"/>
      <c r="HT9" s="197"/>
      <c r="HU9" s="30"/>
      <c r="HV9" s="371"/>
      <c r="HW9" s="30"/>
      <c r="HX9" s="371"/>
      <c r="HY9" s="30"/>
      <c r="HZ9" s="373"/>
      <c r="IA9" s="30"/>
      <c r="IB9" s="371"/>
      <c r="IC9" s="482"/>
      <c r="ID9" s="30"/>
      <c r="IE9" s="371"/>
      <c r="IF9" s="482"/>
      <c r="IG9" s="21"/>
      <c r="IH9" s="21"/>
      <c r="II9" s="153"/>
      <c r="IJ9" s="197"/>
      <c r="IK9" s="30"/>
      <c r="IL9" s="371"/>
      <c r="IM9" s="30"/>
      <c r="IN9" s="371"/>
      <c r="IO9" s="30"/>
      <c r="IP9" s="373"/>
      <c r="IQ9" s="30"/>
      <c r="IR9" s="371"/>
      <c r="IS9" s="482"/>
      <c r="IT9" s="30"/>
      <c r="IU9" s="371"/>
      <c r="IV9" s="482"/>
      <c r="IW9" s="21"/>
      <c r="IX9" s="21"/>
      <c r="IY9" s="153"/>
      <c r="IZ9" s="197"/>
      <c r="JA9" s="30"/>
      <c r="JB9" s="371"/>
      <c r="JC9" s="30"/>
      <c r="JD9" s="371"/>
      <c r="JE9" s="30"/>
      <c r="JF9" s="373"/>
      <c r="JG9" s="30"/>
      <c r="JH9" s="371"/>
      <c r="JI9" s="482"/>
      <c r="JJ9" s="30"/>
      <c r="JK9" s="371"/>
      <c r="JL9" s="482"/>
      <c r="JM9" s="21"/>
      <c r="JN9" s="21"/>
      <c r="JO9" s="153"/>
      <c r="JP9" s="197"/>
      <c r="JQ9" s="30"/>
      <c r="JR9" s="371"/>
      <c r="JS9" s="30"/>
      <c r="JT9" s="371"/>
      <c r="JU9" s="30"/>
      <c r="JV9" s="373"/>
      <c r="JW9" s="30"/>
      <c r="JX9" s="371"/>
      <c r="JY9" s="482"/>
      <c r="JZ9" s="30"/>
      <c r="KA9" s="371"/>
      <c r="KB9" s="482"/>
      <c r="KC9" s="21"/>
      <c r="KD9" s="21"/>
      <c r="KE9" s="153"/>
      <c r="KF9" s="197"/>
      <c r="KG9" s="30"/>
      <c r="KH9" s="371"/>
      <c r="KI9" s="30"/>
      <c r="KJ9" s="371"/>
      <c r="KK9" s="30"/>
      <c r="KL9" s="373"/>
      <c r="KM9" s="30"/>
      <c r="KN9" s="371"/>
      <c r="KO9" s="482"/>
      <c r="KP9" s="30"/>
      <c r="KQ9" s="371"/>
      <c r="KR9" s="482"/>
      <c r="KS9" s="21"/>
      <c r="KT9" s="21"/>
      <c r="KU9" s="153"/>
      <c r="KV9" s="197"/>
      <c r="KW9" s="30"/>
      <c r="KX9" s="371"/>
      <c r="KY9" s="30"/>
      <c r="KZ9" s="371"/>
      <c r="LA9" s="30"/>
      <c r="LB9" s="373"/>
      <c r="LC9" s="30"/>
      <c r="LD9" s="371"/>
      <c r="LE9" s="482"/>
      <c r="LF9" s="30"/>
      <c r="LG9" s="371"/>
      <c r="LH9" s="482"/>
      <c r="LI9" s="21"/>
      <c r="LJ9" s="21"/>
      <c r="LK9" s="153"/>
      <c r="LL9" s="197"/>
      <c r="LM9" s="30"/>
      <c r="LN9" s="371"/>
      <c r="LO9" s="30"/>
      <c r="LP9" s="371"/>
      <c r="LQ9" s="30"/>
      <c r="LR9" s="373"/>
      <c r="LS9" s="30"/>
      <c r="LT9" s="371"/>
      <c r="LU9" s="482"/>
      <c r="LV9" s="30"/>
      <c r="LW9" s="371"/>
      <c r="LX9" s="482"/>
      <c r="LY9" s="21"/>
      <c r="LZ9" s="21"/>
      <c r="MA9" s="153"/>
      <c r="MB9" s="197"/>
      <c r="MC9" s="30"/>
      <c r="MD9" s="371"/>
      <c r="ME9" s="30"/>
      <c r="MF9" s="371"/>
      <c r="MG9" s="30"/>
      <c r="MH9" s="373"/>
      <c r="MI9" s="30"/>
      <c r="MJ9" s="371"/>
      <c r="MK9" s="482"/>
      <c r="ML9" s="30"/>
      <c r="MM9" s="371"/>
      <c r="MN9" s="482"/>
      <c r="MO9" s="21"/>
      <c r="MP9" s="21"/>
      <c r="MQ9" s="153"/>
      <c r="MR9" s="197"/>
      <c r="MS9" s="30"/>
      <c r="MT9" s="371"/>
      <c r="MU9" s="30"/>
      <c r="MV9" s="371"/>
      <c r="MW9" s="30"/>
      <c r="MX9" s="373"/>
      <c r="MY9" s="30"/>
      <c r="MZ9" s="371"/>
      <c r="NA9" s="482"/>
      <c r="NB9" s="30"/>
      <c r="NC9" s="371"/>
      <c r="ND9" s="482"/>
      <c r="NE9" s="21"/>
      <c r="NF9" s="21"/>
      <c r="NG9" s="153"/>
      <c r="NH9" s="197"/>
      <c r="NI9" s="30"/>
      <c r="NJ9" s="371"/>
      <c r="NK9" s="30"/>
      <c r="NL9" s="371"/>
      <c r="NM9" s="30"/>
      <c r="NN9" s="373"/>
      <c r="NO9" s="30"/>
      <c r="NP9" s="371"/>
      <c r="NQ9" s="482"/>
      <c r="NR9" s="30"/>
      <c r="NS9" s="371"/>
      <c r="NT9" s="482"/>
      <c r="NU9" s="21"/>
      <c r="NV9" s="21"/>
      <c r="NW9" s="153"/>
      <c r="NX9" s="197"/>
      <c r="NY9" s="30"/>
      <c r="NZ9" s="371"/>
      <c r="OA9" s="30"/>
      <c r="OB9" s="371"/>
      <c r="OC9" s="30"/>
      <c r="OD9" s="373"/>
      <c r="OE9" s="30"/>
      <c r="OF9" s="371"/>
      <c r="OG9" s="482"/>
      <c r="OH9" s="30"/>
      <c r="OI9" s="371"/>
      <c r="OJ9" s="482"/>
      <c r="OK9" s="21"/>
      <c r="OL9" s="21"/>
      <c r="OM9" s="153"/>
      <c r="ON9" s="197"/>
      <c r="OO9" s="30"/>
      <c r="OP9" s="371"/>
      <c r="OQ9" s="30"/>
      <c r="OR9" s="371"/>
      <c r="OS9" s="30"/>
      <c r="OT9" s="373"/>
      <c r="OU9" s="30"/>
      <c r="OV9" s="371"/>
      <c r="OW9" s="482"/>
      <c r="OX9" s="30"/>
      <c r="OY9" s="371"/>
      <c r="OZ9" s="482"/>
      <c r="PA9" s="21"/>
      <c r="PB9" s="21"/>
      <c r="PC9" s="153"/>
      <c r="PD9" s="197"/>
      <c r="PE9" s="30"/>
      <c r="PF9" s="371"/>
      <c r="PG9" s="30"/>
      <c r="PH9" s="371"/>
      <c r="PI9" s="30"/>
      <c r="PJ9" s="373"/>
      <c r="PK9" s="30"/>
      <c r="PL9" s="371"/>
      <c r="PM9" s="482"/>
      <c r="PN9" s="30"/>
      <c r="PO9" s="371"/>
      <c r="PP9" s="482"/>
      <c r="PQ9" s="21"/>
      <c r="PR9" s="21"/>
      <c r="PS9" s="153"/>
      <c r="PT9" s="197"/>
      <c r="PU9" s="30"/>
      <c r="PV9" s="371"/>
      <c r="PW9" s="30"/>
      <c r="PX9" s="371"/>
      <c r="PY9" s="30"/>
      <c r="PZ9" s="373"/>
      <c r="QA9" s="30"/>
      <c r="QB9" s="371"/>
      <c r="QC9" s="482"/>
      <c r="QD9" s="30"/>
      <c r="QE9" s="371"/>
      <c r="QF9" s="482"/>
      <c r="QG9" s="21"/>
      <c r="QH9" s="21"/>
      <c r="QI9" s="153"/>
      <c r="QJ9" s="197"/>
      <c r="QK9" s="30"/>
      <c r="QL9" s="371"/>
      <c r="QM9" s="30"/>
      <c r="QN9" s="371"/>
      <c r="QO9" s="30"/>
      <c r="QP9" s="373"/>
      <c r="QQ9" s="30"/>
      <c r="QR9" s="371"/>
      <c r="QS9" s="482"/>
      <c r="QT9" s="30"/>
      <c r="QU9" s="371"/>
      <c r="QV9" s="482"/>
      <c r="QW9" s="21"/>
      <c r="QX9" s="21"/>
      <c r="QY9" s="153"/>
      <c r="QZ9" s="197"/>
      <c r="RA9" s="30"/>
      <c r="RB9" s="371"/>
      <c r="RC9" s="30"/>
      <c r="RD9" s="371"/>
      <c r="RE9" s="30"/>
      <c r="RF9" s="373"/>
      <c r="RG9" s="30"/>
      <c r="RH9" s="371"/>
      <c r="RI9" s="482"/>
      <c r="RJ9" s="30"/>
      <c r="RK9" s="371"/>
      <c r="RL9" s="482"/>
      <c r="RM9" s="21"/>
      <c r="RN9" s="21"/>
      <c r="RO9" s="153"/>
      <c r="RP9" s="197"/>
      <c r="RQ9" s="30"/>
      <c r="RR9" s="371"/>
      <c r="RS9" s="30"/>
      <c r="RT9" s="371"/>
      <c r="RU9" s="30"/>
      <c r="RV9" s="373"/>
      <c r="RW9" s="30"/>
      <c r="RX9" s="371"/>
      <c r="RY9" s="482"/>
      <c r="RZ9" s="30"/>
      <c r="SA9" s="371"/>
      <c r="SB9" s="482"/>
      <c r="SC9" s="21"/>
      <c r="SD9" s="21"/>
      <c r="SE9" s="153"/>
      <c r="SF9" s="197"/>
      <c r="SG9" s="30"/>
      <c r="SH9" s="371"/>
      <c r="SI9" s="30"/>
      <c r="SJ9" s="371"/>
      <c r="SK9" s="30"/>
      <c r="SL9" s="373"/>
      <c r="SM9" s="30"/>
      <c r="SN9" s="371"/>
      <c r="SO9" s="482"/>
      <c r="SP9" s="30"/>
      <c r="SQ9" s="371"/>
      <c r="SR9" s="482"/>
      <c r="SS9" s="21"/>
      <c r="ST9" s="21"/>
      <c r="SU9" s="153"/>
      <c r="SV9" s="197"/>
      <c r="SW9" s="30"/>
      <c r="SX9" s="371"/>
      <c r="SY9" s="30"/>
      <c r="SZ9" s="371"/>
      <c r="TA9" s="30"/>
      <c r="TB9" s="373"/>
      <c r="TC9" s="30"/>
      <c r="TD9" s="371"/>
      <c r="TE9" s="482"/>
      <c r="TF9" s="30"/>
      <c r="TG9" s="371"/>
      <c r="TH9" s="482"/>
      <c r="TI9" s="21"/>
      <c r="TJ9" s="21"/>
      <c r="TK9" s="153"/>
      <c r="TL9" s="197"/>
      <c r="TM9" s="30"/>
      <c r="TN9" s="371"/>
      <c r="TO9" s="30"/>
      <c r="TP9" s="371"/>
      <c r="TQ9" s="30"/>
      <c r="TR9" s="373"/>
      <c r="TS9" s="30"/>
      <c r="TT9" s="371"/>
      <c r="TU9" s="482"/>
      <c r="TV9" s="30"/>
      <c r="TW9" s="371"/>
      <c r="TX9" s="482"/>
      <c r="TY9" s="21"/>
      <c r="TZ9" s="21"/>
      <c r="UA9" s="153"/>
      <c r="UB9" s="197"/>
      <c r="UC9" s="30"/>
      <c r="UD9" s="371"/>
      <c r="UE9" s="30"/>
      <c r="UF9" s="371"/>
      <c r="UG9" s="30"/>
      <c r="UH9" s="373"/>
      <c r="UI9" s="30"/>
      <c r="UJ9" s="371"/>
      <c r="UK9" s="482"/>
      <c r="UL9" s="30"/>
      <c r="UM9" s="371"/>
      <c r="UN9" s="482"/>
      <c r="UO9" s="21"/>
      <c r="UP9" s="21"/>
      <c r="UQ9" s="153"/>
      <c r="UR9" s="197"/>
      <c r="US9" s="30"/>
      <c r="UT9" s="371"/>
      <c r="UU9" s="30"/>
      <c r="UV9" s="371"/>
      <c r="UW9" s="30"/>
      <c r="UX9" s="373"/>
      <c r="UY9" s="30"/>
      <c r="UZ9" s="371"/>
      <c r="VA9" s="482"/>
      <c r="VB9" s="30"/>
      <c r="VC9" s="371"/>
      <c r="VD9" s="482"/>
      <c r="VE9" s="21"/>
      <c r="VF9" s="21"/>
      <c r="VG9" s="153"/>
      <c r="VH9" s="197"/>
      <c r="VI9" s="30"/>
      <c r="VJ9" s="371"/>
      <c r="VK9" s="30"/>
      <c r="VL9" s="371"/>
      <c r="VM9" s="30"/>
      <c r="VN9" s="373"/>
      <c r="VO9" s="30"/>
      <c r="VP9" s="371"/>
      <c r="VQ9" s="482"/>
      <c r="VR9" s="30"/>
      <c r="VS9" s="371"/>
      <c r="VT9" s="482"/>
      <c r="VU9" s="21"/>
      <c r="VV9" s="21"/>
      <c r="VW9" s="153"/>
      <c r="VX9" s="197"/>
      <c r="VY9" s="30"/>
      <c r="VZ9" s="371"/>
      <c r="WA9" s="30"/>
      <c r="WB9" s="371"/>
      <c r="WC9" s="30"/>
      <c r="WD9" s="373"/>
      <c r="WE9" s="30"/>
      <c r="WF9" s="371"/>
      <c r="WG9" s="482"/>
      <c r="WH9" s="30"/>
      <c r="WI9" s="371"/>
      <c r="WJ9" s="482"/>
      <c r="WK9" s="21"/>
      <c r="WL9" s="21"/>
      <c r="WM9" s="153"/>
      <c r="WN9" s="197"/>
      <c r="WO9" s="30"/>
      <c r="WP9" s="371"/>
      <c r="WQ9" s="30"/>
      <c r="WR9" s="371"/>
      <c r="WS9" s="30"/>
      <c r="WT9" s="373"/>
      <c r="WU9" s="30"/>
      <c r="WV9" s="371"/>
      <c r="WW9" s="482"/>
      <c r="WX9" s="30"/>
      <c r="WY9" s="371"/>
      <c r="WZ9" s="482"/>
      <c r="XA9" s="21"/>
      <c r="XB9" s="21"/>
      <c r="XC9" s="153"/>
      <c r="XD9" s="197"/>
      <c r="XE9" s="30"/>
      <c r="XF9" s="371"/>
      <c r="XG9" s="30"/>
      <c r="XH9" s="371"/>
      <c r="XI9" s="30"/>
      <c r="XJ9" s="373"/>
      <c r="XK9" s="30"/>
      <c r="XL9" s="371"/>
      <c r="XM9" s="482"/>
      <c r="XN9" s="30"/>
      <c r="XO9" s="371"/>
      <c r="XP9" s="482"/>
      <c r="XQ9" s="21"/>
      <c r="XR9" s="21"/>
      <c r="XS9" s="153"/>
      <c r="XT9" s="197"/>
      <c r="XU9" s="30"/>
      <c r="XV9" s="371"/>
      <c r="XW9" s="30"/>
      <c r="XX9" s="371"/>
      <c r="XY9" s="30"/>
      <c r="XZ9" s="373"/>
      <c r="YA9" s="30"/>
      <c r="YB9" s="371"/>
      <c r="YC9" s="482"/>
      <c r="YD9" s="30"/>
      <c r="YE9" s="371"/>
      <c r="YF9" s="482"/>
      <c r="YG9" s="21"/>
      <c r="YH9" s="21"/>
      <c r="YI9" s="153"/>
      <c r="YJ9" s="197"/>
      <c r="YK9" s="30"/>
      <c r="YL9" s="371"/>
      <c r="YM9" s="30"/>
      <c r="YN9" s="371"/>
      <c r="YO9" s="30"/>
      <c r="YP9" s="373"/>
      <c r="YQ9" s="30"/>
      <c r="YR9" s="371"/>
      <c r="YS9" s="482"/>
      <c r="YT9" s="30"/>
      <c r="YU9" s="371"/>
      <c r="YV9" s="482"/>
      <c r="YW9" s="21"/>
      <c r="YX9" s="21"/>
      <c r="YY9" s="153"/>
      <c r="YZ9" s="197"/>
      <c r="ZA9" s="30"/>
      <c r="ZB9" s="371"/>
      <c r="ZC9" s="30"/>
      <c r="ZD9" s="371"/>
      <c r="ZE9" s="30"/>
      <c r="ZF9" s="373"/>
      <c r="ZG9" s="30"/>
      <c r="ZH9" s="371"/>
      <c r="ZI9" s="482"/>
      <c r="ZJ9" s="30"/>
      <c r="ZK9" s="371"/>
      <c r="ZL9" s="482"/>
      <c r="ZM9" s="21"/>
      <c r="ZN9" s="21"/>
      <c r="ZO9" s="153"/>
      <c r="ZP9" s="197"/>
      <c r="ZQ9" s="30"/>
      <c r="ZR9" s="371"/>
      <c r="ZS9" s="30"/>
      <c r="ZT9" s="371"/>
      <c r="ZU9" s="30"/>
      <c r="ZV9" s="373"/>
      <c r="ZW9" s="30"/>
      <c r="ZX9" s="371"/>
      <c r="ZY9" s="482"/>
      <c r="ZZ9" s="30"/>
      <c r="AAA9" s="371"/>
      <c r="AAB9" s="482"/>
      <c r="AAC9" s="21"/>
      <c r="AAD9" s="21"/>
      <c r="AAE9" s="153"/>
      <c r="AAF9" s="197"/>
      <c r="AAG9" s="30"/>
      <c r="AAH9" s="371"/>
      <c r="AAI9" s="30"/>
      <c r="AAJ9" s="371"/>
      <c r="AAK9" s="30"/>
      <c r="AAL9" s="373"/>
      <c r="AAM9" s="30"/>
      <c r="AAN9" s="371"/>
      <c r="AAO9" s="482"/>
      <c r="AAP9" s="30"/>
      <c r="AAQ9" s="371"/>
      <c r="AAR9" s="482"/>
      <c r="AAS9" s="21"/>
      <c r="AAT9" s="21"/>
      <c r="AAU9" s="153"/>
      <c r="AAV9" s="197"/>
      <c r="AAW9" s="30"/>
      <c r="AAX9" s="371"/>
      <c r="AAY9" s="30"/>
      <c r="AAZ9" s="371"/>
      <c r="ABA9" s="30"/>
      <c r="ABB9" s="373"/>
      <c r="ABC9" s="30"/>
      <c r="ABD9" s="371"/>
      <c r="ABE9" s="482"/>
      <c r="ABF9" s="30"/>
      <c r="ABG9" s="371"/>
      <c r="ABH9" s="482"/>
      <c r="ABI9" s="21"/>
      <c r="ABJ9" s="21"/>
      <c r="ABK9" s="153"/>
      <c r="ABL9" s="197"/>
      <c r="ABM9" s="30"/>
      <c r="ABN9" s="371"/>
      <c r="ABO9" s="30"/>
      <c r="ABP9" s="371"/>
      <c r="ABQ9" s="30"/>
      <c r="ABR9" s="373"/>
      <c r="ABS9" s="30"/>
      <c r="ABT9" s="371"/>
      <c r="ABU9" s="482"/>
      <c r="ABV9" s="30"/>
      <c r="ABW9" s="371"/>
      <c r="ABX9" s="482"/>
      <c r="ABY9" s="21"/>
      <c r="ABZ9" s="21"/>
      <c r="ACA9" s="153"/>
      <c r="ACB9" s="197"/>
      <c r="ACC9" s="30"/>
      <c r="ACD9" s="371"/>
      <c r="ACE9" s="30"/>
      <c r="ACF9" s="371"/>
      <c r="ACG9" s="30"/>
      <c r="ACH9" s="373"/>
      <c r="ACI9" s="30"/>
      <c r="ACJ9" s="371"/>
      <c r="ACK9" s="482"/>
      <c r="ACL9" s="30"/>
      <c r="ACM9" s="371"/>
      <c r="ACN9" s="482"/>
      <c r="ACO9" s="21"/>
      <c r="ACP9" s="21"/>
      <c r="ACQ9" s="153"/>
      <c r="ACR9" s="197"/>
      <c r="ACS9" s="30"/>
      <c r="ACT9" s="371"/>
      <c r="ACU9" s="30"/>
      <c r="ACV9" s="371"/>
      <c r="ACW9" s="30"/>
      <c r="ACX9" s="373"/>
      <c r="ACY9" s="30"/>
      <c r="ACZ9" s="371"/>
      <c r="ADA9" s="482"/>
      <c r="ADB9" s="30"/>
      <c r="ADC9" s="371"/>
      <c r="ADD9" s="482"/>
      <c r="ADE9" s="21"/>
      <c r="ADF9" s="21"/>
      <c r="ADG9" s="153"/>
      <c r="ADH9" s="197"/>
      <c r="ADI9" s="30"/>
      <c r="ADJ9" s="371"/>
      <c r="ADK9" s="30"/>
      <c r="ADL9" s="371"/>
      <c r="ADM9" s="30"/>
      <c r="ADN9" s="373"/>
      <c r="ADO9" s="30"/>
      <c r="ADP9" s="371"/>
      <c r="ADQ9" s="482"/>
      <c r="ADR9" s="30"/>
      <c r="ADS9" s="371"/>
      <c r="ADT9" s="482"/>
      <c r="ADU9" s="21"/>
      <c r="ADV9" s="21"/>
      <c r="ADW9" s="153"/>
      <c r="ADX9" s="197"/>
      <c r="ADY9" s="30"/>
      <c r="ADZ9" s="371"/>
      <c r="AEA9" s="30"/>
      <c r="AEB9" s="371"/>
      <c r="AEC9" s="30"/>
      <c r="AED9" s="373"/>
      <c r="AEE9" s="30"/>
      <c r="AEF9" s="371"/>
      <c r="AEG9" s="482"/>
      <c r="AEH9" s="30"/>
      <c r="AEI9" s="371"/>
      <c r="AEJ9" s="482"/>
      <c r="AEK9" s="21"/>
      <c r="AEL9" s="21"/>
      <c r="AEM9" s="153"/>
      <c r="AEN9" s="197"/>
      <c r="AEO9" s="30"/>
      <c r="AEP9" s="371"/>
      <c r="AEQ9" s="30"/>
      <c r="AER9" s="371"/>
      <c r="AES9" s="30"/>
      <c r="AET9" s="373"/>
      <c r="AEU9" s="30"/>
      <c r="AEV9" s="371"/>
      <c r="AEW9" s="482"/>
      <c r="AEX9" s="30"/>
      <c r="AEY9" s="371"/>
      <c r="AEZ9" s="482"/>
      <c r="AFA9" s="21"/>
      <c r="AFB9" s="21"/>
      <c r="AFC9" s="153"/>
      <c r="AFD9" s="197"/>
      <c r="AFE9" s="30"/>
      <c r="AFF9" s="371"/>
      <c r="AFG9" s="30"/>
      <c r="AFH9" s="371"/>
      <c r="AFI9" s="30"/>
      <c r="AFJ9" s="373"/>
      <c r="AFK9" s="30"/>
      <c r="AFL9" s="371"/>
      <c r="AFM9" s="482"/>
      <c r="AFN9" s="30"/>
      <c r="AFO9" s="371"/>
      <c r="AFP9" s="482"/>
      <c r="AFQ9" s="21"/>
      <c r="AFR9" s="21"/>
      <c r="AFS9" s="153"/>
      <c r="AFT9" s="197"/>
      <c r="AFU9" s="30"/>
      <c r="AFV9" s="371"/>
      <c r="AFW9" s="30"/>
      <c r="AFX9" s="371"/>
      <c r="AFY9" s="30"/>
      <c r="AFZ9" s="373"/>
      <c r="AGA9" s="30"/>
      <c r="AGB9" s="371"/>
      <c r="AGC9" s="482"/>
      <c r="AGD9" s="30"/>
      <c r="AGE9" s="371"/>
      <c r="AGF9" s="482"/>
      <c r="AGG9" s="21"/>
      <c r="AGH9" s="21"/>
      <c r="AGI9" s="153"/>
      <c r="AGJ9" s="197"/>
      <c r="AGK9" s="30"/>
      <c r="AGL9" s="371"/>
      <c r="AGM9" s="30"/>
      <c r="AGN9" s="371"/>
      <c r="AGO9" s="30"/>
      <c r="AGP9" s="373"/>
      <c r="AGQ9" s="30"/>
      <c r="AGR9" s="371"/>
      <c r="AGS9" s="482"/>
      <c r="AGT9" s="30"/>
      <c r="AGU9" s="371"/>
      <c r="AGV9" s="482"/>
      <c r="AGW9" s="21"/>
      <c r="AGX9" s="21"/>
      <c r="AGY9" s="153"/>
      <c r="AGZ9" s="197"/>
      <c r="AHA9" s="30"/>
      <c r="AHB9" s="371"/>
      <c r="AHC9" s="30"/>
      <c r="AHD9" s="371"/>
      <c r="AHE9" s="30"/>
      <c r="AHF9" s="373"/>
      <c r="AHG9" s="30"/>
      <c r="AHH9" s="371"/>
      <c r="AHI9" s="482"/>
      <c r="AHJ9" s="30"/>
      <c r="AHK9" s="371"/>
      <c r="AHL9" s="482"/>
      <c r="AHM9" s="21"/>
      <c r="AHN9" s="21"/>
      <c r="AHO9" s="153"/>
      <c r="AHP9" s="197"/>
      <c r="AHQ9" s="30"/>
      <c r="AHR9" s="371"/>
      <c r="AHS9" s="30"/>
      <c r="AHT9" s="371"/>
      <c r="AHU9" s="30"/>
      <c r="AHV9" s="373"/>
      <c r="AHW9" s="30"/>
      <c r="AHX9" s="371"/>
      <c r="AHY9" s="482"/>
      <c r="AHZ9" s="30"/>
      <c r="AIA9" s="371"/>
      <c r="AIB9" s="482"/>
      <c r="AIC9" s="21"/>
      <c r="AID9" s="21"/>
      <c r="AIE9" s="153"/>
      <c r="AIF9" s="197"/>
      <c r="AIG9" s="30"/>
      <c r="AIH9" s="371"/>
      <c r="AII9" s="30"/>
      <c r="AIJ9" s="371"/>
      <c r="AIK9" s="30"/>
      <c r="AIL9" s="373"/>
      <c r="AIM9" s="30"/>
      <c r="AIN9" s="371"/>
      <c r="AIO9" s="482"/>
      <c r="AIP9" s="30"/>
      <c r="AIQ9" s="371"/>
      <c r="AIR9" s="482"/>
      <c r="AIS9" s="21"/>
      <c r="AIT9" s="21"/>
      <c r="AIU9" s="153"/>
      <c r="AIV9" s="197"/>
      <c r="AIW9" s="30"/>
      <c r="AIX9" s="371"/>
      <c r="AIY9" s="30"/>
      <c r="AIZ9" s="371"/>
      <c r="AJA9" s="30"/>
      <c r="AJB9" s="373"/>
      <c r="AJC9" s="30"/>
      <c r="AJD9" s="371"/>
      <c r="AJE9" s="482"/>
      <c r="AJF9" s="30"/>
      <c r="AJG9" s="371"/>
      <c r="AJH9" s="482"/>
      <c r="AJI9" s="21"/>
      <c r="AJJ9" s="21"/>
      <c r="AJK9" s="153"/>
      <c r="AJL9" s="197"/>
      <c r="AJM9" s="30"/>
      <c r="AJN9" s="371"/>
      <c r="AJO9" s="30"/>
      <c r="AJP9" s="371"/>
      <c r="AJQ9" s="30"/>
      <c r="AJR9" s="373"/>
      <c r="AJS9" s="30"/>
      <c r="AJT9" s="371"/>
      <c r="AJU9" s="482"/>
      <c r="AJV9" s="30"/>
      <c r="AJW9" s="371"/>
      <c r="AJX9" s="482"/>
      <c r="AJY9" s="21"/>
      <c r="AJZ9" s="21"/>
      <c r="AKA9" s="153"/>
      <c r="AKB9" s="197"/>
      <c r="AKC9" s="30"/>
      <c r="AKD9" s="371"/>
      <c r="AKE9" s="30"/>
      <c r="AKF9" s="371"/>
      <c r="AKG9" s="30"/>
      <c r="AKH9" s="373"/>
      <c r="AKI9" s="30"/>
      <c r="AKJ9" s="371"/>
      <c r="AKK9" s="482"/>
      <c r="AKL9" s="30"/>
      <c r="AKM9" s="371"/>
      <c r="AKN9" s="482"/>
      <c r="AKO9" s="21"/>
      <c r="AKP9" s="21"/>
      <c r="AKQ9" s="153"/>
      <c r="AKR9" s="197"/>
      <c r="AKS9" s="30"/>
      <c r="AKT9" s="371"/>
      <c r="AKU9" s="30"/>
      <c r="AKV9" s="371"/>
      <c r="AKW9" s="30"/>
      <c r="AKX9" s="373"/>
      <c r="AKY9" s="30"/>
      <c r="AKZ9" s="371"/>
      <c r="ALA9" s="482"/>
      <c r="ALB9" s="30"/>
      <c r="ALC9" s="371"/>
      <c r="ALD9" s="482"/>
      <c r="ALE9" s="21"/>
      <c r="ALF9" s="21"/>
      <c r="ALG9" s="153"/>
      <c r="ALH9" s="197"/>
      <c r="ALI9" s="30"/>
      <c r="ALJ9" s="371"/>
      <c r="ALK9" s="30"/>
      <c r="ALL9" s="371"/>
      <c r="ALM9" s="30"/>
      <c r="ALN9" s="373"/>
      <c r="ALO9" s="30"/>
      <c r="ALP9" s="371"/>
      <c r="ALQ9" s="482"/>
      <c r="ALR9" s="30"/>
      <c r="ALS9" s="371"/>
      <c r="ALT9" s="482"/>
      <c r="ALU9" s="21"/>
      <c r="ALV9" s="21"/>
      <c r="ALW9" s="153"/>
      <c r="ALX9" s="197"/>
      <c r="ALY9" s="30"/>
      <c r="ALZ9" s="371"/>
      <c r="AMA9" s="30"/>
      <c r="AMB9" s="371"/>
      <c r="AMC9" s="30"/>
      <c r="AMD9" s="373"/>
      <c r="AME9" s="30"/>
      <c r="AMF9" s="371"/>
      <c r="AMG9" s="482"/>
      <c r="AMH9" s="30"/>
      <c r="AMI9" s="371"/>
      <c r="AMJ9" s="482"/>
      <c r="AMK9" s="21"/>
      <c r="AML9" s="21"/>
      <c r="AMM9" s="153"/>
      <c r="AMN9" s="197"/>
      <c r="AMO9" s="30"/>
      <c r="AMP9" s="371"/>
      <c r="AMQ9" s="30"/>
      <c r="AMR9" s="371"/>
      <c r="AMS9" s="30"/>
      <c r="AMT9" s="373"/>
      <c r="AMU9" s="30"/>
      <c r="AMV9" s="371"/>
      <c r="AMW9" s="482"/>
      <c r="AMX9" s="30"/>
      <c r="AMY9" s="371"/>
      <c r="AMZ9" s="482"/>
      <c r="ANA9" s="21"/>
      <c r="ANB9" s="21"/>
      <c r="ANC9" s="153"/>
      <c r="AND9" s="197"/>
      <c r="ANE9" s="30"/>
      <c r="ANF9" s="371"/>
      <c r="ANG9" s="30"/>
      <c r="ANH9" s="371"/>
      <c r="ANI9" s="30"/>
      <c r="ANJ9" s="373"/>
      <c r="ANK9" s="30"/>
      <c r="ANL9" s="371"/>
      <c r="ANM9" s="482"/>
      <c r="ANN9" s="30"/>
      <c r="ANO9" s="371"/>
      <c r="ANP9" s="482"/>
      <c r="ANQ9" s="21"/>
      <c r="ANR9" s="21"/>
      <c r="ANS9" s="153"/>
      <c r="ANT9" s="197"/>
      <c r="ANU9" s="30"/>
      <c r="ANV9" s="371"/>
      <c r="ANW9" s="30"/>
      <c r="ANX9" s="371"/>
      <c r="ANY9" s="30"/>
      <c r="ANZ9" s="373"/>
      <c r="AOA9" s="30"/>
      <c r="AOB9" s="371"/>
      <c r="AOC9" s="482"/>
      <c r="AOD9" s="30"/>
      <c r="AOE9" s="371"/>
      <c r="AOF9" s="482"/>
      <c r="AOG9" s="21"/>
      <c r="AOH9" s="21"/>
      <c r="AOI9" s="153"/>
      <c r="AOJ9" s="197"/>
      <c r="AOK9" s="30"/>
      <c r="AOL9" s="371"/>
      <c r="AOM9" s="30"/>
      <c r="AON9" s="371"/>
      <c r="AOO9" s="30"/>
      <c r="AOP9" s="373"/>
      <c r="AOQ9" s="30"/>
      <c r="AOR9" s="371"/>
      <c r="AOS9" s="482"/>
      <c r="AOT9" s="30"/>
      <c r="AOU9" s="371"/>
      <c r="AOV9" s="482"/>
      <c r="AOW9" s="21"/>
      <c r="AOX9" s="21"/>
      <c r="AOY9" s="153"/>
      <c r="AOZ9" s="197"/>
      <c r="APA9" s="30"/>
      <c r="APB9" s="371"/>
      <c r="APC9" s="30"/>
      <c r="APD9" s="371"/>
      <c r="APE9" s="30"/>
      <c r="APF9" s="373"/>
      <c r="APG9" s="30"/>
      <c r="APH9" s="371"/>
      <c r="API9" s="482"/>
      <c r="APJ9" s="30"/>
      <c r="APK9" s="371"/>
      <c r="APL9" s="482"/>
      <c r="APM9" s="21"/>
      <c r="APN9" s="21"/>
      <c r="APO9" s="153"/>
      <c r="APP9" s="197"/>
      <c r="APQ9" s="30"/>
      <c r="APR9" s="371"/>
      <c r="APS9" s="30"/>
      <c r="APT9" s="371"/>
      <c r="APU9" s="30"/>
      <c r="APV9" s="373"/>
      <c r="APW9" s="30"/>
      <c r="APX9" s="371"/>
      <c r="APY9" s="482"/>
      <c r="APZ9" s="30"/>
      <c r="AQA9" s="371"/>
      <c r="AQB9" s="482"/>
      <c r="AQC9" s="21"/>
      <c r="AQD9" s="21"/>
      <c r="AQE9" s="153"/>
      <c r="AQF9" s="197"/>
      <c r="AQG9" s="30"/>
      <c r="AQH9" s="371"/>
      <c r="AQI9" s="30"/>
      <c r="AQJ9" s="371"/>
      <c r="AQK9" s="30"/>
      <c r="AQL9" s="373"/>
      <c r="AQM9" s="30"/>
      <c r="AQN9" s="371"/>
      <c r="AQO9" s="482"/>
      <c r="AQP9" s="30"/>
      <c r="AQQ9" s="371"/>
      <c r="AQR9" s="482"/>
      <c r="AQS9" s="21"/>
      <c r="AQT9" s="21"/>
      <c r="AQU9" s="153"/>
      <c r="AQV9" s="197"/>
      <c r="AQW9" s="30"/>
      <c r="AQX9" s="371"/>
      <c r="AQY9" s="30"/>
      <c r="AQZ9" s="371"/>
      <c r="ARA9" s="30"/>
      <c r="ARB9" s="373"/>
      <c r="ARC9" s="30"/>
      <c r="ARD9" s="371"/>
      <c r="ARE9" s="482"/>
      <c r="ARF9" s="30"/>
      <c r="ARG9" s="371"/>
      <c r="ARH9" s="482"/>
      <c r="ARI9" s="21"/>
      <c r="ARJ9" s="21"/>
      <c r="ARK9" s="153"/>
      <c r="ARL9" s="197"/>
      <c r="ARM9" s="30"/>
      <c r="ARN9" s="371"/>
      <c r="ARO9" s="30"/>
      <c r="ARP9" s="371"/>
      <c r="ARQ9" s="30"/>
      <c r="ARR9" s="373"/>
      <c r="ARS9" s="30"/>
      <c r="ART9" s="371"/>
      <c r="ARU9" s="482"/>
      <c r="ARV9" s="30"/>
      <c r="ARW9" s="371"/>
      <c r="ARX9" s="482"/>
      <c r="ARY9" s="21"/>
      <c r="ARZ9" s="21"/>
      <c r="ASA9" s="153"/>
      <c r="ASB9" s="197"/>
      <c r="ASC9" s="30"/>
      <c r="ASD9" s="371"/>
      <c r="ASE9" s="30"/>
      <c r="ASF9" s="371"/>
      <c r="ASG9" s="30"/>
      <c r="ASH9" s="373"/>
      <c r="ASI9" s="30"/>
      <c r="ASJ9" s="371"/>
      <c r="ASK9" s="482"/>
      <c r="ASL9" s="30"/>
      <c r="ASM9" s="371"/>
      <c r="ASN9" s="482"/>
      <c r="ASO9" s="21"/>
      <c r="ASP9" s="21"/>
      <c r="ASQ9" s="153"/>
      <c r="ASR9" s="197"/>
      <c r="ASS9" s="30"/>
      <c r="AST9" s="371"/>
      <c r="ASU9" s="30"/>
      <c r="ASV9" s="371"/>
      <c r="ASW9" s="30"/>
      <c r="ASX9" s="373"/>
      <c r="ASY9" s="30"/>
      <c r="ASZ9" s="371"/>
      <c r="ATA9" s="482"/>
      <c r="ATB9" s="30"/>
      <c r="ATC9" s="371"/>
      <c r="ATD9" s="482"/>
      <c r="ATE9" s="21"/>
      <c r="ATF9" s="21"/>
      <c r="ATG9" s="153"/>
      <c r="ATH9" s="197"/>
      <c r="ATI9" s="30"/>
      <c r="ATJ9" s="371"/>
      <c r="ATK9" s="30"/>
      <c r="ATL9" s="371"/>
      <c r="ATM9" s="30"/>
      <c r="ATN9" s="373"/>
      <c r="ATO9" s="30"/>
      <c r="ATP9" s="371"/>
      <c r="ATQ9" s="482"/>
      <c r="ATR9" s="30"/>
      <c r="ATS9" s="371"/>
      <c r="ATT9" s="482"/>
      <c r="ATU9" s="21"/>
      <c r="ATV9" s="21"/>
      <c r="ATW9" s="153"/>
      <c r="ATX9" s="197"/>
      <c r="ATY9" s="30"/>
      <c r="ATZ9" s="371"/>
      <c r="AUA9" s="30"/>
      <c r="AUB9" s="371"/>
      <c r="AUC9" s="30"/>
      <c r="AUD9" s="373"/>
      <c r="AUE9" s="30"/>
      <c r="AUF9" s="371"/>
      <c r="AUG9" s="482"/>
      <c r="AUH9" s="30"/>
      <c r="AUI9" s="371"/>
      <c r="AUJ9" s="482"/>
      <c r="AUK9" s="21"/>
      <c r="AUL9" s="21"/>
      <c r="AUM9" s="153"/>
      <c r="AUN9" s="197"/>
      <c r="AUO9" s="30"/>
      <c r="AUP9" s="371"/>
      <c r="AUQ9" s="30"/>
      <c r="AUR9" s="371"/>
      <c r="AUS9" s="30"/>
      <c r="AUT9" s="373"/>
      <c r="AUU9" s="30"/>
      <c r="AUV9" s="371"/>
      <c r="AUW9" s="482"/>
      <c r="AUX9" s="30"/>
      <c r="AUY9" s="371"/>
      <c r="AUZ9" s="482"/>
      <c r="AVA9" s="21"/>
      <c r="AVB9" s="21"/>
      <c r="AVC9" s="153"/>
      <c r="AVD9" s="197"/>
      <c r="AVE9" s="30"/>
      <c r="AVF9" s="371"/>
      <c r="AVG9" s="30"/>
      <c r="AVH9" s="371"/>
      <c r="AVI9" s="30"/>
      <c r="AVJ9" s="373"/>
      <c r="AVK9" s="30"/>
      <c r="AVL9" s="371"/>
      <c r="AVM9" s="482"/>
      <c r="AVN9" s="30"/>
      <c r="AVO9" s="371"/>
      <c r="AVP9" s="482"/>
      <c r="AVQ9" s="21"/>
      <c r="AVR9" s="21"/>
      <c r="AVS9" s="153"/>
      <c r="AVT9" s="197"/>
      <c r="AVU9" s="30"/>
      <c r="AVV9" s="371"/>
      <c r="AVW9" s="30"/>
      <c r="AVX9" s="371"/>
      <c r="AVY9" s="30"/>
      <c r="AVZ9" s="373"/>
      <c r="AWA9" s="30"/>
      <c r="AWB9" s="371"/>
      <c r="AWC9" s="482"/>
      <c r="AWD9" s="30"/>
      <c r="AWE9" s="371"/>
      <c r="AWF9" s="482"/>
      <c r="AWG9" s="21"/>
      <c r="AWH9" s="21"/>
      <c r="AWI9" s="153"/>
      <c r="AWJ9" s="197"/>
      <c r="AWK9" s="30"/>
      <c r="AWL9" s="371"/>
      <c r="AWM9" s="30"/>
      <c r="AWN9" s="371"/>
      <c r="AWO9" s="30"/>
      <c r="AWP9" s="373"/>
      <c r="AWQ9" s="30"/>
      <c r="AWR9" s="371"/>
      <c r="AWS9" s="482"/>
      <c r="AWT9" s="30"/>
      <c r="AWU9" s="371"/>
      <c r="AWV9" s="482"/>
      <c r="AWW9" s="21"/>
      <c r="AWX9" s="21"/>
      <c r="AWY9" s="153"/>
      <c r="AWZ9" s="197"/>
      <c r="AXA9" s="30"/>
      <c r="AXB9" s="371"/>
      <c r="AXC9" s="30"/>
      <c r="AXD9" s="371"/>
      <c r="AXE9" s="30"/>
      <c r="AXF9" s="373"/>
      <c r="AXG9" s="30"/>
      <c r="AXH9" s="371"/>
      <c r="AXI9" s="482"/>
      <c r="AXJ9" s="30"/>
      <c r="AXK9" s="371"/>
      <c r="AXL9" s="482"/>
      <c r="AXM9" s="21"/>
      <c r="AXN9" s="21"/>
      <c r="AXO9" s="153"/>
      <c r="AXP9" s="197"/>
      <c r="AXQ9" s="30"/>
      <c r="AXR9" s="371"/>
      <c r="AXS9" s="30"/>
      <c r="AXT9" s="371"/>
      <c r="AXU9" s="30"/>
      <c r="AXV9" s="373"/>
      <c r="AXW9" s="30"/>
      <c r="AXX9" s="371"/>
      <c r="AXY9" s="482"/>
      <c r="AXZ9" s="30"/>
      <c r="AYA9" s="371"/>
      <c r="AYB9" s="482"/>
      <c r="AYC9" s="21"/>
      <c r="AYD9" s="21"/>
      <c r="AYE9" s="153"/>
      <c r="AYF9" s="197"/>
      <c r="AYG9" s="30"/>
      <c r="AYH9" s="371"/>
      <c r="AYI9" s="30"/>
      <c r="AYJ9" s="371"/>
      <c r="AYK9" s="30"/>
      <c r="AYL9" s="373"/>
      <c r="AYM9" s="30"/>
      <c r="AYN9" s="371"/>
      <c r="AYO9" s="482"/>
      <c r="AYP9" s="30"/>
      <c r="AYQ9" s="371"/>
      <c r="AYR9" s="482"/>
      <c r="AYS9" s="21"/>
      <c r="AYT9" s="21"/>
      <c r="AYU9" s="153"/>
      <c r="AYV9" s="197"/>
      <c r="AYW9" s="30"/>
      <c r="AYX9" s="371"/>
      <c r="AYY9" s="30"/>
      <c r="AYZ9" s="371"/>
      <c r="AZA9" s="30"/>
      <c r="AZB9" s="373"/>
      <c r="AZC9" s="30"/>
      <c r="AZD9" s="371"/>
      <c r="AZE9" s="482"/>
      <c r="AZF9" s="30"/>
      <c r="AZG9" s="371"/>
      <c r="AZH9" s="482"/>
      <c r="AZI9" s="21"/>
      <c r="AZJ9" s="21"/>
      <c r="AZK9" s="153"/>
      <c r="AZL9" s="197"/>
      <c r="AZM9" s="30"/>
      <c r="AZN9" s="371"/>
      <c r="AZO9" s="30"/>
      <c r="AZP9" s="371"/>
      <c r="AZQ9" s="30"/>
      <c r="AZR9" s="373"/>
      <c r="AZS9" s="30"/>
      <c r="AZT9" s="371"/>
      <c r="AZU9" s="482"/>
      <c r="AZV9" s="30"/>
      <c r="AZW9" s="371"/>
      <c r="AZX9" s="482"/>
      <c r="AZY9" s="21"/>
      <c r="AZZ9" s="21"/>
      <c r="BAA9" s="153"/>
      <c r="BAB9" s="197"/>
      <c r="BAC9" s="30"/>
      <c r="BAD9" s="371"/>
      <c r="BAE9" s="30"/>
      <c r="BAF9" s="371"/>
      <c r="BAG9" s="30"/>
      <c r="BAH9" s="373"/>
      <c r="BAI9" s="30"/>
      <c r="BAJ9" s="371"/>
      <c r="BAK9" s="482"/>
      <c r="BAL9" s="30"/>
      <c r="BAM9" s="371"/>
      <c r="BAN9" s="482"/>
      <c r="BAO9" s="21"/>
      <c r="BAP9" s="21"/>
      <c r="BAQ9" s="153"/>
      <c r="BAR9" s="197"/>
      <c r="BAS9" s="30"/>
      <c r="BAT9" s="371"/>
      <c r="BAU9" s="30"/>
      <c r="BAV9" s="371"/>
      <c r="BAW9" s="30"/>
      <c r="BAX9" s="373"/>
      <c r="BAY9" s="30"/>
      <c r="BAZ9" s="371"/>
      <c r="BBA9" s="482"/>
      <c r="BBB9" s="30"/>
      <c r="BBC9" s="371"/>
      <c r="BBD9" s="482"/>
      <c r="BBE9" s="21"/>
      <c r="BBF9" s="21"/>
      <c r="BBG9" s="153"/>
      <c r="BBH9" s="197"/>
      <c r="BBI9" s="30"/>
      <c r="BBJ9" s="371"/>
      <c r="BBK9" s="30"/>
      <c r="BBL9" s="371"/>
      <c r="BBM9" s="30"/>
      <c r="BBN9" s="373"/>
      <c r="BBO9" s="30"/>
      <c r="BBP9" s="371"/>
      <c r="BBQ9" s="482"/>
      <c r="BBR9" s="30"/>
      <c r="BBS9" s="371"/>
      <c r="BBT9" s="482"/>
      <c r="BBU9" s="21"/>
      <c r="BBV9" s="21"/>
      <c r="BBW9" s="153"/>
      <c r="BBX9" s="197"/>
      <c r="BBY9" s="30"/>
      <c r="BBZ9" s="371"/>
      <c r="BCA9" s="30"/>
      <c r="BCB9" s="371"/>
      <c r="BCC9" s="30"/>
      <c r="BCD9" s="373"/>
      <c r="BCE9" s="30"/>
      <c r="BCF9" s="371"/>
      <c r="BCG9" s="482"/>
      <c r="BCH9" s="30"/>
      <c r="BCI9" s="371"/>
      <c r="BCJ9" s="482"/>
      <c r="BCK9" s="21"/>
      <c r="BCL9" s="21"/>
      <c r="BCM9" s="153"/>
      <c r="BCN9" s="197"/>
      <c r="BCO9" s="30"/>
      <c r="BCP9" s="371"/>
      <c r="BCQ9" s="30"/>
      <c r="BCR9" s="371"/>
      <c r="BCS9" s="30"/>
      <c r="BCT9" s="373"/>
      <c r="BCU9" s="30"/>
      <c r="BCV9" s="371"/>
      <c r="BCW9" s="482"/>
      <c r="BCX9" s="30"/>
      <c r="BCY9" s="371"/>
      <c r="BCZ9" s="482"/>
      <c r="BDA9" s="21"/>
      <c r="BDB9" s="21"/>
      <c r="BDC9" s="153"/>
      <c r="BDD9" s="197"/>
      <c r="BDE9" s="30"/>
      <c r="BDF9" s="371"/>
      <c r="BDG9" s="30"/>
      <c r="BDH9" s="371"/>
      <c r="BDI9" s="30"/>
      <c r="BDJ9" s="373"/>
      <c r="BDK9" s="30"/>
      <c r="BDL9" s="371"/>
      <c r="BDM9" s="482"/>
      <c r="BDN9" s="30"/>
      <c r="BDO9" s="371"/>
      <c r="BDP9" s="482"/>
      <c r="BDQ9" s="21"/>
      <c r="BDR9" s="21"/>
      <c r="BDS9" s="153"/>
      <c r="BDT9" s="197"/>
      <c r="BDU9" s="30"/>
      <c r="BDV9" s="371"/>
      <c r="BDW9" s="30"/>
      <c r="BDX9" s="371"/>
      <c r="BDY9" s="30"/>
      <c r="BDZ9" s="373"/>
      <c r="BEA9" s="30"/>
      <c r="BEB9" s="371"/>
      <c r="BEC9" s="482"/>
      <c r="BED9" s="30"/>
      <c r="BEE9" s="371"/>
      <c r="BEF9" s="482"/>
      <c r="BEG9" s="21"/>
      <c r="BEH9" s="21"/>
      <c r="BEI9" s="153"/>
      <c r="BEJ9" s="197"/>
      <c r="BEK9" s="30"/>
      <c r="BEL9" s="371"/>
      <c r="BEM9" s="30"/>
      <c r="BEN9" s="371"/>
      <c r="BEO9" s="30"/>
      <c r="BEP9" s="373"/>
      <c r="BEQ9" s="30"/>
      <c r="BER9" s="371"/>
      <c r="BES9" s="482"/>
      <c r="BET9" s="30"/>
      <c r="BEU9" s="371"/>
      <c r="BEV9" s="482"/>
      <c r="BEW9" s="21"/>
      <c r="BEX9" s="21"/>
      <c r="BEY9" s="153"/>
      <c r="BEZ9" s="197"/>
      <c r="BFA9" s="30"/>
      <c r="BFB9" s="371"/>
      <c r="BFC9" s="30"/>
      <c r="BFD9" s="371"/>
      <c r="BFE9" s="30"/>
      <c r="BFF9" s="373"/>
      <c r="BFG9" s="30"/>
      <c r="BFH9" s="371"/>
      <c r="BFI9" s="482"/>
      <c r="BFJ9" s="30"/>
      <c r="BFK9" s="371"/>
      <c r="BFL9" s="482"/>
      <c r="BFM9" s="21"/>
      <c r="BFN9" s="21"/>
      <c r="BFO9" s="153"/>
      <c r="BFP9" s="197"/>
      <c r="BFQ9" s="30"/>
      <c r="BFR9" s="371"/>
      <c r="BFS9" s="30"/>
      <c r="BFT9" s="371"/>
      <c r="BFU9" s="30"/>
      <c r="BFV9" s="373"/>
      <c r="BFW9" s="30"/>
      <c r="BFX9" s="371"/>
      <c r="BFY9" s="482"/>
      <c r="BFZ9" s="30"/>
      <c r="BGA9" s="371"/>
      <c r="BGB9" s="482"/>
      <c r="BGC9" s="21"/>
      <c r="BGD9" s="21"/>
      <c r="BGE9" s="153"/>
      <c r="BGF9" s="197"/>
      <c r="BGG9" s="30"/>
      <c r="BGH9" s="371"/>
      <c r="BGI9" s="30"/>
      <c r="BGJ9" s="371"/>
      <c r="BGK9" s="30"/>
      <c r="BGL9" s="373"/>
      <c r="BGM9" s="30"/>
      <c r="BGN9" s="371"/>
      <c r="BGO9" s="482"/>
      <c r="BGP9" s="30"/>
      <c r="BGQ9" s="371"/>
      <c r="BGR9" s="482"/>
      <c r="BGS9" s="21"/>
      <c r="BGT9" s="21"/>
      <c r="BGU9" s="153"/>
      <c r="BGV9" s="197"/>
      <c r="BGW9" s="30"/>
      <c r="BGX9" s="371"/>
      <c r="BGY9" s="30"/>
      <c r="BGZ9" s="371"/>
      <c r="BHA9" s="30"/>
      <c r="BHB9" s="373"/>
      <c r="BHC9" s="30"/>
      <c r="BHD9" s="371"/>
      <c r="BHE9" s="482"/>
      <c r="BHF9" s="30"/>
      <c r="BHG9" s="371"/>
      <c r="BHH9" s="482"/>
      <c r="BHI9" s="21"/>
      <c r="BHJ9" s="21"/>
      <c r="BHK9" s="153"/>
      <c r="BHL9" s="197"/>
      <c r="BHM9" s="30"/>
      <c r="BHN9" s="371"/>
      <c r="BHO9" s="30"/>
      <c r="BHP9" s="371"/>
      <c r="BHQ9" s="30"/>
      <c r="BHR9" s="373"/>
      <c r="BHS9" s="30"/>
      <c r="BHT9" s="371"/>
      <c r="BHU9" s="482"/>
      <c r="BHV9" s="30"/>
      <c r="BHW9" s="371"/>
      <c r="BHX9" s="482"/>
      <c r="BHY9" s="21"/>
      <c r="BHZ9" s="21"/>
      <c r="BIA9" s="153"/>
      <c r="BIB9" s="197"/>
      <c r="BIC9" s="30"/>
      <c r="BID9" s="371"/>
      <c r="BIE9" s="30"/>
      <c r="BIF9" s="371"/>
      <c r="BIG9" s="30"/>
      <c r="BIH9" s="373"/>
      <c r="BII9" s="30"/>
      <c r="BIJ9" s="371"/>
      <c r="BIK9" s="482"/>
      <c r="BIL9" s="30"/>
      <c r="BIM9" s="371"/>
      <c r="BIN9" s="482"/>
      <c r="BIO9" s="21"/>
      <c r="BIP9" s="21"/>
      <c r="BIQ9" s="153"/>
      <c r="BIR9" s="197"/>
      <c r="BIS9" s="30"/>
      <c r="BIT9" s="371"/>
      <c r="BIU9" s="30"/>
      <c r="BIV9" s="371"/>
      <c r="BIW9" s="30"/>
      <c r="BIX9" s="373"/>
      <c r="BIY9" s="30"/>
      <c r="BIZ9" s="371"/>
      <c r="BJA9" s="482"/>
      <c r="BJB9" s="30"/>
      <c r="BJC9" s="371"/>
      <c r="BJD9" s="482"/>
      <c r="BJE9" s="21"/>
      <c r="BJF9" s="21"/>
      <c r="BJG9" s="153"/>
      <c r="BJH9" s="197"/>
      <c r="BJI9" s="30"/>
      <c r="BJJ9" s="371"/>
      <c r="BJK9" s="30"/>
      <c r="BJL9" s="371"/>
      <c r="BJM9" s="30"/>
      <c r="BJN9" s="373"/>
      <c r="BJO9" s="30"/>
      <c r="BJP9" s="371"/>
      <c r="BJQ9" s="482"/>
      <c r="BJR9" s="30"/>
      <c r="BJS9" s="371"/>
      <c r="BJT9" s="482"/>
      <c r="BJU9" s="21"/>
      <c r="BJV9" s="21"/>
      <c r="BJW9" s="153"/>
      <c r="BJX9" s="197"/>
      <c r="BJY9" s="30"/>
      <c r="BJZ9" s="371"/>
      <c r="BKA9" s="30"/>
      <c r="BKB9" s="371"/>
      <c r="BKC9" s="30"/>
      <c r="BKD9" s="373"/>
      <c r="BKE9" s="30"/>
      <c r="BKF9" s="371"/>
      <c r="BKG9" s="482"/>
      <c r="BKH9" s="30"/>
      <c r="BKI9" s="371"/>
      <c r="BKJ9" s="482"/>
      <c r="BKK9" s="21"/>
      <c r="BKL9" s="21"/>
      <c r="BKM9" s="153"/>
      <c r="BKN9" s="197"/>
      <c r="BKO9" s="30"/>
      <c r="BKP9" s="371"/>
      <c r="BKQ9" s="30"/>
      <c r="BKR9" s="371"/>
      <c r="BKS9" s="30"/>
      <c r="BKT9" s="373"/>
      <c r="BKU9" s="30"/>
      <c r="BKV9" s="371"/>
      <c r="BKW9" s="482"/>
      <c r="BKX9" s="30"/>
      <c r="BKY9" s="371"/>
      <c r="BKZ9" s="482"/>
      <c r="BLA9" s="21"/>
      <c r="BLB9" s="21"/>
      <c r="BLC9" s="153"/>
      <c r="BLD9" s="197"/>
      <c r="BLE9" s="30"/>
      <c r="BLF9" s="371"/>
      <c r="BLG9" s="30"/>
      <c r="BLH9" s="371"/>
      <c r="BLI9" s="30"/>
      <c r="BLJ9" s="373"/>
      <c r="BLK9" s="30"/>
      <c r="BLL9" s="371"/>
      <c r="BLM9" s="482"/>
      <c r="BLN9" s="30"/>
      <c r="BLO9" s="371"/>
      <c r="BLP9" s="482"/>
      <c r="BLQ9" s="21"/>
      <c r="BLR9" s="21"/>
      <c r="BLS9" s="153"/>
      <c r="BLT9" s="197"/>
      <c r="BLU9" s="30"/>
      <c r="BLV9" s="371"/>
      <c r="BLW9" s="30"/>
      <c r="BLX9" s="371"/>
      <c r="BLY9" s="30"/>
      <c r="BLZ9" s="373"/>
      <c r="BMA9" s="30"/>
      <c r="BMB9" s="371"/>
      <c r="BMC9" s="482"/>
      <c r="BMD9" s="30"/>
      <c r="BME9" s="371"/>
      <c r="BMF9" s="482"/>
      <c r="BMG9" s="21"/>
      <c r="BMH9" s="21"/>
      <c r="BMI9" s="153"/>
      <c r="BMJ9" s="197"/>
      <c r="BMK9" s="30"/>
      <c r="BML9" s="371"/>
      <c r="BMM9" s="30"/>
      <c r="BMN9" s="371"/>
      <c r="BMO9" s="30"/>
      <c r="BMP9" s="373"/>
      <c r="BMQ9" s="30"/>
      <c r="BMR9" s="371"/>
      <c r="BMS9" s="482"/>
      <c r="BMT9" s="30"/>
      <c r="BMU9" s="371"/>
      <c r="BMV9" s="482"/>
      <c r="BMW9" s="21"/>
      <c r="BMX9" s="21"/>
      <c r="BMY9" s="153"/>
      <c r="BMZ9" s="197"/>
      <c r="BNA9" s="30"/>
      <c r="BNB9" s="371"/>
      <c r="BNC9" s="30"/>
      <c r="BND9" s="371"/>
      <c r="BNE9" s="30"/>
      <c r="BNF9" s="373"/>
      <c r="BNG9" s="30"/>
      <c r="BNH9" s="371"/>
      <c r="BNI9" s="482"/>
      <c r="BNJ9" s="30"/>
      <c r="BNK9" s="371"/>
      <c r="BNL9" s="482"/>
      <c r="BNM9" s="21"/>
      <c r="BNN9" s="21"/>
      <c r="BNO9" s="153"/>
      <c r="BNP9" s="197"/>
      <c r="BNQ9" s="30"/>
      <c r="BNR9" s="371"/>
      <c r="BNS9" s="30"/>
      <c r="BNT9" s="371"/>
      <c r="BNU9" s="30"/>
      <c r="BNV9" s="373"/>
      <c r="BNW9" s="30"/>
      <c r="BNX9" s="371"/>
      <c r="BNY9" s="482"/>
      <c r="BNZ9" s="30"/>
      <c r="BOA9" s="371"/>
      <c r="BOB9" s="482"/>
      <c r="BOC9" s="21"/>
      <c r="BOD9" s="21"/>
      <c r="BOE9" s="153"/>
      <c r="BOF9" s="197"/>
      <c r="BOG9" s="30"/>
      <c r="BOH9" s="371"/>
      <c r="BOI9" s="30"/>
      <c r="BOJ9" s="371"/>
      <c r="BOK9" s="30"/>
      <c r="BOL9" s="373"/>
      <c r="BOM9" s="30"/>
      <c r="BON9" s="371"/>
      <c r="BOO9" s="482"/>
      <c r="BOP9" s="30"/>
      <c r="BOQ9" s="371"/>
      <c r="BOR9" s="482"/>
      <c r="BOS9" s="21"/>
      <c r="BOT9" s="21"/>
      <c r="BOU9" s="153"/>
      <c r="BOV9" s="197"/>
      <c r="BOW9" s="30"/>
      <c r="BOX9" s="371"/>
      <c r="BOY9" s="30"/>
      <c r="BOZ9" s="371"/>
      <c r="BPA9" s="30"/>
      <c r="BPB9" s="373"/>
      <c r="BPC9" s="30"/>
      <c r="BPD9" s="371"/>
      <c r="BPE9" s="482"/>
      <c r="BPF9" s="30"/>
      <c r="BPG9" s="371"/>
      <c r="BPH9" s="482"/>
      <c r="BPI9" s="21"/>
      <c r="BPJ9" s="21"/>
      <c r="BPK9" s="153"/>
      <c r="BPL9" s="197"/>
      <c r="BPM9" s="30"/>
      <c r="BPN9" s="371"/>
      <c r="BPO9" s="30"/>
      <c r="BPP9" s="371"/>
      <c r="BPQ9" s="30"/>
      <c r="BPR9" s="373"/>
      <c r="BPS9" s="30"/>
      <c r="BPT9" s="371"/>
      <c r="BPU9" s="482"/>
      <c r="BPV9" s="30"/>
      <c r="BPW9" s="371"/>
      <c r="BPX9" s="482"/>
      <c r="BPY9" s="21"/>
      <c r="BPZ9" s="21"/>
      <c r="BQA9" s="153"/>
      <c r="BQB9" s="197"/>
      <c r="BQC9" s="30"/>
      <c r="BQD9" s="371"/>
      <c r="BQE9" s="30"/>
      <c r="BQF9" s="371"/>
      <c r="BQG9" s="30"/>
      <c r="BQH9" s="373"/>
      <c r="BQI9" s="30"/>
      <c r="BQJ9" s="371"/>
      <c r="BQK9" s="482"/>
      <c r="BQL9" s="30"/>
      <c r="BQM9" s="371"/>
      <c r="BQN9" s="482"/>
      <c r="BQO9" s="21"/>
      <c r="BQP9" s="21"/>
      <c r="BQQ9" s="153"/>
      <c r="BQR9" s="197"/>
      <c r="BQS9" s="30"/>
      <c r="BQT9" s="371"/>
      <c r="BQU9" s="30"/>
      <c r="BQV9" s="371"/>
      <c r="BQW9" s="30"/>
      <c r="BQX9" s="373"/>
      <c r="BQY9" s="30"/>
      <c r="BQZ9" s="371"/>
      <c r="BRA9" s="482"/>
      <c r="BRB9" s="30"/>
      <c r="BRC9" s="371"/>
      <c r="BRD9" s="482"/>
      <c r="BRE9" s="21"/>
      <c r="BRF9" s="21"/>
      <c r="BRG9" s="153"/>
      <c r="BRH9" s="197"/>
      <c r="BRI9" s="30"/>
      <c r="BRJ9" s="371"/>
      <c r="BRK9" s="30"/>
      <c r="BRL9" s="371"/>
      <c r="BRM9" s="30"/>
      <c r="BRN9" s="373"/>
      <c r="BRO9" s="30"/>
      <c r="BRP9" s="371"/>
      <c r="BRQ9" s="482"/>
      <c r="BRR9" s="30"/>
      <c r="BRS9" s="371"/>
      <c r="BRT9" s="482"/>
      <c r="BRU9" s="21"/>
      <c r="BRV9" s="21"/>
      <c r="BRW9" s="153"/>
      <c r="BRX9" s="197"/>
      <c r="BRY9" s="30"/>
      <c r="BRZ9" s="371"/>
      <c r="BSA9" s="30"/>
      <c r="BSB9" s="371"/>
      <c r="BSC9" s="30"/>
      <c r="BSD9" s="373"/>
      <c r="BSE9" s="30"/>
      <c r="BSF9" s="371"/>
      <c r="BSG9" s="482"/>
      <c r="BSH9" s="30"/>
      <c r="BSI9" s="371"/>
      <c r="BSJ9" s="482"/>
      <c r="BSK9" s="21"/>
      <c r="BSL9" s="21"/>
      <c r="BSM9" s="153"/>
      <c r="BSN9" s="197"/>
      <c r="BSO9" s="30"/>
      <c r="BSP9" s="371"/>
      <c r="BSQ9" s="30"/>
      <c r="BSR9" s="371"/>
      <c r="BSS9" s="30"/>
      <c r="BST9" s="373"/>
      <c r="BSU9" s="30"/>
      <c r="BSV9" s="371"/>
      <c r="BSW9" s="482"/>
      <c r="BSX9" s="30"/>
      <c r="BSY9" s="371"/>
      <c r="BSZ9" s="482"/>
      <c r="BTA9" s="21"/>
      <c r="BTB9" s="21"/>
      <c r="BTC9" s="153"/>
      <c r="BTD9" s="197"/>
      <c r="BTE9" s="30"/>
      <c r="BTF9" s="371"/>
      <c r="BTG9" s="30"/>
      <c r="BTH9" s="371"/>
      <c r="BTI9" s="30"/>
      <c r="BTJ9" s="373"/>
      <c r="BTK9" s="30"/>
      <c r="BTL9" s="371"/>
      <c r="BTM9" s="482"/>
      <c r="BTN9" s="30"/>
      <c r="BTO9" s="371"/>
      <c r="BTP9" s="482"/>
      <c r="BTQ9" s="21"/>
      <c r="BTR9" s="21"/>
      <c r="BTS9" s="153"/>
      <c r="BTT9" s="197"/>
      <c r="BTU9" s="30"/>
      <c r="BTV9" s="371"/>
      <c r="BTW9" s="30"/>
      <c r="BTX9" s="371"/>
      <c r="BTY9" s="30"/>
      <c r="BTZ9" s="373"/>
      <c r="BUA9" s="30"/>
      <c r="BUB9" s="371"/>
      <c r="BUC9" s="482"/>
      <c r="BUD9" s="30"/>
      <c r="BUE9" s="371"/>
      <c r="BUF9" s="482"/>
      <c r="BUG9" s="21"/>
      <c r="BUH9" s="21"/>
      <c r="BUI9" s="153"/>
      <c r="BUJ9" s="197"/>
      <c r="BUK9" s="30"/>
      <c r="BUL9" s="371"/>
      <c r="BUM9" s="30"/>
      <c r="BUN9" s="371"/>
      <c r="BUO9" s="30"/>
      <c r="BUP9" s="373"/>
      <c r="BUQ9" s="30"/>
      <c r="BUR9" s="371"/>
      <c r="BUS9" s="482"/>
      <c r="BUT9" s="30"/>
      <c r="BUU9" s="371"/>
      <c r="BUV9" s="482"/>
      <c r="BUW9" s="21"/>
      <c r="BUX9" s="21"/>
      <c r="BUY9" s="153"/>
      <c r="BUZ9" s="197"/>
      <c r="BVA9" s="30"/>
      <c r="BVB9" s="371"/>
      <c r="BVC9" s="30"/>
      <c r="BVD9" s="371"/>
      <c r="BVE9" s="30"/>
      <c r="BVF9" s="373"/>
      <c r="BVG9" s="30"/>
      <c r="BVH9" s="371"/>
      <c r="BVI9" s="482"/>
      <c r="BVJ9" s="30"/>
      <c r="BVK9" s="371"/>
      <c r="BVL9" s="482"/>
      <c r="BVM9" s="21"/>
      <c r="BVN9" s="21"/>
      <c r="BVO9" s="153"/>
      <c r="BVP9" s="197"/>
      <c r="BVQ9" s="30"/>
      <c r="BVR9" s="371"/>
      <c r="BVS9" s="30"/>
      <c r="BVT9" s="371"/>
      <c r="BVU9" s="30"/>
      <c r="BVV9" s="373"/>
      <c r="BVW9" s="30"/>
      <c r="BVX9" s="371"/>
      <c r="BVY9" s="482"/>
      <c r="BVZ9" s="30"/>
      <c r="BWA9" s="371"/>
      <c r="BWB9" s="482"/>
      <c r="BWC9" s="21"/>
      <c r="BWD9" s="21"/>
      <c r="BWE9" s="153"/>
      <c r="BWF9" s="197"/>
      <c r="BWG9" s="30"/>
      <c r="BWH9" s="371"/>
      <c r="BWI9" s="30"/>
      <c r="BWJ9" s="371"/>
      <c r="BWK9" s="30"/>
      <c r="BWL9" s="373"/>
      <c r="BWM9" s="30"/>
      <c r="BWN9" s="371"/>
      <c r="BWO9" s="482"/>
      <c r="BWP9" s="30"/>
      <c r="BWQ9" s="371"/>
      <c r="BWR9" s="482"/>
      <c r="BWS9" s="21"/>
      <c r="BWT9" s="21"/>
      <c r="BWU9" s="153"/>
      <c r="BWV9" s="197"/>
      <c r="BWW9" s="30"/>
      <c r="BWX9" s="371"/>
      <c r="BWY9" s="30"/>
      <c r="BWZ9" s="371"/>
      <c r="BXA9" s="30"/>
      <c r="BXB9" s="373"/>
      <c r="BXC9" s="30"/>
      <c r="BXD9" s="371"/>
      <c r="BXE9" s="482"/>
      <c r="BXF9" s="30"/>
      <c r="BXG9" s="371"/>
      <c r="BXH9" s="482"/>
      <c r="BXI9" s="21"/>
      <c r="BXJ9" s="21"/>
      <c r="BXK9" s="153"/>
      <c r="BXL9" s="197"/>
      <c r="BXM9" s="30"/>
      <c r="BXN9" s="371"/>
      <c r="BXO9" s="30"/>
      <c r="BXP9" s="371"/>
      <c r="BXQ9" s="30"/>
      <c r="BXR9" s="373"/>
      <c r="BXS9" s="30"/>
      <c r="BXT9" s="371"/>
      <c r="BXU9" s="482"/>
      <c r="BXV9" s="30"/>
      <c r="BXW9" s="371"/>
      <c r="BXX9" s="482"/>
      <c r="BXY9" s="21"/>
      <c r="BXZ9" s="21"/>
      <c r="BYA9" s="153"/>
      <c r="BYB9" s="197"/>
      <c r="BYC9" s="30"/>
      <c r="BYD9" s="371"/>
      <c r="BYE9" s="30"/>
      <c r="BYF9" s="371"/>
      <c r="BYG9" s="30"/>
      <c r="BYH9" s="373"/>
      <c r="BYI9" s="30"/>
      <c r="BYJ9" s="371"/>
      <c r="BYK9" s="482"/>
      <c r="BYL9" s="30"/>
      <c r="BYM9" s="371"/>
      <c r="BYN9" s="482"/>
      <c r="BYO9" s="21"/>
      <c r="BYP9" s="21"/>
      <c r="BYQ9" s="153"/>
      <c r="BYR9" s="197"/>
      <c r="BYS9" s="30"/>
      <c r="BYT9" s="371"/>
      <c r="BYU9" s="30"/>
      <c r="BYV9" s="371"/>
      <c r="BYW9" s="30"/>
      <c r="BYX9" s="373"/>
      <c r="BYY9" s="30"/>
      <c r="BYZ9" s="371"/>
      <c r="BZA9" s="482"/>
      <c r="BZB9" s="30"/>
      <c r="BZC9" s="371"/>
      <c r="BZD9" s="482"/>
      <c r="BZE9" s="21"/>
      <c r="BZF9" s="21"/>
      <c r="BZG9" s="153"/>
      <c r="BZH9" s="197"/>
      <c r="BZI9" s="30"/>
      <c r="BZJ9" s="371"/>
      <c r="BZK9" s="30"/>
      <c r="BZL9" s="371"/>
      <c r="BZM9" s="30"/>
      <c r="BZN9" s="373"/>
      <c r="BZO9" s="30"/>
      <c r="BZP9" s="371"/>
      <c r="BZQ9" s="482"/>
      <c r="BZR9" s="30"/>
      <c r="BZS9" s="371"/>
      <c r="BZT9" s="482"/>
      <c r="BZU9" s="21"/>
      <c r="BZV9" s="21"/>
      <c r="BZW9" s="153"/>
      <c r="BZX9" s="197"/>
      <c r="BZY9" s="30"/>
      <c r="BZZ9" s="371"/>
      <c r="CAA9" s="30"/>
      <c r="CAB9" s="371"/>
      <c r="CAC9" s="30"/>
      <c r="CAD9" s="373"/>
      <c r="CAE9" s="30"/>
      <c r="CAF9" s="371"/>
      <c r="CAG9" s="482"/>
      <c r="CAH9" s="30"/>
      <c r="CAI9" s="371"/>
      <c r="CAJ9" s="482"/>
      <c r="CAK9" s="21"/>
      <c r="CAL9" s="21"/>
      <c r="CAM9" s="153"/>
      <c r="CAN9" s="197"/>
      <c r="CAO9" s="30"/>
      <c r="CAP9" s="371"/>
      <c r="CAQ9" s="30"/>
      <c r="CAR9" s="371"/>
      <c r="CAS9" s="30"/>
      <c r="CAT9" s="373"/>
      <c r="CAU9" s="30"/>
      <c r="CAV9" s="371"/>
      <c r="CAW9" s="482"/>
      <c r="CAX9" s="30"/>
      <c r="CAY9" s="371"/>
      <c r="CAZ9" s="482"/>
      <c r="CBA9" s="21"/>
      <c r="CBB9" s="21"/>
      <c r="CBC9" s="153"/>
      <c r="CBD9" s="197"/>
      <c r="CBE9" s="30"/>
      <c r="CBF9" s="371"/>
      <c r="CBG9" s="30"/>
      <c r="CBH9" s="371"/>
      <c r="CBI9" s="30"/>
      <c r="CBJ9" s="373"/>
      <c r="CBK9" s="30"/>
      <c r="CBL9" s="371"/>
      <c r="CBM9" s="482"/>
      <c r="CBN9" s="30"/>
      <c r="CBO9" s="371"/>
      <c r="CBP9" s="482"/>
      <c r="CBQ9" s="21"/>
      <c r="CBR9" s="21"/>
      <c r="CBS9" s="153"/>
      <c r="CBT9" s="197"/>
      <c r="CBU9" s="30"/>
      <c r="CBV9" s="371"/>
      <c r="CBW9" s="30"/>
      <c r="CBX9" s="371"/>
      <c r="CBY9" s="30"/>
      <c r="CBZ9" s="373"/>
      <c r="CCA9" s="30"/>
      <c r="CCB9" s="371"/>
      <c r="CCC9" s="482"/>
      <c r="CCD9" s="30"/>
      <c r="CCE9" s="371"/>
      <c r="CCF9" s="482"/>
      <c r="CCG9" s="21"/>
      <c r="CCH9" s="21"/>
      <c r="CCI9" s="153"/>
      <c r="CCJ9" s="197"/>
      <c r="CCK9" s="30"/>
      <c r="CCL9" s="371"/>
      <c r="CCM9" s="30"/>
      <c r="CCN9" s="371"/>
      <c r="CCO9" s="30"/>
      <c r="CCP9" s="373"/>
      <c r="CCQ9" s="30"/>
      <c r="CCR9" s="371"/>
      <c r="CCS9" s="482"/>
      <c r="CCT9" s="30"/>
      <c r="CCU9" s="371"/>
      <c r="CCV9" s="482"/>
      <c r="CCW9" s="21"/>
      <c r="CCX9" s="21"/>
      <c r="CCY9" s="153"/>
      <c r="CCZ9" s="197"/>
      <c r="CDA9" s="30"/>
      <c r="CDB9" s="371"/>
      <c r="CDC9" s="30"/>
      <c r="CDD9" s="371"/>
      <c r="CDE9" s="30"/>
      <c r="CDF9" s="373"/>
      <c r="CDG9" s="30"/>
      <c r="CDH9" s="371"/>
      <c r="CDI9" s="482"/>
      <c r="CDJ9" s="30"/>
      <c r="CDK9" s="371"/>
      <c r="CDL9" s="482"/>
      <c r="CDM9" s="21"/>
      <c r="CDN9" s="21"/>
      <c r="CDO9" s="153"/>
      <c r="CDP9" s="197"/>
      <c r="CDQ9" s="30"/>
      <c r="CDR9" s="371"/>
      <c r="CDS9" s="30"/>
      <c r="CDT9" s="371"/>
      <c r="CDU9" s="30"/>
      <c r="CDV9" s="373"/>
      <c r="CDW9" s="30"/>
      <c r="CDX9" s="371"/>
      <c r="CDY9" s="482"/>
      <c r="CDZ9" s="30"/>
      <c r="CEA9" s="371"/>
      <c r="CEB9" s="482"/>
      <c r="CEC9" s="21"/>
      <c r="CED9" s="21"/>
      <c r="CEE9" s="153"/>
      <c r="CEF9" s="197"/>
      <c r="CEG9" s="30"/>
      <c r="CEH9" s="371"/>
      <c r="CEI9" s="30"/>
      <c r="CEJ9" s="371"/>
      <c r="CEK9" s="30"/>
      <c r="CEL9" s="373"/>
      <c r="CEM9" s="30"/>
      <c r="CEN9" s="371"/>
      <c r="CEO9" s="482"/>
      <c r="CEP9" s="30"/>
      <c r="CEQ9" s="371"/>
      <c r="CER9" s="482"/>
      <c r="CES9" s="21"/>
      <c r="CET9" s="21"/>
      <c r="CEU9" s="153"/>
      <c r="CEV9" s="197"/>
      <c r="CEW9" s="30"/>
      <c r="CEX9" s="371"/>
      <c r="CEY9" s="30"/>
      <c r="CEZ9" s="371"/>
      <c r="CFA9" s="30"/>
      <c r="CFB9" s="373"/>
      <c r="CFC9" s="30"/>
      <c r="CFD9" s="371"/>
      <c r="CFE9" s="482"/>
      <c r="CFF9" s="30"/>
      <c r="CFG9" s="371"/>
      <c r="CFH9" s="482"/>
      <c r="CFI9" s="21"/>
      <c r="CFJ9" s="21"/>
      <c r="CFK9" s="153"/>
      <c r="CFL9" s="197"/>
      <c r="CFM9" s="30"/>
      <c r="CFN9" s="371"/>
      <c r="CFO9" s="30"/>
      <c r="CFP9" s="371"/>
      <c r="CFQ9" s="30"/>
      <c r="CFR9" s="373"/>
      <c r="CFS9" s="30"/>
      <c r="CFT9" s="371"/>
      <c r="CFU9" s="482"/>
      <c r="CFV9" s="30"/>
      <c r="CFW9" s="371"/>
      <c r="CFX9" s="482"/>
      <c r="CFY9" s="21"/>
      <c r="CFZ9" s="21"/>
      <c r="CGA9" s="153"/>
      <c r="CGB9" s="197"/>
      <c r="CGC9" s="30"/>
      <c r="CGD9" s="371"/>
      <c r="CGE9" s="30"/>
      <c r="CGF9" s="371"/>
      <c r="CGG9" s="30"/>
      <c r="CGH9" s="373"/>
      <c r="CGI9" s="30"/>
      <c r="CGJ9" s="371"/>
      <c r="CGK9" s="482"/>
      <c r="CGL9" s="30"/>
      <c r="CGM9" s="371"/>
      <c r="CGN9" s="482"/>
      <c r="CGO9" s="21"/>
      <c r="CGP9" s="21"/>
      <c r="CGQ9" s="153"/>
      <c r="CGR9" s="197"/>
      <c r="CGS9" s="30"/>
      <c r="CGT9" s="371"/>
      <c r="CGU9" s="30"/>
      <c r="CGV9" s="371"/>
      <c r="CGW9" s="30"/>
      <c r="CGX9" s="373"/>
      <c r="CGY9" s="30"/>
      <c r="CGZ9" s="371"/>
      <c r="CHA9" s="482"/>
      <c r="CHB9" s="30"/>
      <c r="CHC9" s="371"/>
      <c r="CHD9" s="482"/>
      <c r="CHE9" s="21"/>
      <c r="CHF9" s="21"/>
      <c r="CHG9" s="153"/>
      <c r="CHH9" s="197"/>
      <c r="CHI9" s="30"/>
      <c r="CHJ9" s="371"/>
      <c r="CHK9" s="30"/>
      <c r="CHL9" s="371"/>
      <c r="CHM9" s="30"/>
      <c r="CHN9" s="373"/>
      <c r="CHO9" s="30"/>
      <c r="CHP9" s="371"/>
      <c r="CHQ9" s="482"/>
      <c r="CHR9" s="30"/>
      <c r="CHS9" s="371"/>
      <c r="CHT9" s="482"/>
      <c r="CHU9" s="21"/>
      <c r="CHV9" s="21"/>
      <c r="CHW9" s="153"/>
      <c r="CHX9" s="197"/>
      <c r="CHY9" s="30"/>
      <c r="CHZ9" s="371"/>
      <c r="CIA9" s="30"/>
      <c r="CIB9" s="371"/>
      <c r="CIC9" s="30"/>
      <c r="CID9" s="373"/>
      <c r="CIE9" s="30"/>
      <c r="CIF9" s="371"/>
      <c r="CIG9" s="482"/>
      <c r="CIH9" s="30"/>
      <c r="CII9" s="371"/>
      <c r="CIJ9" s="482"/>
      <c r="CIK9" s="21"/>
      <c r="CIL9" s="21"/>
      <c r="CIM9" s="153"/>
      <c r="CIN9" s="197"/>
      <c r="CIO9" s="30"/>
      <c r="CIP9" s="371"/>
      <c r="CIQ9" s="30"/>
      <c r="CIR9" s="371"/>
      <c r="CIS9" s="30"/>
      <c r="CIT9" s="373"/>
      <c r="CIU9" s="30"/>
      <c r="CIV9" s="371"/>
      <c r="CIW9" s="482"/>
      <c r="CIX9" s="30"/>
      <c r="CIY9" s="371"/>
      <c r="CIZ9" s="482"/>
      <c r="CJA9" s="21"/>
      <c r="CJB9" s="21"/>
      <c r="CJC9" s="153"/>
      <c r="CJD9" s="197"/>
      <c r="CJE9" s="30"/>
      <c r="CJF9" s="371"/>
      <c r="CJG9" s="30"/>
      <c r="CJH9" s="371"/>
      <c r="CJI9" s="30"/>
      <c r="CJJ9" s="373"/>
      <c r="CJK9" s="30"/>
      <c r="CJL9" s="371"/>
      <c r="CJM9" s="482"/>
      <c r="CJN9" s="30"/>
      <c r="CJO9" s="371"/>
      <c r="CJP9" s="482"/>
      <c r="CJQ9" s="21"/>
      <c r="CJR9" s="21"/>
      <c r="CJS9" s="153"/>
      <c r="CJT9" s="197"/>
      <c r="CJU9" s="30"/>
      <c r="CJV9" s="371"/>
      <c r="CJW9" s="30"/>
      <c r="CJX9" s="371"/>
      <c r="CJY9" s="30"/>
      <c r="CJZ9" s="373"/>
      <c r="CKA9" s="30"/>
      <c r="CKB9" s="371"/>
      <c r="CKC9" s="482"/>
      <c r="CKD9" s="30"/>
      <c r="CKE9" s="371"/>
      <c r="CKF9" s="482"/>
      <c r="CKG9" s="21"/>
      <c r="CKH9" s="21"/>
      <c r="CKI9" s="153"/>
      <c r="CKJ9" s="197"/>
      <c r="CKK9" s="30"/>
      <c r="CKL9" s="371"/>
      <c r="CKM9" s="30"/>
      <c r="CKN9" s="371"/>
      <c r="CKO9" s="30"/>
      <c r="CKP9" s="373"/>
      <c r="CKQ9" s="30"/>
      <c r="CKR9" s="371"/>
      <c r="CKS9" s="482"/>
      <c r="CKT9" s="30"/>
      <c r="CKU9" s="371"/>
      <c r="CKV9" s="482"/>
      <c r="CKW9" s="21"/>
      <c r="CKX9" s="21"/>
      <c r="CKY9" s="153"/>
      <c r="CKZ9" s="197"/>
      <c r="CLA9" s="30"/>
      <c r="CLB9" s="371"/>
      <c r="CLC9" s="30"/>
      <c r="CLD9" s="371"/>
      <c r="CLE9" s="30"/>
      <c r="CLF9" s="373"/>
      <c r="CLG9" s="30"/>
      <c r="CLH9" s="371"/>
      <c r="CLI9" s="482"/>
      <c r="CLJ9" s="30"/>
      <c r="CLK9" s="371"/>
      <c r="CLL9" s="482"/>
      <c r="CLM9" s="21"/>
      <c r="CLN9" s="21"/>
      <c r="CLO9" s="153"/>
      <c r="CLP9" s="197"/>
      <c r="CLQ9" s="30"/>
      <c r="CLR9" s="371"/>
      <c r="CLS9" s="30"/>
      <c r="CLT9" s="371"/>
      <c r="CLU9" s="30"/>
      <c r="CLV9" s="373"/>
      <c r="CLW9" s="30"/>
      <c r="CLX9" s="371"/>
      <c r="CLY9" s="482"/>
      <c r="CLZ9" s="30"/>
      <c r="CMA9" s="371"/>
      <c r="CMB9" s="482"/>
      <c r="CMC9" s="21"/>
      <c r="CMD9" s="21"/>
      <c r="CME9" s="153"/>
      <c r="CMF9" s="197"/>
      <c r="CMG9" s="30"/>
      <c r="CMH9" s="371"/>
      <c r="CMI9" s="30"/>
      <c r="CMJ9" s="371"/>
      <c r="CMK9" s="30"/>
      <c r="CML9" s="373"/>
      <c r="CMM9" s="30"/>
      <c r="CMN9" s="371"/>
      <c r="CMO9" s="482"/>
      <c r="CMP9" s="30"/>
      <c r="CMQ9" s="371"/>
      <c r="CMR9" s="482"/>
      <c r="CMS9" s="21"/>
      <c r="CMT9" s="21"/>
      <c r="CMU9" s="153"/>
      <c r="CMV9" s="197"/>
      <c r="CMW9" s="30"/>
      <c r="CMX9" s="371"/>
      <c r="CMY9" s="30"/>
      <c r="CMZ9" s="371"/>
      <c r="CNA9" s="30"/>
      <c r="CNB9" s="373"/>
      <c r="CNC9" s="30"/>
      <c r="CND9" s="371"/>
      <c r="CNE9" s="482"/>
      <c r="CNF9" s="30"/>
      <c r="CNG9" s="371"/>
      <c r="CNH9" s="482"/>
      <c r="CNI9" s="21"/>
      <c r="CNJ9" s="21"/>
      <c r="CNK9" s="153"/>
      <c r="CNL9" s="197"/>
      <c r="CNM9" s="30"/>
      <c r="CNN9" s="371"/>
      <c r="CNO9" s="30"/>
      <c r="CNP9" s="371"/>
      <c r="CNQ9" s="30"/>
      <c r="CNR9" s="373"/>
      <c r="CNS9" s="30"/>
      <c r="CNT9" s="371"/>
      <c r="CNU9" s="482"/>
      <c r="CNV9" s="30"/>
      <c r="CNW9" s="371"/>
      <c r="CNX9" s="482"/>
      <c r="CNY9" s="21"/>
      <c r="CNZ9" s="21"/>
      <c r="COA9" s="153"/>
      <c r="COB9" s="197"/>
      <c r="COC9" s="30"/>
      <c r="COD9" s="371"/>
      <c r="COE9" s="30"/>
      <c r="COF9" s="371"/>
      <c r="COG9" s="30"/>
      <c r="COH9" s="373"/>
      <c r="COI9" s="30"/>
      <c r="COJ9" s="371"/>
      <c r="COK9" s="482"/>
      <c r="COL9" s="30"/>
      <c r="COM9" s="371"/>
      <c r="CON9" s="482"/>
      <c r="COO9" s="21"/>
      <c r="COP9" s="21"/>
      <c r="COQ9" s="153"/>
      <c r="COR9" s="197"/>
      <c r="COS9" s="30"/>
      <c r="COT9" s="371"/>
      <c r="COU9" s="30"/>
      <c r="COV9" s="371"/>
      <c r="COW9" s="30"/>
      <c r="COX9" s="373"/>
      <c r="COY9" s="30"/>
      <c r="COZ9" s="371"/>
      <c r="CPA9" s="482"/>
      <c r="CPB9" s="30"/>
      <c r="CPC9" s="371"/>
      <c r="CPD9" s="482"/>
      <c r="CPE9" s="21"/>
      <c r="CPF9" s="21"/>
      <c r="CPG9" s="153"/>
      <c r="CPH9" s="197"/>
      <c r="CPI9" s="30"/>
      <c r="CPJ9" s="371"/>
      <c r="CPK9" s="30"/>
      <c r="CPL9" s="371"/>
      <c r="CPM9" s="30"/>
      <c r="CPN9" s="373"/>
      <c r="CPO9" s="30"/>
      <c r="CPP9" s="371"/>
      <c r="CPQ9" s="482"/>
      <c r="CPR9" s="30"/>
      <c r="CPS9" s="371"/>
      <c r="CPT9" s="482"/>
      <c r="CPU9" s="21"/>
      <c r="CPV9" s="21"/>
      <c r="CPW9" s="153"/>
      <c r="CPX9" s="197"/>
      <c r="CPY9" s="30"/>
      <c r="CPZ9" s="371"/>
      <c r="CQA9" s="30"/>
      <c r="CQB9" s="371"/>
      <c r="CQC9" s="30"/>
      <c r="CQD9" s="373"/>
      <c r="CQE9" s="30"/>
      <c r="CQF9" s="371"/>
      <c r="CQG9" s="482"/>
      <c r="CQH9" s="30"/>
      <c r="CQI9" s="371"/>
      <c r="CQJ9" s="482"/>
      <c r="CQK9" s="21"/>
      <c r="CQL9" s="21"/>
      <c r="CQM9" s="153"/>
      <c r="CQN9" s="197"/>
      <c r="CQO9" s="30"/>
      <c r="CQP9" s="371"/>
      <c r="CQQ9" s="30"/>
      <c r="CQR9" s="371"/>
      <c r="CQS9" s="30"/>
      <c r="CQT9" s="373"/>
      <c r="CQU9" s="30"/>
      <c r="CQV9" s="371"/>
      <c r="CQW9" s="482"/>
      <c r="CQX9" s="30"/>
      <c r="CQY9" s="371"/>
      <c r="CQZ9" s="482"/>
      <c r="CRA9" s="21"/>
      <c r="CRB9" s="21"/>
      <c r="CRC9" s="153"/>
      <c r="CRD9" s="197"/>
      <c r="CRE9" s="30"/>
      <c r="CRF9" s="371"/>
      <c r="CRG9" s="30"/>
      <c r="CRH9" s="371"/>
      <c r="CRI9" s="30"/>
      <c r="CRJ9" s="373"/>
      <c r="CRK9" s="30"/>
      <c r="CRL9" s="371"/>
      <c r="CRM9" s="482"/>
      <c r="CRN9" s="30"/>
      <c r="CRO9" s="371"/>
      <c r="CRP9" s="482"/>
      <c r="CRQ9" s="21"/>
      <c r="CRR9" s="21"/>
      <c r="CRS9" s="153"/>
      <c r="CRT9" s="197"/>
      <c r="CRU9" s="30"/>
      <c r="CRV9" s="371"/>
      <c r="CRW9" s="30"/>
      <c r="CRX9" s="371"/>
      <c r="CRY9" s="30"/>
      <c r="CRZ9" s="373"/>
      <c r="CSA9" s="30"/>
      <c r="CSB9" s="371"/>
      <c r="CSC9" s="482"/>
      <c r="CSD9" s="30"/>
      <c r="CSE9" s="371"/>
      <c r="CSF9" s="482"/>
      <c r="CSG9" s="21"/>
      <c r="CSH9" s="21"/>
      <c r="CSI9" s="153"/>
      <c r="CSJ9" s="197"/>
      <c r="CSK9" s="30"/>
      <c r="CSL9" s="371"/>
      <c r="CSM9" s="30"/>
      <c r="CSN9" s="371"/>
      <c r="CSO9" s="30"/>
      <c r="CSP9" s="373"/>
      <c r="CSQ9" s="30"/>
      <c r="CSR9" s="371"/>
      <c r="CSS9" s="482"/>
      <c r="CST9" s="30"/>
      <c r="CSU9" s="371"/>
      <c r="CSV9" s="482"/>
      <c r="CSW9" s="21"/>
      <c r="CSX9" s="21"/>
      <c r="CSY9" s="153"/>
      <c r="CSZ9" s="197"/>
      <c r="CTA9" s="30"/>
      <c r="CTB9" s="371"/>
      <c r="CTC9" s="30"/>
      <c r="CTD9" s="371"/>
      <c r="CTE9" s="30"/>
      <c r="CTF9" s="373"/>
      <c r="CTG9" s="30"/>
      <c r="CTH9" s="371"/>
      <c r="CTI9" s="482"/>
      <c r="CTJ9" s="30"/>
      <c r="CTK9" s="371"/>
      <c r="CTL9" s="482"/>
      <c r="CTM9" s="21"/>
      <c r="CTN9" s="21"/>
      <c r="CTO9" s="153"/>
      <c r="CTP9" s="197"/>
      <c r="CTQ9" s="30"/>
      <c r="CTR9" s="371"/>
      <c r="CTS9" s="30"/>
      <c r="CTT9" s="371"/>
      <c r="CTU9" s="30"/>
      <c r="CTV9" s="373"/>
      <c r="CTW9" s="30"/>
      <c r="CTX9" s="371"/>
      <c r="CTY9" s="482"/>
      <c r="CTZ9" s="30"/>
      <c r="CUA9" s="371"/>
      <c r="CUB9" s="482"/>
      <c r="CUC9" s="21"/>
      <c r="CUD9" s="21"/>
      <c r="CUE9" s="153"/>
      <c r="CUF9" s="197"/>
      <c r="CUG9" s="30"/>
      <c r="CUH9" s="371"/>
      <c r="CUI9" s="30"/>
      <c r="CUJ9" s="371"/>
      <c r="CUK9" s="30"/>
      <c r="CUL9" s="373"/>
      <c r="CUM9" s="30"/>
      <c r="CUN9" s="371"/>
      <c r="CUO9" s="482"/>
      <c r="CUP9" s="30"/>
      <c r="CUQ9" s="371"/>
      <c r="CUR9" s="482"/>
      <c r="CUS9" s="21"/>
      <c r="CUT9" s="21"/>
      <c r="CUU9" s="153"/>
      <c r="CUV9" s="197"/>
      <c r="CUW9" s="30"/>
      <c r="CUX9" s="371"/>
      <c r="CUY9" s="30"/>
      <c r="CUZ9" s="371"/>
      <c r="CVA9" s="30"/>
      <c r="CVB9" s="373"/>
      <c r="CVC9" s="30"/>
      <c r="CVD9" s="371"/>
      <c r="CVE9" s="482"/>
      <c r="CVF9" s="30"/>
      <c r="CVG9" s="371"/>
      <c r="CVH9" s="482"/>
      <c r="CVI9" s="21"/>
      <c r="CVJ9" s="21"/>
      <c r="CVK9" s="153"/>
      <c r="CVL9" s="197"/>
      <c r="CVM9" s="30"/>
      <c r="CVN9" s="371"/>
      <c r="CVO9" s="30"/>
      <c r="CVP9" s="371"/>
      <c r="CVQ9" s="30"/>
      <c r="CVR9" s="373"/>
      <c r="CVS9" s="30"/>
      <c r="CVT9" s="371"/>
      <c r="CVU9" s="482"/>
      <c r="CVV9" s="30"/>
      <c r="CVW9" s="371"/>
      <c r="CVX9" s="482"/>
      <c r="CVY9" s="21"/>
      <c r="CVZ9" s="21"/>
      <c r="CWA9" s="153"/>
      <c r="CWB9" s="197"/>
      <c r="CWC9" s="30"/>
      <c r="CWD9" s="371"/>
      <c r="CWE9" s="30"/>
      <c r="CWF9" s="371"/>
      <c r="CWG9" s="30"/>
      <c r="CWH9" s="373"/>
      <c r="CWI9" s="30"/>
      <c r="CWJ9" s="371"/>
      <c r="CWK9" s="482"/>
      <c r="CWL9" s="30"/>
      <c r="CWM9" s="371"/>
      <c r="CWN9" s="482"/>
      <c r="CWO9" s="21"/>
      <c r="CWP9" s="21"/>
      <c r="CWQ9" s="153"/>
      <c r="CWR9" s="197"/>
      <c r="CWS9" s="30"/>
      <c r="CWT9" s="371"/>
      <c r="CWU9" s="30"/>
      <c r="CWV9" s="371"/>
      <c r="CWW9" s="30"/>
      <c r="CWX9" s="373"/>
      <c r="CWY9" s="30"/>
      <c r="CWZ9" s="371"/>
      <c r="CXA9" s="482"/>
      <c r="CXB9" s="30"/>
      <c r="CXC9" s="371"/>
      <c r="CXD9" s="482"/>
      <c r="CXE9" s="21"/>
      <c r="CXF9" s="21"/>
      <c r="CXG9" s="153"/>
      <c r="CXH9" s="197"/>
      <c r="CXI9" s="30"/>
      <c r="CXJ9" s="371"/>
      <c r="CXK9" s="30"/>
      <c r="CXL9" s="371"/>
      <c r="CXM9" s="30"/>
      <c r="CXN9" s="373"/>
      <c r="CXO9" s="30"/>
      <c r="CXP9" s="371"/>
      <c r="CXQ9" s="482"/>
      <c r="CXR9" s="30"/>
      <c r="CXS9" s="371"/>
      <c r="CXT9" s="482"/>
      <c r="CXU9" s="21"/>
      <c r="CXV9" s="21"/>
      <c r="CXW9" s="153"/>
      <c r="CXX9" s="197"/>
      <c r="CXY9" s="30"/>
      <c r="CXZ9" s="371"/>
      <c r="CYA9" s="30"/>
      <c r="CYB9" s="371"/>
      <c r="CYC9" s="30"/>
      <c r="CYD9" s="373"/>
      <c r="CYE9" s="30"/>
      <c r="CYF9" s="371"/>
      <c r="CYG9" s="482"/>
      <c r="CYH9" s="30"/>
      <c r="CYI9" s="371"/>
      <c r="CYJ9" s="482"/>
      <c r="CYK9" s="21"/>
      <c r="CYL9" s="21"/>
      <c r="CYM9" s="153"/>
      <c r="CYN9" s="197"/>
      <c r="CYO9" s="30"/>
      <c r="CYP9" s="371"/>
      <c r="CYQ9" s="30"/>
      <c r="CYR9" s="371"/>
      <c r="CYS9" s="30"/>
      <c r="CYT9" s="373"/>
      <c r="CYU9" s="30"/>
      <c r="CYV9" s="371"/>
      <c r="CYW9" s="482"/>
      <c r="CYX9" s="30"/>
      <c r="CYY9" s="371"/>
      <c r="CYZ9" s="482"/>
      <c r="CZA9" s="21"/>
      <c r="CZB9" s="21"/>
      <c r="CZC9" s="153"/>
      <c r="CZD9" s="197"/>
      <c r="CZE9" s="30"/>
      <c r="CZF9" s="371"/>
      <c r="CZG9" s="30"/>
      <c r="CZH9" s="371"/>
      <c r="CZI9" s="30"/>
      <c r="CZJ9" s="373"/>
      <c r="CZK9" s="30"/>
      <c r="CZL9" s="371"/>
      <c r="CZM9" s="482"/>
      <c r="CZN9" s="30"/>
      <c r="CZO9" s="371"/>
      <c r="CZP9" s="482"/>
      <c r="CZQ9" s="21"/>
      <c r="CZR9" s="21"/>
      <c r="CZS9" s="153"/>
      <c r="CZT9" s="197"/>
      <c r="CZU9" s="30"/>
      <c r="CZV9" s="371"/>
      <c r="CZW9" s="30"/>
      <c r="CZX9" s="371"/>
      <c r="CZY9" s="30"/>
      <c r="CZZ9" s="373"/>
      <c r="DAA9" s="30"/>
      <c r="DAB9" s="371"/>
      <c r="DAC9" s="482"/>
      <c r="DAD9" s="30"/>
      <c r="DAE9" s="371"/>
      <c r="DAF9" s="482"/>
      <c r="DAG9" s="21"/>
      <c r="DAH9" s="21"/>
      <c r="DAI9" s="153"/>
      <c r="DAJ9" s="197"/>
      <c r="DAK9" s="30"/>
      <c r="DAL9" s="371"/>
      <c r="DAM9" s="30"/>
      <c r="DAN9" s="371"/>
      <c r="DAO9" s="30"/>
      <c r="DAP9" s="373"/>
      <c r="DAQ9" s="30"/>
      <c r="DAR9" s="371"/>
      <c r="DAS9" s="482"/>
      <c r="DAT9" s="30"/>
      <c r="DAU9" s="371"/>
      <c r="DAV9" s="482"/>
      <c r="DAW9" s="21"/>
      <c r="DAX9" s="21"/>
      <c r="DAY9" s="153"/>
      <c r="DAZ9" s="197"/>
      <c r="DBA9" s="30"/>
      <c r="DBB9" s="371"/>
      <c r="DBC9" s="30"/>
      <c r="DBD9" s="371"/>
      <c r="DBE9" s="30"/>
      <c r="DBF9" s="373"/>
      <c r="DBG9" s="30"/>
      <c r="DBH9" s="371"/>
      <c r="DBI9" s="482"/>
      <c r="DBJ9" s="30"/>
      <c r="DBK9" s="371"/>
      <c r="DBL9" s="482"/>
      <c r="DBM9" s="21"/>
      <c r="DBN9" s="21"/>
      <c r="DBO9" s="153"/>
      <c r="DBP9" s="197"/>
      <c r="DBQ9" s="30"/>
      <c r="DBR9" s="371"/>
      <c r="DBS9" s="30"/>
      <c r="DBT9" s="371"/>
      <c r="DBU9" s="30"/>
      <c r="DBV9" s="373"/>
      <c r="DBW9" s="30"/>
      <c r="DBX9" s="371"/>
      <c r="DBY9" s="482"/>
      <c r="DBZ9" s="30"/>
      <c r="DCA9" s="371"/>
      <c r="DCB9" s="482"/>
      <c r="DCC9" s="21"/>
      <c r="DCD9" s="21"/>
      <c r="DCE9" s="153"/>
      <c r="DCF9" s="197"/>
      <c r="DCG9" s="30"/>
      <c r="DCH9" s="371"/>
      <c r="DCI9" s="30"/>
      <c r="DCJ9" s="371"/>
      <c r="DCK9" s="30"/>
      <c r="DCL9" s="373"/>
      <c r="DCM9" s="30"/>
      <c r="DCN9" s="371"/>
      <c r="DCO9" s="482"/>
      <c r="DCP9" s="30"/>
      <c r="DCQ9" s="371"/>
      <c r="DCR9" s="482"/>
      <c r="DCS9" s="21"/>
      <c r="DCT9" s="21"/>
      <c r="DCU9" s="153"/>
      <c r="DCV9" s="197"/>
      <c r="DCW9" s="30"/>
      <c r="DCX9" s="371"/>
      <c r="DCY9" s="30"/>
      <c r="DCZ9" s="371"/>
      <c r="DDA9" s="30"/>
      <c r="DDB9" s="373"/>
      <c r="DDC9" s="30"/>
      <c r="DDD9" s="371"/>
      <c r="DDE9" s="482"/>
      <c r="DDF9" s="30"/>
      <c r="DDG9" s="371"/>
      <c r="DDH9" s="482"/>
      <c r="DDI9" s="21"/>
      <c r="DDJ9" s="21"/>
      <c r="DDK9" s="153"/>
      <c r="DDL9" s="197"/>
      <c r="DDM9" s="30"/>
      <c r="DDN9" s="371"/>
      <c r="DDO9" s="30"/>
      <c r="DDP9" s="371"/>
      <c r="DDQ9" s="30"/>
      <c r="DDR9" s="373"/>
      <c r="DDS9" s="30"/>
      <c r="DDT9" s="371"/>
      <c r="DDU9" s="482"/>
      <c r="DDV9" s="30"/>
      <c r="DDW9" s="371"/>
      <c r="DDX9" s="482"/>
      <c r="DDY9" s="21"/>
      <c r="DDZ9" s="21"/>
      <c r="DEA9" s="153"/>
      <c r="DEB9" s="197"/>
      <c r="DEC9" s="30"/>
      <c r="DED9" s="371"/>
      <c r="DEE9" s="30"/>
      <c r="DEF9" s="371"/>
      <c r="DEG9" s="30"/>
      <c r="DEH9" s="373"/>
      <c r="DEI9" s="30"/>
      <c r="DEJ9" s="371"/>
      <c r="DEK9" s="482"/>
      <c r="DEL9" s="30"/>
      <c r="DEM9" s="371"/>
      <c r="DEN9" s="482"/>
      <c r="DEO9" s="21"/>
      <c r="DEP9" s="21"/>
      <c r="DEQ9" s="153"/>
      <c r="DER9" s="197"/>
      <c r="DES9" s="30"/>
      <c r="DET9" s="371"/>
      <c r="DEU9" s="30"/>
      <c r="DEV9" s="371"/>
      <c r="DEW9" s="30"/>
      <c r="DEX9" s="373"/>
      <c r="DEY9" s="30"/>
      <c r="DEZ9" s="371"/>
      <c r="DFA9" s="482"/>
      <c r="DFB9" s="30"/>
      <c r="DFC9" s="371"/>
      <c r="DFD9" s="482"/>
      <c r="DFE9" s="21"/>
      <c r="DFF9" s="21"/>
      <c r="DFG9" s="153"/>
      <c r="DFH9" s="197"/>
      <c r="DFI9" s="30"/>
      <c r="DFJ9" s="371"/>
      <c r="DFK9" s="30"/>
      <c r="DFL9" s="371"/>
      <c r="DFM9" s="30"/>
      <c r="DFN9" s="373"/>
      <c r="DFO9" s="30"/>
      <c r="DFP9" s="371"/>
      <c r="DFQ9" s="482"/>
      <c r="DFR9" s="30"/>
      <c r="DFS9" s="371"/>
      <c r="DFT9" s="482"/>
      <c r="DFU9" s="21"/>
      <c r="DFV9" s="21"/>
      <c r="DFW9" s="153"/>
      <c r="DFX9" s="197"/>
      <c r="DFY9" s="30"/>
      <c r="DFZ9" s="371"/>
      <c r="DGA9" s="30"/>
      <c r="DGB9" s="371"/>
      <c r="DGC9" s="30"/>
      <c r="DGD9" s="373"/>
      <c r="DGE9" s="30"/>
      <c r="DGF9" s="371"/>
      <c r="DGG9" s="482"/>
      <c r="DGH9" s="30"/>
      <c r="DGI9" s="371"/>
      <c r="DGJ9" s="482"/>
      <c r="DGK9" s="21"/>
      <c r="DGL9" s="21"/>
      <c r="DGM9" s="153"/>
      <c r="DGN9" s="197"/>
      <c r="DGO9" s="30"/>
      <c r="DGP9" s="371"/>
      <c r="DGQ9" s="30"/>
      <c r="DGR9" s="371"/>
      <c r="DGS9" s="30"/>
      <c r="DGT9" s="373"/>
      <c r="DGU9" s="30"/>
      <c r="DGV9" s="371"/>
      <c r="DGW9" s="482"/>
      <c r="DGX9" s="30"/>
      <c r="DGY9" s="371"/>
      <c r="DGZ9" s="482"/>
      <c r="DHA9" s="21"/>
      <c r="DHB9" s="21"/>
      <c r="DHC9" s="153"/>
      <c r="DHD9" s="197"/>
      <c r="DHE9" s="30"/>
      <c r="DHF9" s="371"/>
      <c r="DHG9" s="30"/>
      <c r="DHH9" s="371"/>
      <c r="DHI9" s="30"/>
      <c r="DHJ9" s="373"/>
      <c r="DHK9" s="30"/>
      <c r="DHL9" s="371"/>
      <c r="DHM9" s="482"/>
      <c r="DHN9" s="30"/>
      <c r="DHO9" s="371"/>
      <c r="DHP9" s="482"/>
      <c r="DHQ9" s="21"/>
      <c r="DHR9" s="21"/>
      <c r="DHS9" s="153"/>
      <c r="DHT9" s="197"/>
      <c r="DHU9" s="30"/>
      <c r="DHV9" s="371"/>
      <c r="DHW9" s="30"/>
      <c r="DHX9" s="371"/>
      <c r="DHY9" s="30"/>
      <c r="DHZ9" s="373"/>
      <c r="DIA9" s="30"/>
      <c r="DIB9" s="371"/>
      <c r="DIC9" s="482"/>
      <c r="DID9" s="30"/>
      <c r="DIE9" s="371"/>
      <c r="DIF9" s="482"/>
      <c r="DIG9" s="21"/>
      <c r="DIH9" s="21"/>
      <c r="DII9" s="153"/>
      <c r="DIJ9" s="197"/>
      <c r="DIK9" s="30"/>
      <c r="DIL9" s="371"/>
      <c r="DIM9" s="30"/>
      <c r="DIN9" s="371"/>
      <c r="DIO9" s="30"/>
      <c r="DIP9" s="373"/>
      <c r="DIQ9" s="30"/>
      <c r="DIR9" s="371"/>
      <c r="DIS9" s="482"/>
      <c r="DIT9" s="30"/>
      <c r="DIU9" s="371"/>
      <c r="DIV9" s="482"/>
      <c r="DIW9" s="21"/>
      <c r="DIX9" s="21"/>
      <c r="DIY9" s="153"/>
      <c r="DIZ9" s="197"/>
      <c r="DJA9" s="30"/>
      <c r="DJB9" s="371"/>
      <c r="DJC9" s="30"/>
      <c r="DJD9" s="371"/>
      <c r="DJE9" s="30"/>
      <c r="DJF9" s="373"/>
      <c r="DJG9" s="30"/>
      <c r="DJH9" s="371"/>
      <c r="DJI9" s="482"/>
      <c r="DJJ9" s="30"/>
      <c r="DJK9" s="371"/>
      <c r="DJL9" s="482"/>
      <c r="DJM9" s="21"/>
      <c r="DJN9" s="21"/>
      <c r="DJO9" s="153"/>
      <c r="DJP9" s="197"/>
      <c r="DJQ9" s="30"/>
      <c r="DJR9" s="371"/>
      <c r="DJS9" s="30"/>
      <c r="DJT9" s="371"/>
      <c r="DJU9" s="30"/>
      <c r="DJV9" s="373"/>
      <c r="DJW9" s="30"/>
      <c r="DJX9" s="371"/>
      <c r="DJY9" s="482"/>
      <c r="DJZ9" s="30"/>
      <c r="DKA9" s="371"/>
      <c r="DKB9" s="482"/>
      <c r="DKC9" s="21"/>
      <c r="DKD9" s="21"/>
      <c r="DKE9" s="153"/>
      <c r="DKF9" s="197"/>
      <c r="DKG9" s="30"/>
      <c r="DKH9" s="371"/>
      <c r="DKI9" s="30"/>
      <c r="DKJ9" s="371"/>
      <c r="DKK9" s="30"/>
      <c r="DKL9" s="373"/>
      <c r="DKM9" s="30"/>
      <c r="DKN9" s="371"/>
      <c r="DKO9" s="482"/>
      <c r="DKP9" s="30"/>
      <c r="DKQ9" s="371"/>
      <c r="DKR9" s="482"/>
      <c r="DKS9" s="21"/>
      <c r="DKT9" s="21"/>
      <c r="DKU9" s="153"/>
      <c r="DKV9" s="197"/>
      <c r="DKW9" s="30"/>
      <c r="DKX9" s="371"/>
      <c r="DKY9" s="30"/>
      <c r="DKZ9" s="371"/>
      <c r="DLA9" s="30"/>
      <c r="DLB9" s="373"/>
      <c r="DLC9" s="30"/>
      <c r="DLD9" s="371"/>
      <c r="DLE9" s="482"/>
      <c r="DLF9" s="30"/>
      <c r="DLG9" s="371"/>
      <c r="DLH9" s="482"/>
      <c r="DLI9" s="21"/>
      <c r="DLJ9" s="21"/>
      <c r="DLK9" s="153"/>
      <c r="DLL9" s="197"/>
      <c r="DLM9" s="30"/>
      <c r="DLN9" s="371"/>
      <c r="DLO9" s="30"/>
      <c r="DLP9" s="371"/>
      <c r="DLQ9" s="30"/>
      <c r="DLR9" s="373"/>
      <c r="DLS9" s="30"/>
      <c r="DLT9" s="371"/>
      <c r="DLU9" s="482"/>
      <c r="DLV9" s="30"/>
      <c r="DLW9" s="371"/>
      <c r="DLX9" s="482"/>
      <c r="DLY9" s="21"/>
      <c r="DLZ9" s="21"/>
      <c r="DMA9" s="153"/>
      <c r="DMB9" s="197"/>
      <c r="DMC9" s="30"/>
      <c r="DMD9" s="371"/>
      <c r="DME9" s="30"/>
      <c r="DMF9" s="371"/>
      <c r="DMG9" s="30"/>
      <c r="DMH9" s="373"/>
      <c r="DMI9" s="30"/>
      <c r="DMJ9" s="371"/>
      <c r="DMK9" s="482"/>
      <c r="DML9" s="30"/>
      <c r="DMM9" s="371"/>
      <c r="DMN9" s="482"/>
      <c r="DMO9" s="21"/>
      <c r="DMP9" s="21"/>
      <c r="DMQ9" s="153"/>
      <c r="DMR9" s="197"/>
      <c r="DMS9" s="30"/>
      <c r="DMT9" s="371"/>
      <c r="DMU9" s="30"/>
      <c r="DMV9" s="371"/>
      <c r="DMW9" s="30"/>
      <c r="DMX9" s="373"/>
      <c r="DMY9" s="30"/>
      <c r="DMZ9" s="371"/>
      <c r="DNA9" s="482"/>
      <c r="DNB9" s="30"/>
      <c r="DNC9" s="371"/>
      <c r="DND9" s="482"/>
      <c r="DNE9" s="21"/>
      <c r="DNF9" s="21"/>
      <c r="DNG9" s="153"/>
      <c r="DNH9" s="197"/>
      <c r="DNI9" s="30"/>
      <c r="DNJ9" s="371"/>
      <c r="DNK9" s="30"/>
      <c r="DNL9" s="371"/>
      <c r="DNM9" s="30"/>
      <c r="DNN9" s="373"/>
      <c r="DNO9" s="30"/>
      <c r="DNP9" s="371"/>
      <c r="DNQ9" s="482"/>
      <c r="DNR9" s="30"/>
      <c r="DNS9" s="371"/>
      <c r="DNT9" s="482"/>
      <c r="DNU9" s="21"/>
      <c r="DNV9" s="21"/>
      <c r="DNW9" s="153"/>
      <c r="DNX9" s="197"/>
      <c r="DNY9" s="30"/>
      <c r="DNZ9" s="371"/>
      <c r="DOA9" s="30"/>
      <c r="DOB9" s="371"/>
      <c r="DOC9" s="30"/>
      <c r="DOD9" s="373"/>
      <c r="DOE9" s="30"/>
      <c r="DOF9" s="371"/>
      <c r="DOG9" s="482"/>
      <c r="DOH9" s="30"/>
      <c r="DOI9" s="371"/>
      <c r="DOJ9" s="482"/>
      <c r="DOK9" s="21"/>
      <c r="DOL9" s="21"/>
      <c r="DOM9" s="153"/>
      <c r="DON9" s="197"/>
      <c r="DOO9" s="30"/>
      <c r="DOP9" s="371"/>
      <c r="DOQ9" s="30"/>
      <c r="DOR9" s="371"/>
      <c r="DOS9" s="30"/>
      <c r="DOT9" s="373"/>
      <c r="DOU9" s="30"/>
      <c r="DOV9" s="371"/>
      <c r="DOW9" s="482"/>
      <c r="DOX9" s="30"/>
      <c r="DOY9" s="371"/>
      <c r="DOZ9" s="482"/>
      <c r="DPA9" s="21"/>
      <c r="DPB9" s="21"/>
      <c r="DPC9" s="153"/>
      <c r="DPD9" s="197"/>
      <c r="DPE9" s="30"/>
      <c r="DPF9" s="371"/>
      <c r="DPG9" s="30"/>
      <c r="DPH9" s="371"/>
      <c r="DPI9" s="30"/>
      <c r="DPJ9" s="373"/>
      <c r="DPK9" s="30"/>
      <c r="DPL9" s="371"/>
      <c r="DPM9" s="482"/>
      <c r="DPN9" s="30"/>
      <c r="DPO9" s="371"/>
      <c r="DPP9" s="482"/>
      <c r="DPQ9" s="21"/>
      <c r="DPR9" s="21"/>
      <c r="DPS9" s="153"/>
      <c r="DPT9" s="197"/>
      <c r="DPU9" s="30"/>
      <c r="DPV9" s="371"/>
      <c r="DPW9" s="30"/>
      <c r="DPX9" s="371"/>
      <c r="DPY9" s="30"/>
      <c r="DPZ9" s="373"/>
      <c r="DQA9" s="30"/>
      <c r="DQB9" s="371"/>
      <c r="DQC9" s="482"/>
      <c r="DQD9" s="30"/>
      <c r="DQE9" s="371"/>
      <c r="DQF9" s="482"/>
      <c r="DQG9" s="21"/>
      <c r="DQH9" s="21"/>
      <c r="DQI9" s="153"/>
      <c r="DQJ9" s="197"/>
      <c r="DQK9" s="30"/>
      <c r="DQL9" s="371"/>
      <c r="DQM9" s="30"/>
      <c r="DQN9" s="371"/>
      <c r="DQO9" s="30"/>
      <c r="DQP9" s="373"/>
      <c r="DQQ9" s="30"/>
      <c r="DQR9" s="371"/>
      <c r="DQS9" s="482"/>
      <c r="DQT9" s="30"/>
      <c r="DQU9" s="371"/>
      <c r="DQV9" s="482"/>
      <c r="DQW9" s="21"/>
      <c r="DQX9" s="21"/>
      <c r="DQY9" s="153"/>
      <c r="DQZ9" s="197"/>
      <c r="DRA9" s="30"/>
      <c r="DRB9" s="371"/>
      <c r="DRC9" s="30"/>
      <c r="DRD9" s="371"/>
      <c r="DRE9" s="30"/>
      <c r="DRF9" s="373"/>
      <c r="DRG9" s="30"/>
      <c r="DRH9" s="371"/>
      <c r="DRI9" s="482"/>
      <c r="DRJ9" s="30"/>
      <c r="DRK9" s="371"/>
      <c r="DRL9" s="482"/>
      <c r="DRM9" s="21"/>
      <c r="DRN9" s="21"/>
      <c r="DRO9" s="153"/>
      <c r="DRP9" s="197"/>
      <c r="DRQ9" s="30"/>
      <c r="DRR9" s="371"/>
      <c r="DRS9" s="30"/>
      <c r="DRT9" s="371"/>
      <c r="DRU9" s="30"/>
      <c r="DRV9" s="373"/>
      <c r="DRW9" s="30"/>
      <c r="DRX9" s="371"/>
      <c r="DRY9" s="482"/>
      <c r="DRZ9" s="30"/>
      <c r="DSA9" s="371"/>
      <c r="DSB9" s="482"/>
      <c r="DSC9" s="21"/>
      <c r="DSD9" s="21"/>
      <c r="DSE9" s="153"/>
      <c r="DSF9" s="197"/>
      <c r="DSG9" s="30"/>
      <c r="DSH9" s="371"/>
      <c r="DSI9" s="30"/>
      <c r="DSJ9" s="371"/>
      <c r="DSK9" s="30"/>
      <c r="DSL9" s="373"/>
      <c r="DSM9" s="30"/>
      <c r="DSN9" s="371"/>
      <c r="DSO9" s="482"/>
      <c r="DSP9" s="30"/>
      <c r="DSQ9" s="371"/>
      <c r="DSR9" s="482"/>
      <c r="DSS9" s="21"/>
      <c r="DST9" s="21"/>
      <c r="DSU9" s="153"/>
      <c r="DSV9" s="197"/>
      <c r="DSW9" s="30"/>
      <c r="DSX9" s="371"/>
      <c r="DSY9" s="30"/>
      <c r="DSZ9" s="371"/>
      <c r="DTA9" s="30"/>
      <c r="DTB9" s="373"/>
      <c r="DTC9" s="30"/>
      <c r="DTD9" s="371"/>
      <c r="DTE9" s="482"/>
      <c r="DTF9" s="30"/>
      <c r="DTG9" s="371"/>
      <c r="DTH9" s="482"/>
      <c r="DTI9" s="21"/>
      <c r="DTJ9" s="21"/>
      <c r="DTK9" s="153"/>
      <c r="DTL9" s="197"/>
      <c r="DTM9" s="30"/>
      <c r="DTN9" s="371"/>
      <c r="DTO9" s="30"/>
      <c r="DTP9" s="371"/>
      <c r="DTQ9" s="30"/>
      <c r="DTR9" s="373"/>
      <c r="DTS9" s="30"/>
      <c r="DTT9" s="371"/>
      <c r="DTU9" s="482"/>
      <c r="DTV9" s="30"/>
      <c r="DTW9" s="371"/>
      <c r="DTX9" s="482"/>
      <c r="DTY9" s="21"/>
      <c r="DTZ9" s="21"/>
      <c r="DUA9" s="153"/>
      <c r="DUB9" s="197"/>
      <c r="DUC9" s="30"/>
      <c r="DUD9" s="371"/>
      <c r="DUE9" s="30"/>
      <c r="DUF9" s="371"/>
      <c r="DUG9" s="30"/>
      <c r="DUH9" s="373"/>
      <c r="DUI9" s="30"/>
      <c r="DUJ9" s="371"/>
      <c r="DUK9" s="482"/>
      <c r="DUL9" s="30"/>
      <c r="DUM9" s="371"/>
      <c r="DUN9" s="482"/>
      <c r="DUO9" s="21"/>
      <c r="DUP9" s="21"/>
      <c r="DUQ9" s="153"/>
      <c r="DUR9" s="197"/>
      <c r="DUS9" s="30"/>
      <c r="DUT9" s="371"/>
      <c r="DUU9" s="30"/>
      <c r="DUV9" s="371"/>
      <c r="DUW9" s="30"/>
      <c r="DUX9" s="373"/>
      <c r="DUY9" s="30"/>
      <c r="DUZ9" s="371"/>
      <c r="DVA9" s="482"/>
      <c r="DVB9" s="30"/>
      <c r="DVC9" s="371"/>
      <c r="DVD9" s="482"/>
      <c r="DVE9" s="21"/>
      <c r="DVF9" s="21"/>
      <c r="DVG9" s="153"/>
      <c r="DVH9" s="197"/>
      <c r="DVI9" s="30"/>
      <c r="DVJ9" s="371"/>
      <c r="DVK9" s="30"/>
      <c r="DVL9" s="371"/>
      <c r="DVM9" s="30"/>
      <c r="DVN9" s="373"/>
      <c r="DVO9" s="30"/>
      <c r="DVP9" s="371"/>
      <c r="DVQ9" s="482"/>
      <c r="DVR9" s="30"/>
      <c r="DVS9" s="371"/>
      <c r="DVT9" s="482"/>
      <c r="DVU9" s="21"/>
      <c r="DVV9" s="21"/>
      <c r="DVW9" s="153"/>
      <c r="DVX9" s="197"/>
      <c r="DVY9" s="30"/>
      <c r="DVZ9" s="371"/>
      <c r="DWA9" s="30"/>
      <c r="DWB9" s="371"/>
      <c r="DWC9" s="30"/>
      <c r="DWD9" s="373"/>
      <c r="DWE9" s="30"/>
      <c r="DWF9" s="371"/>
      <c r="DWG9" s="482"/>
      <c r="DWH9" s="30"/>
      <c r="DWI9" s="371"/>
      <c r="DWJ9" s="482"/>
      <c r="DWK9" s="21"/>
      <c r="DWL9" s="21"/>
      <c r="DWM9" s="153"/>
      <c r="DWN9" s="197"/>
      <c r="DWO9" s="30"/>
      <c r="DWP9" s="371"/>
      <c r="DWQ9" s="30"/>
      <c r="DWR9" s="371"/>
      <c r="DWS9" s="30"/>
      <c r="DWT9" s="373"/>
      <c r="DWU9" s="30"/>
      <c r="DWV9" s="371"/>
      <c r="DWW9" s="482"/>
      <c r="DWX9" s="30"/>
      <c r="DWY9" s="371"/>
      <c r="DWZ9" s="482"/>
      <c r="DXA9" s="21"/>
      <c r="DXB9" s="21"/>
      <c r="DXC9" s="153"/>
      <c r="DXD9" s="197"/>
      <c r="DXE9" s="30"/>
      <c r="DXF9" s="371"/>
      <c r="DXG9" s="30"/>
      <c r="DXH9" s="371"/>
      <c r="DXI9" s="30"/>
      <c r="DXJ9" s="373"/>
      <c r="DXK9" s="30"/>
      <c r="DXL9" s="371"/>
      <c r="DXM9" s="482"/>
      <c r="DXN9" s="30"/>
      <c r="DXO9" s="371"/>
      <c r="DXP9" s="482"/>
      <c r="DXQ9" s="21"/>
      <c r="DXR9" s="21"/>
      <c r="DXS9" s="153"/>
      <c r="DXT9" s="197"/>
      <c r="DXU9" s="30"/>
      <c r="DXV9" s="371"/>
      <c r="DXW9" s="30"/>
      <c r="DXX9" s="371"/>
      <c r="DXY9" s="30"/>
      <c r="DXZ9" s="373"/>
      <c r="DYA9" s="30"/>
      <c r="DYB9" s="371"/>
      <c r="DYC9" s="482"/>
      <c r="DYD9" s="30"/>
      <c r="DYE9" s="371"/>
      <c r="DYF9" s="482"/>
      <c r="DYG9" s="21"/>
      <c r="DYH9" s="21"/>
      <c r="DYI9" s="153"/>
      <c r="DYJ9" s="197"/>
      <c r="DYK9" s="30"/>
      <c r="DYL9" s="371"/>
      <c r="DYM9" s="30"/>
      <c r="DYN9" s="371"/>
      <c r="DYO9" s="30"/>
      <c r="DYP9" s="373"/>
      <c r="DYQ9" s="30"/>
      <c r="DYR9" s="371"/>
      <c r="DYS9" s="482"/>
      <c r="DYT9" s="30"/>
      <c r="DYU9" s="371"/>
      <c r="DYV9" s="482"/>
      <c r="DYW9" s="21"/>
      <c r="DYX9" s="21"/>
      <c r="DYY9" s="153"/>
      <c r="DYZ9" s="197"/>
      <c r="DZA9" s="30"/>
      <c r="DZB9" s="371"/>
      <c r="DZC9" s="30"/>
      <c r="DZD9" s="371"/>
      <c r="DZE9" s="30"/>
      <c r="DZF9" s="373"/>
      <c r="DZG9" s="30"/>
      <c r="DZH9" s="371"/>
      <c r="DZI9" s="482"/>
      <c r="DZJ9" s="30"/>
      <c r="DZK9" s="371"/>
      <c r="DZL9" s="482"/>
      <c r="DZM9" s="21"/>
      <c r="DZN9" s="21"/>
      <c r="DZO9" s="153"/>
      <c r="DZP9" s="197"/>
      <c r="DZQ9" s="30"/>
      <c r="DZR9" s="371"/>
      <c r="DZS9" s="30"/>
      <c r="DZT9" s="371"/>
      <c r="DZU9" s="30"/>
      <c r="DZV9" s="373"/>
      <c r="DZW9" s="30"/>
      <c r="DZX9" s="371"/>
      <c r="DZY9" s="482"/>
      <c r="DZZ9" s="30"/>
      <c r="EAA9" s="371"/>
      <c r="EAB9" s="482"/>
      <c r="EAC9" s="21"/>
      <c r="EAD9" s="21"/>
      <c r="EAE9" s="153"/>
      <c r="EAF9" s="197"/>
      <c r="EAG9" s="30"/>
      <c r="EAH9" s="371"/>
      <c r="EAI9" s="30"/>
      <c r="EAJ9" s="371"/>
      <c r="EAK9" s="30"/>
      <c r="EAL9" s="373"/>
      <c r="EAM9" s="30"/>
      <c r="EAN9" s="371"/>
      <c r="EAO9" s="482"/>
      <c r="EAP9" s="30"/>
      <c r="EAQ9" s="371"/>
      <c r="EAR9" s="482"/>
      <c r="EAS9" s="21"/>
      <c r="EAT9" s="21"/>
      <c r="EAU9" s="153"/>
      <c r="EAV9" s="197"/>
      <c r="EAW9" s="30"/>
      <c r="EAX9" s="371"/>
      <c r="EAY9" s="30"/>
      <c r="EAZ9" s="371"/>
      <c r="EBA9" s="30"/>
      <c r="EBB9" s="373"/>
      <c r="EBC9" s="30"/>
      <c r="EBD9" s="371"/>
      <c r="EBE9" s="482"/>
      <c r="EBF9" s="30"/>
      <c r="EBG9" s="371"/>
      <c r="EBH9" s="482"/>
      <c r="EBI9" s="21"/>
      <c r="EBJ9" s="21"/>
      <c r="EBK9" s="153"/>
      <c r="EBL9" s="197"/>
      <c r="EBM9" s="30"/>
      <c r="EBN9" s="371"/>
      <c r="EBO9" s="30"/>
      <c r="EBP9" s="371"/>
      <c r="EBQ9" s="30"/>
      <c r="EBR9" s="373"/>
      <c r="EBS9" s="30"/>
      <c r="EBT9" s="371"/>
      <c r="EBU9" s="482"/>
      <c r="EBV9" s="30"/>
      <c r="EBW9" s="371"/>
      <c r="EBX9" s="482"/>
      <c r="EBY9" s="21"/>
      <c r="EBZ9" s="21"/>
      <c r="ECA9" s="153"/>
      <c r="ECB9" s="197"/>
      <c r="ECC9" s="30"/>
      <c r="ECD9" s="371"/>
      <c r="ECE9" s="30"/>
      <c r="ECF9" s="371"/>
      <c r="ECG9" s="30"/>
      <c r="ECH9" s="373"/>
      <c r="ECI9" s="30"/>
      <c r="ECJ9" s="371"/>
      <c r="ECK9" s="482"/>
      <c r="ECL9" s="30"/>
      <c r="ECM9" s="371"/>
      <c r="ECN9" s="482"/>
      <c r="ECO9" s="21"/>
      <c r="ECP9" s="21"/>
      <c r="ECQ9" s="153"/>
      <c r="ECR9" s="197"/>
      <c r="ECS9" s="30"/>
      <c r="ECT9" s="371"/>
      <c r="ECU9" s="30"/>
      <c r="ECV9" s="371"/>
      <c r="ECW9" s="30"/>
      <c r="ECX9" s="373"/>
      <c r="ECY9" s="30"/>
      <c r="ECZ9" s="371"/>
      <c r="EDA9" s="482"/>
      <c r="EDB9" s="30"/>
      <c r="EDC9" s="371"/>
      <c r="EDD9" s="482"/>
      <c r="EDE9" s="21"/>
      <c r="EDF9" s="21"/>
      <c r="EDG9" s="153"/>
      <c r="EDH9" s="197"/>
      <c r="EDI9" s="30"/>
      <c r="EDJ9" s="371"/>
      <c r="EDK9" s="30"/>
      <c r="EDL9" s="371"/>
      <c r="EDM9" s="30"/>
      <c r="EDN9" s="373"/>
      <c r="EDO9" s="30"/>
      <c r="EDP9" s="371"/>
      <c r="EDQ9" s="482"/>
      <c r="EDR9" s="30"/>
      <c r="EDS9" s="371"/>
      <c r="EDT9" s="482"/>
      <c r="EDU9" s="21"/>
      <c r="EDV9" s="21"/>
      <c r="EDW9" s="153"/>
      <c r="EDX9" s="197"/>
      <c r="EDY9" s="30"/>
      <c r="EDZ9" s="371"/>
      <c r="EEA9" s="30"/>
      <c r="EEB9" s="371"/>
      <c r="EEC9" s="30"/>
      <c r="EED9" s="373"/>
      <c r="EEE9" s="30"/>
      <c r="EEF9" s="371"/>
      <c r="EEG9" s="482"/>
      <c r="EEH9" s="30"/>
      <c r="EEI9" s="371"/>
      <c r="EEJ9" s="482"/>
      <c r="EEK9" s="21"/>
      <c r="EEL9" s="21"/>
      <c r="EEM9" s="153"/>
      <c r="EEN9" s="197"/>
      <c r="EEO9" s="30"/>
      <c r="EEP9" s="371"/>
      <c r="EEQ9" s="30"/>
      <c r="EER9" s="371"/>
      <c r="EES9" s="30"/>
      <c r="EET9" s="373"/>
      <c r="EEU9" s="30"/>
      <c r="EEV9" s="371"/>
      <c r="EEW9" s="482"/>
      <c r="EEX9" s="30"/>
      <c r="EEY9" s="371"/>
      <c r="EEZ9" s="482"/>
      <c r="EFA9" s="21"/>
      <c r="EFB9" s="21"/>
      <c r="EFC9" s="153"/>
      <c r="EFD9" s="197"/>
      <c r="EFE9" s="30"/>
      <c r="EFF9" s="371"/>
      <c r="EFG9" s="30"/>
      <c r="EFH9" s="371"/>
      <c r="EFI9" s="30"/>
      <c r="EFJ9" s="373"/>
      <c r="EFK9" s="30"/>
      <c r="EFL9" s="371"/>
      <c r="EFM9" s="482"/>
      <c r="EFN9" s="30"/>
      <c r="EFO9" s="371"/>
      <c r="EFP9" s="482"/>
      <c r="EFQ9" s="21"/>
      <c r="EFR9" s="21"/>
      <c r="EFS9" s="153"/>
      <c r="EFT9" s="197"/>
      <c r="EFU9" s="30"/>
      <c r="EFV9" s="371"/>
      <c r="EFW9" s="30"/>
      <c r="EFX9" s="371"/>
      <c r="EFY9" s="30"/>
      <c r="EFZ9" s="373"/>
      <c r="EGA9" s="30"/>
      <c r="EGB9" s="371"/>
      <c r="EGC9" s="482"/>
      <c r="EGD9" s="30"/>
      <c r="EGE9" s="371"/>
      <c r="EGF9" s="482"/>
      <c r="EGG9" s="21"/>
      <c r="EGH9" s="21"/>
      <c r="EGI9" s="153"/>
      <c r="EGJ9" s="197"/>
      <c r="EGK9" s="30"/>
      <c r="EGL9" s="371"/>
      <c r="EGM9" s="30"/>
      <c r="EGN9" s="371"/>
      <c r="EGO9" s="30"/>
      <c r="EGP9" s="373"/>
      <c r="EGQ9" s="30"/>
      <c r="EGR9" s="371"/>
      <c r="EGS9" s="482"/>
      <c r="EGT9" s="30"/>
      <c r="EGU9" s="371"/>
      <c r="EGV9" s="482"/>
      <c r="EGW9" s="21"/>
      <c r="EGX9" s="21"/>
      <c r="EGY9" s="153"/>
      <c r="EGZ9" s="197"/>
      <c r="EHA9" s="30"/>
      <c r="EHB9" s="371"/>
      <c r="EHC9" s="30"/>
      <c r="EHD9" s="371"/>
      <c r="EHE9" s="30"/>
      <c r="EHF9" s="373"/>
      <c r="EHG9" s="30"/>
      <c r="EHH9" s="371"/>
      <c r="EHI9" s="482"/>
      <c r="EHJ9" s="30"/>
      <c r="EHK9" s="371"/>
      <c r="EHL9" s="482"/>
      <c r="EHM9" s="21"/>
      <c r="EHN9" s="21"/>
      <c r="EHO9" s="153"/>
      <c r="EHP9" s="197"/>
      <c r="EHQ9" s="30"/>
      <c r="EHR9" s="371"/>
      <c r="EHS9" s="30"/>
      <c r="EHT9" s="371"/>
      <c r="EHU9" s="30"/>
      <c r="EHV9" s="373"/>
      <c r="EHW9" s="30"/>
      <c r="EHX9" s="371"/>
      <c r="EHY9" s="482"/>
      <c r="EHZ9" s="30"/>
      <c r="EIA9" s="371"/>
      <c r="EIB9" s="482"/>
      <c r="EIC9" s="21"/>
      <c r="EID9" s="21"/>
      <c r="EIE9" s="153"/>
      <c r="EIF9" s="197"/>
      <c r="EIG9" s="30"/>
      <c r="EIH9" s="371"/>
      <c r="EII9" s="30"/>
      <c r="EIJ9" s="371"/>
      <c r="EIK9" s="30"/>
      <c r="EIL9" s="373"/>
      <c r="EIM9" s="30"/>
      <c r="EIN9" s="371"/>
      <c r="EIO9" s="482"/>
      <c r="EIP9" s="30"/>
      <c r="EIQ9" s="371"/>
      <c r="EIR9" s="482"/>
      <c r="EIS9" s="21"/>
      <c r="EIT9" s="21"/>
      <c r="EIU9" s="153"/>
      <c r="EIV9" s="197"/>
      <c r="EIW9" s="30"/>
      <c r="EIX9" s="371"/>
      <c r="EIY9" s="30"/>
      <c r="EIZ9" s="371"/>
      <c r="EJA9" s="30"/>
      <c r="EJB9" s="373"/>
      <c r="EJC9" s="30"/>
      <c r="EJD9" s="371"/>
      <c r="EJE9" s="482"/>
      <c r="EJF9" s="30"/>
      <c r="EJG9" s="371"/>
      <c r="EJH9" s="482"/>
      <c r="EJI9" s="21"/>
      <c r="EJJ9" s="21"/>
      <c r="EJK9" s="153"/>
      <c r="EJL9" s="197"/>
      <c r="EJM9" s="30"/>
      <c r="EJN9" s="371"/>
      <c r="EJO9" s="30"/>
      <c r="EJP9" s="371"/>
      <c r="EJQ9" s="30"/>
      <c r="EJR9" s="373"/>
      <c r="EJS9" s="30"/>
      <c r="EJT9" s="371"/>
      <c r="EJU9" s="482"/>
      <c r="EJV9" s="30"/>
      <c r="EJW9" s="371"/>
      <c r="EJX9" s="482"/>
      <c r="EJY9" s="21"/>
      <c r="EJZ9" s="21"/>
      <c r="EKA9" s="153"/>
      <c r="EKB9" s="197"/>
      <c r="EKC9" s="30"/>
      <c r="EKD9" s="371"/>
      <c r="EKE9" s="30"/>
      <c r="EKF9" s="371"/>
      <c r="EKG9" s="30"/>
      <c r="EKH9" s="373"/>
      <c r="EKI9" s="30"/>
      <c r="EKJ9" s="371"/>
      <c r="EKK9" s="482"/>
      <c r="EKL9" s="30"/>
      <c r="EKM9" s="371"/>
      <c r="EKN9" s="482"/>
      <c r="EKO9" s="21"/>
      <c r="EKP9" s="21"/>
      <c r="EKQ9" s="153"/>
      <c r="EKR9" s="197"/>
      <c r="EKS9" s="30"/>
      <c r="EKT9" s="371"/>
      <c r="EKU9" s="30"/>
      <c r="EKV9" s="371"/>
      <c r="EKW9" s="30"/>
      <c r="EKX9" s="373"/>
      <c r="EKY9" s="30"/>
      <c r="EKZ9" s="371"/>
      <c r="ELA9" s="482"/>
      <c r="ELB9" s="30"/>
      <c r="ELC9" s="371"/>
      <c r="ELD9" s="482"/>
      <c r="ELE9" s="21"/>
      <c r="ELF9" s="21"/>
      <c r="ELG9" s="153"/>
      <c r="ELH9" s="197"/>
      <c r="ELI9" s="30"/>
      <c r="ELJ9" s="371"/>
      <c r="ELK9" s="30"/>
      <c r="ELL9" s="371"/>
      <c r="ELM9" s="30"/>
      <c r="ELN9" s="373"/>
      <c r="ELO9" s="30"/>
      <c r="ELP9" s="371"/>
      <c r="ELQ9" s="482"/>
      <c r="ELR9" s="30"/>
      <c r="ELS9" s="371"/>
      <c r="ELT9" s="482"/>
      <c r="ELU9" s="21"/>
      <c r="ELV9" s="21"/>
      <c r="ELW9" s="153"/>
      <c r="ELX9" s="197"/>
      <c r="ELY9" s="30"/>
      <c r="ELZ9" s="371"/>
      <c r="EMA9" s="30"/>
      <c r="EMB9" s="371"/>
      <c r="EMC9" s="30"/>
      <c r="EMD9" s="373"/>
      <c r="EME9" s="30"/>
      <c r="EMF9" s="371"/>
      <c r="EMG9" s="482"/>
      <c r="EMH9" s="30"/>
      <c r="EMI9" s="371"/>
      <c r="EMJ9" s="482"/>
      <c r="EMK9" s="21"/>
      <c r="EML9" s="21"/>
      <c r="EMM9" s="153"/>
      <c r="EMN9" s="197"/>
      <c r="EMO9" s="30"/>
      <c r="EMP9" s="371"/>
      <c r="EMQ9" s="30"/>
      <c r="EMR9" s="371"/>
      <c r="EMS9" s="30"/>
      <c r="EMT9" s="373"/>
      <c r="EMU9" s="30"/>
      <c r="EMV9" s="371"/>
      <c r="EMW9" s="482"/>
      <c r="EMX9" s="30"/>
      <c r="EMY9" s="371"/>
      <c r="EMZ9" s="482"/>
      <c r="ENA9" s="21"/>
      <c r="ENB9" s="21"/>
      <c r="ENC9" s="153"/>
      <c r="END9" s="197"/>
      <c r="ENE9" s="30"/>
      <c r="ENF9" s="371"/>
      <c r="ENG9" s="30"/>
      <c r="ENH9" s="371"/>
      <c r="ENI9" s="30"/>
      <c r="ENJ9" s="373"/>
      <c r="ENK9" s="30"/>
      <c r="ENL9" s="371"/>
      <c r="ENM9" s="482"/>
      <c r="ENN9" s="30"/>
      <c r="ENO9" s="371"/>
      <c r="ENP9" s="482"/>
      <c r="ENQ9" s="21"/>
      <c r="ENR9" s="21"/>
      <c r="ENS9" s="153"/>
      <c r="ENT9" s="197"/>
      <c r="ENU9" s="30"/>
      <c r="ENV9" s="371"/>
      <c r="ENW9" s="30"/>
      <c r="ENX9" s="371"/>
      <c r="ENY9" s="30"/>
      <c r="ENZ9" s="373"/>
      <c r="EOA9" s="30"/>
      <c r="EOB9" s="371"/>
      <c r="EOC9" s="482"/>
      <c r="EOD9" s="30"/>
      <c r="EOE9" s="371"/>
      <c r="EOF9" s="482"/>
      <c r="EOG9" s="21"/>
      <c r="EOH9" s="21"/>
      <c r="EOI9" s="153"/>
      <c r="EOJ9" s="197"/>
      <c r="EOK9" s="30"/>
      <c r="EOL9" s="371"/>
      <c r="EOM9" s="30"/>
      <c r="EON9" s="371"/>
      <c r="EOO9" s="30"/>
      <c r="EOP9" s="373"/>
      <c r="EOQ9" s="30"/>
      <c r="EOR9" s="371"/>
      <c r="EOS9" s="482"/>
      <c r="EOT9" s="30"/>
      <c r="EOU9" s="371"/>
      <c r="EOV9" s="482"/>
      <c r="EOW9" s="21"/>
      <c r="EOX9" s="21"/>
      <c r="EOY9" s="153"/>
      <c r="EOZ9" s="197"/>
      <c r="EPA9" s="30"/>
      <c r="EPB9" s="371"/>
      <c r="EPC9" s="30"/>
      <c r="EPD9" s="371"/>
      <c r="EPE9" s="30"/>
      <c r="EPF9" s="373"/>
      <c r="EPG9" s="30"/>
      <c r="EPH9" s="371"/>
      <c r="EPI9" s="482"/>
      <c r="EPJ9" s="30"/>
      <c r="EPK9" s="371"/>
      <c r="EPL9" s="482"/>
      <c r="EPM9" s="21"/>
      <c r="EPN9" s="21"/>
      <c r="EPO9" s="153"/>
      <c r="EPP9" s="197"/>
      <c r="EPQ9" s="30"/>
      <c r="EPR9" s="371"/>
      <c r="EPS9" s="30"/>
      <c r="EPT9" s="371"/>
      <c r="EPU9" s="30"/>
      <c r="EPV9" s="373"/>
      <c r="EPW9" s="30"/>
      <c r="EPX9" s="371"/>
      <c r="EPY9" s="482"/>
      <c r="EPZ9" s="30"/>
      <c r="EQA9" s="371"/>
      <c r="EQB9" s="482"/>
      <c r="EQC9" s="21"/>
      <c r="EQD9" s="21"/>
      <c r="EQE9" s="153"/>
      <c r="EQF9" s="197"/>
      <c r="EQG9" s="30"/>
      <c r="EQH9" s="371"/>
      <c r="EQI9" s="30"/>
      <c r="EQJ9" s="371"/>
      <c r="EQK9" s="30"/>
      <c r="EQL9" s="373"/>
      <c r="EQM9" s="30"/>
      <c r="EQN9" s="371"/>
      <c r="EQO9" s="482"/>
      <c r="EQP9" s="30"/>
      <c r="EQQ9" s="371"/>
      <c r="EQR9" s="482"/>
      <c r="EQS9" s="21"/>
      <c r="EQT9" s="21"/>
      <c r="EQU9" s="153"/>
      <c r="EQV9" s="197"/>
      <c r="EQW9" s="30"/>
      <c r="EQX9" s="371"/>
      <c r="EQY9" s="30"/>
      <c r="EQZ9" s="371"/>
      <c r="ERA9" s="30"/>
      <c r="ERB9" s="373"/>
      <c r="ERC9" s="30"/>
      <c r="ERD9" s="371"/>
      <c r="ERE9" s="482"/>
      <c r="ERF9" s="30"/>
      <c r="ERG9" s="371"/>
      <c r="ERH9" s="482"/>
      <c r="ERI9" s="21"/>
      <c r="ERJ9" s="21"/>
      <c r="ERK9" s="153"/>
      <c r="ERL9" s="197"/>
      <c r="ERM9" s="30"/>
      <c r="ERN9" s="371"/>
      <c r="ERO9" s="30"/>
      <c r="ERP9" s="371"/>
      <c r="ERQ9" s="30"/>
      <c r="ERR9" s="373"/>
      <c r="ERS9" s="30"/>
      <c r="ERT9" s="371"/>
      <c r="ERU9" s="482"/>
      <c r="ERV9" s="30"/>
      <c r="ERW9" s="371"/>
      <c r="ERX9" s="482"/>
      <c r="ERY9" s="21"/>
      <c r="ERZ9" s="21"/>
      <c r="ESA9" s="153"/>
      <c r="ESB9" s="197"/>
      <c r="ESC9" s="30"/>
      <c r="ESD9" s="371"/>
      <c r="ESE9" s="30"/>
      <c r="ESF9" s="371"/>
      <c r="ESG9" s="30"/>
      <c r="ESH9" s="373"/>
      <c r="ESI9" s="30"/>
      <c r="ESJ9" s="371"/>
      <c r="ESK9" s="482"/>
      <c r="ESL9" s="30"/>
      <c r="ESM9" s="371"/>
      <c r="ESN9" s="482"/>
      <c r="ESO9" s="21"/>
      <c r="ESP9" s="21"/>
      <c r="ESQ9" s="153"/>
      <c r="ESR9" s="197"/>
      <c r="ESS9" s="30"/>
      <c r="EST9" s="371"/>
      <c r="ESU9" s="30"/>
      <c r="ESV9" s="371"/>
      <c r="ESW9" s="30"/>
      <c r="ESX9" s="373"/>
      <c r="ESY9" s="30"/>
      <c r="ESZ9" s="371"/>
      <c r="ETA9" s="482"/>
      <c r="ETB9" s="30"/>
      <c r="ETC9" s="371"/>
      <c r="ETD9" s="482"/>
      <c r="ETE9" s="21"/>
      <c r="ETF9" s="21"/>
      <c r="ETG9" s="153"/>
      <c r="ETH9" s="197"/>
      <c r="ETI9" s="30"/>
      <c r="ETJ9" s="371"/>
      <c r="ETK9" s="30"/>
      <c r="ETL9" s="371"/>
      <c r="ETM9" s="30"/>
      <c r="ETN9" s="373"/>
      <c r="ETO9" s="30"/>
      <c r="ETP9" s="371"/>
      <c r="ETQ9" s="482"/>
      <c r="ETR9" s="30"/>
      <c r="ETS9" s="371"/>
      <c r="ETT9" s="482"/>
      <c r="ETU9" s="21"/>
      <c r="ETV9" s="21"/>
      <c r="ETW9" s="153"/>
      <c r="ETX9" s="197"/>
      <c r="ETY9" s="30"/>
      <c r="ETZ9" s="371"/>
      <c r="EUA9" s="30"/>
      <c r="EUB9" s="371"/>
      <c r="EUC9" s="30"/>
      <c r="EUD9" s="373"/>
      <c r="EUE9" s="30"/>
      <c r="EUF9" s="371"/>
      <c r="EUG9" s="482"/>
      <c r="EUH9" s="30"/>
      <c r="EUI9" s="371"/>
      <c r="EUJ9" s="482"/>
      <c r="EUK9" s="21"/>
      <c r="EUL9" s="21"/>
      <c r="EUM9" s="153"/>
      <c r="EUN9" s="197"/>
      <c r="EUO9" s="30"/>
      <c r="EUP9" s="371"/>
      <c r="EUQ9" s="30"/>
      <c r="EUR9" s="371"/>
      <c r="EUS9" s="30"/>
      <c r="EUT9" s="373"/>
      <c r="EUU9" s="30"/>
      <c r="EUV9" s="371"/>
      <c r="EUW9" s="482"/>
      <c r="EUX9" s="30"/>
      <c r="EUY9" s="371"/>
      <c r="EUZ9" s="482"/>
      <c r="EVA9" s="21"/>
      <c r="EVB9" s="21"/>
      <c r="EVC9" s="153"/>
      <c r="EVD9" s="197"/>
      <c r="EVE9" s="30"/>
      <c r="EVF9" s="371"/>
      <c r="EVG9" s="30"/>
      <c r="EVH9" s="371"/>
      <c r="EVI9" s="30"/>
      <c r="EVJ9" s="373"/>
      <c r="EVK9" s="30"/>
      <c r="EVL9" s="371"/>
      <c r="EVM9" s="482"/>
      <c r="EVN9" s="30"/>
      <c r="EVO9" s="371"/>
      <c r="EVP9" s="482"/>
      <c r="EVQ9" s="21"/>
      <c r="EVR9" s="21"/>
      <c r="EVS9" s="153"/>
      <c r="EVT9" s="197"/>
      <c r="EVU9" s="30"/>
      <c r="EVV9" s="371"/>
      <c r="EVW9" s="30"/>
      <c r="EVX9" s="371"/>
      <c r="EVY9" s="30"/>
      <c r="EVZ9" s="373"/>
      <c r="EWA9" s="30"/>
      <c r="EWB9" s="371"/>
      <c r="EWC9" s="482"/>
      <c r="EWD9" s="30"/>
      <c r="EWE9" s="371"/>
      <c r="EWF9" s="482"/>
      <c r="EWG9" s="21"/>
      <c r="EWH9" s="21"/>
      <c r="EWI9" s="153"/>
      <c r="EWJ9" s="197"/>
      <c r="EWK9" s="30"/>
      <c r="EWL9" s="371"/>
      <c r="EWM9" s="30"/>
      <c r="EWN9" s="371"/>
      <c r="EWO9" s="30"/>
      <c r="EWP9" s="373"/>
      <c r="EWQ9" s="30"/>
      <c r="EWR9" s="371"/>
      <c r="EWS9" s="482"/>
      <c r="EWT9" s="30"/>
      <c r="EWU9" s="371"/>
      <c r="EWV9" s="482"/>
      <c r="EWW9" s="21"/>
      <c r="EWX9" s="21"/>
      <c r="EWY9" s="153"/>
      <c r="EWZ9" s="197"/>
      <c r="EXA9" s="30"/>
      <c r="EXB9" s="371"/>
      <c r="EXC9" s="30"/>
      <c r="EXD9" s="371"/>
      <c r="EXE9" s="30"/>
      <c r="EXF9" s="373"/>
      <c r="EXG9" s="30"/>
      <c r="EXH9" s="371"/>
      <c r="EXI9" s="482"/>
      <c r="EXJ9" s="30"/>
      <c r="EXK9" s="371"/>
      <c r="EXL9" s="482"/>
      <c r="EXM9" s="21"/>
      <c r="EXN9" s="21"/>
      <c r="EXO9" s="153"/>
      <c r="EXP9" s="197"/>
      <c r="EXQ9" s="30"/>
      <c r="EXR9" s="371"/>
      <c r="EXS9" s="30"/>
      <c r="EXT9" s="371"/>
      <c r="EXU9" s="30"/>
      <c r="EXV9" s="373"/>
      <c r="EXW9" s="30"/>
      <c r="EXX9" s="371"/>
      <c r="EXY9" s="482"/>
      <c r="EXZ9" s="30"/>
      <c r="EYA9" s="371"/>
      <c r="EYB9" s="482"/>
      <c r="EYC9" s="21"/>
      <c r="EYD9" s="21"/>
      <c r="EYE9" s="153"/>
      <c r="EYF9" s="197"/>
      <c r="EYG9" s="30"/>
      <c r="EYH9" s="371"/>
      <c r="EYI9" s="30"/>
      <c r="EYJ9" s="371"/>
      <c r="EYK9" s="30"/>
      <c r="EYL9" s="373"/>
      <c r="EYM9" s="30"/>
      <c r="EYN9" s="371"/>
      <c r="EYO9" s="482"/>
      <c r="EYP9" s="30"/>
      <c r="EYQ9" s="371"/>
      <c r="EYR9" s="482"/>
      <c r="EYS9" s="21"/>
      <c r="EYT9" s="21"/>
      <c r="EYU9" s="153"/>
      <c r="EYV9" s="197"/>
      <c r="EYW9" s="30"/>
      <c r="EYX9" s="371"/>
      <c r="EYY9" s="30"/>
      <c r="EYZ9" s="371"/>
      <c r="EZA9" s="30"/>
      <c r="EZB9" s="373"/>
      <c r="EZC9" s="30"/>
      <c r="EZD9" s="371"/>
      <c r="EZE9" s="482"/>
      <c r="EZF9" s="30"/>
      <c r="EZG9" s="371"/>
      <c r="EZH9" s="482"/>
      <c r="EZI9" s="21"/>
      <c r="EZJ9" s="21"/>
      <c r="EZK9" s="153"/>
      <c r="EZL9" s="197"/>
      <c r="EZM9" s="30"/>
      <c r="EZN9" s="371"/>
      <c r="EZO9" s="30"/>
      <c r="EZP9" s="371"/>
      <c r="EZQ9" s="30"/>
      <c r="EZR9" s="373"/>
      <c r="EZS9" s="30"/>
      <c r="EZT9" s="371"/>
      <c r="EZU9" s="482"/>
      <c r="EZV9" s="30"/>
      <c r="EZW9" s="371"/>
      <c r="EZX9" s="482"/>
      <c r="EZY9" s="21"/>
      <c r="EZZ9" s="21"/>
      <c r="FAA9" s="153"/>
      <c r="FAB9" s="197"/>
      <c r="FAC9" s="30"/>
      <c r="FAD9" s="371"/>
      <c r="FAE9" s="30"/>
      <c r="FAF9" s="371"/>
      <c r="FAG9" s="30"/>
      <c r="FAH9" s="373"/>
      <c r="FAI9" s="30"/>
      <c r="FAJ9" s="371"/>
      <c r="FAK9" s="482"/>
      <c r="FAL9" s="30"/>
      <c r="FAM9" s="371"/>
      <c r="FAN9" s="482"/>
      <c r="FAO9" s="21"/>
      <c r="FAP9" s="21"/>
      <c r="FAQ9" s="153"/>
      <c r="FAR9" s="197"/>
      <c r="FAS9" s="30"/>
      <c r="FAT9" s="371"/>
      <c r="FAU9" s="30"/>
      <c r="FAV9" s="371"/>
      <c r="FAW9" s="30"/>
      <c r="FAX9" s="373"/>
      <c r="FAY9" s="30"/>
      <c r="FAZ9" s="371"/>
      <c r="FBA9" s="482"/>
      <c r="FBB9" s="30"/>
      <c r="FBC9" s="371"/>
      <c r="FBD9" s="482"/>
      <c r="FBE9" s="21"/>
      <c r="FBF9" s="21"/>
      <c r="FBG9" s="153"/>
      <c r="FBH9" s="197"/>
      <c r="FBI9" s="30"/>
      <c r="FBJ9" s="371"/>
      <c r="FBK9" s="30"/>
      <c r="FBL9" s="371"/>
      <c r="FBM9" s="30"/>
      <c r="FBN9" s="373"/>
      <c r="FBO9" s="30"/>
      <c r="FBP9" s="371"/>
      <c r="FBQ9" s="482"/>
      <c r="FBR9" s="30"/>
      <c r="FBS9" s="371"/>
      <c r="FBT9" s="482"/>
      <c r="FBU9" s="21"/>
      <c r="FBV9" s="21"/>
      <c r="FBW9" s="153"/>
      <c r="FBX9" s="197"/>
      <c r="FBY9" s="30"/>
      <c r="FBZ9" s="371"/>
      <c r="FCA9" s="30"/>
      <c r="FCB9" s="371"/>
      <c r="FCC9" s="30"/>
      <c r="FCD9" s="373"/>
      <c r="FCE9" s="30"/>
      <c r="FCF9" s="371"/>
      <c r="FCG9" s="482"/>
      <c r="FCH9" s="30"/>
      <c r="FCI9" s="371"/>
      <c r="FCJ9" s="482"/>
      <c r="FCK9" s="21"/>
      <c r="FCL9" s="21"/>
      <c r="FCM9" s="153"/>
      <c r="FCN9" s="197"/>
      <c r="FCO9" s="30"/>
      <c r="FCP9" s="371"/>
      <c r="FCQ9" s="30"/>
      <c r="FCR9" s="371"/>
      <c r="FCS9" s="30"/>
      <c r="FCT9" s="373"/>
      <c r="FCU9" s="30"/>
      <c r="FCV9" s="371"/>
      <c r="FCW9" s="482"/>
      <c r="FCX9" s="30"/>
      <c r="FCY9" s="371"/>
      <c r="FCZ9" s="482"/>
      <c r="FDA9" s="21"/>
      <c r="FDB9" s="21"/>
      <c r="FDC9" s="153"/>
      <c r="FDD9" s="197"/>
      <c r="FDE9" s="30"/>
      <c r="FDF9" s="371"/>
      <c r="FDG9" s="30"/>
      <c r="FDH9" s="371"/>
      <c r="FDI9" s="30"/>
      <c r="FDJ9" s="373"/>
      <c r="FDK9" s="30"/>
      <c r="FDL9" s="371"/>
      <c r="FDM9" s="482"/>
      <c r="FDN9" s="30"/>
      <c r="FDO9" s="371"/>
      <c r="FDP9" s="482"/>
      <c r="FDQ9" s="21"/>
      <c r="FDR9" s="21"/>
      <c r="FDS9" s="153"/>
      <c r="FDT9" s="197"/>
      <c r="FDU9" s="30"/>
      <c r="FDV9" s="371"/>
      <c r="FDW9" s="30"/>
      <c r="FDX9" s="371"/>
      <c r="FDY9" s="30"/>
      <c r="FDZ9" s="373"/>
      <c r="FEA9" s="30"/>
      <c r="FEB9" s="371"/>
      <c r="FEC9" s="482"/>
      <c r="FED9" s="30"/>
      <c r="FEE9" s="371"/>
      <c r="FEF9" s="482"/>
      <c r="FEG9" s="21"/>
      <c r="FEH9" s="21"/>
      <c r="FEI9" s="153"/>
      <c r="FEJ9" s="197"/>
      <c r="FEK9" s="30"/>
      <c r="FEL9" s="371"/>
      <c r="FEM9" s="30"/>
      <c r="FEN9" s="371"/>
      <c r="FEO9" s="30"/>
      <c r="FEP9" s="373"/>
      <c r="FEQ9" s="30"/>
      <c r="FER9" s="371"/>
      <c r="FES9" s="482"/>
      <c r="FET9" s="30"/>
      <c r="FEU9" s="371"/>
      <c r="FEV9" s="482"/>
      <c r="FEW9" s="21"/>
      <c r="FEX9" s="21"/>
      <c r="FEY9" s="153"/>
      <c r="FEZ9" s="197"/>
      <c r="FFA9" s="30"/>
      <c r="FFB9" s="371"/>
      <c r="FFC9" s="30"/>
      <c r="FFD9" s="371"/>
      <c r="FFE9" s="30"/>
      <c r="FFF9" s="373"/>
      <c r="FFG9" s="30"/>
      <c r="FFH9" s="371"/>
      <c r="FFI9" s="482"/>
      <c r="FFJ9" s="30"/>
      <c r="FFK9" s="371"/>
      <c r="FFL9" s="482"/>
      <c r="FFM9" s="21"/>
      <c r="FFN9" s="21"/>
      <c r="FFO9" s="153"/>
      <c r="FFP9" s="197"/>
      <c r="FFQ9" s="30"/>
      <c r="FFR9" s="371"/>
      <c r="FFS9" s="30"/>
      <c r="FFT9" s="371"/>
      <c r="FFU9" s="30"/>
      <c r="FFV9" s="373"/>
      <c r="FFW9" s="30"/>
      <c r="FFX9" s="371"/>
      <c r="FFY9" s="482"/>
      <c r="FFZ9" s="30"/>
      <c r="FGA9" s="371"/>
      <c r="FGB9" s="482"/>
      <c r="FGC9" s="21"/>
      <c r="FGD9" s="21"/>
      <c r="FGE9" s="153"/>
      <c r="FGF9" s="197"/>
      <c r="FGG9" s="30"/>
      <c r="FGH9" s="371"/>
      <c r="FGI9" s="30"/>
      <c r="FGJ9" s="371"/>
      <c r="FGK9" s="30"/>
      <c r="FGL9" s="373"/>
      <c r="FGM9" s="30"/>
      <c r="FGN9" s="371"/>
      <c r="FGO9" s="482"/>
      <c r="FGP9" s="30"/>
      <c r="FGQ9" s="371"/>
      <c r="FGR9" s="482"/>
      <c r="FGS9" s="21"/>
      <c r="FGT9" s="21"/>
      <c r="FGU9" s="153"/>
      <c r="FGV9" s="197"/>
      <c r="FGW9" s="30"/>
      <c r="FGX9" s="371"/>
      <c r="FGY9" s="30"/>
      <c r="FGZ9" s="371"/>
      <c r="FHA9" s="30"/>
      <c r="FHB9" s="373"/>
      <c r="FHC9" s="30"/>
      <c r="FHD9" s="371"/>
      <c r="FHE9" s="482"/>
      <c r="FHF9" s="30"/>
      <c r="FHG9" s="371"/>
      <c r="FHH9" s="482"/>
      <c r="FHI9" s="21"/>
      <c r="FHJ9" s="21"/>
      <c r="FHK9" s="153"/>
      <c r="FHL9" s="197"/>
      <c r="FHM9" s="30"/>
      <c r="FHN9" s="371"/>
      <c r="FHO9" s="30"/>
      <c r="FHP9" s="371"/>
      <c r="FHQ9" s="30"/>
      <c r="FHR9" s="373"/>
      <c r="FHS9" s="30"/>
      <c r="FHT9" s="371"/>
      <c r="FHU9" s="482"/>
      <c r="FHV9" s="30"/>
      <c r="FHW9" s="371"/>
      <c r="FHX9" s="482"/>
      <c r="FHY9" s="21"/>
      <c r="FHZ9" s="21"/>
      <c r="FIA9" s="153"/>
      <c r="FIB9" s="197"/>
      <c r="FIC9" s="30"/>
      <c r="FID9" s="371"/>
      <c r="FIE9" s="30"/>
      <c r="FIF9" s="371"/>
      <c r="FIG9" s="30"/>
      <c r="FIH9" s="373"/>
      <c r="FII9" s="30"/>
      <c r="FIJ9" s="371"/>
      <c r="FIK9" s="482"/>
      <c r="FIL9" s="30"/>
      <c r="FIM9" s="371"/>
      <c r="FIN9" s="482"/>
      <c r="FIO9" s="21"/>
      <c r="FIP9" s="21"/>
      <c r="FIQ9" s="153"/>
      <c r="FIR9" s="197"/>
      <c r="FIS9" s="30"/>
      <c r="FIT9" s="371"/>
      <c r="FIU9" s="30"/>
      <c r="FIV9" s="371"/>
      <c r="FIW9" s="30"/>
      <c r="FIX9" s="373"/>
      <c r="FIY9" s="30"/>
      <c r="FIZ9" s="371"/>
      <c r="FJA9" s="482"/>
      <c r="FJB9" s="30"/>
      <c r="FJC9" s="371"/>
      <c r="FJD9" s="482"/>
      <c r="FJE9" s="21"/>
      <c r="FJF9" s="21"/>
      <c r="FJG9" s="153"/>
      <c r="FJH9" s="197"/>
      <c r="FJI9" s="30"/>
      <c r="FJJ9" s="371"/>
      <c r="FJK9" s="30"/>
      <c r="FJL9" s="371"/>
      <c r="FJM9" s="30"/>
      <c r="FJN9" s="373"/>
      <c r="FJO9" s="30"/>
      <c r="FJP9" s="371"/>
      <c r="FJQ9" s="482"/>
      <c r="FJR9" s="30"/>
      <c r="FJS9" s="371"/>
      <c r="FJT9" s="482"/>
      <c r="FJU9" s="21"/>
      <c r="FJV9" s="21"/>
      <c r="FJW9" s="153"/>
      <c r="FJX9" s="197"/>
      <c r="FJY9" s="30"/>
      <c r="FJZ9" s="371"/>
      <c r="FKA9" s="30"/>
      <c r="FKB9" s="371"/>
      <c r="FKC9" s="30"/>
      <c r="FKD9" s="373"/>
      <c r="FKE9" s="30"/>
      <c r="FKF9" s="371"/>
      <c r="FKG9" s="482"/>
      <c r="FKH9" s="30"/>
      <c r="FKI9" s="371"/>
      <c r="FKJ9" s="482"/>
      <c r="FKK9" s="21"/>
      <c r="FKL9" s="21"/>
      <c r="FKM9" s="153"/>
      <c r="FKN9" s="197"/>
      <c r="FKO9" s="30"/>
      <c r="FKP9" s="371"/>
      <c r="FKQ9" s="30"/>
      <c r="FKR9" s="371"/>
      <c r="FKS9" s="30"/>
      <c r="FKT9" s="373"/>
      <c r="FKU9" s="30"/>
      <c r="FKV9" s="371"/>
      <c r="FKW9" s="482"/>
      <c r="FKX9" s="30"/>
      <c r="FKY9" s="371"/>
      <c r="FKZ9" s="482"/>
      <c r="FLA9" s="21"/>
      <c r="FLB9" s="21"/>
      <c r="FLC9" s="153"/>
      <c r="FLD9" s="197"/>
      <c r="FLE9" s="30"/>
      <c r="FLF9" s="371"/>
      <c r="FLG9" s="30"/>
      <c r="FLH9" s="371"/>
      <c r="FLI9" s="30"/>
      <c r="FLJ9" s="373"/>
      <c r="FLK9" s="30"/>
      <c r="FLL9" s="371"/>
      <c r="FLM9" s="482"/>
      <c r="FLN9" s="30"/>
      <c r="FLO9" s="371"/>
      <c r="FLP9" s="482"/>
      <c r="FLQ9" s="21"/>
      <c r="FLR9" s="21"/>
      <c r="FLS9" s="153"/>
      <c r="FLT9" s="197"/>
      <c r="FLU9" s="30"/>
      <c r="FLV9" s="371"/>
      <c r="FLW9" s="30"/>
      <c r="FLX9" s="371"/>
      <c r="FLY9" s="30"/>
      <c r="FLZ9" s="373"/>
      <c r="FMA9" s="30"/>
      <c r="FMB9" s="371"/>
      <c r="FMC9" s="482"/>
      <c r="FMD9" s="30"/>
      <c r="FME9" s="371"/>
      <c r="FMF9" s="482"/>
      <c r="FMG9" s="21"/>
      <c r="FMH9" s="21"/>
      <c r="FMI9" s="153"/>
      <c r="FMJ9" s="197"/>
      <c r="FMK9" s="30"/>
      <c r="FML9" s="371"/>
      <c r="FMM9" s="30"/>
      <c r="FMN9" s="371"/>
      <c r="FMO9" s="30"/>
      <c r="FMP9" s="373"/>
      <c r="FMQ9" s="30"/>
      <c r="FMR9" s="371"/>
      <c r="FMS9" s="482"/>
      <c r="FMT9" s="30"/>
      <c r="FMU9" s="371"/>
      <c r="FMV9" s="482"/>
      <c r="FMW9" s="21"/>
      <c r="FMX9" s="21"/>
      <c r="FMY9" s="153"/>
      <c r="FMZ9" s="197"/>
      <c r="FNA9" s="30"/>
      <c r="FNB9" s="371"/>
      <c r="FNC9" s="30"/>
      <c r="FND9" s="371"/>
      <c r="FNE9" s="30"/>
      <c r="FNF9" s="373"/>
      <c r="FNG9" s="30"/>
      <c r="FNH9" s="371"/>
      <c r="FNI9" s="482"/>
      <c r="FNJ9" s="30"/>
      <c r="FNK9" s="371"/>
      <c r="FNL9" s="482"/>
      <c r="FNM9" s="21"/>
      <c r="FNN9" s="21"/>
      <c r="FNO9" s="153"/>
      <c r="FNP9" s="197"/>
      <c r="FNQ9" s="30"/>
      <c r="FNR9" s="371"/>
      <c r="FNS9" s="30"/>
      <c r="FNT9" s="371"/>
      <c r="FNU9" s="30"/>
      <c r="FNV9" s="373"/>
      <c r="FNW9" s="30"/>
      <c r="FNX9" s="371"/>
      <c r="FNY9" s="482"/>
      <c r="FNZ9" s="30"/>
      <c r="FOA9" s="371"/>
      <c r="FOB9" s="482"/>
      <c r="FOC9" s="21"/>
      <c r="FOD9" s="21"/>
      <c r="FOE9" s="153"/>
      <c r="FOF9" s="197"/>
      <c r="FOG9" s="30"/>
      <c r="FOH9" s="371"/>
      <c r="FOI9" s="30"/>
      <c r="FOJ9" s="371"/>
      <c r="FOK9" s="30"/>
      <c r="FOL9" s="373"/>
      <c r="FOM9" s="30"/>
      <c r="FON9" s="371"/>
      <c r="FOO9" s="482"/>
      <c r="FOP9" s="30"/>
      <c r="FOQ9" s="371"/>
      <c r="FOR9" s="482"/>
      <c r="FOS9" s="21"/>
      <c r="FOT9" s="21"/>
      <c r="FOU9" s="153"/>
      <c r="FOV9" s="197"/>
      <c r="FOW9" s="30"/>
      <c r="FOX9" s="371"/>
      <c r="FOY9" s="30"/>
      <c r="FOZ9" s="371"/>
      <c r="FPA9" s="30"/>
      <c r="FPB9" s="373"/>
      <c r="FPC9" s="30"/>
      <c r="FPD9" s="371"/>
      <c r="FPE9" s="482"/>
      <c r="FPF9" s="30"/>
      <c r="FPG9" s="371"/>
      <c r="FPH9" s="482"/>
      <c r="FPI9" s="21"/>
      <c r="FPJ9" s="21"/>
      <c r="FPK9" s="153"/>
      <c r="FPL9" s="197"/>
      <c r="FPM9" s="30"/>
      <c r="FPN9" s="371"/>
      <c r="FPO9" s="30"/>
      <c r="FPP9" s="371"/>
      <c r="FPQ9" s="30"/>
      <c r="FPR9" s="373"/>
      <c r="FPS9" s="30"/>
      <c r="FPT9" s="371"/>
      <c r="FPU9" s="482"/>
      <c r="FPV9" s="30"/>
      <c r="FPW9" s="371"/>
      <c r="FPX9" s="482"/>
      <c r="FPY9" s="21"/>
      <c r="FPZ9" s="21"/>
      <c r="FQA9" s="153"/>
      <c r="FQB9" s="197"/>
      <c r="FQC9" s="30"/>
      <c r="FQD9" s="371"/>
      <c r="FQE9" s="30"/>
      <c r="FQF9" s="371"/>
      <c r="FQG9" s="30"/>
      <c r="FQH9" s="373"/>
      <c r="FQI9" s="30"/>
      <c r="FQJ9" s="371"/>
      <c r="FQK9" s="482"/>
      <c r="FQL9" s="30"/>
      <c r="FQM9" s="371"/>
      <c r="FQN9" s="482"/>
      <c r="FQO9" s="21"/>
      <c r="FQP9" s="21"/>
      <c r="FQQ9" s="153"/>
      <c r="FQR9" s="197"/>
      <c r="FQS9" s="30"/>
      <c r="FQT9" s="371"/>
      <c r="FQU9" s="30"/>
      <c r="FQV9" s="371"/>
      <c r="FQW9" s="30"/>
      <c r="FQX9" s="373"/>
      <c r="FQY9" s="30"/>
      <c r="FQZ9" s="371"/>
      <c r="FRA9" s="482"/>
      <c r="FRB9" s="30"/>
      <c r="FRC9" s="371"/>
      <c r="FRD9" s="482"/>
      <c r="FRE9" s="21"/>
      <c r="FRF9" s="21"/>
      <c r="FRG9" s="153"/>
      <c r="FRH9" s="197"/>
      <c r="FRI9" s="30"/>
      <c r="FRJ9" s="371"/>
      <c r="FRK9" s="30"/>
      <c r="FRL9" s="371"/>
      <c r="FRM9" s="30"/>
      <c r="FRN9" s="373"/>
      <c r="FRO9" s="30"/>
      <c r="FRP9" s="371"/>
      <c r="FRQ9" s="482"/>
      <c r="FRR9" s="30"/>
      <c r="FRS9" s="371"/>
      <c r="FRT9" s="482"/>
      <c r="FRU9" s="21"/>
      <c r="FRV9" s="21"/>
      <c r="FRW9" s="153"/>
      <c r="FRX9" s="197"/>
      <c r="FRY9" s="30"/>
      <c r="FRZ9" s="371"/>
      <c r="FSA9" s="30"/>
      <c r="FSB9" s="371"/>
      <c r="FSC9" s="30"/>
      <c r="FSD9" s="373"/>
      <c r="FSE9" s="30"/>
      <c r="FSF9" s="371"/>
      <c r="FSG9" s="482"/>
      <c r="FSH9" s="30"/>
      <c r="FSI9" s="371"/>
      <c r="FSJ9" s="482"/>
      <c r="FSK9" s="21"/>
      <c r="FSL9" s="21"/>
      <c r="FSM9" s="153"/>
      <c r="FSN9" s="197"/>
      <c r="FSO9" s="30"/>
      <c r="FSP9" s="371"/>
      <c r="FSQ9" s="30"/>
      <c r="FSR9" s="371"/>
      <c r="FSS9" s="30"/>
      <c r="FST9" s="373"/>
      <c r="FSU9" s="30"/>
      <c r="FSV9" s="371"/>
      <c r="FSW9" s="482"/>
      <c r="FSX9" s="30"/>
      <c r="FSY9" s="371"/>
      <c r="FSZ9" s="482"/>
      <c r="FTA9" s="21"/>
      <c r="FTB9" s="21"/>
      <c r="FTC9" s="153"/>
      <c r="FTD9" s="197"/>
      <c r="FTE9" s="30"/>
      <c r="FTF9" s="371"/>
      <c r="FTG9" s="30"/>
      <c r="FTH9" s="371"/>
      <c r="FTI9" s="30"/>
      <c r="FTJ9" s="373"/>
      <c r="FTK9" s="30"/>
      <c r="FTL9" s="371"/>
      <c r="FTM9" s="482"/>
      <c r="FTN9" s="30"/>
      <c r="FTO9" s="371"/>
      <c r="FTP9" s="482"/>
      <c r="FTQ9" s="21"/>
      <c r="FTR9" s="21"/>
      <c r="FTS9" s="153"/>
      <c r="FTT9" s="197"/>
      <c r="FTU9" s="30"/>
      <c r="FTV9" s="371"/>
      <c r="FTW9" s="30"/>
      <c r="FTX9" s="371"/>
      <c r="FTY9" s="30"/>
      <c r="FTZ9" s="373"/>
      <c r="FUA9" s="30"/>
      <c r="FUB9" s="371"/>
      <c r="FUC9" s="482"/>
      <c r="FUD9" s="30"/>
      <c r="FUE9" s="371"/>
      <c r="FUF9" s="482"/>
      <c r="FUG9" s="21"/>
      <c r="FUH9" s="21"/>
      <c r="FUI9" s="153"/>
      <c r="FUJ9" s="197"/>
      <c r="FUK9" s="30"/>
      <c r="FUL9" s="371"/>
      <c r="FUM9" s="30"/>
      <c r="FUN9" s="371"/>
      <c r="FUO9" s="30"/>
      <c r="FUP9" s="373"/>
      <c r="FUQ9" s="30"/>
      <c r="FUR9" s="371"/>
      <c r="FUS9" s="482"/>
      <c r="FUT9" s="30"/>
      <c r="FUU9" s="371"/>
      <c r="FUV9" s="482"/>
      <c r="FUW9" s="21"/>
      <c r="FUX9" s="21"/>
      <c r="FUY9" s="153"/>
      <c r="FUZ9" s="197"/>
      <c r="FVA9" s="30"/>
      <c r="FVB9" s="371"/>
      <c r="FVC9" s="30"/>
      <c r="FVD9" s="371"/>
      <c r="FVE9" s="30"/>
      <c r="FVF9" s="373"/>
      <c r="FVG9" s="30"/>
      <c r="FVH9" s="371"/>
      <c r="FVI9" s="482"/>
      <c r="FVJ9" s="30"/>
      <c r="FVK9" s="371"/>
      <c r="FVL9" s="482"/>
      <c r="FVM9" s="21"/>
      <c r="FVN9" s="21"/>
      <c r="FVO9" s="153"/>
      <c r="FVP9" s="197"/>
      <c r="FVQ9" s="30"/>
      <c r="FVR9" s="371"/>
      <c r="FVS9" s="30"/>
      <c r="FVT9" s="371"/>
      <c r="FVU9" s="30"/>
      <c r="FVV9" s="373"/>
      <c r="FVW9" s="30"/>
      <c r="FVX9" s="371"/>
      <c r="FVY9" s="482"/>
      <c r="FVZ9" s="30"/>
      <c r="FWA9" s="371"/>
      <c r="FWB9" s="482"/>
      <c r="FWC9" s="21"/>
      <c r="FWD9" s="21"/>
      <c r="FWE9" s="153"/>
      <c r="FWF9" s="197"/>
      <c r="FWG9" s="30"/>
      <c r="FWH9" s="371"/>
      <c r="FWI9" s="30"/>
      <c r="FWJ9" s="371"/>
      <c r="FWK9" s="30"/>
      <c r="FWL9" s="373"/>
      <c r="FWM9" s="30"/>
      <c r="FWN9" s="371"/>
      <c r="FWO9" s="482"/>
      <c r="FWP9" s="30"/>
      <c r="FWQ9" s="371"/>
      <c r="FWR9" s="482"/>
      <c r="FWS9" s="21"/>
      <c r="FWT9" s="21"/>
      <c r="FWU9" s="153"/>
      <c r="FWV9" s="197"/>
      <c r="FWW9" s="30"/>
      <c r="FWX9" s="371"/>
      <c r="FWY9" s="30"/>
      <c r="FWZ9" s="371"/>
      <c r="FXA9" s="30"/>
      <c r="FXB9" s="373"/>
      <c r="FXC9" s="30"/>
      <c r="FXD9" s="371"/>
      <c r="FXE9" s="482"/>
      <c r="FXF9" s="30"/>
      <c r="FXG9" s="371"/>
      <c r="FXH9" s="482"/>
      <c r="FXI9" s="21"/>
      <c r="FXJ9" s="21"/>
      <c r="FXK9" s="153"/>
      <c r="FXL9" s="197"/>
      <c r="FXM9" s="30"/>
      <c r="FXN9" s="371"/>
      <c r="FXO9" s="30"/>
      <c r="FXP9" s="371"/>
      <c r="FXQ9" s="30"/>
      <c r="FXR9" s="373"/>
      <c r="FXS9" s="30"/>
      <c r="FXT9" s="371"/>
      <c r="FXU9" s="482"/>
      <c r="FXV9" s="30"/>
      <c r="FXW9" s="371"/>
      <c r="FXX9" s="482"/>
      <c r="FXY9" s="21"/>
      <c r="FXZ9" s="21"/>
      <c r="FYA9" s="153"/>
      <c r="FYB9" s="197"/>
      <c r="FYC9" s="30"/>
      <c r="FYD9" s="371"/>
      <c r="FYE9" s="30"/>
      <c r="FYF9" s="371"/>
      <c r="FYG9" s="30"/>
      <c r="FYH9" s="373"/>
      <c r="FYI9" s="30"/>
      <c r="FYJ9" s="371"/>
      <c r="FYK9" s="482"/>
      <c r="FYL9" s="30"/>
      <c r="FYM9" s="371"/>
      <c r="FYN9" s="482"/>
      <c r="FYO9" s="21"/>
      <c r="FYP9" s="21"/>
      <c r="FYQ9" s="153"/>
      <c r="FYR9" s="197"/>
      <c r="FYS9" s="30"/>
      <c r="FYT9" s="371"/>
      <c r="FYU9" s="30"/>
      <c r="FYV9" s="371"/>
      <c r="FYW9" s="30"/>
      <c r="FYX9" s="373"/>
      <c r="FYY9" s="30"/>
      <c r="FYZ9" s="371"/>
      <c r="FZA9" s="482"/>
      <c r="FZB9" s="30"/>
      <c r="FZC9" s="371"/>
      <c r="FZD9" s="482"/>
      <c r="FZE9" s="21"/>
      <c r="FZF9" s="21"/>
      <c r="FZG9" s="153"/>
      <c r="FZH9" s="197"/>
      <c r="FZI9" s="30"/>
      <c r="FZJ9" s="371"/>
      <c r="FZK9" s="30"/>
      <c r="FZL9" s="371"/>
      <c r="FZM9" s="30"/>
      <c r="FZN9" s="373"/>
      <c r="FZO9" s="30"/>
      <c r="FZP9" s="371"/>
      <c r="FZQ9" s="482"/>
      <c r="FZR9" s="30"/>
      <c r="FZS9" s="371"/>
      <c r="FZT9" s="482"/>
      <c r="FZU9" s="21"/>
      <c r="FZV9" s="21"/>
      <c r="FZW9" s="153"/>
      <c r="FZX9" s="197"/>
      <c r="FZY9" s="30"/>
      <c r="FZZ9" s="371"/>
      <c r="GAA9" s="30"/>
      <c r="GAB9" s="371"/>
      <c r="GAC9" s="30"/>
      <c r="GAD9" s="373"/>
      <c r="GAE9" s="30"/>
      <c r="GAF9" s="371"/>
      <c r="GAG9" s="482"/>
      <c r="GAH9" s="30"/>
      <c r="GAI9" s="371"/>
      <c r="GAJ9" s="482"/>
      <c r="GAK9" s="21"/>
      <c r="GAL9" s="21"/>
      <c r="GAM9" s="153"/>
      <c r="GAN9" s="197"/>
      <c r="GAO9" s="30"/>
      <c r="GAP9" s="371"/>
      <c r="GAQ9" s="30"/>
      <c r="GAR9" s="371"/>
      <c r="GAS9" s="30"/>
      <c r="GAT9" s="373"/>
      <c r="GAU9" s="30"/>
      <c r="GAV9" s="371"/>
      <c r="GAW9" s="482"/>
      <c r="GAX9" s="30"/>
      <c r="GAY9" s="371"/>
      <c r="GAZ9" s="482"/>
      <c r="GBA9" s="21"/>
      <c r="GBB9" s="21"/>
      <c r="GBC9" s="153"/>
      <c r="GBD9" s="197"/>
      <c r="GBE9" s="30"/>
      <c r="GBF9" s="371"/>
      <c r="GBG9" s="30"/>
      <c r="GBH9" s="371"/>
      <c r="GBI9" s="30"/>
      <c r="GBJ9" s="373"/>
      <c r="GBK9" s="30"/>
      <c r="GBL9" s="371"/>
      <c r="GBM9" s="482"/>
      <c r="GBN9" s="30"/>
      <c r="GBO9" s="371"/>
      <c r="GBP9" s="482"/>
      <c r="GBQ9" s="21"/>
      <c r="GBR9" s="21"/>
      <c r="GBS9" s="153"/>
      <c r="GBT9" s="197"/>
      <c r="GBU9" s="30"/>
      <c r="GBV9" s="371"/>
      <c r="GBW9" s="30"/>
      <c r="GBX9" s="371"/>
      <c r="GBY9" s="30"/>
      <c r="GBZ9" s="373"/>
      <c r="GCA9" s="30"/>
      <c r="GCB9" s="371"/>
      <c r="GCC9" s="482"/>
      <c r="GCD9" s="30"/>
      <c r="GCE9" s="371"/>
      <c r="GCF9" s="482"/>
      <c r="GCG9" s="21"/>
      <c r="GCH9" s="21"/>
      <c r="GCI9" s="153"/>
      <c r="GCJ9" s="197"/>
      <c r="GCK9" s="30"/>
      <c r="GCL9" s="371"/>
      <c r="GCM9" s="30"/>
      <c r="GCN9" s="371"/>
      <c r="GCO9" s="30"/>
      <c r="GCP9" s="373"/>
      <c r="GCQ9" s="30"/>
      <c r="GCR9" s="371"/>
      <c r="GCS9" s="482"/>
      <c r="GCT9" s="30"/>
      <c r="GCU9" s="371"/>
      <c r="GCV9" s="482"/>
      <c r="GCW9" s="21"/>
      <c r="GCX9" s="21"/>
      <c r="GCY9" s="153"/>
      <c r="GCZ9" s="197"/>
      <c r="GDA9" s="30"/>
      <c r="GDB9" s="371"/>
      <c r="GDC9" s="30"/>
      <c r="GDD9" s="371"/>
      <c r="GDE9" s="30"/>
      <c r="GDF9" s="373"/>
      <c r="GDG9" s="30"/>
      <c r="GDH9" s="371"/>
      <c r="GDI9" s="482"/>
      <c r="GDJ9" s="30"/>
      <c r="GDK9" s="371"/>
      <c r="GDL9" s="482"/>
      <c r="GDM9" s="21"/>
      <c r="GDN9" s="21"/>
      <c r="GDO9" s="153"/>
      <c r="GDP9" s="197"/>
      <c r="GDQ9" s="30"/>
      <c r="GDR9" s="371"/>
      <c r="GDS9" s="30"/>
      <c r="GDT9" s="371"/>
      <c r="GDU9" s="30"/>
      <c r="GDV9" s="373"/>
      <c r="GDW9" s="30"/>
      <c r="GDX9" s="371"/>
      <c r="GDY9" s="482"/>
      <c r="GDZ9" s="30"/>
      <c r="GEA9" s="371"/>
      <c r="GEB9" s="482"/>
      <c r="GEC9" s="21"/>
      <c r="GED9" s="21"/>
      <c r="GEE9" s="153"/>
      <c r="GEF9" s="197"/>
      <c r="GEG9" s="30"/>
      <c r="GEH9" s="371"/>
      <c r="GEI9" s="30"/>
      <c r="GEJ9" s="371"/>
      <c r="GEK9" s="30"/>
      <c r="GEL9" s="373"/>
      <c r="GEM9" s="30"/>
      <c r="GEN9" s="371"/>
      <c r="GEO9" s="482"/>
      <c r="GEP9" s="30"/>
      <c r="GEQ9" s="371"/>
      <c r="GER9" s="482"/>
      <c r="GES9" s="21"/>
      <c r="GET9" s="21"/>
      <c r="GEU9" s="153"/>
      <c r="GEV9" s="197"/>
      <c r="GEW9" s="30"/>
      <c r="GEX9" s="371"/>
      <c r="GEY9" s="30"/>
      <c r="GEZ9" s="371"/>
      <c r="GFA9" s="30"/>
      <c r="GFB9" s="373"/>
      <c r="GFC9" s="30"/>
      <c r="GFD9" s="371"/>
      <c r="GFE9" s="482"/>
      <c r="GFF9" s="30"/>
      <c r="GFG9" s="371"/>
      <c r="GFH9" s="482"/>
      <c r="GFI9" s="21"/>
      <c r="GFJ9" s="21"/>
      <c r="GFK9" s="153"/>
      <c r="GFL9" s="197"/>
      <c r="GFM9" s="30"/>
      <c r="GFN9" s="371"/>
      <c r="GFO9" s="30"/>
      <c r="GFP9" s="371"/>
      <c r="GFQ9" s="30"/>
      <c r="GFR9" s="373"/>
      <c r="GFS9" s="30"/>
      <c r="GFT9" s="371"/>
      <c r="GFU9" s="482"/>
      <c r="GFV9" s="30"/>
      <c r="GFW9" s="371"/>
      <c r="GFX9" s="482"/>
      <c r="GFY9" s="21"/>
      <c r="GFZ9" s="21"/>
      <c r="GGA9" s="153"/>
      <c r="GGB9" s="197"/>
      <c r="GGC9" s="30"/>
      <c r="GGD9" s="371"/>
      <c r="GGE9" s="30"/>
      <c r="GGF9" s="371"/>
      <c r="GGG9" s="30"/>
      <c r="GGH9" s="373"/>
      <c r="GGI9" s="30"/>
      <c r="GGJ9" s="371"/>
      <c r="GGK9" s="482"/>
      <c r="GGL9" s="30"/>
      <c r="GGM9" s="371"/>
      <c r="GGN9" s="482"/>
      <c r="GGO9" s="21"/>
      <c r="GGP9" s="21"/>
      <c r="GGQ9" s="153"/>
      <c r="GGR9" s="197"/>
      <c r="GGS9" s="30"/>
      <c r="GGT9" s="371"/>
      <c r="GGU9" s="30"/>
      <c r="GGV9" s="371"/>
      <c r="GGW9" s="30"/>
      <c r="GGX9" s="373"/>
      <c r="GGY9" s="30"/>
      <c r="GGZ9" s="371"/>
      <c r="GHA9" s="482"/>
      <c r="GHB9" s="30"/>
      <c r="GHC9" s="371"/>
      <c r="GHD9" s="482"/>
      <c r="GHE9" s="21"/>
      <c r="GHF9" s="21"/>
      <c r="GHG9" s="153"/>
      <c r="GHH9" s="197"/>
      <c r="GHI9" s="30"/>
      <c r="GHJ9" s="371"/>
      <c r="GHK9" s="30"/>
      <c r="GHL9" s="371"/>
      <c r="GHM9" s="30"/>
      <c r="GHN9" s="373"/>
      <c r="GHO9" s="30"/>
      <c r="GHP9" s="371"/>
      <c r="GHQ9" s="482"/>
      <c r="GHR9" s="30"/>
      <c r="GHS9" s="371"/>
      <c r="GHT9" s="482"/>
      <c r="GHU9" s="21"/>
      <c r="GHV9" s="21"/>
      <c r="GHW9" s="153"/>
      <c r="GHX9" s="197"/>
      <c r="GHY9" s="30"/>
      <c r="GHZ9" s="371"/>
      <c r="GIA9" s="30"/>
      <c r="GIB9" s="371"/>
      <c r="GIC9" s="30"/>
      <c r="GID9" s="373"/>
      <c r="GIE9" s="30"/>
      <c r="GIF9" s="371"/>
      <c r="GIG9" s="482"/>
      <c r="GIH9" s="30"/>
      <c r="GII9" s="371"/>
      <c r="GIJ9" s="482"/>
      <c r="GIK9" s="21"/>
      <c r="GIL9" s="21"/>
      <c r="GIM9" s="153"/>
      <c r="GIN9" s="197"/>
      <c r="GIO9" s="30"/>
      <c r="GIP9" s="371"/>
      <c r="GIQ9" s="30"/>
      <c r="GIR9" s="371"/>
      <c r="GIS9" s="30"/>
      <c r="GIT9" s="373"/>
      <c r="GIU9" s="30"/>
      <c r="GIV9" s="371"/>
      <c r="GIW9" s="482"/>
      <c r="GIX9" s="30"/>
      <c r="GIY9" s="371"/>
      <c r="GIZ9" s="482"/>
      <c r="GJA9" s="21"/>
      <c r="GJB9" s="21"/>
      <c r="GJC9" s="153"/>
      <c r="GJD9" s="197"/>
      <c r="GJE9" s="30"/>
      <c r="GJF9" s="371"/>
      <c r="GJG9" s="30"/>
      <c r="GJH9" s="371"/>
      <c r="GJI9" s="30"/>
      <c r="GJJ9" s="373"/>
      <c r="GJK9" s="30"/>
      <c r="GJL9" s="371"/>
      <c r="GJM9" s="482"/>
      <c r="GJN9" s="30"/>
      <c r="GJO9" s="371"/>
      <c r="GJP9" s="482"/>
      <c r="GJQ9" s="21"/>
      <c r="GJR9" s="21"/>
      <c r="GJS9" s="153"/>
      <c r="GJT9" s="197"/>
      <c r="GJU9" s="30"/>
      <c r="GJV9" s="371"/>
      <c r="GJW9" s="30"/>
      <c r="GJX9" s="371"/>
      <c r="GJY9" s="30"/>
      <c r="GJZ9" s="373"/>
      <c r="GKA9" s="30"/>
      <c r="GKB9" s="371"/>
      <c r="GKC9" s="482"/>
      <c r="GKD9" s="30"/>
      <c r="GKE9" s="371"/>
      <c r="GKF9" s="482"/>
      <c r="GKG9" s="21"/>
      <c r="GKH9" s="21"/>
      <c r="GKI9" s="153"/>
      <c r="GKJ9" s="197"/>
      <c r="GKK9" s="30"/>
      <c r="GKL9" s="371"/>
      <c r="GKM9" s="30"/>
      <c r="GKN9" s="371"/>
      <c r="GKO9" s="30"/>
      <c r="GKP9" s="373"/>
      <c r="GKQ9" s="30"/>
      <c r="GKR9" s="371"/>
      <c r="GKS9" s="482"/>
      <c r="GKT9" s="30"/>
      <c r="GKU9" s="371"/>
      <c r="GKV9" s="482"/>
      <c r="GKW9" s="21"/>
      <c r="GKX9" s="21"/>
      <c r="GKY9" s="153"/>
      <c r="GKZ9" s="197"/>
      <c r="GLA9" s="30"/>
      <c r="GLB9" s="371"/>
      <c r="GLC9" s="30"/>
      <c r="GLD9" s="371"/>
      <c r="GLE9" s="30"/>
      <c r="GLF9" s="373"/>
      <c r="GLG9" s="30"/>
      <c r="GLH9" s="371"/>
      <c r="GLI9" s="482"/>
      <c r="GLJ9" s="30"/>
      <c r="GLK9" s="371"/>
      <c r="GLL9" s="482"/>
      <c r="GLM9" s="21"/>
      <c r="GLN9" s="21"/>
      <c r="GLO9" s="153"/>
      <c r="GLP9" s="197"/>
      <c r="GLQ9" s="30"/>
      <c r="GLR9" s="371"/>
      <c r="GLS9" s="30"/>
      <c r="GLT9" s="371"/>
      <c r="GLU9" s="30"/>
      <c r="GLV9" s="373"/>
      <c r="GLW9" s="30"/>
      <c r="GLX9" s="371"/>
      <c r="GLY9" s="482"/>
      <c r="GLZ9" s="30"/>
      <c r="GMA9" s="371"/>
      <c r="GMB9" s="482"/>
      <c r="GMC9" s="21"/>
      <c r="GMD9" s="21"/>
      <c r="GME9" s="153"/>
      <c r="GMF9" s="197"/>
      <c r="GMG9" s="30"/>
      <c r="GMH9" s="371"/>
      <c r="GMI9" s="30"/>
      <c r="GMJ9" s="371"/>
      <c r="GMK9" s="30"/>
      <c r="GML9" s="373"/>
      <c r="GMM9" s="30"/>
      <c r="GMN9" s="371"/>
      <c r="GMO9" s="482"/>
      <c r="GMP9" s="30"/>
      <c r="GMQ9" s="371"/>
      <c r="GMR9" s="482"/>
      <c r="GMS9" s="21"/>
      <c r="GMT9" s="21"/>
      <c r="GMU9" s="153"/>
      <c r="GMV9" s="197"/>
      <c r="GMW9" s="30"/>
      <c r="GMX9" s="371"/>
      <c r="GMY9" s="30"/>
      <c r="GMZ9" s="371"/>
      <c r="GNA9" s="30"/>
      <c r="GNB9" s="373"/>
      <c r="GNC9" s="30"/>
      <c r="GND9" s="371"/>
      <c r="GNE9" s="482"/>
      <c r="GNF9" s="30"/>
      <c r="GNG9" s="371"/>
      <c r="GNH9" s="482"/>
      <c r="GNI9" s="21"/>
      <c r="GNJ9" s="21"/>
      <c r="GNK9" s="153"/>
      <c r="GNL9" s="197"/>
      <c r="GNM9" s="30"/>
      <c r="GNN9" s="371"/>
      <c r="GNO9" s="30"/>
      <c r="GNP9" s="371"/>
      <c r="GNQ9" s="30"/>
      <c r="GNR9" s="373"/>
      <c r="GNS9" s="30"/>
      <c r="GNT9" s="371"/>
      <c r="GNU9" s="482"/>
      <c r="GNV9" s="30"/>
      <c r="GNW9" s="371"/>
      <c r="GNX9" s="482"/>
      <c r="GNY9" s="21"/>
      <c r="GNZ9" s="21"/>
      <c r="GOA9" s="153"/>
      <c r="GOB9" s="197"/>
      <c r="GOC9" s="30"/>
      <c r="GOD9" s="371"/>
      <c r="GOE9" s="30"/>
      <c r="GOF9" s="371"/>
      <c r="GOG9" s="30"/>
      <c r="GOH9" s="373"/>
      <c r="GOI9" s="30"/>
      <c r="GOJ9" s="371"/>
      <c r="GOK9" s="482"/>
      <c r="GOL9" s="30"/>
      <c r="GOM9" s="371"/>
      <c r="GON9" s="482"/>
      <c r="GOO9" s="21"/>
      <c r="GOP9" s="21"/>
      <c r="GOQ9" s="153"/>
      <c r="GOR9" s="197"/>
      <c r="GOS9" s="30"/>
      <c r="GOT9" s="371"/>
      <c r="GOU9" s="30"/>
      <c r="GOV9" s="371"/>
      <c r="GOW9" s="30"/>
      <c r="GOX9" s="373"/>
      <c r="GOY9" s="30"/>
      <c r="GOZ9" s="371"/>
      <c r="GPA9" s="482"/>
      <c r="GPB9" s="30"/>
      <c r="GPC9" s="371"/>
      <c r="GPD9" s="482"/>
      <c r="GPE9" s="21"/>
      <c r="GPF9" s="21"/>
      <c r="GPG9" s="153"/>
      <c r="GPH9" s="197"/>
      <c r="GPI9" s="30"/>
      <c r="GPJ9" s="371"/>
      <c r="GPK9" s="30"/>
      <c r="GPL9" s="371"/>
      <c r="GPM9" s="30"/>
      <c r="GPN9" s="373"/>
      <c r="GPO9" s="30"/>
      <c r="GPP9" s="371"/>
      <c r="GPQ9" s="482"/>
      <c r="GPR9" s="30"/>
      <c r="GPS9" s="371"/>
      <c r="GPT9" s="482"/>
      <c r="GPU9" s="21"/>
      <c r="GPV9" s="21"/>
      <c r="GPW9" s="153"/>
      <c r="GPX9" s="197"/>
      <c r="GPY9" s="30"/>
      <c r="GPZ9" s="371"/>
      <c r="GQA9" s="30"/>
      <c r="GQB9" s="371"/>
      <c r="GQC9" s="30"/>
      <c r="GQD9" s="373"/>
      <c r="GQE9" s="30"/>
      <c r="GQF9" s="371"/>
      <c r="GQG9" s="482"/>
      <c r="GQH9" s="30"/>
      <c r="GQI9" s="371"/>
      <c r="GQJ9" s="482"/>
      <c r="GQK9" s="21"/>
      <c r="GQL9" s="21"/>
      <c r="GQM9" s="153"/>
      <c r="GQN9" s="197"/>
      <c r="GQO9" s="30"/>
      <c r="GQP9" s="371"/>
      <c r="GQQ9" s="30"/>
      <c r="GQR9" s="371"/>
      <c r="GQS9" s="30"/>
      <c r="GQT9" s="373"/>
      <c r="GQU9" s="30"/>
      <c r="GQV9" s="371"/>
      <c r="GQW9" s="482"/>
      <c r="GQX9" s="30"/>
      <c r="GQY9" s="371"/>
      <c r="GQZ9" s="482"/>
      <c r="GRA9" s="21"/>
      <c r="GRB9" s="21"/>
      <c r="GRC9" s="153"/>
      <c r="GRD9" s="197"/>
      <c r="GRE9" s="30"/>
      <c r="GRF9" s="371"/>
      <c r="GRG9" s="30"/>
      <c r="GRH9" s="371"/>
      <c r="GRI9" s="30"/>
      <c r="GRJ9" s="373"/>
      <c r="GRK9" s="30"/>
      <c r="GRL9" s="371"/>
      <c r="GRM9" s="482"/>
      <c r="GRN9" s="30"/>
      <c r="GRO9" s="371"/>
      <c r="GRP9" s="482"/>
      <c r="GRQ9" s="21"/>
      <c r="GRR9" s="21"/>
      <c r="GRS9" s="153"/>
      <c r="GRT9" s="197"/>
      <c r="GRU9" s="30"/>
      <c r="GRV9" s="371"/>
      <c r="GRW9" s="30"/>
      <c r="GRX9" s="371"/>
      <c r="GRY9" s="30"/>
      <c r="GRZ9" s="373"/>
      <c r="GSA9" s="30"/>
      <c r="GSB9" s="371"/>
      <c r="GSC9" s="482"/>
      <c r="GSD9" s="30"/>
      <c r="GSE9" s="371"/>
      <c r="GSF9" s="482"/>
      <c r="GSG9" s="21"/>
      <c r="GSH9" s="21"/>
      <c r="GSI9" s="153"/>
      <c r="GSJ9" s="197"/>
      <c r="GSK9" s="30"/>
      <c r="GSL9" s="371"/>
      <c r="GSM9" s="30"/>
      <c r="GSN9" s="371"/>
      <c r="GSO9" s="30"/>
      <c r="GSP9" s="373"/>
      <c r="GSQ9" s="30"/>
      <c r="GSR9" s="371"/>
      <c r="GSS9" s="482"/>
      <c r="GST9" s="30"/>
      <c r="GSU9" s="371"/>
      <c r="GSV9" s="482"/>
      <c r="GSW9" s="21"/>
      <c r="GSX9" s="21"/>
      <c r="GSY9" s="153"/>
      <c r="GSZ9" s="197"/>
      <c r="GTA9" s="30"/>
      <c r="GTB9" s="371"/>
      <c r="GTC9" s="30"/>
      <c r="GTD9" s="371"/>
      <c r="GTE9" s="30"/>
      <c r="GTF9" s="373"/>
      <c r="GTG9" s="30"/>
      <c r="GTH9" s="371"/>
      <c r="GTI9" s="482"/>
      <c r="GTJ9" s="30"/>
      <c r="GTK9" s="371"/>
      <c r="GTL9" s="482"/>
      <c r="GTM9" s="21"/>
      <c r="GTN9" s="21"/>
      <c r="GTO9" s="153"/>
      <c r="GTP9" s="197"/>
      <c r="GTQ9" s="30"/>
      <c r="GTR9" s="371"/>
      <c r="GTS9" s="30"/>
      <c r="GTT9" s="371"/>
      <c r="GTU9" s="30"/>
      <c r="GTV9" s="373"/>
      <c r="GTW9" s="30"/>
      <c r="GTX9" s="371"/>
      <c r="GTY9" s="482"/>
      <c r="GTZ9" s="30"/>
      <c r="GUA9" s="371"/>
      <c r="GUB9" s="482"/>
      <c r="GUC9" s="21"/>
      <c r="GUD9" s="21"/>
      <c r="GUE9" s="153"/>
      <c r="GUF9" s="197"/>
      <c r="GUG9" s="30"/>
      <c r="GUH9" s="371"/>
      <c r="GUI9" s="30"/>
      <c r="GUJ9" s="371"/>
      <c r="GUK9" s="30"/>
      <c r="GUL9" s="373"/>
      <c r="GUM9" s="30"/>
      <c r="GUN9" s="371"/>
      <c r="GUO9" s="482"/>
      <c r="GUP9" s="30"/>
      <c r="GUQ9" s="371"/>
      <c r="GUR9" s="482"/>
      <c r="GUS9" s="21"/>
      <c r="GUT9" s="21"/>
      <c r="GUU9" s="153"/>
      <c r="GUV9" s="197"/>
      <c r="GUW9" s="30"/>
      <c r="GUX9" s="371"/>
      <c r="GUY9" s="30"/>
      <c r="GUZ9" s="371"/>
      <c r="GVA9" s="30"/>
      <c r="GVB9" s="373"/>
      <c r="GVC9" s="30"/>
      <c r="GVD9" s="371"/>
      <c r="GVE9" s="482"/>
      <c r="GVF9" s="30"/>
      <c r="GVG9" s="371"/>
      <c r="GVH9" s="482"/>
      <c r="GVI9" s="21"/>
      <c r="GVJ9" s="21"/>
      <c r="GVK9" s="153"/>
      <c r="GVL9" s="197"/>
      <c r="GVM9" s="30"/>
      <c r="GVN9" s="371"/>
      <c r="GVO9" s="30"/>
      <c r="GVP9" s="371"/>
      <c r="GVQ9" s="30"/>
      <c r="GVR9" s="373"/>
      <c r="GVS9" s="30"/>
      <c r="GVT9" s="371"/>
      <c r="GVU9" s="482"/>
      <c r="GVV9" s="30"/>
      <c r="GVW9" s="371"/>
      <c r="GVX9" s="482"/>
      <c r="GVY9" s="21"/>
      <c r="GVZ9" s="21"/>
      <c r="GWA9" s="153"/>
      <c r="GWB9" s="197"/>
      <c r="GWC9" s="30"/>
      <c r="GWD9" s="371"/>
      <c r="GWE9" s="30"/>
      <c r="GWF9" s="371"/>
      <c r="GWG9" s="30"/>
      <c r="GWH9" s="373"/>
      <c r="GWI9" s="30"/>
      <c r="GWJ9" s="371"/>
      <c r="GWK9" s="482"/>
      <c r="GWL9" s="30"/>
      <c r="GWM9" s="371"/>
      <c r="GWN9" s="482"/>
      <c r="GWO9" s="21"/>
      <c r="GWP9" s="21"/>
      <c r="GWQ9" s="153"/>
      <c r="GWR9" s="197"/>
      <c r="GWS9" s="30"/>
      <c r="GWT9" s="371"/>
      <c r="GWU9" s="30"/>
      <c r="GWV9" s="371"/>
      <c r="GWW9" s="30"/>
      <c r="GWX9" s="373"/>
      <c r="GWY9" s="30"/>
      <c r="GWZ9" s="371"/>
      <c r="GXA9" s="482"/>
      <c r="GXB9" s="30"/>
      <c r="GXC9" s="371"/>
      <c r="GXD9" s="482"/>
      <c r="GXE9" s="21"/>
      <c r="GXF9" s="21"/>
      <c r="GXG9" s="153"/>
      <c r="GXH9" s="197"/>
      <c r="GXI9" s="30"/>
      <c r="GXJ9" s="371"/>
      <c r="GXK9" s="30"/>
      <c r="GXL9" s="371"/>
      <c r="GXM9" s="30"/>
      <c r="GXN9" s="373"/>
      <c r="GXO9" s="30"/>
      <c r="GXP9" s="371"/>
      <c r="GXQ9" s="482"/>
      <c r="GXR9" s="30"/>
      <c r="GXS9" s="371"/>
      <c r="GXT9" s="482"/>
      <c r="GXU9" s="21"/>
      <c r="GXV9" s="21"/>
      <c r="GXW9" s="153"/>
      <c r="GXX9" s="197"/>
      <c r="GXY9" s="30"/>
      <c r="GXZ9" s="371"/>
      <c r="GYA9" s="30"/>
      <c r="GYB9" s="371"/>
      <c r="GYC9" s="30"/>
      <c r="GYD9" s="373"/>
      <c r="GYE9" s="30"/>
      <c r="GYF9" s="371"/>
      <c r="GYG9" s="482"/>
      <c r="GYH9" s="30"/>
      <c r="GYI9" s="371"/>
      <c r="GYJ9" s="482"/>
      <c r="GYK9" s="21"/>
      <c r="GYL9" s="21"/>
      <c r="GYM9" s="153"/>
      <c r="GYN9" s="197"/>
      <c r="GYO9" s="30"/>
      <c r="GYP9" s="371"/>
      <c r="GYQ9" s="30"/>
      <c r="GYR9" s="371"/>
      <c r="GYS9" s="30"/>
      <c r="GYT9" s="373"/>
      <c r="GYU9" s="30"/>
      <c r="GYV9" s="371"/>
      <c r="GYW9" s="482"/>
      <c r="GYX9" s="30"/>
      <c r="GYY9" s="371"/>
      <c r="GYZ9" s="482"/>
      <c r="GZA9" s="21"/>
      <c r="GZB9" s="21"/>
      <c r="GZC9" s="153"/>
      <c r="GZD9" s="197"/>
      <c r="GZE9" s="30"/>
      <c r="GZF9" s="371"/>
      <c r="GZG9" s="30"/>
      <c r="GZH9" s="371"/>
      <c r="GZI9" s="30"/>
      <c r="GZJ9" s="373"/>
      <c r="GZK9" s="30"/>
      <c r="GZL9" s="371"/>
      <c r="GZM9" s="482"/>
      <c r="GZN9" s="30"/>
      <c r="GZO9" s="371"/>
      <c r="GZP9" s="482"/>
      <c r="GZQ9" s="21"/>
      <c r="GZR9" s="21"/>
      <c r="GZS9" s="153"/>
      <c r="GZT9" s="197"/>
      <c r="GZU9" s="30"/>
      <c r="GZV9" s="371"/>
      <c r="GZW9" s="30"/>
      <c r="GZX9" s="371"/>
      <c r="GZY9" s="30"/>
      <c r="GZZ9" s="373"/>
      <c r="HAA9" s="30"/>
      <c r="HAB9" s="371"/>
      <c r="HAC9" s="482"/>
      <c r="HAD9" s="30"/>
      <c r="HAE9" s="371"/>
      <c r="HAF9" s="482"/>
      <c r="HAG9" s="21"/>
      <c r="HAH9" s="21"/>
      <c r="HAI9" s="153"/>
      <c r="HAJ9" s="197"/>
      <c r="HAK9" s="30"/>
      <c r="HAL9" s="371"/>
      <c r="HAM9" s="30"/>
      <c r="HAN9" s="371"/>
      <c r="HAO9" s="30"/>
      <c r="HAP9" s="373"/>
      <c r="HAQ9" s="30"/>
      <c r="HAR9" s="371"/>
      <c r="HAS9" s="482"/>
      <c r="HAT9" s="30"/>
      <c r="HAU9" s="371"/>
      <c r="HAV9" s="482"/>
      <c r="HAW9" s="21"/>
      <c r="HAX9" s="21"/>
      <c r="HAY9" s="153"/>
      <c r="HAZ9" s="197"/>
      <c r="HBA9" s="30"/>
      <c r="HBB9" s="371"/>
      <c r="HBC9" s="30"/>
      <c r="HBD9" s="371"/>
      <c r="HBE9" s="30"/>
      <c r="HBF9" s="373"/>
      <c r="HBG9" s="30"/>
      <c r="HBH9" s="371"/>
      <c r="HBI9" s="482"/>
      <c r="HBJ9" s="30"/>
      <c r="HBK9" s="371"/>
      <c r="HBL9" s="482"/>
      <c r="HBM9" s="21"/>
      <c r="HBN9" s="21"/>
      <c r="HBO9" s="153"/>
      <c r="HBP9" s="197"/>
      <c r="HBQ9" s="30"/>
      <c r="HBR9" s="371"/>
      <c r="HBS9" s="30"/>
      <c r="HBT9" s="371"/>
      <c r="HBU9" s="30"/>
      <c r="HBV9" s="373"/>
      <c r="HBW9" s="30"/>
      <c r="HBX9" s="371"/>
      <c r="HBY9" s="482"/>
      <c r="HBZ9" s="30"/>
      <c r="HCA9" s="371"/>
      <c r="HCB9" s="482"/>
      <c r="HCC9" s="21"/>
      <c r="HCD9" s="21"/>
      <c r="HCE9" s="153"/>
      <c r="HCF9" s="197"/>
      <c r="HCG9" s="30"/>
      <c r="HCH9" s="371"/>
      <c r="HCI9" s="30"/>
      <c r="HCJ9" s="371"/>
      <c r="HCK9" s="30"/>
      <c r="HCL9" s="373"/>
      <c r="HCM9" s="30"/>
      <c r="HCN9" s="371"/>
      <c r="HCO9" s="482"/>
      <c r="HCP9" s="30"/>
      <c r="HCQ9" s="371"/>
      <c r="HCR9" s="482"/>
      <c r="HCS9" s="21"/>
      <c r="HCT9" s="21"/>
      <c r="HCU9" s="153"/>
      <c r="HCV9" s="197"/>
      <c r="HCW9" s="30"/>
      <c r="HCX9" s="371"/>
      <c r="HCY9" s="30"/>
      <c r="HCZ9" s="371"/>
      <c r="HDA9" s="30"/>
      <c r="HDB9" s="373"/>
      <c r="HDC9" s="30"/>
      <c r="HDD9" s="371"/>
      <c r="HDE9" s="482"/>
      <c r="HDF9" s="30"/>
      <c r="HDG9" s="371"/>
      <c r="HDH9" s="482"/>
      <c r="HDI9" s="21"/>
      <c r="HDJ9" s="21"/>
      <c r="HDK9" s="153"/>
      <c r="HDL9" s="197"/>
      <c r="HDM9" s="30"/>
      <c r="HDN9" s="371"/>
      <c r="HDO9" s="30"/>
      <c r="HDP9" s="371"/>
      <c r="HDQ9" s="30"/>
      <c r="HDR9" s="373"/>
      <c r="HDS9" s="30"/>
      <c r="HDT9" s="371"/>
      <c r="HDU9" s="482"/>
      <c r="HDV9" s="30"/>
      <c r="HDW9" s="371"/>
      <c r="HDX9" s="482"/>
      <c r="HDY9" s="21"/>
      <c r="HDZ9" s="21"/>
      <c r="HEA9" s="153"/>
      <c r="HEB9" s="197"/>
      <c r="HEC9" s="30"/>
      <c r="HED9" s="371"/>
      <c r="HEE9" s="30"/>
      <c r="HEF9" s="371"/>
      <c r="HEG9" s="30"/>
      <c r="HEH9" s="373"/>
      <c r="HEI9" s="30"/>
      <c r="HEJ9" s="371"/>
      <c r="HEK9" s="482"/>
      <c r="HEL9" s="30"/>
      <c r="HEM9" s="371"/>
      <c r="HEN9" s="482"/>
      <c r="HEO9" s="21"/>
      <c r="HEP9" s="21"/>
      <c r="HEQ9" s="153"/>
      <c r="HER9" s="197"/>
      <c r="HES9" s="30"/>
      <c r="HET9" s="371"/>
      <c r="HEU9" s="30"/>
      <c r="HEV9" s="371"/>
      <c r="HEW9" s="30"/>
      <c r="HEX9" s="373"/>
      <c r="HEY9" s="30"/>
      <c r="HEZ9" s="371"/>
      <c r="HFA9" s="482"/>
      <c r="HFB9" s="30"/>
      <c r="HFC9" s="371"/>
      <c r="HFD9" s="482"/>
      <c r="HFE9" s="21"/>
      <c r="HFF9" s="21"/>
      <c r="HFG9" s="153"/>
      <c r="HFH9" s="197"/>
      <c r="HFI9" s="30"/>
      <c r="HFJ9" s="371"/>
      <c r="HFK9" s="30"/>
      <c r="HFL9" s="371"/>
      <c r="HFM9" s="30"/>
      <c r="HFN9" s="373"/>
      <c r="HFO9" s="30"/>
      <c r="HFP9" s="371"/>
      <c r="HFQ9" s="482"/>
      <c r="HFR9" s="30"/>
      <c r="HFS9" s="371"/>
      <c r="HFT9" s="482"/>
      <c r="HFU9" s="21"/>
      <c r="HFV9" s="21"/>
      <c r="HFW9" s="153"/>
      <c r="HFX9" s="197"/>
      <c r="HFY9" s="30"/>
      <c r="HFZ9" s="371"/>
      <c r="HGA9" s="30"/>
      <c r="HGB9" s="371"/>
      <c r="HGC9" s="30"/>
      <c r="HGD9" s="373"/>
      <c r="HGE9" s="30"/>
      <c r="HGF9" s="371"/>
      <c r="HGG9" s="482"/>
      <c r="HGH9" s="30"/>
      <c r="HGI9" s="371"/>
      <c r="HGJ9" s="482"/>
      <c r="HGK9" s="21"/>
      <c r="HGL9" s="21"/>
      <c r="HGM9" s="153"/>
      <c r="HGN9" s="197"/>
      <c r="HGO9" s="30"/>
      <c r="HGP9" s="371"/>
      <c r="HGQ9" s="30"/>
      <c r="HGR9" s="371"/>
      <c r="HGS9" s="30"/>
      <c r="HGT9" s="373"/>
      <c r="HGU9" s="30"/>
      <c r="HGV9" s="371"/>
      <c r="HGW9" s="482"/>
      <c r="HGX9" s="30"/>
      <c r="HGY9" s="371"/>
      <c r="HGZ9" s="482"/>
      <c r="HHA9" s="21"/>
      <c r="HHB9" s="21"/>
      <c r="HHC9" s="153"/>
      <c r="HHD9" s="197"/>
      <c r="HHE9" s="30"/>
      <c r="HHF9" s="371"/>
      <c r="HHG9" s="30"/>
      <c r="HHH9" s="371"/>
      <c r="HHI9" s="30"/>
      <c r="HHJ9" s="373"/>
      <c r="HHK9" s="30"/>
      <c r="HHL9" s="371"/>
      <c r="HHM9" s="482"/>
      <c r="HHN9" s="30"/>
      <c r="HHO9" s="371"/>
      <c r="HHP9" s="482"/>
      <c r="HHQ9" s="21"/>
      <c r="HHR9" s="21"/>
      <c r="HHS9" s="153"/>
      <c r="HHT9" s="197"/>
      <c r="HHU9" s="30"/>
      <c r="HHV9" s="371"/>
      <c r="HHW9" s="30"/>
      <c r="HHX9" s="371"/>
      <c r="HHY9" s="30"/>
      <c r="HHZ9" s="373"/>
      <c r="HIA9" s="30"/>
      <c r="HIB9" s="371"/>
      <c r="HIC9" s="482"/>
      <c r="HID9" s="30"/>
      <c r="HIE9" s="371"/>
      <c r="HIF9" s="482"/>
      <c r="HIG9" s="21"/>
      <c r="HIH9" s="21"/>
      <c r="HII9" s="153"/>
      <c r="HIJ9" s="197"/>
      <c r="HIK9" s="30"/>
      <c r="HIL9" s="371"/>
      <c r="HIM9" s="30"/>
      <c r="HIN9" s="371"/>
      <c r="HIO9" s="30"/>
      <c r="HIP9" s="373"/>
      <c r="HIQ9" s="30"/>
      <c r="HIR9" s="371"/>
      <c r="HIS9" s="482"/>
      <c r="HIT9" s="30"/>
      <c r="HIU9" s="371"/>
      <c r="HIV9" s="482"/>
      <c r="HIW9" s="21"/>
      <c r="HIX9" s="21"/>
      <c r="HIY9" s="153"/>
      <c r="HIZ9" s="197"/>
      <c r="HJA9" s="30"/>
      <c r="HJB9" s="371"/>
      <c r="HJC9" s="30"/>
      <c r="HJD9" s="371"/>
      <c r="HJE9" s="30"/>
      <c r="HJF9" s="373"/>
      <c r="HJG9" s="30"/>
      <c r="HJH9" s="371"/>
      <c r="HJI9" s="482"/>
      <c r="HJJ9" s="30"/>
      <c r="HJK9" s="371"/>
      <c r="HJL9" s="482"/>
      <c r="HJM9" s="21"/>
      <c r="HJN9" s="21"/>
      <c r="HJO9" s="153"/>
      <c r="HJP9" s="197"/>
      <c r="HJQ9" s="30"/>
      <c r="HJR9" s="371"/>
      <c r="HJS9" s="30"/>
      <c r="HJT9" s="371"/>
      <c r="HJU9" s="30"/>
      <c r="HJV9" s="373"/>
      <c r="HJW9" s="30"/>
      <c r="HJX9" s="371"/>
      <c r="HJY9" s="482"/>
      <c r="HJZ9" s="30"/>
      <c r="HKA9" s="371"/>
      <c r="HKB9" s="482"/>
      <c r="HKC9" s="21"/>
      <c r="HKD9" s="21"/>
      <c r="HKE9" s="153"/>
      <c r="HKF9" s="197"/>
      <c r="HKG9" s="30"/>
      <c r="HKH9" s="371"/>
      <c r="HKI9" s="30"/>
      <c r="HKJ9" s="371"/>
      <c r="HKK9" s="30"/>
      <c r="HKL9" s="373"/>
      <c r="HKM9" s="30"/>
      <c r="HKN9" s="371"/>
      <c r="HKO9" s="482"/>
      <c r="HKP9" s="30"/>
      <c r="HKQ9" s="371"/>
      <c r="HKR9" s="482"/>
      <c r="HKS9" s="21"/>
      <c r="HKT9" s="21"/>
      <c r="HKU9" s="153"/>
      <c r="HKV9" s="197"/>
      <c r="HKW9" s="30"/>
      <c r="HKX9" s="371"/>
      <c r="HKY9" s="30"/>
      <c r="HKZ9" s="371"/>
      <c r="HLA9" s="30"/>
      <c r="HLB9" s="373"/>
      <c r="HLC9" s="30"/>
      <c r="HLD9" s="371"/>
      <c r="HLE9" s="482"/>
      <c r="HLF9" s="30"/>
      <c r="HLG9" s="371"/>
      <c r="HLH9" s="482"/>
      <c r="HLI9" s="21"/>
      <c r="HLJ9" s="21"/>
      <c r="HLK9" s="153"/>
      <c r="HLL9" s="197"/>
      <c r="HLM9" s="30"/>
      <c r="HLN9" s="371"/>
      <c r="HLO9" s="30"/>
      <c r="HLP9" s="371"/>
      <c r="HLQ9" s="30"/>
      <c r="HLR9" s="373"/>
      <c r="HLS9" s="30"/>
      <c r="HLT9" s="371"/>
      <c r="HLU9" s="482"/>
      <c r="HLV9" s="30"/>
      <c r="HLW9" s="371"/>
      <c r="HLX9" s="482"/>
      <c r="HLY9" s="21"/>
      <c r="HLZ9" s="21"/>
      <c r="HMA9" s="153"/>
      <c r="HMB9" s="197"/>
      <c r="HMC9" s="30"/>
      <c r="HMD9" s="371"/>
      <c r="HME9" s="30"/>
      <c r="HMF9" s="371"/>
      <c r="HMG9" s="30"/>
      <c r="HMH9" s="373"/>
      <c r="HMI9" s="30"/>
      <c r="HMJ9" s="371"/>
      <c r="HMK9" s="482"/>
      <c r="HML9" s="30"/>
      <c r="HMM9" s="371"/>
      <c r="HMN9" s="482"/>
      <c r="HMO9" s="21"/>
      <c r="HMP9" s="21"/>
      <c r="HMQ9" s="153"/>
      <c r="HMR9" s="197"/>
      <c r="HMS9" s="30"/>
      <c r="HMT9" s="371"/>
      <c r="HMU9" s="30"/>
      <c r="HMV9" s="371"/>
      <c r="HMW9" s="30"/>
      <c r="HMX9" s="373"/>
      <c r="HMY9" s="30"/>
      <c r="HMZ9" s="371"/>
      <c r="HNA9" s="482"/>
      <c r="HNB9" s="30"/>
      <c r="HNC9" s="371"/>
      <c r="HND9" s="482"/>
      <c r="HNE9" s="21"/>
      <c r="HNF9" s="21"/>
      <c r="HNG9" s="153"/>
      <c r="HNH9" s="197"/>
      <c r="HNI9" s="30"/>
      <c r="HNJ9" s="371"/>
      <c r="HNK9" s="30"/>
      <c r="HNL9" s="371"/>
      <c r="HNM9" s="30"/>
      <c r="HNN9" s="373"/>
      <c r="HNO9" s="30"/>
      <c r="HNP9" s="371"/>
      <c r="HNQ9" s="482"/>
      <c r="HNR9" s="30"/>
      <c r="HNS9" s="371"/>
      <c r="HNT9" s="482"/>
      <c r="HNU9" s="21"/>
      <c r="HNV9" s="21"/>
      <c r="HNW9" s="153"/>
      <c r="HNX9" s="197"/>
      <c r="HNY9" s="30"/>
      <c r="HNZ9" s="371"/>
      <c r="HOA9" s="30"/>
      <c r="HOB9" s="371"/>
      <c r="HOC9" s="30"/>
      <c r="HOD9" s="373"/>
      <c r="HOE9" s="30"/>
      <c r="HOF9" s="371"/>
      <c r="HOG9" s="482"/>
      <c r="HOH9" s="30"/>
      <c r="HOI9" s="371"/>
      <c r="HOJ9" s="482"/>
      <c r="HOK9" s="21"/>
      <c r="HOL9" s="21"/>
      <c r="HOM9" s="153"/>
      <c r="HON9" s="197"/>
      <c r="HOO9" s="30"/>
      <c r="HOP9" s="371"/>
      <c r="HOQ9" s="30"/>
      <c r="HOR9" s="371"/>
      <c r="HOS9" s="30"/>
      <c r="HOT9" s="373"/>
      <c r="HOU9" s="30"/>
      <c r="HOV9" s="371"/>
      <c r="HOW9" s="482"/>
      <c r="HOX9" s="30"/>
      <c r="HOY9" s="371"/>
      <c r="HOZ9" s="482"/>
      <c r="HPA9" s="21"/>
      <c r="HPB9" s="21"/>
      <c r="HPC9" s="153"/>
      <c r="HPD9" s="197"/>
      <c r="HPE9" s="30"/>
      <c r="HPF9" s="371"/>
      <c r="HPG9" s="30"/>
      <c r="HPH9" s="371"/>
      <c r="HPI9" s="30"/>
      <c r="HPJ9" s="373"/>
      <c r="HPK9" s="30"/>
      <c r="HPL9" s="371"/>
      <c r="HPM9" s="482"/>
      <c r="HPN9" s="30"/>
      <c r="HPO9" s="371"/>
      <c r="HPP9" s="482"/>
      <c r="HPQ9" s="21"/>
      <c r="HPR9" s="21"/>
      <c r="HPS9" s="153"/>
      <c r="HPT9" s="197"/>
      <c r="HPU9" s="30"/>
      <c r="HPV9" s="371"/>
      <c r="HPW9" s="30"/>
      <c r="HPX9" s="371"/>
      <c r="HPY9" s="30"/>
      <c r="HPZ9" s="373"/>
      <c r="HQA9" s="30"/>
      <c r="HQB9" s="371"/>
      <c r="HQC9" s="482"/>
      <c r="HQD9" s="30"/>
      <c r="HQE9" s="371"/>
      <c r="HQF9" s="482"/>
      <c r="HQG9" s="21"/>
      <c r="HQH9" s="21"/>
      <c r="HQI9" s="153"/>
      <c r="HQJ9" s="197"/>
      <c r="HQK9" s="30"/>
      <c r="HQL9" s="371"/>
      <c r="HQM9" s="30"/>
      <c r="HQN9" s="371"/>
      <c r="HQO9" s="30"/>
      <c r="HQP9" s="373"/>
      <c r="HQQ9" s="30"/>
      <c r="HQR9" s="371"/>
      <c r="HQS9" s="482"/>
      <c r="HQT9" s="30"/>
      <c r="HQU9" s="371"/>
      <c r="HQV9" s="482"/>
      <c r="HQW9" s="21"/>
      <c r="HQX9" s="21"/>
      <c r="HQY9" s="153"/>
      <c r="HQZ9" s="197"/>
      <c r="HRA9" s="30"/>
      <c r="HRB9" s="371"/>
      <c r="HRC9" s="30"/>
      <c r="HRD9" s="371"/>
      <c r="HRE9" s="30"/>
      <c r="HRF9" s="373"/>
      <c r="HRG9" s="30"/>
      <c r="HRH9" s="371"/>
      <c r="HRI9" s="482"/>
      <c r="HRJ9" s="30"/>
      <c r="HRK9" s="371"/>
      <c r="HRL9" s="482"/>
      <c r="HRM9" s="21"/>
      <c r="HRN9" s="21"/>
      <c r="HRO9" s="153"/>
      <c r="HRP9" s="197"/>
      <c r="HRQ9" s="30"/>
      <c r="HRR9" s="371"/>
      <c r="HRS9" s="30"/>
      <c r="HRT9" s="371"/>
      <c r="HRU9" s="30"/>
      <c r="HRV9" s="373"/>
      <c r="HRW9" s="30"/>
      <c r="HRX9" s="371"/>
      <c r="HRY9" s="482"/>
      <c r="HRZ9" s="30"/>
      <c r="HSA9" s="371"/>
      <c r="HSB9" s="482"/>
      <c r="HSC9" s="21"/>
      <c r="HSD9" s="21"/>
      <c r="HSE9" s="153"/>
      <c r="HSF9" s="197"/>
      <c r="HSG9" s="30"/>
      <c r="HSH9" s="371"/>
      <c r="HSI9" s="30"/>
      <c r="HSJ9" s="371"/>
      <c r="HSK9" s="30"/>
      <c r="HSL9" s="373"/>
      <c r="HSM9" s="30"/>
      <c r="HSN9" s="371"/>
      <c r="HSO9" s="482"/>
      <c r="HSP9" s="30"/>
      <c r="HSQ9" s="371"/>
      <c r="HSR9" s="482"/>
      <c r="HSS9" s="21"/>
      <c r="HST9" s="21"/>
      <c r="HSU9" s="153"/>
      <c r="HSV9" s="197"/>
      <c r="HSW9" s="30"/>
      <c r="HSX9" s="371"/>
      <c r="HSY9" s="30"/>
      <c r="HSZ9" s="371"/>
      <c r="HTA9" s="30"/>
      <c r="HTB9" s="373"/>
      <c r="HTC9" s="30"/>
      <c r="HTD9" s="371"/>
      <c r="HTE9" s="482"/>
      <c r="HTF9" s="30"/>
      <c r="HTG9" s="371"/>
      <c r="HTH9" s="482"/>
      <c r="HTI9" s="21"/>
      <c r="HTJ9" s="21"/>
      <c r="HTK9" s="153"/>
      <c r="HTL9" s="197"/>
      <c r="HTM9" s="30"/>
      <c r="HTN9" s="371"/>
      <c r="HTO9" s="30"/>
      <c r="HTP9" s="371"/>
      <c r="HTQ9" s="30"/>
      <c r="HTR9" s="373"/>
      <c r="HTS9" s="30"/>
      <c r="HTT9" s="371"/>
      <c r="HTU9" s="482"/>
      <c r="HTV9" s="30"/>
      <c r="HTW9" s="371"/>
      <c r="HTX9" s="482"/>
      <c r="HTY9" s="21"/>
      <c r="HTZ9" s="21"/>
      <c r="HUA9" s="153"/>
      <c r="HUB9" s="197"/>
      <c r="HUC9" s="30"/>
      <c r="HUD9" s="371"/>
      <c r="HUE9" s="30"/>
      <c r="HUF9" s="371"/>
      <c r="HUG9" s="30"/>
      <c r="HUH9" s="373"/>
      <c r="HUI9" s="30"/>
      <c r="HUJ9" s="371"/>
      <c r="HUK9" s="482"/>
      <c r="HUL9" s="30"/>
      <c r="HUM9" s="371"/>
      <c r="HUN9" s="482"/>
      <c r="HUO9" s="21"/>
      <c r="HUP9" s="21"/>
      <c r="HUQ9" s="153"/>
      <c r="HUR9" s="197"/>
      <c r="HUS9" s="30"/>
      <c r="HUT9" s="371"/>
      <c r="HUU9" s="30"/>
      <c r="HUV9" s="371"/>
      <c r="HUW9" s="30"/>
      <c r="HUX9" s="373"/>
      <c r="HUY9" s="30"/>
      <c r="HUZ9" s="371"/>
      <c r="HVA9" s="482"/>
      <c r="HVB9" s="30"/>
      <c r="HVC9" s="371"/>
      <c r="HVD9" s="482"/>
      <c r="HVE9" s="21"/>
      <c r="HVF9" s="21"/>
      <c r="HVG9" s="153"/>
      <c r="HVH9" s="197"/>
      <c r="HVI9" s="30"/>
      <c r="HVJ9" s="371"/>
      <c r="HVK9" s="30"/>
      <c r="HVL9" s="371"/>
      <c r="HVM9" s="30"/>
      <c r="HVN9" s="373"/>
      <c r="HVO9" s="30"/>
      <c r="HVP9" s="371"/>
      <c r="HVQ9" s="482"/>
      <c r="HVR9" s="30"/>
      <c r="HVS9" s="371"/>
      <c r="HVT9" s="482"/>
      <c r="HVU9" s="21"/>
      <c r="HVV9" s="21"/>
      <c r="HVW9" s="153"/>
      <c r="HVX9" s="197"/>
      <c r="HVY9" s="30"/>
      <c r="HVZ9" s="371"/>
      <c r="HWA9" s="30"/>
      <c r="HWB9" s="371"/>
      <c r="HWC9" s="30"/>
      <c r="HWD9" s="373"/>
      <c r="HWE9" s="30"/>
      <c r="HWF9" s="371"/>
      <c r="HWG9" s="482"/>
      <c r="HWH9" s="30"/>
      <c r="HWI9" s="371"/>
      <c r="HWJ9" s="482"/>
      <c r="HWK9" s="21"/>
      <c r="HWL9" s="21"/>
      <c r="HWM9" s="153"/>
      <c r="HWN9" s="197"/>
      <c r="HWO9" s="30"/>
      <c r="HWP9" s="371"/>
      <c r="HWQ9" s="30"/>
      <c r="HWR9" s="371"/>
      <c r="HWS9" s="30"/>
      <c r="HWT9" s="373"/>
      <c r="HWU9" s="30"/>
      <c r="HWV9" s="371"/>
      <c r="HWW9" s="482"/>
      <c r="HWX9" s="30"/>
      <c r="HWY9" s="371"/>
      <c r="HWZ9" s="482"/>
      <c r="HXA9" s="21"/>
      <c r="HXB9" s="21"/>
      <c r="HXC9" s="153"/>
      <c r="HXD9" s="197"/>
      <c r="HXE9" s="30"/>
      <c r="HXF9" s="371"/>
      <c r="HXG9" s="30"/>
      <c r="HXH9" s="371"/>
      <c r="HXI9" s="30"/>
      <c r="HXJ9" s="373"/>
      <c r="HXK9" s="30"/>
      <c r="HXL9" s="371"/>
      <c r="HXM9" s="482"/>
      <c r="HXN9" s="30"/>
      <c r="HXO9" s="371"/>
      <c r="HXP9" s="482"/>
      <c r="HXQ9" s="21"/>
      <c r="HXR9" s="21"/>
      <c r="HXS9" s="153"/>
      <c r="HXT9" s="197"/>
      <c r="HXU9" s="30"/>
      <c r="HXV9" s="371"/>
      <c r="HXW9" s="30"/>
      <c r="HXX9" s="371"/>
      <c r="HXY9" s="30"/>
      <c r="HXZ9" s="373"/>
      <c r="HYA9" s="30"/>
      <c r="HYB9" s="371"/>
      <c r="HYC9" s="482"/>
      <c r="HYD9" s="30"/>
      <c r="HYE9" s="371"/>
      <c r="HYF9" s="482"/>
      <c r="HYG9" s="21"/>
      <c r="HYH9" s="21"/>
      <c r="HYI9" s="153"/>
      <c r="HYJ9" s="197"/>
      <c r="HYK9" s="30"/>
      <c r="HYL9" s="371"/>
      <c r="HYM9" s="30"/>
      <c r="HYN9" s="371"/>
      <c r="HYO9" s="30"/>
      <c r="HYP9" s="373"/>
      <c r="HYQ9" s="30"/>
      <c r="HYR9" s="371"/>
      <c r="HYS9" s="482"/>
      <c r="HYT9" s="30"/>
      <c r="HYU9" s="371"/>
      <c r="HYV9" s="482"/>
      <c r="HYW9" s="21"/>
      <c r="HYX9" s="21"/>
      <c r="HYY9" s="153"/>
      <c r="HYZ9" s="197"/>
      <c r="HZA9" s="30"/>
      <c r="HZB9" s="371"/>
      <c r="HZC9" s="30"/>
      <c r="HZD9" s="371"/>
      <c r="HZE9" s="30"/>
      <c r="HZF9" s="373"/>
      <c r="HZG9" s="30"/>
      <c r="HZH9" s="371"/>
      <c r="HZI9" s="482"/>
      <c r="HZJ9" s="30"/>
      <c r="HZK9" s="371"/>
      <c r="HZL9" s="482"/>
      <c r="HZM9" s="21"/>
      <c r="HZN9" s="21"/>
      <c r="HZO9" s="153"/>
      <c r="HZP9" s="197"/>
      <c r="HZQ9" s="30"/>
      <c r="HZR9" s="371"/>
      <c r="HZS9" s="30"/>
      <c r="HZT9" s="371"/>
      <c r="HZU9" s="30"/>
      <c r="HZV9" s="373"/>
      <c r="HZW9" s="30"/>
      <c r="HZX9" s="371"/>
      <c r="HZY9" s="482"/>
      <c r="HZZ9" s="30"/>
      <c r="IAA9" s="371"/>
      <c r="IAB9" s="482"/>
      <c r="IAC9" s="21"/>
      <c r="IAD9" s="21"/>
      <c r="IAE9" s="153"/>
      <c r="IAF9" s="197"/>
      <c r="IAG9" s="30"/>
      <c r="IAH9" s="371"/>
      <c r="IAI9" s="30"/>
      <c r="IAJ9" s="371"/>
      <c r="IAK9" s="30"/>
      <c r="IAL9" s="373"/>
      <c r="IAM9" s="30"/>
      <c r="IAN9" s="371"/>
      <c r="IAO9" s="482"/>
      <c r="IAP9" s="30"/>
      <c r="IAQ9" s="371"/>
      <c r="IAR9" s="482"/>
      <c r="IAS9" s="21"/>
      <c r="IAT9" s="21"/>
      <c r="IAU9" s="153"/>
      <c r="IAV9" s="197"/>
      <c r="IAW9" s="30"/>
      <c r="IAX9" s="371"/>
      <c r="IAY9" s="30"/>
      <c r="IAZ9" s="371"/>
      <c r="IBA9" s="30"/>
      <c r="IBB9" s="373"/>
      <c r="IBC9" s="30"/>
      <c r="IBD9" s="371"/>
      <c r="IBE9" s="482"/>
      <c r="IBF9" s="30"/>
      <c r="IBG9" s="371"/>
      <c r="IBH9" s="482"/>
      <c r="IBI9" s="21"/>
      <c r="IBJ9" s="21"/>
      <c r="IBK9" s="153"/>
      <c r="IBL9" s="197"/>
      <c r="IBM9" s="30"/>
      <c r="IBN9" s="371"/>
      <c r="IBO9" s="30"/>
      <c r="IBP9" s="371"/>
      <c r="IBQ9" s="30"/>
      <c r="IBR9" s="373"/>
      <c r="IBS9" s="30"/>
      <c r="IBT9" s="371"/>
      <c r="IBU9" s="482"/>
      <c r="IBV9" s="30"/>
      <c r="IBW9" s="371"/>
      <c r="IBX9" s="482"/>
      <c r="IBY9" s="21"/>
      <c r="IBZ9" s="21"/>
      <c r="ICA9" s="153"/>
      <c r="ICB9" s="197"/>
      <c r="ICC9" s="30"/>
      <c r="ICD9" s="371"/>
      <c r="ICE9" s="30"/>
      <c r="ICF9" s="371"/>
      <c r="ICG9" s="30"/>
      <c r="ICH9" s="373"/>
      <c r="ICI9" s="30"/>
      <c r="ICJ9" s="371"/>
      <c r="ICK9" s="482"/>
      <c r="ICL9" s="30"/>
      <c r="ICM9" s="371"/>
      <c r="ICN9" s="482"/>
      <c r="ICO9" s="21"/>
      <c r="ICP9" s="21"/>
      <c r="ICQ9" s="153"/>
      <c r="ICR9" s="197"/>
      <c r="ICS9" s="30"/>
      <c r="ICT9" s="371"/>
      <c r="ICU9" s="30"/>
      <c r="ICV9" s="371"/>
      <c r="ICW9" s="30"/>
      <c r="ICX9" s="373"/>
      <c r="ICY9" s="30"/>
      <c r="ICZ9" s="371"/>
      <c r="IDA9" s="482"/>
      <c r="IDB9" s="30"/>
      <c r="IDC9" s="371"/>
      <c r="IDD9" s="482"/>
      <c r="IDE9" s="21"/>
      <c r="IDF9" s="21"/>
      <c r="IDG9" s="153"/>
      <c r="IDH9" s="197"/>
      <c r="IDI9" s="30"/>
      <c r="IDJ9" s="371"/>
      <c r="IDK9" s="30"/>
      <c r="IDL9" s="371"/>
      <c r="IDM9" s="30"/>
      <c r="IDN9" s="373"/>
      <c r="IDO9" s="30"/>
      <c r="IDP9" s="371"/>
      <c r="IDQ9" s="482"/>
      <c r="IDR9" s="30"/>
      <c r="IDS9" s="371"/>
      <c r="IDT9" s="482"/>
      <c r="IDU9" s="21"/>
      <c r="IDV9" s="21"/>
      <c r="IDW9" s="153"/>
      <c r="IDX9" s="197"/>
      <c r="IDY9" s="30"/>
      <c r="IDZ9" s="371"/>
      <c r="IEA9" s="30"/>
      <c r="IEB9" s="371"/>
      <c r="IEC9" s="30"/>
      <c r="IED9" s="373"/>
      <c r="IEE9" s="30"/>
      <c r="IEF9" s="371"/>
      <c r="IEG9" s="482"/>
      <c r="IEH9" s="30"/>
      <c r="IEI9" s="371"/>
      <c r="IEJ9" s="482"/>
      <c r="IEK9" s="21"/>
      <c r="IEL9" s="21"/>
      <c r="IEM9" s="153"/>
      <c r="IEN9" s="197"/>
      <c r="IEO9" s="30"/>
      <c r="IEP9" s="371"/>
      <c r="IEQ9" s="30"/>
      <c r="IER9" s="371"/>
      <c r="IES9" s="30"/>
      <c r="IET9" s="373"/>
      <c r="IEU9" s="30"/>
      <c r="IEV9" s="371"/>
      <c r="IEW9" s="482"/>
      <c r="IEX9" s="30"/>
      <c r="IEY9" s="371"/>
      <c r="IEZ9" s="482"/>
      <c r="IFA9" s="21"/>
      <c r="IFB9" s="21"/>
      <c r="IFC9" s="153"/>
      <c r="IFD9" s="197"/>
      <c r="IFE9" s="30"/>
      <c r="IFF9" s="371"/>
      <c r="IFG9" s="30"/>
      <c r="IFH9" s="371"/>
      <c r="IFI9" s="30"/>
      <c r="IFJ9" s="373"/>
      <c r="IFK9" s="30"/>
      <c r="IFL9" s="371"/>
      <c r="IFM9" s="482"/>
      <c r="IFN9" s="30"/>
      <c r="IFO9" s="371"/>
      <c r="IFP9" s="482"/>
      <c r="IFQ9" s="21"/>
      <c r="IFR9" s="21"/>
      <c r="IFS9" s="153"/>
      <c r="IFT9" s="197"/>
      <c r="IFU9" s="30"/>
      <c r="IFV9" s="371"/>
      <c r="IFW9" s="30"/>
      <c r="IFX9" s="371"/>
      <c r="IFY9" s="30"/>
      <c r="IFZ9" s="373"/>
      <c r="IGA9" s="30"/>
      <c r="IGB9" s="371"/>
      <c r="IGC9" s="482"/>
      <c r="IGD9" s="30"/>
      <c r="IGE9" s="371"/>
      <c r="IGF9" s="482"/>
      <c r="IGG9" s="21"/>
      <c r="IGH9" s="21"/>
      <c r="IGI9" s="153"/>
      <c r="IGJ9" s="197"/>
      <c r="IGK9" s="30"/>
      <c r="IGL9" s="371"/>
      <c r="IGM9" s="30"/>
      <c r="IGN9" s="371"/>
      <c r="IGO9" s="30"/>
      <c r="IGP9" s="373"/>
      <c r="IGQ9" s="30"/>
      <c r="IGR9" s="371"/>
      <c r="IGS9" s="482"/>
      <c r="IGT9" s="30"/>
      <c r="IGU9" s="371"/>
      <c r="IGV9" s="482"/>
      <c r="IGW9" s="21"/>
      <c r="IGX9" s="21"/>
      <c r="IGY9" s="153"/>
      <c r="IGZ9" s="197"/>
      <c r="IHA9" s="30"/>
      <c r="IHB9" s="371"/>
      <c r="IHC9" s="30"/>
      <c r="IHD9" s="371"/>
      <c r="IHE9" s="30"/>
      <c r="IHF9" s="373"/>
      <c r="IHG9" s="30"/>
      <c r="IHH9" s="371"/>
      <c r="IHI9" s="482"/>
      <c r="IHJ9" s="30"/>
      <c r="IHK9" s="371"/>
      <c r="IHL9" s="482"/>
      <c r="IHM9" s="21"/>
      <c r="IHN9" s="21"/>
      <c r="IHO9" s="153"/>
      <c r="IHP9" s="197"/>
      <c r="IHQ9" s="30"/>
      <c r="IHR9" s="371"/>
      <c r="IHS9" s="30"/>
      <c r="IHT9" s="371"/>
      <c r="IHU9" s="30"/>
      <c r="IHV9" s="373"/>
      <c r="IHW9" s="30"/>
      <c r="IHX9" s="371"/>
      <c r="IHY9" s="482"/>
      <c r="IHZ9" s="30"/>
      <c r="IIA9" s="371"/>
      <c r="IIB9" s="482"/>
      <c r="IIC9" s="21"/>
      <c r="IID9" s="21"/>
      <c r="IIE9" s="153"/>
      <c r="IIF9" s="197"/>
      <c r="IIG9" s="30"/>
      <c r="IIH9" s="371"/>
      <c r="III9" s="30"/>
      <c r="IIJ9" s="371"/>
      <c r="IIK9" s="30"/>
      <c r="IIL9" s="373"/>
      <c r="IIM9" s="30"/>
      <c r="IIN9" s="371"/>
      <c r="IIO9" s="482"/>
      <c r="IIP9" s="30"/>
      <c r="IIQ9" s="371"/>
      <c r="IIR9" s="482"/>
      <c r="IIS9" s="21"/>
      <c r="IIT9" s="21"/>
      <c r="IIU9" s="153"/>
      <c r="IIV9" s="197"/>
      <c r="IIW9" s="30"/>
      <c r="IIX9" s="371"/>
      <c r="IIY9" s="30"/>
      <c r="IIZ9" s="371"/>
      <c r="IJA9" s="30"/>
      <c r="IJB9" s="373"/>
      <c r="IJC9" s="30"/>
      <c r="IJD9" s="371"/>
      <c r="IJE9" s="482"/>
      <c r="IJF9" s="30"/>
      <c r="IJG9" s="371"/>
      <c r="IJH9" s="482"/>
      <c r="IJI9" s="21"/>
      <c r="IJJ9" s="21"/>
      <c r="IJK9" s="153"/>
      <c r="IJL9" s="197"/>
      <c r="IJM9" s="30"/>
      <c r="IJN9" s="371"/>
      <c r="IJO9" s="30"/>
      <c r="IJP9" s="371"/>
      <c r="IJQ9" s="30"/>
      <c r="IJR9" s="373"/>
      <c r="IJS9" s="30"/>
      <c r="IJT9" s="371"/>
      <c r="IJU9" s="482"/>
      <c r="IJV9" s="30"/>
      <c r="IJW9" s="371"/>
      <c r="IJX9" s="482"/>
      <c r="IJY9" s="21"/>
      <c r="IJZ9" s="21"/>
      <c r="IKA9" s="153"/>
      <c r="IKB9" s="197"/>
      <c r="IKC9" s="30"/>
      <c r="IKD9" s="371"/>
      <c r="IKE9" s="30"/>
      <c r="IKF9" s="371"/>
      <c r="IKG9" s="30"/>
      <c r="IKH9" s="373"/>
      <c r="IKI9" s="30"/>
      <c r="IKJ9" s="371"/>
      <c r="IKK9" s="482"/>
      <c r="IKL9" s="30"/>
      <c r="IKM9" s="371"/>
      <c r="IKN9" s="482"/>
      <c r="IKO9" s="21"/>
      <c r="IKP9" s="21"/>
      <c r="IKQ9" s="153"/>
      <c r="IKR9" s="197"/>
      <c r="IKS9" s="30"/>
      <c r="IKT9" s="371"/>
      <c r="IKU9" s="30"/>
      <c r="IKV9" s="371"/>
      <c r="IKW9" s="30"/>
      <c r="IKX9" s="373"/>
      <c r="IKY9" s="30"/>
      <c r="IKZ9" s="371"/>
      <c r="ILA9" s="482"/>
      <c r="ILB9" s="30"/>
      <c r="ILC9" s="371"/>
      <c r="ILD9" s="482"/>
      <c r="ILE9" s="21"/>
      <c r="ILF9" s="21"/>
      <c r="ILG9" s="153"/>
      <c r="ILH9" s="197"/>
      <c r="ILI9" s="30"/>
      <c r="ILJ9" s="371"/>
      <c r="ILK9" s="30"/>
      <c r="ILL9" s="371"/>
      <c r="ILM9" s="30"/>
      <c r="ILN9" s="373"/>
      <c r="ILO9" s="30"/>
      <c r="ILP9" s="371"/>
      <c r="ILQ9" s="482"/>
      <c r="ILR9" s="30"/>
      <c r="ILS9" s="371"/>
      <c r="ILT9" s="482"/>
      <c r="ILU9" s="21"/>
      <c r="ILV9" s="21"/>
      <c r="ILW9" s="153"/>
      <c r="ILX9" s="197"/>
      <c r="ILY9" s="30"/>
      <c r="ILZ9" s="371"/>
      <c r="IMA9" s="30"/>
      <c r="IMB9" s="371"/>
      <c r="IMC9" s="30"/>
      <c r="IMD9" s="373"/>
      <c r="IME9" s="30"/>
      <c r="IMF9" s="371"/>
      <c r="IMG9" s="482"/>
      <c r="IMH9" s="30"/>
      <c r="IMI9" s="371"/>
      <c r="IMJ9" s="482"/>
      <c r="IMK9" s="21"/>
      <c r="IML9" s="21"/>
      <c r="IMM9" s="153"/>
      <c r="IMN9" s="197"/>
      <c r="IMO9" s="30"/>
      <c r="IMP9" s="371"/>
      <c r="IMQ9" s="30"/>
      <c r="IMR9" s="371"/>
      <c r="IMS9" s="30"/>
      <c r="IMT9" s="373"/>
      <c r="IMU9" s="30"/>
      <c r="IMV9" s="371"/>
      <c r="IMW9" s="482"/>
      <c r="IMX9" s="30"/>
      <c r="IMY9" s="371"/>
      <c r="IMZ9" s="482"/>
      <c r="INA9" s="21"/>
      <c r="INB9" s="21"/>
      <c r="INC9" s="153"/>
      <c r="IND9" s="197"/>
      <c r="INE9" s="30"/>
      <c r="INF9" s="371"/>
      <c r="ING9" s="30"/>
      <c r="INH9" s="371"/>
      <c r="INI9" s="30"/>
      <c r="INJ9" s="373"/>
      <c r="INK9" s="30"/>
      <c r="INL9" s="371"/>
      <c r="INM9" s="482"/>
      <c r="INN9" s="30"/>
      <c r="INO9" s="371"/>
      <c r="INP9" s="482"/>
      <c r="INQ9" s="21"/>
      <c r="INR9" s="21"/>
      <c r="INS9" s="153"/>
      <c r="INT9" s="197"/>
      <c r="INU9" s="30"/>
      <c r="INV9" s="371"/>
      <c r="INW9" s="30"/>
      <c r="INX9" s="371"/>
      <c r="INY9" s="30"/>
      <c r="INZ9" s="373"/>
      <c r="IOA9" s="30"/>
      <c r="IOB9" s="371"/>
      <c r="IOC9" s="482"/>
      <c r="IOD9" s="30"/>
      <c r="IOE9" s="371"/>
      <c r="IOF9" s="482"/>
      <c r="IOG9" s="21"/>
      <c r="IOH9" s="21"/>
      <c r="IOI9" s="153"/>
      <c r="IOJ9" s="197"/>
      <c r="IOK9" s="30"/>
      <c r="IOL9" s="371"/>
      <c r="IOM9" s="30"/>
      <c r="ION9" s="371"/>
      <c r="IOO9" s="30"/>
      <c r="IOP9" s="373"/>
      <c r="IOQ9" s="30"/>
      <c r="IOR9" s="371"/>
      <c r="IOS9" s="482"/>
      <c r="IOT9" s="30"/>
      <c r="IOU9" s="371"/>
      <c r="IOV9" s="482"/>
      <c r="IOW9" s="21"/>
      <c r="IOX9" s="21"/>
      <c r="IOY9" s="153"/>
      <c r="IOZ9" s="197"/>
      <c r="IPA9" s="30"/>
      <c r="IPB9" s="371"/>
      <c r="IPC9" s="30"/>
      <c r="IPD9" s="371"/>
      <c r="IPE9" s="30"/>
      <c r="IPF9" s="373"/>
      <c r="IPG9" s="30"/>
      <c r="IPH9" s="371"/>
      <c r="IPI9" s="482"/>
      <c r="IPJ9" s="30"/>
      <c r="IPK9" s="371"/>
      <c r="IPL9" s="482"/>
      <c r="IPM9" s="21"/>
      <c r="IPN9" s="21"/>
      <c r="IPO9" s="153"/>
      <c r="IPP9" s="197"/>
      <c r="IPQ9" s="30"/>
      <c r="IPR9" s="371"/>
      <c r="IPS9" s="30"/>
      <c r="IPT9" s="371"/>
      <c r="IPU9" s="30"/>
      <c r="IPV9" s="373"/>
      <c r="IPW9" s="30"/>
      <c r="IPX9" s="371"/>
      <c r="IPY9" s="482"/>
      <c r="IPZ9" s="30"/>
      <c r="IQA9" s="371"/>
      <c r="IQB9" s="482"/>
      <c r="IQC9" s="21"/>
      <c r="IQD9" s="21"/>
      <c r="IQE9" s="153"/>
      <c r="IQF9" s="197"/>
      <c r="IQG9" s="30"/>
      <c r="IQH9" s="371"/>
      <c r="IQI9" s="30"/>
      <c r="IQJ9" s="371"/>
      <c r="IQK9" s="30"/>
      <c r="IQL9" s="373"/>
      <c r="IQM9" s="30"/>
      <c r="IQN9" s="371"/>
      <c r="IQO9" s="482"/>
      <c r="IQP9" s="30"/>
      <c r="IQQ9" s="371"/>
      <c r="IQR9" s="482"/>
      <c r="IQS9" s="21"/>
      <c r="IQT9" s="21"/>
      <c r="IQU9" s="153"/>
      <c r="IQV9" s="197"/>
      <c r="IQW9" s="30"/>
      <c r="IQX9" s="371"/>
      <c r="IQY9" s="30"/>
      <c r="IQZ9" s="371"/>
      <c r="IRA9" s="30"/>
      <c r="IRB9" s="373"/>
      <c r="IRC9" s="30"/>
      <c r="IRD9" s="371"/>
      <c r="IRE9" s="482"/>
      <c r="IRF9" s="30"/>
      <c r="IRG9" s="371"/>
      <c r="IRH9" s="482"/>
      <c r="IRI9" s="21"/>
      <c r="IRJ9" s="21"/>
      <c r="IRK9" s="153"/>
      <c r="IRL9" s="197"/>
      <c r="IRM9" s="30"/>
      <c r="IRN9" s="371"/>
      <c r="IRO9" s="30"/>
      <c r="IRP9" s="371"/>
      <c r="IRQ9" s="30"/>
      <c r="IRR9" s="373"/>
      <c r="IRS9" s="30"/>
      <c r="IRT9" s="371"/>
      <c r="IRU9" s="482"/>
      <c r="IRV9" s="30"/>
      <c r="IRW9" s="371"/>
      <c r="IRX9" s="482"/>
      <c r="IRY9" s="21"/>
      <c r="IRZ9" s="21"/>
      <c r="ISA9" s="153"/>
      <c r="ISB9" s="197"/>
      <c r="ISC9" s="30"/>
      <c r="ISD9" s="371"/>
      <c r="ISE9" s="30"/>
      <c r="ISF9" s="371"/>
      <c r="ISG9" s="30"/>
      <c r="ISH9" s="373"/>
      <c r="ISI9" s="30"/>
      <c r="ISJ9" s="371"/>
      <c r="ISK9" s="482"/>
      <c r="ISL9" s="30"/>
      <c r="ISM9" s="371"/>
      <c r="ISN9" s="482"/>
      <c r="ISO9" s="21"/>
      <c r="ISP9" s="21"/>
      <c r="ISQ9" s="153"/>
      <c r="ISR9" s="197"/>
      <c r="ISS9" s="30"/>
      <c r="IST9" s="371"/>
      <c r="ISU9" s="30"/>
      <c r="ISV9" s="371"/>
      <c r="ISW9" s="30"/>
      <c r="ISX9" s="373"/>
      <c r="ISY9" s="30"/>
      <c r="ISZ9" s="371"/>
      <c r="ITA9" s="482"/>
      <c r="ITB9" s="30"/>
      <c r="ITC9" s="371"/>
      <c r="ITD9" s="482"/>
      <c r="ITE9" s="21"/>
      <c r="ITF9" s="21"/>
      <c r="ITG9" s="153"/>
      <c r="ITH9" s="197"/>
      <c r="ITI9" s="30"/>
      <c r="ITJ9" s="371"/>
      <c r="ITK9" s="30"/>
      <c r="ITL9" s="371"/>
      <c r="ITM9" s="30"/>
      <c r="ITN9" s="373"/>
      <c r="ITO9" s="30"/>
      <c r="ITP9" s="371"/>
      <c r="ITQ9" s="482"/>
      <c r="ITR9" s="30"/>
      <c r="ITS9" s="371"/>
      <c r="ITT9" s="482"/>
      <c r="ITU9" s="21"/>
      <c r="ITV9" s="21"/>
      <c r="ITW9" s="153"/>
      <c r="ITX9" s="197"/>
      <c r="ITY9" s="30"/>
      <c r="ITZ9" s="371"/>
      <c r="IUA9" s="30"/>
      <c r="IUB9" s="371"/>
      <c r="IUC9" s="30"/>
      <c r="IUD9" s="373"/>
      <c r="IUE9" s="30"/>
      <c r="IUF9" s="371"/>
      <c r="IUG9" s="482"/>
      <c r="IUH9" s="30"/>
      <c r="IUI9" s="371"/>
      <c r="IUJ9" s="482"/>
      <c r="IUK9" s="21"/>
      <c r="IUL9" s="21"/>
      <c r="IUM9" s="153"/>
      <c r="IUN9" s="197"/>
      <c r="IUO9" s="30"/>
      <c r="IUP9" s="371"/>
      <c r="IUQ9" s="30"/>
      <c r="IUR9" s="371"/>
      <c r="IUS9" s="30"/>
      <c r="IUT9" s="373"/>
      <c r="IUU9" s="30"/>
      <c r="IUV9" s="371"/>
      <c r="IUW9" s="482"/>
      <c r="IUX9" s="30"/>
      <c r="IUY9" s="371"/>
      <c r="IUZ9" s="482"/>
      <c r="IVA9" s="21"/>
      <c r="IVB9" s="21"/>
      <c r="IVC9" s="153"/>
      <c r="IVD9" s="197"/>
      <c r="IVE9" s="30"/>
      <c r="IVF9" s="371"/>
      <c r="IVG9" s="30"/>
      <c r="IVH9" s="371"/>
      <c r="IVI9" s="30"/>
      <c r="IVJ9" s="373"/>
      <c r="IVK9" s="30"/>
      <c r="IVL9" s="371"/>
      <c r="IVM9" s="482"/>
      <c r="IVN9" s="30"/>
      <c r="IVO9" s="371"/>
      <c r="IVP9" s="482"/>
      <c r="IVQ9" s="21"/>
      <c r="IVR9" s="21"/>
      <c r="IVS9" s="153"/>
      <c r="IVT9" s="197"/>
      <c r="IVU9" s="30"/>
      <c r="IVV9" s="371"/>
      <c r="IVW9" s="30"/>
      <c r="IVX9" s="371"/>
      <c r="IVY9" s="30"/>
      <c r="IVZ9" s="373"/>
      <c r="IWA9" s="30"/>
      <c r="IWB9" s="371"/>
      <c r="IWC9" s="482"/>
      <c r="IWD9" s="30"/>
      <c r="IWE9" s="371"/>
      <c r="IWF9" s="482"/>
      <c r="IWG9" s="21"/>
      <c r="IWH9" s="21"/>
      <c r="IWI9" s="153"/>
      <c r="IWJ9" s="197"/>
      <c r="IWK9" s="30"/>
      <c r="IWL9" s="371"/>
      <c r="IWM9" s="30"/>
      <c r="IWN9" s="371"/>
      <c r="IWO9" s="30"/>
      <c r="IWP9" s="373"/>
      <c r="IWQ9" s="30"/>
      <c r="IWR9" s="371"/>
      <c r="IWS9" s="482"/>
      <c r="IWT9" s="30"/>
      <c r="IWU9" s="371"/>
      <c r="IWV9" s="482"/>
      <c r="IWW9" s="21"/>
      <c r="IWX9" s="21"/>
      <c r="IWY9" s="153"/>
      <c r="IWZ9" s="197"/>
      <c r="IXA9" s="30"/>
      <c r="IXB9" s="371"/>
      <c r="IXC9" s="30"/>
      <c r="IXD9" s="371"/>
      <c r="IXE9" s="30"/>
      <c r="IXF9" s="373"/>
      <c r="IXG9" s="30"/>
      <c r="IXH9" s="371"/>
      <c r="IXI9" s="482"/>
      <c r="IXJ9" s="30"/>
      <c r="IXK9" s="371"/>
      <c r="IXL9" s="482"/>
      <c r="IXM9" s="21"/>
      <c r="IXN9" s="21"/>
      <c r="IXO9" s="153"/>
      <c r="IXP9" s="197"/>
      <c r="IXQ9" s="30"/>
      <c r="IXR9" s="371"/>
      <c r="IXS9" s="30"/>
      <c r="IXT9" s="371"/>
      <c r="IXU9" s="30"/>
      <c r="IXV9" s="373"/>
      <c r="IXW9" s="30"/>
      <c r="IXX9" s="371"/>
      <c r="IXY9" s="482"/>
      <c r="IXZ9" s="30"/>
      <c r="IYA9" s="371"/>
      <c r="IYB9" s="482"/>
      <c r="IYC9" s="21"/>
      <c r="IYD9" s="21"/>
      <c r="IYE9" s="153"/>
      <c r="IYF9" s="197"/>
      <c r="IYG9" s="30"/>
      <c r="IYH9" s="371"/>
      <c r="IYI9" s="30"/>
      <c r="IYJ9" s="371"/>
      <c r="IYK9" s="30"/>
      <c r="IYL9" s="373"/>
      <c r="IYM9" s="30"/>
      <c r="IYN9" s="371"/>
      <c r="IYO9" s="482"/>
      <c r="IYP9" s="30"/>
      <c r="IYQ9" s="371"/>
      <c r="IYR9" s="482"/>
      <c r="IYS9" s="21"/>
      <c r="IYT9" s="21"/>
      <c r="IYU9" s="153"/>
      <c r="IYV9" s="197"/>
      <c r="IYW9" s="30"/>
      <c r="IYX9" s="371"/>
      <c r="IYY9" s="30"/>
      <c r="IYZ9" s="371"/>
      <c r="IZA9" s="30"/>
      <c r="IZB9" s="373"/>
      <c r="IZC9" s="30"/>
      <c r="IZD9" s="371"/>
      <c r="IZE9" s="482"/>
      <c r="IZF9" s="30"/>
      <c r="IZG9" s="371"/>
      <c r="IZH9" s="482"/>
      <c r="IZI9" s="21"/>
      <c r="IZJ9" s="21"/>
      <c r="IZK9" s="153"/>
      <c r="IZL9" s="197"/>
      <c r="IZM9" s="30"/>
      <c r="IZN9" s="371"/>
      <c r="IZO9" s="30"/>
      <c r="IZP9" s="371"/>
      <c r="IZQ9" s="30"/>
      <c r="IZR9" s="373"/>
      <c r="IZS9" s="30"/>
      <c r="IZT9" s="371"/>
      <c r="IZU9" s="482"/>
      <c r="IZV9" s="30"/>
      <c r="IZW9" s="371"/>
      <c r="IZX9" s="482"/>
      <c r="IZY9" s="21"/>
      <c r="IZZ9" s="21"/>
      <c r="JAA9" s="153"/>
      <c r="JAB9" s="197"/>
      <c r="JAC9" s="30"/>
      <c r="JAD9" s="371"/>
      <c r="JAE9" s="30"/>
      <c r="JAF9" s="371"/>
      <c r="JAG9" s="30"/>
      <c r="JAH9" s="373"/>
      <c r="JAI9" s="30"/>
      <c r="JAJ9" s="371"/>
      <c r="JAK9" s="482"/>
      <c r="JAL9" s="30"/>
      <c r="JAM9" s="371"/>
      <c r="JAN9" s="482"/>
      <c r="JAO9" s="21"/>
      <c r="JAP9" s="21"/>
      <c r="JAQ9" s="153"/>
      <c r="JAR9" s="197"/>
      <c r="JAS9" s="30"/>
      <c r="JAT9" s="371"/>
      <c r="JAU9" s="30"/>
      <c r="JAV9" s="371"/>
      <c r="JAW9" s="30"/>
      <c r="JAX9" s="373"/>
      <c r="JAY9" s="30"/>
      <c r="JAZ9" s="371"/>
      <c r="JBA9" s="482"/>
      <c r="JBB9" s="30"/>
      <c r="JBC9" s="371"/>
      <c r="JBD9" s="482"/>
      <c r="JBE9" s="21"/>
      <c r="JBF9" s="21"/>
      <c r="JBG9" s="153"/>
      <c r="JBH9" s="197"/>
      <c r="JBI9" s="30"/>
      <c r="JBJ9" s="371"/>
      <c r="JBK9" s="30"/>
      <c r="JBL9" s="371"/>
      <c r="JBM9" s="30"/>
      <c r="JBN9" s="373"/>
      <c r="JBO9" s="30"/>
      <c r="JBP9" s="371"/>
      <c r="JBQ9" s="482"/>
      <c r="JBR9" s="30"/>
      <c r="JBS9" s="371"/>
      <c r="JBT9" s="482"/>
      <c r="JBU9" s="21"/>
      <c r="JBV9" s="21"/>
      <c r="JBW9" s="153"/>
      <c r="JBX9" s="197"/>
      <c r="JBY9" s="30"/>
      <c r="JBZ9" s="371"/>
      <c r="JCA9" s="30"/>
      <c r="JCB9" s="371"/>
      <c r="JCC9" s="30"/>
      <c r="JCD9" s="373"/>
      <c r="JCE9" s="30"/>
      <c r="JCF9" s="371"/>
      <c r="JCG9" s="482"/>
      <c r="JCH9" s="30"/>
      <c r="JCI9" s="371"/>
      <c r="JCJ9" s="482"/>
      <c r="JCK9" s="21"/>
      <c r="JCL9" s="21"/>
      <c r="JCM9" s="153"/>
      <c r="JCN9" s="197"/>
      <c r="JCO9" s="30"/>
      <c r="JCP9" s="371"/>
      <c r="JCQ9" s="30"/>
      <c r="JCR9" s="371"/>
      <c r="JCS9" s="30"/>
      <c r="JCT9" s="373"/>
      <c r="JCU9" s="30"/>
      <c r="JCV9" s="371"/>
      <c r="JCW9" s="482"/>
      <c r="JCX9" s="30"/>
      <c r="JCY9" s="371"/>
      <c r="JCZ9" s="482"/>
      <c r="JDA9" s="21"/>
      <c r="JDB9" s="21"/>
      <c r="JDC9" s="153"/>
      <c r="JDD9" s="197"/>
      <c r="JDE9" s="30"/>
      <c r="JDF9" s="371"/>
      <c r="JDG9" s="30"/>
      <c r="JDH9" s="371"/>
      <c r="JDI9" s="30"/>
      <c r="JDJ9" s="373"/>
      <c r="JDK9" s="30"/>
      <c r="JDL9" s="371"/>
      <c r="JDM9" s="482"/>
      <c r="JDN9" s="30"/>
      <c r="JDO9" s="371"/>
      <c r="JDP9" s="482"/>
      <c r="JDQ9" s="21"/>
      <c r="JDR9" s="21"/>
      <c r="JDS9" s="153"/>
      <c r="JDT9" s="197"/>
      <c r="JDU9" s="30"/>
      <c r="JDV9" s="371"/>
      <c r="JDW9" s="30"/>
      <c r="JDX9" s="371"/>
      <c r="JDY9" s="30"/>
      <c r="JDZ9" s="373"/>
      <c r="JEA9" s="30"/>
      <c r="JEB9" s="371"/>
      <c r="JEC9" s="482"/>
      <c r="JED9" s="30"/>
      <c r="JEE9" s="371"/>
      <c r="JEF9" s="482"/>
      <c r="JEG9" s="21"/>
      <c r="JEH9" s="21"/>
      <c r="JEI9" s="153"/>
      <c r="JEJ9" s="197"/>
      <c r="JEK9" s="30"/>
      <c r="JEL9" s="371"/>
      <c r="JEM9" s="30"/>
      <c r="JEN9" s="371"/>
      <c r="JEO9" s="30"/>
      <c r="JEP9" s="373"/>
      <c r="JEQ9" s="30"/>
      <c r="JER9" s="371"/>
      <c r="JES9" s="482"/>
      <c r="JET9" s="30"/>
      <c r="JEU9" s="371"/>
      <c r="JEV9" s="482"/>
      <c r="JEW9" s="21"/>
      <c r="JEX9" s="21"/>
      <c r="JEY9" s="153"/>
      <c r="JEZ9" s="197"/>
      <c r="JFA9" s="30"/>
      <c r="JFB9" s="371"/>
      <c r="JFC9" s="30"/>
      <c r="JFD9" s="371"/>
      <c r="JFE9" s="30"/>
      <c r="JFF9" s="373"/>
      <c r="JFG9" s="30"/>
      <c r="JFH9" s="371"/>
      <c r="JFI9" s="482"/>
      <c r="JFJ9" s="30"/>
      <c r="JFK9" s="371"/>
      <c r="JFL9" s="482"/>
      <c r="JFM9" s="21"/>
      <c r="JFN9" s="21"/>
      <c r="JFO9" s="153"/>
      <c r="JFP9" s="197"/>
      <c r="JFQ9" s="30"/>
      <c r="JFR9" s="371"/>
      <c r="JFS9" s="30"/>
      <c r="JFT9" s="371"/>
      <c r="JFU9" s="30"/>
      <c r="JFV9" s="373"/>
      <c r="JFW9" s="30"/>
      <c r="JFX9" s="371"/>
      <c r="JFY9" s="482"/>
      <c r="JFZ9" s="30"/>
      <c r="JGA9" s="371"/>
      <c r="JGB9" s="482"/>
      <c r="JGC9" s="21"/>
      <c r="JGD9" s="21"/>
      <c r="JGE9" s="153"/>
      <c r="JGF9" s="197"/>
      <c r="JGG9" s="30"/>
      <c r="JGH9" s="371"/>
      <c r="JGI9" s="30"/>
      <c r="JGJ9" s="371"/>
      <c r="JGK9" s="30"/>
      <c r="JGL9" s="373"/>
      <c r="JGM9" s="30"/>
      <c r="JGN9" s="371"/>
      <c r="JGO9" s="482"/>
      <c r="JGP9" s="30"/>
      <c r="JGQ9" s="371"/>
      <c r="JGR9" s="482"/>
      <c r="JGS9" s="21"/>
      <c r="JGT9" s="21"/>
      <c r="JGU9" s="153"/>
      <c r="JGV9" s="197"/>
      <c r="JGW9" s="30"/>
      <c r="JGX9" s="371"/>
      <c r="JGY9" s="30"/>
      <c r="JGZ9" s="371"/>
      <c r="JHA9" s="30"/>
      <c r="JHB9" s="373"/>
      <c r="JHC9" s="30"/>
      <c r="JHD9" s="371"/>
      <c r="JHE9" s="482"/>
      <c r="JHF9" s="30"/>
      <c r="JHG9" s="371"/>
      <c r="JHH9" s="482"/>
      <c r="JHI9" s="21"/>
      <c r="JHJ9" s="21"/>
      <c r="JHK9" s="153"/>
      <c r="JHL9" s="197"/>
      <c r="JHM9" s="30"/>
      <c r="JHN9" s="371"/>
      <c r="JHO9" s="30"/>
      <c r="JHP9" s="371"/>
      <c r="JHQ9" s="30"/>
      <c r="JHR9" s="373"/>
      <c r="JHS9" s="30"/>
      <c r="JHT9" s="371"/>
      <c r="JHU9" s="482"/>
      <c r="JHV9" s="30"/>
      <c r="JHW9" s="371"/>
      <c r="JHX9" s="482"/>
      <c r="JHY9" s="21"/>
      <c r="JHZ9" s="21"/>
      <c r="JIA9" s="153"/>
      <c r="JIB9" s="197"/>
      <c r="JIC9" s="30"/>
      <c r="JID9" s="371"/>
      <c r="JIE9" s="30"/>
      <c r="JIF9" s="371"/>
      <c r="JIG9" s="30"/>
      <c r="JIH9" s="373"/>
      <c r="JII9" s="30"/>
      <c r="JIJ9" s="371"/>
      <c r="JIK9" s="482"/>
      <c r="JIL9" s="30"/>
      <c r="JIM9" s="371"/>
      <c r="JIN9" s="482"/>
      <c r="JIO9" s="21"/>
      <c r="JIP9" s="21"/>
      <c r="JIQ9" s="153"/>
      <c r="JIR9" s="197"/>
      <c r="JIS9" s="30"/>
      <c r="JIT9" s="371"/>
      <c r="JIU9" s="30"/>
      <c r="JIV9" s="371"/>
      <c r="JIW9" s="30"/>
      <c r="JIX9" s="373"/>
      <c r="JIY9" s="30"/>
      <c r="JIZ9" s="371"/>
      <c r="JJA9" s="482"/>
      <c r="JJB9" s="30"/>
      <c r="JJC9" s="371"/>
      <c r="JJD9" s="482"/>
      <c r="JJE9" s="21"/>
      <c r="JJF9" s="21"/>
      <c r="JJG9" s="153"/>
      <c r="JJH9" s="197"/>
      <c r="JJI9" s="30"/>
      <c r="JJJ9" s="371"/>
      <c r="JJK9" s="30"/>
      <c r="JJL9" s="371"/>
      <c r="JJM9" s="30"/>
      <c r="JJN9" s="373"/>
      <c r="JJO9" s="30"/>
      <c r="JJP9" s="371"/>
      <c r="JJQ9" s="482"/>
      <c r="JJR9" s="30"/>
      <c r="JJS9" s="371"/>
      <c r="JJT9" s="482"/>
      <c r="JJU9" s="21"/>
      <c r="JJV9" s="21"/>
      <c r="JJW9" s="153"/>
      <c r="JJX9" s="197"/>
      <c r="JJY9" s="30"/>
      <c r="JJZ9" s="371"/>
      <c r="JKA9" s="30"/>
      <c r="JKB9" s="371"/>
      <c r="JKC9" s="30"/>
      <c r="JKD9" s="373"/>
      <c r="JKE9" s="30"/>
      <c r="JKF9" s="371"/>
      <c r="JKG9" s="482"/>
      <c r="JKH9" s="30"/>
      <c r="JKI9" s="371"/>
      <c r="JKJ9" s="482"/>
      <c r="JKK9" s="21"/>
      <c r="JKL9" s="21"/>
      <c r="JKM9" s="153"/>
      <c r="JKN9" s="197"/>
      <c r="JKO9" s="30"/>
      <c r="JKP9" s="371"/>
      <c r="JKQ9" s="30"/>
      <c r="JKR9" s="371"/>
      <c r="JKS9" s="30"/>
      <c r="JKT9" s="373"/>
      <c r="JKU9" s="30"/>
      <c r="JKV9" s="371"/>
      <c r="JKW9" s="482"/>
      <c r="JKX9" s="30"/>
      <c r="JKY9" s="371"/>
      <c r="JKZ9" s="482"/>
      <c r="JLA9" s="21"/>
      <c r="JLB9" s="21"/>
      <c r="JLC9" s="153"/>
      <c r="JLD9" s="197"/>
      <c r="JLE9" s="30"/>
      <c r="JLF9" s="371"/>
      <c r="JLG9" s="30"/>
      <c r="JLH9" s="371"/>
      <c r="JLI9" s="30"/>
      <c r="JLJ9" s="373"/>
      <c r="JLK9" s="30"/>
      <c r="JLL9" s="371"/>
      <c r="JLM9" s="482"/>
      <c r="JLN9" s="30"/>
      <c r="JLO9" s="371"/>
      <c r="JLP9" s="482"/>
      <c r="JLQ9" s="21"/>
      <c r="JLR9" s="21"/>
      <c r="JLS9" s="153"/>
      <c r="JLT9" s="197"/>
      <c r="JLU9" s="30"/>
      <c r="JLV9" s="371"/>
      <c r="JLW9" s="30"/>
      <c r="JLX9" s="371"/>
      <c r="JLY9" s="30"/>
      <c r="JLZ9" s="373"/>
      <c r="JMA9" s="30"/>
      <c r="JMB9" s="371"/>
      <c r="JMC9" s="482"/>
      <c r="JMD9" s="30"/>
      <c r="JME9" s="371"/>
      <c r="JMF9" s="482"/>
      <c r="JMG9" s="21"/>
      <c r="JMH9" s="21"/>
      <c r="JMI9" s="153"/>
      <c r="JMJ9" s="197"/>
      <c r="JMK9" s="30"/>
      <c r="JML9" s="371"/>
      <c r="JMM9" s="30"/>
      <c r="JMN9" s="371"/>
      <c r="JMO9" s="30"/>
      <c r="JMP9" s="373"/>
      <c r="JMQ9" s="30"/>
      <c r="JMR9" s="371"/>
      <c r="JMS9" s="482"/>
      <c r="JMT9" s="30"/>
      <c r="JMU9" s="371"/>
      <c r="JMV9" s="482"/>
      <c r="JMW9" s="21"/>
      <c r="JMX9" s="21"/>
      <c r="JMY9" s="153"/>
      <c r="JMZ9" s="197"/>
      <c r="JNA9" s="30"/>
      <c r="JNB9" s="371"/>
      <c r="JNC9" s="30"/>
      <c r="JND9" s="371"/>
      <c r="JNE9" s="30"/>
      <c r="JNF9" s="373"/>
      <c r="JNG9" s="30"/>
      <c r="JNH9" s="371"/>
      <c r="JNI9" s="482"/>
      <c r="JNJ9" s="30"/>
      <c r="JNK9" s="371"/>
      <c r="JNL9" s="482"/>
      <c r="JNM9" s="21"/>
      <c r="JNN9" s="21"/>
      <c r="JNO9" s="153"/>
      <c r="JNP9" s="197"/>
      <c r="JNQ9" s="30"/>
      <c r="JNR9" s="371"/>
      <c r="JNS9" s="30"/>
      <c r="JNT9" s="371"/>
      <c r="JNU9" s="30"/>
      <c r="JNV9" s="373"/>
      <c r="JNW9" s="30"/>
      <c r="JNX9" s="371"/>
      <c r="JNY9" s="482"/>
      <c r="JNZ9" s="30"/>
      <c r="JOA9" s="371"/>
      <c r="JOB9" s="482"/>
      <c r="JOC9" s="21"/>
      <c r="JOD9" s="21"/>
      <c r="JOE9" s="153"/>
      <c r="JOF9" s="197"/>
      <c r="JOG9" s="30"/>
      <c r="JOH9" s="371"/>
      <c r="JOI9" s="30"/>
      <c r="JOJ9" s="371"/>
      <c r="JOK9" s="30"/>
      <c r="JOL9" s="373"/>
      <c r="JOM9" s="30"/>
      <c r="JON9" s="371"/>
      <c r="JOO9" s="482"/>
      <c r="JOP9" s="30"/>
      <c r="JOQ9" s="371"/>
      <c r="JOR9" s="482"/>
      <c r="JOS9" s="21"/>
      <c r="JOT9" s="21"/>
      <c r="JOU9" s="153"/>
      <c r="JOV9" s="197"/>
      <c r="JOW9" s="30"/>
      <c r="JOX9" s="371"/>
      <c r="JOY9" s="30"/>
      <c r="JOZ9" s="371"/>
      <c r="JPA9" s="30"/>
      <c r="JPB9" s="373"/>
      <c r="JPC9" s="30"/>
      <c r="JPD9" s="371"/>
      <c r="JPE9" s="482"/>
      <c r="JPF9" s="30"/>
      <c r="JPG9" s="371"/>
      <c r="JPH9" s="482"/>
      <c r="JPI9" s="21"/>
      <c r="JPJ9" s="21"/>
      <c r="JPK9" s="153"/>
      <c r="JPL9" s="197"/>
      <c r="JPM9" s="30"/>
      <c r="JPN9" s="371"/>
      <c r="JPO9" s="30"/>
      <c r="JPP9" s="371"/>
      <c r="JPQ9" s="30"/>
      <c r="JPR9" s="373"/>
      <c r="JPS9" s="30"/>
      <c r="JPT9" s="371"/>
      <c r="JPU9" s="482"/>
      <c r="JPV9" s="30"/>
      <c r="JPW9" s="371"/>
      <c r="JPX9" s="482"/>
      <c r="JPY9" s="21"/>
      <c r="JPZ9" s="21"/>
      <c r="JQA9" s="153"/>
      <c r="JQB9" s="197"/>
      <c r="JQC9" s="30"/>
      <c r="JQD9" s="371"/>
      <c r="JQE9" s="30"/>
      <c r="JQF9" s="371"/>
      <c r="JQG9" s="30"/>
      <c r="JQH9" s="373"/>
      <c r="JQI9" s="30"/>
      <c r="JQJ9" s="371"/>
      <c r="JQK9" s="482"/>
      <c r="JQL9" s="30"/>
      <c r="JQM9" s="371"/>
      <c r="JQN9" s="482"/>
      <c r="JQO9" s="21"/>
      <c r="JQP9" s="21"/>
      <c r="JQQ9" s="153"/>
      <c r="JQR9" s="197"/>
      <c r="JQS9" s="30"/>
      <c r="JQT9" s="371"/>
      <c r="JQU9" s="30"/>
      <c r="JQV9" s="371"/>
      <c r="JQW9" s="30"/>
      <c r="JQX9" s="373"/>
      <c r="JQY9" s="30"/>
      <c r="JQZ9" s="371"/>
      <c r="JRA9" s="482"/>
      <c r="JRB9" s="30"/>
      <c r="JRC9" s="371"/>
      <c r="JRD9" s="482"/>
      <c r="JRE9" s="21"/>
      <c r="JRF9" s="21"/>
      <c r="JRG9" s="153"/>
      <c r="JRH9" s="197"/>
      <c r="JRI9" s="30"/>
      <c r="JRJ9" s="371"/>
      <c r="JRK9" s="30"/>
      <c r="JRL9" s="371"/>
      <c r="JRM9" s="30"/>
      <c r="JRN9" s="373"/>
      <c r="JRO9" s="30"/>
      <c r="JRP9" s="371"/>
      <c r="JRQ9" s="482"/>
      <c r="JRR9" s="30"/>
      <c r="JRS9" s="371"/>
      <c r="JRT9" s="482"/>
      <c r="JRU9" s="21"/>
      <c r="JRV9" s="21"/>
      <c r="JRW9" s="153"/>
      <c r="JRX9" s="197"/>
      <c r="JRY9" s="30"/>
      <c r="JRZ9" s="371"/>
      <c r="JSA9" s="30"/>
      <c r="JSB9" s="371"/>
      <c r="JSC9" s="30"/>
      <c r="JSD9" s="373"/>
      <c r="JSE9" s="30"/>
      <c r="JSF9" s="371"/>
      <c r="JSG9" s="482"/>
      <c r="JSH9" s="30"/>
      <c r="JSI9" s="371"/>
      <c r="JSJ9" s="482"/>
      <c r="JSK9" s="21"/>
      <c r="JSL9" s="21"/>
      <c r="JSM9" s="153"/>
      <c r="JSN9" s="197"/>
      <c r="JSO9" s="30"/>
      <c r="JSP9" s="371"/>
      <c r="JSQ9" s="30"/>
      <c r="JSR9" s="371"/>
      <c r="JSS9" s="30"/>
      <c r="JST9" s="373"/>
      <c r="JSU9" s="30"/>
      <c r="JSV9" s="371"/>
      <c r="JSW9" s="482"/>
      <c r="JSX9" s="30"/>
      <c r="JSY9" s="371"/>
      <c r="JSZ9" s="482"/>
      <c r="JTA9" s="21"/>
      <c r="JTB9" s="21"/>
      <c r="JTC9" s="153"/>
      <c r="JTD9" s="197"/>
      <c r="JTE9" s="30"/>
      <c r="JTF9" s="371"/>
      <c r="JTG9" s="30"/>
      <c r="JTH9" s="371"/>
      <c r="JTI9" s="30"/>
      <c r="JTJ9" s="373"/>
      <c r="JTK9" s="30"/>
      <c r="JTL9" s="371"/>
      <c r="JTM9" s="482"/>
      <c r="JTN9" s="30"/>
      <c r="JTO9" s="371"/>
      <c r="JTP9" s="482"/>
      <c r="JTQ9" s="21"/>
      <c r="JTR9" s="21"/>
      <c r="JTS9" s="153"/>
      <c r="JTT9" s="197"/>
      <c r="JTU9" s="30"/>
      <c r="JTV9" s="371"/>
      <c r="JTW9" s="30"/>
      <c r="JTX9" s="371"/>
      <c r="JTY9" s="30"/>
      <c r="JTZ9" s="373"/>
      <c r="JUA9" s="30"/>
      <c r="JUB9" s="371"/>
      <c r="JUC9" s="482"/>
      <c r="JUD9" s="30"/>
      <c r="JUE9" s="371"/>
      <c r="JUF9" s="482"/>
      <c r="JUG9" s="21"/>
      <c r="JUH9" s="21"/>
      <c r="JUI9" s="153"/>
      <c r="JUJ9" s="197"/>
      <c r="JUK9" s="30"/>
      <c r="JUL9" s="371"/>
      <c r="JUM9" s="30"/>
      <c r="JUN9" s="371"/>
      <c r="JUO9" s="30"/>
      <c r="JUP9" s="373"/>
      <c r="JUQ9" s="30"/>
      <c r="JUR9" s="371"/>
      <c r="JUS9" s="482"/>
      <c r="JUT9" s="30"/>
      <c r="JUU9" s="371"/>
      <c r="JUV9" s="482"/>
      <c r="JUW9" s="21"/>
      <c r="JUX9" s="21"/>
      <c r="JUY9" s="153"/>
      <c r="JUZ9" s="197"/>
      <c r="JVA9" s="30"/>
      <c r="JVB9" s="371"/>
      <c r="JVC9" s="30"/>
      <c r="JVD9" s="371"/>
      <c r="JVE9" s="30"/>
      <c r="JVF9" s="373"/>
      <c r="JVG9" s="30"/>
      <c r="JVH9" s="371"/>
      <c r="JVI9" s="482"/>
      <c r="JVJ9" s="30"/>
      <c r="JVK9" s="371"/>
      <c r="JVL9" s="482"/>
      <c r="JVM9" s="21"/>
      <c r="JVN9" s="21"/>
      <c r="JVO9" s="153"/>
      <c r="JVP9" s="197"/>
      <c r="JVQ9" s="30"/>
      <c r="JVR9" s="371"/>
      <c r="JVS9" s="30"/>
      <c r="JVT9" s="371"/>
      <c r="JVU9" s="30"/>
      <c r="JVV9" s="373"/>
      <c r="JVW9" s="30"/>
      <c r="JVX9" s="371"/>
      <c r="JVY9" s="482"/>
      <c r="JVZ9" s="30"/>
      <c r="JWA9" s="371"/>
      <c r="JWB9" s="482"/>
      <c r="JWC9" s="21"/>
      <c r="JWD9" s="21"/>
      <c r="JWE9" s="153"/>
      <c r="JWF9" s="197"/>
      <c r="JWG9" s="30"/>
      <c r="JWH9" s="371"/>
      <c r="JWI9" s="30"/>
      <c r="JWJ9" s="371"/>
      <c r="JWK9" s="30"/>
      <c r="JWL9" s="373"/>
      <c r="JWM9" s="30"/>
      <c r="JWN9" s="371"/>
      <c r="JWO9" s="482"/>
      <c r="JWP9" s="30"/>
      <c r="JWQ9" s="371"/>
      <c r="JWR9" s="482"/>
      <c r="JWS9" s="21"/>
      <c r="JWT9" s="21"/>
      <c r="JWU9" s="153"/>
      <c r="JWV9" s="197"/>
      <c r="JWW9" s="30"/>
      <c r="JWX9" s="371"/>
      <c r="JWY9" s="30"/>
      <c r="JWZ9" s="371"/>
      <c r="JXA9" s="30"/>
      <c r="JXB9" s="373"/>
      <c r="JXC9" s="30"/>
      <c r="JXD9" s="371"/>
      <c r="JXE9" s="482"/>
      <c r="JXF9" s="30"/>
      <c r="JXG9" s="371"/>
      <c r="JXH9" s="482"/>
      <c r="JXI9" s="21"/>
      <c r="JXJ9" s="21"/>
      <c r="JXK9" s="153"/>
      <c r="JXL9" s="197"/>
      <c r="JXM9" s="30"/>
      <c r="JXN9" s="371"/>
      <c r="JXO9" s="30"/>
      <c r="JXP9" s="371"/>
      <c r="JXQ9" s="30"/>
      <c r="JXR9" s="373"/>
      <c r="JXS9" s="30"/>
      <c r="JXT9" s="371"/>
      <c r="JXU9" s="482"/>
      <c r="JXV9" s="30"/>
      <c r="JXW9" s="371"/>
      <c r="JXX9" s="482"/>
      <c r="JXY9" s="21"/>
      <c r="JXZ9" s="21"/>
      <c r="JYA9" s="153"/>
      <c r="JYB9" s="197"/>
      <c r="JYC9" s="30"/>
      <c r="JYD9" s="371"/>
      <c r="JYE9" s="30"/>
      <c r="JYF9" s="371"/>
      <c r="JYG9" s="30"/>
      <c r="JYH9" s="373"/>
      <c r="JYI9" s="30"/>
      <c r="JYJ9" s="371"/>
      <c r="JYK9" s="482"/>
      <c r="JYL9" s="30"/>
      <c r="JYM9" s="371"/>
      <c r="JYN9" s="482"/>
      <c r="JYO9" s="21"/>
      <c r="JYP9" s="21"/>
      <c r="JYQ9" s="153"/>
      <c r="JYR9" s="197"/>
      <c r="JYS9" s="30"/>
      <c r="JYT9" s="371"/>
      <c r="JYU9" s="30"/>
      <c r="JYV9" s="371"/>
      <c r="JYW9" s="30"/>
      <c r="JYX9" s="373"/>
      <c r="JYY9" s="30"/>
      <c r="JYZ9" s="371"/>
      <c r="JZA9" s="482"/>
      <c r="JZB9" s="30"/>
      <c r="JZC9" s="371"/>
      <c r="JZD9" s="482"/>
      <c r="JZE9" s="21"/>
      <c r="JZF9" s="21"/>
      <c r="JZG9" s="153"/>
      <c r="JZH9" s="197"/>
      <c r="JZI9" s="30"/>
      <c r="JZJ9" s="371"/>
      <c r="JZK9" s="30"/>
      <c r="JZL9" s="371"/>
      <c r="JZM9" s="30"/>
      <c r="JZN9" s="373"/>
      <c r="JZO9" s="30"/>
      <c r="JZP9" s="371"/>
      <c r="JZQ9" s="482"/>
      <c r="JZR9" s="30"/>
      <c r="JZS9" s="371"/>
      <c r="JZT9" s="482"/>
      <c r="JZU9" s="21"/>
      <c r="JZV9" s="21"/>
      <c r="JZW9" s="153"/>
      <c r="JZX9" s="197"/>
      <c r="JZY9" s="30"/>
      <c r="JZZ9" s="371"/>
      <c r="KAA9" s="30"/>
      <c r="KAB9" s="371"/>
      <c r="KAC9" s="30"/>
      <c r="KAD9" s="373"/>
      <c r="KAE9" s="30"/>
      <c r="KAF9" s="371"/>
      <c r="KAG9" s="482"/>
      <c r="KAH9" s="30"/>
      <c r="KAI9" s="371"/>
      <c r="KAJ9" s="482"/>
      <c r="KAK9" s="21"/>
      <c r="KAL9" s="21"/>
      <c r="KAM9" s="153"/>
      <c r="KAN9" s="197"/>
      <c r="KAO9" s="30"/>
      <c r="KAP9" s="371"/>
      <c r="KAQ9" s="30"/>
      <c r="KAR9" s="371"/>
      <c r="KAS9" s="30"/>
      <c r="KAT9" s="373"/>
      <c r="KAU9" s="30"/>
      <c r="KAV9" s="371"/>
      <c r="KAW9" s="482"/>
      <c r="KAX9" s="30"/>
      <c r="KAY9" s="371"/>
      <c r="KAZ9" s="482"/>
      <c r="KBA9" s="21"/>
      <c r="KBB9" s="21"/>
      <c r="KBC9" s="153"/>
      <c r="KBD9" s="197"/>
      <c r="KBE9" s="30"/>
      <c r="KBF9" s="371"/>
      <c r="KBG9" s="30"/>
      <c r="KBH9" s="371"/>
      <c r="KBI9" s="30"/>
      <c r="KBJ9" s="373"/>
      <c r="KBK9" s="30"/>
      <c r="KBL9" s="371"/>
      <c r="KBM9" s="482"/>
      <c r="KBN9" s="30"/>
      <c r="KBO9" s="371"/>
      <c r="KBP9" s="482"/>
      <c r="KBQ9" s="21"/>
      <c r="KBR9" s="21"/>
      <c r="KBS9" s="153"/>
      <c r="KBT9" s="197"/>
      <c r="KBU9" s="30"/>
      <c r="KBV9" s="371"/>
      <c r="KBW9" s="30"/>
      <c r="KBX9" s="371"/>
      <c r="KBY9" s="30"/>
      <c r="KBZ9" s="373"/>
      <c r="KCA9" s="30"/>
      <c r="KCB9" s="371"/>
      <c r="KCC9" s="482"/>
      <c r="KCD9" s="30"/>
      <c r="KCE9" s="371"/>
      <c r="KCF9" s="482"/>
      <c r="KCG9" s="21"/>
      <c r="KCH9" s="21"/>
      <c r="KCI9" s="153"/>
      <c r="KCJ9" s="197"/>
      <c r="KCK9" s="30"/>
      <c r="KCL9" s="371"/>
      <c r="KCM9" s="30"/>
      <c r="KCN9" s="371"/>
      <c r="KCO9" s="30"/>
      <c r="KCP9" s="373"/>
      <c r="KCQ9" s="30"/>
      <c r="KCR9" s="371"/>
      <c r="KCS9" s="482"/>
      <c r="KCT9" s="30"/>
      <c r="KCU9" s="371"/>
      <c r="KCV9" s="482"/>
      <c r="KCW9" s="21"/>
      <c r="KCX9" s="21"/>
      <c r="KCY9" s="153"/>
      <c r="KCZ9" s="197"/>
      <c r="KDA9" s="30"/>
      <c r="KDB9" s="371"/>
      <c r="KDC9" s="30"/>
      <c r="KDD9" s="371"/>
      <c r="KDE9" s="30"/>
      <c r="KDF9" s="373"/>
      <c r="KDG9" s="30"/>
      <c r="KDH9" s="371"/>
      <c r="KDI9" s="482"/>
      <c r="KDJ9" s="30"/>
      <c r="KDK9" s="371"/>
      <c r="KDL9" s="482"/>
      <c r="KDM9" s="21"/>
      <c r="KDN9" s="21"/>
      <c r="KDO9" s="153"/>
      <c r="KDP9" s="197"/>
      <c r="KDQ9" s="30"/>
      <c r="KDR9" s="371"/>
      <c r="KDS9" s="30"/>
      <c r="KDT9" s="371"/>
      <c r="KDU9" s="30"/>
      <c r="KDV9" s="373"/>
      <c r="KDW9" s="30"/>
      <c r="KDX9" s="371"/>
      <c r="KDY9" s="482"/>
      <c r="KDZ9" s="30"/>
      <c r="KEA9" s="371"/>
      <c r="KEB9" s="482"/>
      <c r="KEC9" s="21"/>
      <c r="KED9" s="21"/>
      <c r="KEE9" s="153"/>
      <c r="KEF9" s="197"/>
      <c r="KEG9" s="30"/>
      <c r="KEH9" s="371"/>
      <c r="KEI9" s="30"/>
      <c r="KEJ9" s="371"/>
      <c r="KEK9" s="30"/>
      <c r="KEL9" s="373"/>
      <c r="KEM9" s="30"/>
      <c r="KEN9" s="371"/>
      <c r="KEO9" s="482"/>
      <c r="KEP9" s="30"/>
      <c r="KEQ9" s="371"/>
      <c r="KER9" s="482"/>
      <c r="KES9" s="21"/>
      <c r="KET9" s="21"/>
      <c r="KEU9" s="153"/>
      <c r="KEV9" s="197"/>
      <c r="KEW9" s="30"/>
      <c r="KEX9" s="371"/>
      <c r="KEY9" s="30"/>
      <c r="KEZ9" s="371"/>
      <c r="KFA9" s="30"/>
      <c r="KFB9" s="373"/>
      <c r="KFC9" s="30"/>
      <c r="KFD9" s="371"/>
      <c r="KFE9" s="482"/>
      <c r="KFF9" s="30"/>
      <c r="KFG9" s="371"/>
      <c r="KFH9" s="482"/>
      <c r="KFI9" s="21"/>
      <c r="KFJ9" s="21"/>
      <c r="KFK9" s="153"/>
      <c r="KFL9" s="197"/>
      <c r="KFM9" s="30"/>
      <c r="KFN9" s="371"/>
      <c r="KFO9" s="30"/>
      <c r="KFP9" s="371"/>
      <c r="KFQ9" s="30"/>
      <c r="KFR9" s="373"/>
      <c r="KFS9" s="30"/>
      <c r="KFT9" s="371"/>
      <c r="KFU9" s="482"/>
      <c r="KFV9" s="30"/>
      <c r="KFW9" s="371"/>
      <c r="KFX9" s="482"/>
      <c r="KFY9" s="21"/>
      <c r="KFZ9" s="21"/>
      <c r="KGA9" s="153"/>
      <c r="KGB9" s="197"/>
      <c r="KGC9" s="30"/>
      <c r="KGD9" s="371"/>
      <c r="KGE9" s="30"/>
      <c r="KGF9" s="371"/>
      <c r="KGG9" s="30"/>
      <c r="KGH9" s="373"/>
      <c r="KGI9" s="30"/>
      <c r="KGJ9" s="371"/>
      <c r="KGK9" s="482"/>
      <c r="KGL9" s="30"/>
      <c r="KGM9" s="371"/>
      <c r="KGN9" s="482"/>
      <c r="KGO9" s="21"/>
      <c r="KGP9" s="21"/>
      <c r="KGQ9" s="153"/>
      <c r="KGR9" s="197"/>
      <c r="KGS9" s="30"/>
      <c r="KGT9" s="371"/>
      <c r="KGU9" s="30"/>
      <c r="KGV9" s="371"/>
      <c r="KGW9" s="30"/>
      <c r="KGX9" s="373"/>
      <c r="KGY9" s="30"/>
      <c r="KGZ9" s="371"/>
      <c r="KHA9" s="482"/>
      <c r="KHB9" s="30"/>
      <c r="KHC9" s="371"/>
      <c r="KHD9" s="482"/>
      <c r="KHE9" s="21"/>
      <c r="KHF9" s="21"/>
      <c r="KHG9" s="153"/>
      <c r="KHH9" s="197"/>
      <c r="KHI9" s="30"/>
      <c r="KHJ9" s="371"/>
      <c r="KHK9" s="30"/>
      <c r="KHL9" s="371"/>
      <c r="KHM9" s="30"/>
      <c r="KHN9" s="373"/>
      <c r="KHO9" s="30"/>
      <c r="KHP9" s="371"/>
      <c r="KHQ9" s="482"/>
      <c r="KHR9" s="30"/>
      <c r="KHS9" s="371"/>
      <c r="KHT9" s="482"/>
      <c r="KHU9" s="21"/>
      <c r="KHV9" s="21"/>
      <c r="KHW9" s="153"/>
      <c r="KHX9" s="197"/>
      <c r="KHY9" s="30"/>
      <c r="KHZ9" s="371"/>
      <c r="KIA9" s="30"/>
      <c r="KIB9" s="371"/>
      <c r="KIC9" s="30"/>
      <c r="KID9" s="373"/>
      <c r="KIE9" s="30"/>
      <c r="KIF9" s="371"/>
      <c r="KIG9" s="482"/>
      <c r="KIH9" s="30"/>
      <c r="KII9" s="371"/>
      <c r="KIJ9" s="482"/>
      <c r="KIK9" s="21"/>
      <c r="KIL9" s="21"/>
      <c r="KIM9" s="153"/>
      <c r="KIN9" s="197"/>
      <c r="KIO9" s="30"/>
      <c r="KIP9" s="371"/>
      <c r="KIQ9" s="30"/>
      <c r="KIR9" s="371"/>
      <c r="KIS9" s="30"/>
      <c r="KIT9" s="373"/>
      <c r="KIU9" s="30"/>
      <c r="KIV9" s="371"/>
      <c r="KIW9" s="482"/>
      <c r="KIX9" s="30"/>
      <c r="KIY9" s="371"/>
      <c r="KIZ9" s="482"/>
      <c r="KJA9" s="21"/>
      <c r="KJB9" s="21"/>
      <c r="KJC9" s="153"/>
      <c r="KJD9" s="197"/>
      <c r="KJE9" s="30"/>
      <c r="KJF9" s="371"/>
      <c r="KJG9" s="30"/>
      <c r="KJH9" s="371"/>
      <c r="KJI9" s="30"/>
      <c r="KJJ9" s="373"/>
      <c r="KJK9" s="30"/>
      <c r="KJL9" s="371"/>
      <c r="KJM9" s="482"/>
      <c r="KJN9" s="30"/>
      <c r="KJO9" s="371"/>
      <c r="KJP9" s="482"/>
      <c r="KJQ9" s="21"/>
      <c r="KJR9" s="21"/>
      <c r="KJS9" s="153"/>
      <c r="KJT9" s="197"/>
      <c r="KJU9" s="30"/>
      <c r="KJV9" s="371"/>
      <c r="KJW9" s="30"/>
      <c r="KJX9" s="371"/>
      <c r="KJY9" s="30"/>
      <c r="KJZ9" s="373"/>
      <c r="KKA9" s="30"/>
      <c r="KKB9" s="371"/>
      <c r="KKC9" s="482"/>
      <c r="KKD9" s="30"/>
      <c r="KKE9" s="371"/>
      <c r="KKF9" s="482"/>
      <c r="KKG9" s="21"/>
      <c r="KKH9" s="21"/>
      <c r="KKI9" s="153"/>
      <c r="KKJ9" s="197"/>
      <c r="KKK9" s="30"/>
      <c r="KKL9" s="371"/>
      <c r="KKM9" s="30"/>
      <c r="KKN9" s="371"/>
      <c r="KKO9" s="30"/>
      <c r="KKP9" s="373"/>
      <c r="KKQ9" s="30"/>
      <c r="KKR9" s="371"/>
      <c r="KKS9" s="482"/>
      <c r="KKT9" s="30"/>
      <c r="KKU9" s="371"/>
      <c r="KKV9" s="482"/>
      <c r="KKW9" s="21"/>
      <c r="KKX9" s="21"/>
      <c r="KKY9" s="153"/>
      <c r="KKZ9" s="197"/>
      <c r="KLA9" s="30"/>
      <c r="KLB9" s="371"/>
      <c r="KLC9" s="30"/>
      <c r="KLD9" s="371"/>
      <c r="KLE9" s="30"/>
      <c r="KLF9" s="373"/>
      <c r="KLG9" s="30"/>
      <c r="KLH9" s="371"/>
      <c r="KLI9" s="482"/>
      <c r="KLJ9" s="30"/>
      <c r="KLK9" s="371"/>
      <c r="KLL9" s="482"/>
      <c r="KLM9" s="21"/>
      <c r="KLN9" s="21"/>
      <c r="KLO9" s="153"/>
      <c r="KLP9" s="197"/>
      <c r="KLQ9" s="30"/>
      <c r="KLR9" s="371"/>
      <c r="KLS9" s="30"/>
      <c r="KLT9" s="371"/>
      <c r="KLU9" s="30"/>
      <c r="KLV9" s="373"/>
      <c r="KLW9" s="30"/>
      <c r="KLX9" s="371"/>
      <c r="KLY9" s="482"/>
      <c r="KLZ9" s="30"/>
      <c r="KMA9" s="371"/>
      <c r="KMB9" s="482"/>
      <c r="KMC9" s="21"/>
      <c r="KMD9" s="21"/>
      <c r="KME9" s="153"/>
      <c r="KMF9" s="197"/>
      <c r="KMG9" s="30"/>
      <c r="KMH9" s="371"/>
      <c r="KMI9" s="30"/>
      <c r="KMJ9" s="371"/>
      <c r="KMK9" s="30"/>
      <c r="KML9" s="373"/>
      <c r="KMM9" s="30"/>
      <c r="KMN9" s="371"/>
      <c r="KMO9" s="482"/>
      <c r="KMP9" s="30"/>
      <c r="KMQ9" s="371"/>
      <c r="KMR9" s="482"/>
      <c r="KMS9" s="21"/>
      <c r="KMT9" s="21"/>
      <c r="KMU9" s="153"/>
      <c r="KMV9" s="197"/>
      <c r="KMW9" s="30"/>
      <c r="KMX9" s="371"/>
      <c r="KMY9" s="30"/>
      <c r="KMZ9" s="371"/>
      <c r="KNA9" s="30"/>
      <c r="KNB9" s="373"/>
      <c r="KNC9" s="30"/>
      <c r="KND9" s="371"/>
      <c r="KNE9" s="482"/>
      <c r="KNF9" s="30"/>
      <c r="KNG9" s="371"/>
      <c r="KNH9" s="482"/>
      <c r="KNI9" s="21"/>
      <c r="KNJ9" s="21"/>
      <c r="KNK9" s="153"/>
      <c r="KNL9" s="197"/>
      <c r="KNM9" s="30"/>
      <c r="KNN9" s="371"/>
      <c r="KNO9" s="30"/>
      <c r="KNP9" s="371"/>
      <c r="KNQ9" s="30"/>
      <c r="KNR9" s="373"/>
      <c r="KNS9" s="30"/>
      <c r="KNT9" s="371"/>
      <c r="KNU9" s="482"/>
      <c r="KNV9" s="30"/>
      <c r="KNW9" s="371"/>
      <c r="KNX9" s="482"/>
      <c r="KNY9" s="21"/>
      <c r="KNZ9" s="21"/>
      <c r="KOA9" s="153"/>
      <c r="KOB9" s="197"/>
      <c r="KOC9" s="30"/>
      <c r="KOD9" s="371"/>
      <c r="KOE9" s="30"/>
      <c r="KOF9" s="371"/>
      <c r="KOG9" s="30"/>
      <c r="KOH9" s="373"/>
      <c r="KOI9" s="30"/>
      <c r="KOJ9" s="371"/>
      <c r="KOK9" s="482"/>
      <c r="KOL9" s="30"/>
      <c r="KOM9" s="371"/>
      <c r="KON9" s="482"/>
      <c r="KOO9" s="21"/>
      <c r="KOP9" s="21"/>
      <c r="KOQ9" s="153"/>
      <c r="KOR9" s="197"/>
      <c r="KOS9" s="30"/>
      <c r="KOT9" s="371"/>
      <c r="KOU9" s="30"/>
      <c r="KOV9" s="371"/>
      <c r="KOW9" s="30"/>
      <c r="KOX9" s="373"/>
      <c r="KOY9" s="30"/>
      <c r="KOZ9" s="371"/>
      <c r="KPA9" s="482"/>
      <c r="KPB9" s="30"/>
      <c r="KPC9" s="371"/>
      <c r="KPD9" s="482"/>
      <c r="KPE9" s="21"/>
      <c r="KPF9" s="21"/>
      <c r="KPG9" s="153"/>
      <c r="KPH9" s="197"/>
      <c r="KPI9" s="30"/>
      <c r="KPJ9" s="371"/>
      <c r="KPK9" s="30"/>
      <c r="KPL9" s="371"/>
      <c r="KPM9" s="30"/>
      <c r="KPN9" s="373"/>
      <c r="KPO9" s="30"/>
      <c r="KPP9" s="371"/>
      <c r="KPQ9" s="482"/>
      <c r="KPR9" s="30"/>
      <c r="KPS9" s="371"/>
      <c r="KPT9" s="482"/>
      <c r="KPU9" s="21"/>
      <c r="KPV9" s="21"/>
      <c r="KPW9" s="153"/>
      <c r="KPX9" s="197"/>
      <c r="KPY9" s="30"/>
      <c r="KPZ9" s="371"/>
      <c r="KQA9" s="30"/>
      <c r="KQB9" s="371"/>
      <c r="KQC9" s="30"/>
      <c r="KQD9" s="373"/>
      <c r="KQE9" s="30"/>
      <c r="KQF9" s="371"/>
      <c r="KQG9" s="482"/>
      <c r="KQH9" s="30"/>
      <c r="KQI9" s="371"/>
      <c r="KQJ9" s="482"/>
      <c r="KQK9" s="21"/>
      <c r="KQL9" s="21"/>
      <c r="KQM9" s="153"/>
      <c r="KQN9" s="197"/>
      <c r="KQO9" s="30"/>
      <c r="KQP9" s="371"/>
      <c r="KQQ9" s="30"/>
      <c r="KQR9" s="371"/>
      <c r="KQS9" s="30"/>
      <c r="KQT9" s="373"/>
      <c r="KQU9" s="30"/>
      <c r="KQV9" s="371"/>
      <c r="KQW9" s="482"/>
      <c r="KQX9" s="30"/>
      <c r="KQY9" s="371"/>
      <c r="KQZ9" s="482"/>
      <c r="KRA9" s="21"/>
      <c r="KRB9" s="21"/>
      <c r="KRC9" s="153"/>
      <c r="KRD9" s="197"/>
      <c r="KRE9" s="30"/>
      <c r="KRF9" s="371"/>
      <c r="KRG9" s="30"/>
      <c r="KRH9" s="371"/>
      <c r="KRI9" s="30"/>
      <c r="KRJ9" s="373"/>
      <c r="KRK9" s="30"/>
      <c r="KRL9" s="371"/>
      <c r="KRM9" s="482"/>
      <c r="KRN9" s="30"/>
      <c r="KRO9" s="371"/>
      <c r="KRP9" s="482"/>
      <c r="KRQ9" s="21"/>
      <c r="KRR9" s="21"/>
      <c r="KRS9" s="153"/>
      <c r="KRT9" s="197"/>
      <c r="KRU9" s="30"/>
      <c r="KRV9" s="371"/>
      <c r="KRW9" s="30"/>
      <c r="KRX9" s="371"/>
      <c r="KRY9" s="30"/>
      <c r="KRZ9" s="373"/>
      <c r="KSA9" s="30"/>
      <c r="KSB9" s="371"/>
      <c r="KSC9" s="482"/>
      <c r="KSD9" s="30"/>
      <c r="KSE9" s="371"/>
      <c r="KSF9" s="482"/>
      <c r="KSG9" s="21"/>
      <c r="KSH9" s="21"/>
      <c r="KSI9" s="153"/>
      <c r="KSJ9" s="197"/>
      <c r="KSK9" s="30"/>
      <c r="KSL9" s="371"/>
      <c r="KSM9" s="30"/>
      <c r="KSN9" s="371"/>
      <c r="KSO9" s="30"/>
      <c r="KSP9" s="373"/>
      <c r="KSQ9" s="30"/>
      <c r="KSR9" s="371"/>
      <c r="KSS9" s="482"/>
      <c r="KST9" s="30"/>
      <c r="KSU9" s="371"/>
      <c r="KSV9" s="482"/>
      <c r="KSW9" s="21"/>
      <c r="KSX9" s="21"/>
      <c r="KSY9" s="153"/>
      <c r="KSZ9" s="197"/>
      <c r="KTA9" s="30"/>
      <c r="KTB9" s="371"/>
      <c r="KTC9" s="30"/>
      <c r="KTD9" s="371"/>
      <c r="KTE9" s="30"/>
      <c r="KTF9" s="373"/>
      <c r="KTG9" s="30"/>
      <c r="KTH9" s="371"/>
      <c r="KTI9" s="482"/>
      <c r="KTJ9" s="30"/>
      <c r="KTK9" s="371"/>
      <c r="KTL9" s="482"/>
      <c r="KTM9" s="21"/>
      <c r="KTN9" s="21"/>
      <c r="KTO9" s="153"/>
      <c r="KTP9" s="197"/>
      <c r="KTQ9" s="30"/>
      <c r="KTR9" s="371"/>
      <c r="KTS9" s="30"/>
      <c r="KTT9" s="371"/>
      <c r="KTU9" s="30"/>
      <c r="KTV9" s="373"/>
      <c r="KTW9" s="30"/>
      <c r="KTX9" s="371"/>
      <c r="KTY9" s="482"/>
      <c r="KTZ9" s="30"/>
      <c r="KUA9" s="371"/>
      <c r="KUB9" s="482"/>
      <c r="KUC9" s="21"/>
      <c r="KUD9" s="21"/>
      <c r="KUE9" s="153"/>
      <c r="KUF9" s="197"/>
      <c r="KUG9" s="30"/>
      <c r="KUH9" s="371"/>
      <c r="KUI9" s="30"/>
      <c r="KUJ9" s="371"/>
      <c r="KUK9" s="30"/>
      <c r="KUL9" s="373"/>
      <c r="KUM9" s="30"/>
      <c r="KUN9" s="371"/>
      <c r="KUO9" s="482"/>
      <c r="KUP9" s="30"/>
      <c r="KUQ9" s="371"/>
      <c r="KUR9" s="482"/>
      <c r="KUS9" s="21"/>
      <c r="KUT9" s="21"/>
      <c r="KUU9" s="153"/>
      <c r="KUV9" s="197"/>
      <c r="KUW9" s="30"/>
      <c r="KUX9" s="371"/>
      <c r="KUY9" s="30"/>
      <c r="KUZ9" s="371"/>
      <c r="KVA9" s="30"/>
      <c r="KVB9" s="373"/>
      <c r="KVC9" s="30"/>
      <c r="KVD9" s="371"/>
      <c r="KVE9" s="482"/>
      <c r="KVF9" s="30"/>
      <c r="KVG9" s="371"/>
      <c r="KVH9" s="482"/>
      <c r="KVI9" s="21"/>
      <c r="KVJ9" s="21"/>
      <c r="KVK9" s="153"/>
      <c r="KVL9" s="197"/>
      <c r="KVM9" s="30"/>
      <c r="KVN9" s="371"/>
      <c r="KVO9" s="30"/>
      <c r="KVP9" s="371"/>
      <c r="KVQ9" s="30"/>
      <c r="KVR9" s="373"/>
      <c r="KVS9" s="30"/>
      <c r="KVT9" s="371"/>
      <c r="KVU9" s="482"/>
      <c r="KVV9" s="30"/>
      <c r="KVW9" s="371"/>
      <c r="KVX9" s="482"/>
      <c r="KVY9" s="21"/>
      <c r="KVZ9" s="21"/>
      <c r="KWA9" s="153"/>
      <c r="KWB9" s="197"/>
      <c r="KWC9" s="30"/>
      <c r="KWD9" s="371"/>
      <c r="KWE9" s="30"/>
      <c r="KWF9" s="371"/>
      <c r="KWG9" s="30"/>
      <c r="KWH9" s="373"/>
      <c r="KWI9" s="30"/>
      <c r="KWJ9" s="371"/>
      <c r="KWK9" s="482"/>
      <c r="KWL9" s="30"/>
      <c r="KWM9" s="371"/>
      <c r="KWN9" s="482"/>
      <c r="KWO9" s="21"/>
      <c r="KWP9" s="21"/>
      <c r="KWQ9" s="153"/>
      <c r="KWR9" s="197"/>
      <c r="KWS9" s="30"/>
      <c r="KWT9" s="371"/>
      <c r="KWU9" s="30"/>
      <c r="KWV9" s="371"/>
      <c r="KWW9" s="30"/>
      <c r="KWX9" s="373"/>
      <c r="KWY9" s="30"/>
      <c r="KWZ9" s="371"/>
      <c r="KXA9" s="482"/>
      <c r="KXB9" s="30"/>
      <c r="KXC9" s="371"/>
      <c r="KXD9" s="482"/>
      <c r="KXE9" s="21"/>
      <c r="KXF9" s="21"/>
      <c r="KXG9" s="153"/>
      <c r="KXH9" s="197"/>
      <c r="KXI9" s="30"/>
      <c r="KXJ9" s="371"/>
      <c r="KXK9" s="30"/>
      <c r="KXL9" s="371"/>
      <c r="KXM9" s="30"/>
      <c r="KXN9" s="373"/>
      <c r="KXO9" s="30"/>
      <c r="KXP9" s="371"/>
      <c r="KXQ9" s="482"/>
      <c r="KXR9" s="30"/>
      <c r="KXS9" s="371"/>
      <c r="KXT9" s="482"/>
      <c r="KXU9" s="21"/>
      <c r="KXV9" s="21"/>
      <c r="KXW9" s="153"/>
      <c r="KXX9" s="197"/>
      <c r="KXY9" s="30"/>
      <c r="KXZ9" s="371"/>
      <c r="KYA9" s="30"/>
      <c r="KYB9" s="371"/>
      <c r="KYC9" s="30"/>
      <c r="KYD9" s="373"/>
      <c r="KYE9" s="30"/>
      <c r="KYF9" s="371"/>
      <c r="KYG9" s="482"/>
      <c r="KYH9" s="30"/>
      <c r="KYI9" s="371"/>
      <c r="KYJ9" s="482"/>
      <c r="KYK9" s="21"/>
      <c r="KYL9" s="21"/>
      <c r="KYM9" s="153"/>
      <c r="KYN9" s="197"/>
      <c r="KYO9" s="30"/>
      <c r="KYP9" s="371"/>
      <c r="KYQ9" s="30"/>
      <c r="KYR9" s="371"/>
      <c r="KYS9" s="30"/>
      <c r="KYT9" s="373"/>
      <c r="KYU9" s="30"/>
      <c r="KYV9" s="371"/>
      <c r="KYW9" s="482"/>
      <c r="KYX9" s="30"/>
      <c r="KYY9" s="371"/>
      <c r="KYZ9" s="482"/>
      <c r="KZA9" s="21"/>
      <c r="KZB9" s="21"/>
      <c r="KZC9" s="153"/>
      <c r="KZD9" s="197"/>
      <c r="KZE9" s="30"/>
      <c r="KZF9" s="371"/>
      <c r="KZG9" s="30"/>
      <c r="KZH9" s="371"/>
      <c r="KZI9" s="30"/>
      <c r="KZJ9" s="373"/>
      <c r="KZK9" s="30"/>
      <c r="KZL9" s="371"/>
      <c r="KZM9" s="482"/>
      <c r="KZN9" s="30"/>
      <c r="KZO9" s="371"/>
      <c r="KZP9" s="482"/>
      <c r="KZQ9" s="21"/>
      <c r="KZR9" s="21"/>
      <c r="KZS9" s="153"/>
      <c r="KZT9" s="197"/>
      <c r="KZU9" s="30"/>
      <c r="KZV9" s="371"/>
      <c r="KZW9" s="30"/>
      <c r="KZX9" s="371"/>
      <c r="KZY9" s="30"/>
      <c r="KZZ9" s="373"/>
      <c r="LAA9" s="30"/>
      <c r="LAB9" s="371"/>
      <c r="LAC9" s="482"/>
      <c r="LAD9" s="30"/>
      <c r="LAE9" s="371"/>
      <c r="LAF9" s="482"/>
      <c r="LAG9" s="21"/>
      <c r="LAH9" s="21"/>
      <c r="LAI9" s="153"/>
      <c r="LAJ9" s="197"/>
      <c r="LAK9" s="30"/>
      <c r="LAL9" s="371"/>
      <c r="LAM9" s="30"/>
      <c r="LAN9" s="371"/>
      <c r="LAO9" s="30"/>
      <c r="LAP9" s="373"/>
      <c r="LAQ9" s="30"/>
      <c r="LAR9" s="371"/>
      <c r="LAS9" s="482"/>
      <c r="LAT9" s="30"/>
      <c r="LAU9" s="371"/>
      <c r="LAV9" s="482"/>
      <c r="LAW9" s="21"/>
      <c r="LAX9" s="21"/>
      <c r="LAY9" s="153"/>
      <c r="LAZ9" s="197"/>
      <c r="LBA9" s="30"/>
      <c r="LBB9" s="371"/>
      <c r="LBC9" s="30"/>
      <c r="LBD9" s="371"/>
      <c r="LBE9" s="30"/>
      <c r="LBF9" s="373"/>
      <c r="LBG9" s="30"/>
      <c r="LBH9" s="371"/>
      <c r="LBI9" s="482"/>
      <c r="LBJ9" s="30"/>
      <c r="LBK9" s="371"/>
      <c r="LBL9" s="482"/>
      <c r="LBM9" s="21"/>
      <c r="LBN9" s="21"/>
      <c r="LBO9" s="153"/>
      <c r="LBP9" s="197"/>
      <c r="LBQ9" s="30"/>
      <c r="LBR9" s="371"/>
      <c r="LBS9" s="30"/>
      <c r="LBT9" s="371"/>
      <c r="LBU9" s="30"/>
      <c r="LBV9" s="373"/>
      <c r="LBW9" s="30"/>
      <c r="LBX9" s="371"/>
      <c r="LBY9" s="482"/>
      <c r="LBZ9" s="30"/>
      <c r="LCA9" s="371"/>
      <c r="LCB9" s="482"/>
      <c r="LCC9" s="21"/>
      <c r="LCD9" s="21"/>
      <c r="LCE9" s="153"/>
      <c r="LCF9" s="197"/>
      <c r="LCG9" s="30"/>
      <c r="LCH9" s="371"/>
      <c r="LCI9" s="30"/>
      <c r="LCJ9" s="371"/>
      <c r="LCK9" s="30"/>
      <c r="LCL9" s="373"/>
      <c r="LCM9" s="30"/>
      <c r="LCN9" s="371"/>
      <c r="LCO9" s="482"/>
      <c r="LCP9" s="30"/>
      <c r="LCQ9" s="371"/>
      <c r="LCR9" s="482"/>
      <c r="LCS9" s="21"/>
      <c r="LCT9" s="21"/>
      <c r="LCU9" s="153"/>
      <c r="LCV9" s="197"/>
      <c r="LCW9" s="30"/>
      <c r="LCX9" s="371"/>
      <c r="LCY9" s="30"/>
      <c r="LCZ9" s="371"/>
      <c r="LDA9" s="30"/>
      <c r="LDB9" s="373"/>
      <c r="LDC9" s="30"/>
      <c r="LDD9" s="371"/>
      <c r="LDE9" s="482"/>
      <c r="LDF9" s="30"/>
      <c r="LDG9" s="371"/>
      <c r="LDH9" s="482"/>
      <c r="LDI9" s="21"/>
      <c r="LDJ9" s="21"/>
      <c r="LDK9" s="153"/>
      <c r="LDL9" s="197"/>
      <c r="LDM9" s="30"/>
      <c r="LDN9" s="371"/>
      <c r="LDO9" s="30"/>
      <c r="LDP9" s="371"/>
      <c r="LDQ9" s="30"/>
      <c r="LDR9" s="373"/>
      <c r="LDS9" s="30"/>
      <c r="LDT9" s="371"/>
      <c r="LDU9" s="482"/>
      <c r="LDV9" s="30"/>
      <c r="LDW9" s="371"/>
      <c r="LDX9" s="482"/>
      <c r="LDY9" s="21"/>
      <c r="LDZ9" s="21"/>
      <c r="LEA9" s="153"/>
      <c r="LEB9" s="197"/>
      <c r="LEC9" s="30"/>
      <c r="LED9" s="371"/>
      <c r="LEE9" s="30"/>
      <c r="LEF9" s="371"/>
      <c r="LEG9" s="30"/>
      <c r="LEH9" s="373"/>
      <c r="LEI9" s="30"/>
      <c r="LEJ9" s="371"/>
      <c r="LEK9" s="482"/>
      <c r="LEL9" s="30"/>
      <c r="LEM9" s="371"/>
      <c r="LEN9" s="482"/>
      <c r="LEO9" s="21"/>
      <c r="LEP9" s="21"/>
      <c r="LEQ9" s="153"/>
      <c r="LER9" s="197"/>
      <c r="LES9" s="30"/>
      <c r="LET9" s="371"/>
      <c r="LEU9" s="30"/>
      <c r="LEV9" s="371"/>
      <c r="LEW9" s="30"/>
      <c r="LEX9" s="373"/>
      <c r="LEY9" s="30"/>
      <c r="LEZ9" s="371"/>
      <c r="LFA9" s="482"/>
      <c r="LFB9" s="30"/>
      <c r="LFC9" s="371"/>
      <c r="LFD9" s="482"/>
      <c r="LFE9" s="21"/>
      <c r="LFF9" s="21"/>
      <c r="LFG9" s="153"/>
      <c r="LFH9" s="197"/>
      <c r="LFI9" s="30"/>
      <c r="LFJ9" s="371"/>
      <c r="LFK9" s="30"/>
      <c r="LFL9" s="371"/>
      <c r="LFM9" s="30"/>
      <c r="LFN9" s="373"/>
      <c r="LFO9" s="30"/>
      <c r="LFP9" s="371"/>
      <c r="LFQ9" s="482"/>
      <c r="LFR9" s="30"/>
      <c r="LFS9" s="371"/>
      <c r="LFT9" s="482"/>
      <c r="LFU9" s="21"/>
      <c r="LFV9" s="21"/>
      <c r="LFW9" s="153"/>
      <c r="LFX9" s="197"/>
      <c r="LFY9" s="30"/>
      <c r="LFZ9" s="371"/>
      <c r="LGA9" s="30"/>
      <c r="LGB9" s="371"/>
      <c r="LGC9" s="30"/>
      <c r="LGD9" s="373"/>
      <c r="LGE9" s="30"/>
      <c r="LGF9" s="371"/>
      <c r="LGG9" s="482"/>
      <c r="LGH9" s="30"/>
      <c r="LGI9" s="371"/>
      <c r="LGJ9" s="482"/>
      <c r="LGK9" s="21"/>
      <c r="LGL9" s="21"/>
      <c r="LGM9" s="153"/>
      <c r="LGN9" s="197"/>
      <c r="LGO9" s="30"/>
      <c r="LGP9" s="371"/>
      <c r="LGQ9" s="30"/>
      <c r="LGR9" s="371"/>
      <c r="LGS9" s="30"/>
      <c r="LGT9" s="373"/>
      <c r="LGU9" s="30"/>
      <c r="LGV9" s="371"/>
      <c r="LGW9" s="482"/>
      <c r="LGX9" s="30"/>
      <c r="LGY9" s="371"/>
      <c r="LGZ9" s="482"/>
      <c r="LHA9" s="21"/>
      <c r="LHB9" s="21"/>
      <c r="LHC9" s="153"/>
      <c r="LHD9" s="197"/>
      <c r="LHE9" s="30"/>
      <c r="LHF9" s="371"/>
      <c r="LHG9" s="30"/>
      <c r="LHH9" s="371"/>
      <c r="LHI9" s="30"/>
      <c r="LHJ9" s="373"/>
      <c r="LHK9" s="30"/>
      <c r="LHL9" s="371"/>
      <c r="LHM9" s="482"/>
      <c r="LHN9" s="30"/>
      <c r="LHO9" s="371"/>
      <c r="LHP9" s="482"/>
      <c r="LHQ9" s="21"/>
      <c r="LHR9" s="21"/>
      <c r="LHS9" s="153"/>
      <c r="LHT9" s="197"/>
      <c r="LHU9" s="30"/>
      <c r="LHV9" s="371"/>
      <c r="LHW9" s="30"/>
      <c r="LHX9" s="371"/>
      <c r="LHY9" s="30"/>
      <c r="LHZ9" s="373"/>
      <c r="LIA9" s="30"/>
      <c r="LIB9" s="371"/>
      <c r="LIC9" s="482"/>
      <c r="LID9" s="30"/>
      <c r="LIE9" s="371"/>
      <c r="LIF9" s="482"/>
      <c r="LIG9" s="21"/>
      <c r="LIH9" s="21"/>
      <c r="LII9" s="153"/>
      <c r="LIJ9" s="197"/>
      <c r="LIK9" s="30"/>
      <c r="LIL9" s="371"/>
      <c r="LIM9" s="30"/>
      <c r="LIN9" s="371"/>
      <c r="LIO9" s="30"/>
      <c r="LIP9" s="373"/>
      <c r="LIQ9" s="30"/>
      <c r="LIR9" s="371"/>
      <c r="LIS9" s="482"/>
      <c r="LIT9" s="30"/>
      <c r="LIU9" s="371"/>
      <c r="LIV9" s="482"/>
      <c r="LIW9" s="21"/>
      <c r="LIX9" s="21"/>
      <c r="LIY9" s="153"/>
      <c r="LIZ9" s="197"/>
      <c r="LJA9" s="30"/>
      <c r="LJB9" s="371"/>
      <c r="LJC9" s="30"/>
      <c r="LJD9" s="371"/>
      <c r="LJE9" s="30"/>
      <c r="LJF9" s="373"/>
      <c r="LJG9" s="30"/>
      <c r="LJH9" s="371"/>
      <c r="LJI9" s="482"/>
      <c r="LJJ9" s="30"/>
      <c r="LJK9" s="371"/>
      <c r="LJL9" s="482"/>
      <c r="LJM9" s="21"/>
      <c r="LJN9" s="21"/>
      <c r="LJO9" s="153"/>
      <c r="LJP9" s="197"/>
      <c r="LJQ9" s="30"/>
      <c r="LJR9" s="371"/>
      <c r="LJS9" s="30"/>
      <c r="LJT9" s="371"/>
      <c r="LJU9" s="30"/>
      <c r="LJV9" s="373"/>
      <c r="LJW9" s="30"/>
      <c r="LJX9" s="371"/>
      <c r="LJY9" s="482"/>
      <c r="LJZ9" s="30"/>
      <c r="LKA9" s="371"/>
      <c r="LKB9" s="482"/>
      <c r="LKC9" s="21"/>
      <c r="LKD9" s="21"/>
      <c r="LKE9" s="153"/>
      <c r="LKF9" s="197"/>
      <c r="LKG9" s="30"/>
      <c r="LKH9" s="371"/>
      <c r="LKI9" s="30"/>
      <c r="LKJ9" s="371"/>
      <c r="LKK9" s="30"/>
      <c r="LKL9" s="373"/>
      <c r="LKM9" s="30"/>
      <c r="LKN9" s="371"/>
      <c r="LKO9" s="482"/>
      <c r="LKP9" s="30"/>
      <c r="LKQ9" s="371"/>
      <c r="LKR9" s="482"/>
      <c r="LKS9" s="21"/>
      <c r="LKT9" s="21"/>
      <c r="LKU9" s="153"/>
      <c r="LKV9" s="197"/>
      <c r="LKW9" s="30"/>
      <c r="LKX9" s="371"/>
      <c r="LKY9" s="30"/>
      <c r="LKZ9" s="371"/>
      <c r="LLA9" s="30"/>
      <c r="LLB9" s="373"/>
      <c r="LLC9" s="30"/>
      <c r="LLD9" s="371"/>
      <c r="LLE9" s="482"/>
      <c r="LLF9" s="30"/>
      <c r="LLG9" s="371"/>
      <c r="LLH9" s="482"/>
      <c r="LLI9" s="21"/>
      <c r="LLJ9" s="21"/>
      <c r="LLK9" s="153"/>
      <c r="LLL9" s="197"/>
      <c r="LLM9" s="30"/>
      <c r="LLN9" s="371"/>
      <c r="LLO9" s="30"/>
      <c r="LLP9" s="371"/>
      <c r="LLQ9" s="30"/>
      <c r="LLR9" s="373"/>
      <c r="LLS9" s="30"/>
      <c r="LLT9" s="371"/>
      <c r="LLU9" s="482"/>
      <c r="LLV9" s="30"/>
      <c r="LLW9" s="371"/>
      <c r="LLX9" s="482"/>
      <c r="LLY9" s="21"/>
      <c r="LLZ9" s="21"/>
      <c r="LMA9" s="153"/>
      <c r="LMB9" s="197"/>
      <c r="LMC9" s="30"/>
      <c r="LMD9" s="371"/>
      <c r="LME9" s="30"/>
      <c r="LMF9" s="371"/>
      <c r="LMG9" s="30"/>
      <c r="LMH9" s="373"/>
      <c r="LMI9" s="30"/>
      <c r="LMJ9" s="371"/>
      <c r="LMK9" s="482"/>
      <c r="LML9" s="30"/>
      <c r="LMM9" s="371"/>
      <c r="LMN9" s="482"/>
      <c r="LMO9" s="21"/>
      <c r="LMP9" s="21"/>
      <c r="LMQ9" s="153"/>
      <c r="LMR9" s="197"/>
      <c r="LMS9" s="30"/>
      <c r="LMT9" s="371"/>
      <c r="LMU9" s="30"/>
      <c r="LMV9" s="371"/>
      <c r="LMW9" s="30"/>
      <c r="LMX9" s="373"/>
      <c r="LMY9" s="30"/>
      <c r="LMZ9" s="371"/>
      <c r="LNA9" s="482"/>
      <c r="LNB9" s="30"/>
      <c r="LNC9" s="371"/>
      <c r="LND9" s="482"/>
      <c r="LNE9" s="21"/>
      <c r="LNF9" s="21"/>
      <c r="LNG9" s="153"/>
      <c r="LNH9" s="197"/>
      <c r="LNI9" s="30"/>
      <c r="LNJ9" s="371"/>
      <c r="LNK9" s="30"/>
      <c r="LNL9" s="371"/>
      <c r="LNM9" s="30"/>
      <c r="LNN9" s="373"/>
      <c r="LNO9" s="30"/>
      <c r="LNP9" s="371"/>
      <c r="LNQ9" s="482"/>
      <c r="LNR9" s="30"/>
      <c r="LNS9" s="371"/>
      <c r="LNT9" s="482"/>
      <c r="LNU9" s="21"/>
      <c r="LNV9" s="21"/>
      <c r="LNW9" s="153"/>
      <c r="LNX9" s="197"/>
      <c r="LNY9" s="30"/>
      <c r="LNZ9" s="371"/>
      <c r="LOA9" s="30"/>
      <c r="LOB9" s="371"/>
      <c r="LOC9" s="30"/>
      <c r="LOD9" s="373"/>
      <c r="LOE9" s="30"/>
      <c r="LOF9" s="371"/>
      <c r="LOG9" s="482"/>
      <c r="LOH9" s="30"/>
      <c r="LOI9" s="371"/>
      <c r="LOJ9" s="482"/>
      <c r="LOK9" s="21"/>
      <c r="LOL9" s="21"/>
      <c r="LOM9" s="153"/>
      <c r="LON9" s="197"/>
      <c r="LOO9" s="30"/>
      <c r="LOP9" s="371"/>
      <c r="LOQ9" s="30"/>
      <c r="LOR9" s="371"/>
      <c r="LOS9" s="30"/>
      <c r="LOT9" s="373"/>
      <c r="LOU9" s="30"/>
      <c r="LOV9" s="371"/>
      <c r="LOW9" s="482"/>
      <c r="LOX9" s="30"/>
      <c r="LOY9" s="371"/>
      <c r="LOZ9" s="482"/>
      <c r="LPA9" s="21"/>
      <c r="LPB9" s="21"/>
      <c r="LPC9" s="153"/>
      <c r="LPD9" s="197"/>
      <c r="LPE9" s="30"/>
      <c r="LPF9" s="371"/>
      <c r="LPG9" s="30"/>
      <c r="LPH9" s="371"/>
      <c r="LPI9" s="30"/>
      <c r="LPJ9" s="373"/>
      <c r="LPK9" s="30"/>
      <c r="LPL9" s="371"/>
      <c r="LPM9" s="482"/>
      <c r="LPN9" s="30"/>
      <c r="LPO9" s="371"/>
      <c r="LPP9" s="482"/>
      <c r="LPQ9" s="21"/>
      <c r="LPR9" s="21"/>
      <c r="LPS9" s="153"/>
      <c r="LPT9" s="197"/>
      <c r="LPU9" s="30"/>
      <c r="LPV9" s="371"/>
      <c r="LPW9" s="30"/>
      <c r="LPX9" s="371"/>
      <c r="LPY9" s="30"/>
      <c r="LPZ9" s="373"/>
      <c r="LQA9" s="30"/>
      <c r="LQB9" s="371"/>
      <c r="LQC9" s="482"/>
      <c r="LQD9" s="30"/>
      <c r="LQE9" s="371"/>
      <c r="LQF9" s="482"/>
      <c r="LQG9" s="21"/>
      <c r="LQH9" s="21"/>
      <c r="LQI9" s="153"/>
      <c r="LQJ9" s="197"/>
      <c r="LQK9" s="30"/>
      <c r="LQL9" s="371"/>
      <c r="LQM9" s="30"/>
      <c r="LQN9" s="371"/>
      <c r="LQO9" s="30"/>
      <c r="LQP9" s="373"/>
      <c r="LQQ9" s="30"/>
      <c r="LQR9" s="371"/>
      <c r="LQS9" s="482"/>
      <c r="LQT9" s="30"/>
      <c r="LQU9" s="371"/>
      <c r="LQV9" s="482"/>
      <c r="LQW9" s="21"/>
      <c r="LQX9" s="21"/>
      <c r="LQY9" s="153"/>
      <c r="LQZ9" s="197"/>
      <c r="LRA9" s="30"/>
      <c r="LRB9" s="371"/>
      <c r="LRC9" s="30"/>
      <c r="LRD9" s="371"/>
      <c r="LRE9" s="30"/>
      <c r="LRF9" s="373"/>
      <c r="LRG9" s="30"/>
      <c r="LRH9" s="371"/>
      <c r="LRI9" s="482"/>
      <c r="LRJ9" s="30"/>
      <c r="LRK9" s="371"/>
      <c r="LRL9" s="482"/>
      <c r="LRM9" s="21"/>
      <c r="LRN9" s="21"/>
      <c r="LRO9" s="153"/>
      <c r="LRP9" s="197"/>
      <c r="LRQ9" s="30"/>
      <c r="LRR9" s="371"/>
      <c r="LRS9" s="30"/>
      <c r="LRT9" s="371"/>
      <c r="LRU9" s="30"/>
      <c r="LRV9" s="373"/>
      <c r="LRW9" s="30"/>
      <c r="LRX9" s="371"/>
      <c r="LRY9" s="482"/>
      <c r="LRZ9" s="30"/>
      <c r="LSA9" s="371"/>
      <c r="LSB9" s="482"/>
      <c r="LSC9" s="21"/>
      <c r="LSD9" s="21"/>
      <c r="LSE9" s="153"/>
      <c r="LSF9" s="197"/>
      <c r="LSG9" s="30"/>
      <c r="LSH9" s="371"/>
      <c r="LSI9" s="30"/>
      <c r="LSJ9" s="371"/>
      <c r="LSK9" s="30"/>
      <c r="LSL9" s="373"/>
      <c r="LSM9" s="30"/>
      <c r="LSN9" s="371"/>
      <c r="LSO9" s="482"/>
      <c r="LSP9" s="30"/>
      <c r="LSQ9" s="371"/>
      <c r="LSR9" s="482"/>
      <c r="LSS9" s="21"/>
      <c r="LST9" s="21"/>
      <c r="LSU9" s="153"/>
      <c r="LSV9" s="197"/>
      <c r="LSW9" s="30"/>
      <c r="LSX9" s="371"/>
      <c r="LSY9" s="30"/>
      <c r="LSZ9" s="371"/>
      <c r="LTA9" s="30"/>
      <c r="LTB9" s="373"/>
      <c r="LTC9" s="30"/>
      <c r="LTD9" s="371"/>
      <c r="LTE9" s="482"/>
      <c r="LTF9" s="30"/>
      <c r="LTG9" s="371"/>
      <c r="LTH9" s="482"/>
      <c r="LTI9" s="21"/>
      <c r="LTJ9" s="21"/>
      <c r="LTK9" s="153"/>
      <c r="LTL9" s="197"/>
      <c r="LTM9" s="30"/>
      <c r="LTN9" s="371"/>
      <c r="LTO9" s="30"/>
      <c r="LTP9" s="371"/>
      <c r="LTQ9" s="30"/>
      <c r="LTR9" s="373"/>
      <c r="LTS9" s="30"/>
      <c r="LTT9" s="371"/>
      <c r="LTU9" s="482"/>
      <c r="LTV9" s="30"/>
      <c r="LTW9" s="371"/>
      <c r="LTX9" s="482"/>
      <c r="LTY9" s="21"/>
      <c r="LTZ9" s="21"/>
      <c r="LUA9" s="153"/>
      <c r="LUB9" s="197"/>
      <c r="LUC9" s="30"/>
      <c r="LUD9" s="371"/>
      <c r="LUE9" s="30"/>
      <c r="LUF9" s="371"/>
      <c r="LUG9" s="30"/>
      <c r="LUH9" s="373"/>
      <c r="LUI9" s="30"/>
      <c r="LUJ9" s="371"/>
      <c r="LUK9" s="482"/>
      <c r="LUL9" s="30"/>
      <c r="LUM9" s="371"/>
      <c r="LUN9" s="482"/>
      <c r="LUO9" s="21"/>
      <c r="LUP9" s="21"/>
      <c r="LUQ9" s="153"/>
      <c r="LUR9" s="197"/>
      <c r="LUS9" s="30"/>
      <c r="LUT9" s="371"/>
      <c r="LUU9" s="30"/>
      <c r="LUV9" s="371"/>
      <c r="LUW9" s="30"/>
      <c r="LUX9" s="373"/>
      <c r="LUY9" s="30"/>
      <c r="LUZ9" s="371"/>
      <c r="LVA9" s="482"/>
      <c r="LVB9" s="30"/>
      <c r="LVC9" s="371"/>
      <c r="LVD9" s="482"/>
      <c r="LVE9" s="21"/>
      <c r="LVF9" s="21"/>
      <c r="LVG9" s="153"/>
      <c r="LVH9" s="197"/>
      <c r="LVI9" s="30"/>
      <c r="LVJ9" s="371"/>
      <c r="LVK9" s="30"/>
      <c r="LVL9" s="371"/>
      <c r="LVM9" s="30"/>
      <c r="LVN9" s="373"/>
      <c r="LVO9" s="30"/>
      <c r="LVP9" s="371"/>
      <c r="LVQ9" s="482"/>
      <c r="LVR9" s="30"/>
      <c r="LVS9" s="371"/>
      <c r="LVT9" s="482"/>
      <c r="LVU9" s="21"/>
      <c r="LVV9" s="21"/>
      <c r="LVW9" s="153"/>
      <c r="LVX9" s="197"/>
      <c r="LVY9" s="30"/>
      <c r="LVZ9" s="371"/>
      <c r="LWA9" s="30"/>
      <c r="LWB9" s="371"/>
      <c r="LWC9" s="30"/>
      <c r="LWD9" s="373"/>
      <c r="LWE9" s="30"/>
      <c r="LWF9" s="371"/>
      <c r="LWG9" s="482"/>
      <c r="LWH9" s="30"/>
      <c r="LWI9" s="371"/>
      <c r="LWJ9" s="482"/>
      <c r="LWK9" s="21"/>
      <c r="LWL9" s="21"/>
      <c r="LWM9" s="153"/>
      <c r="LWN9" s="197"/>
      <c r="LWO9" s="30"/>
      <c r="LWP9" s="371"/>
      <c r="LWQ9" s="30"/>
      <c r="LWR9" s="371"/>
      <c r="LWS9" s="30"/>
      <c r="LWT9" s="373"/>
      <c r="LWU9" s="30"/>
      <c r="LWV9" s="371"/>
      <c r="LWW9" s="482"/>
      <c r="LWX9" s="30"/>
      <c r="LWY9" s="371"/>
      <c r="LWZ9" s="482"/>
      <c r="LXA9" s="21"/>
      <c r="LXB9" s="21"/>
      <c r="LXC9" s="153"/>
      <c r="LXD9" s="197"/>
      <c r="LXE9" s="30"/>
      <c r="LXF9" s="371"/>
      <c r="LXG9" s="30"/>
      <c r="LXH9" s="371"/>
      <c r="LXI9" s="30"/>
      <c r="LXJ9" s="373"/>
      <c r="LXK9" s="30"/>
      <c r="LXL9" s="371"/>
      <c r="LXM9" s="482"/>
      <c r="LXN9" s="30"/>
      <c r="LXO9" s="371"/>
      <c r="LXP9" s="482"/>
      <c r="LXQ9" s="21"/>
      <c r="LXR9" s="21"/>
      <c r="LXS9" s="153"/>
      <c r="LXT9" s="197"/>
      <c r="LXU9" s="30"/>
      <c r="LXV9" s="371"/>
      <c r="LXW9" s="30"/>
      <c r="LXX9" s="371"/>
      <c r="LXY9" s="30"/>
      <c r="LXZ9" s="373"/>
      <c r="LYA9" s="30"/>
      <c r="LYB9" s="371"/>
      <c r="LYC9" s="482"/>
      <c r="LYD9" s="30"/>
      <c r="LYE9" s="371"/>
      <c r="LYF9" s="482"/>
      <c r="LYG9" s="21"/>
      <c r="LYH9" s="21"/>
      <c r="LYI9" s="153"/>
      <c r="LYJ9" s="197"/>
      <c r="LYK9" s="30"/>
      <c r="LYL9" s="371"/>
      <c r="LYM9" s="30"/>
      <c r="LYN9" s="371"/>
      <c r="LYO9" s="30"/>
      <c r="LYP9" s="373"/>
      <c r="LYQ9" s="30"/>
      <c r="LYR9" s="371"/>
      <c r="LYS9" s="482"/>
      <c r="LYT9" s="30"/>
      <c r="LYU9" s="371"/>
      <c r="LYV9" s="482"/>
      <c r="LYW9" s="21"/>
      <c r="LYX9" s="21"/>
      <c r="LYY9" s="153"/>
      <c r="LYZ9" s="197"/>
      <c r="LZA9" s="30"/>
      <c r="LZB9" s="371"/>
      <c r="LZC9" s="30"/>
      <c r="LZD9" s="371"/>
      <c r="LZE9" s="30"/>
      <c r="LZF9" s="373"/>
      <c r="LZG9" s="30"/>
      <c r="LZH9" s="371"/>
      <c r="LZI9" s="482"/>
      <c r="LZJ9" s="30"/>
      <c r="LZK9" s="371"/>
      <c r="LZL9" s="482"/>
      <c r="LZM9" s="21"/>
      <c r="LZN9" s="21"/>
      <c r="LZO9" s="153"/>
      <c r="LZP9" s="197"/>
      <c r="LZQ9" s="30"/>
      <c r="LZR9" s="371"/>
      <c r="LZS9" s="30"/>
      <c r="LZT9" s="371"/>
      <c r="LZU9" s="30"/>
      <c r="LZV9" s="373"/>
      <c r="LZW9" s="30"/>
      <c r="LZX9" s="371"/>
      <c r="LZY9" s="482"/>
      <c r="LZZ9" s="30"/>
      <c r="MAA9" s="371"/>
      <c r="MAB9" s="482"/>
      <c r="MAC9" s="21"/>
      <c r="MAD9" s="21"/>
      <c r="MAE9" s="153"/>
      <c r="MAF9" s="197"/>
      <c r="MAG9" s="30"/>
      <c r="MAH9" s="371"/>
      <c r="MAI9" s="30"/>
      <c r="MAJ9" s="371"/>
      <c r="MAK9" s="30"/>
      <c r="MAL9" s="373"/>
      <c r="MAM9" s="30"/>
      <c r="MAN9" s="371"/>
      <c r="MAO9" s="482"/>
      <c r="MAP9" s="30"/>
      <c r="MAQ9" s="371"/>
      <c r="MAR9" s="482"/>
      <c r="MAS9" s="21"/>
      <c r="MAT9" s="21"/>
      <c r="MAU9" s="153"/>
      <c r="MAV9" s="197"/>
      <c r="MAW9" s="30"/>
      <c r="MAX9" s="371"/>
      <c r="MAY9" s="30"/>
      <c r="MAZ9" s="371"/>
      <c r="MBA9" s="30"/>
      <c r="MBB9" s="373"/>
      <c r="MBC9" s="30"/>
      <c r="MBD9" s="371"/>
      <c r="MBE9" s="482"/>
      <c r="MBF9" s="30"/>
      <c r="MBG9" s="371"/>
      <c r="MBH9" s="482"/>
      <c r="MBI9" s="21"/>
      <c r="MBJ9" s="21"/>
      <c r="MBK9" s="153"/>
      <c r="MBL9" s="197"/>
      <c r="MBM9" s="30"/>
      <c r="MBN9" s="371"/>
      <c r="MBO9" s="30"/>
      <c r="MBP9" s="371"/>
      <c r="MBQ9" s="30"/>
      <c r="MBR9" s="373"/>
      <c r="MBS9" s="30"/>
      <c r="MBT9" s="371"/>
      <c r="MBU9" s="482"/>
      <c r="MBV9" s="30"/>
      <c r="MBW9" s="371"/>
      <c r="MBX9" s="482"/>
      <c r="MBY9" s="21"/>
      <c r="MBZ9" s="21"/>
      <c r="MCA9" s="153"/>
      <c r="MCB9" s="197"/>
      <c r="MCC9" s="30"/>
      <c r="MCD9" s="371"/>
      <c r="MCE9" s="30"/>
      <c r="MCF9" s="371"/>
      <c r="MCG9" s="30"/>
      <c r="MCH9" s="373"/>
      <c r="MCI9" s="30"/>
      <c r="MCJ9" s="371"/>
      <c r="MCK9" s="482"/>
      <c r="MCL9" s="30"/>
      <c r="MCM9" s="371"/>
      <c r="MCN9" s="482"/>
      <c r="MCO9" s="21"/>
      <c r="MCP9" s="21"/>
      <c r="MCQ9" s="153"/>
      <c r="MCR9" s="197"/>
      <c r="MCS9" s="30"/>
      <c r="MCT9" s="371"/>
      <c r="MCU9" s="30"/>
      <c r="MCV9" s="371"/>
      <c r="MCW9" s="30"/>
      <c r="MCX9" s="373"/>
      <c r="MCY9" s="30"/>
      <c r="MCZ9" s="371"/>
      <c r="MDA9" s="482"/>
      <c r="MDB9" s="30"/>
      <c r="MDC9" s="371"/>
      <c r="MDD9" s="482"/>
      <c r="MDE9" s="21"/>
      <c r="MDF9" s="21"/>
      <c r="MDG9" s="153"/>
      <c r="MDH9" s="197"/>
      <c r="MDI9" s="30"/>
      <c r="MDJ9" s="371"/>
      <c r="MDK9" s="30"/>
      <c r="MDL9" s="371"/>
      <c r="MDM9" s="30"/>
      <c r="MDN9" s="373"/>
      <c r="MDO9" s="30"/>
      <c r="MDP9" s="371"/>
      <c r="MDQ9" s="482"/>
      <c r="MDR9" s="30"/>
      <c r="MDS9" s="371"/>
      <c r="MDT9" s="482"/>
      <c r="MDU9" s="21"/>
      <c r="MDV9" s="21"/>
      <c r="MDW9" s="153"/>
      <c r="MDX9" s="197"/>
      <c r="MDY9" s="30"/>
      <c r="MDZ9" s="371"/>
      <c r="MEA9" s="30"/>
      <c r="MEB9" s="371"/>
      <c r="MEC9" s="30"/>
      <c r="MED9" s="373"/>
      <c r="MEE9" s="30"/>
      <c r="MEF9" s="371"/>
      <c r="MEG9" s="482"/>
      <c r="MEH9" s="30"/>
      <c r="MEI9" s="371"/>
      <c r="MEJ9" s="482"/>
      <c r="MEK9" s="21"/>
      <c r="MEL9" s="21"/>
      <c r="MEM9" s="153"/>
      <c r="MEN9" s="197"/>
      <c r="MEO9" s="30"/>
      <c r="MEP9" s="371"/>
      <c r="MEQ9" s="30"/>
      <c r="MER9" s="371"/>
      <c r="MES9" s="30"/>
      <c r="MET9" s="373"/>
      <c r="MEU9" s="30"/>
      <c r="MEV9" s="371"/>
      <c r="MEW9" s="482"/>
      <c r="MEX9" s="30"/>
      <c r="MEY9" s="371"/>
      <c r="MEZ9" s="482"/>
      <c r="MFA9" s="21"/>
      <c r="MFB9" s="21"/>
      <c r="MFC9" s="153"/>
      <c r="MFD9" s="197"/>
      <c r="MFE9" s="30"/>
      <c r="MFF9" s="371"/>
      <c r="MFG9" s="30"/>
      <c r="MFH9" s="371"/>
      <c r="MFI9" s="30"/>
      <c r="MFJ9" s="373"/>
      <c r="MFK9" s="30"/>
      <c r="MFL9" s="371"/>
      <c r="MFM9" s="482"/>
      <c r="MFN9" s="30"/>
      <c r="MFO9" s="371"/>
      <c r="MFP9" s="482"/>
      <c r="MFQ9" s="21"/>
      <c r="MFR9" s="21"/>
      <c r="MFS9" s="153"/>
      <c r="MFT9" s="197"/>
      <c r="MFU9" s="30"/>
      <c r="MFV9" s="371"/>
      <c r="MFW9" s="30"/>
      <c r="MFX9" s="371"/>
      <c r="MFY9" s="30"/>
      <c r="MFZ9" s="373"/>
      <c r="MGA9" s="30"/>
      <c r="MGB9" s="371"/>
      <c r="MGC9" s="482"/>
      <c r="MGD9" s="30"/>
      <c r="MGE9" s="371"/>
      <c r="MGF9" s="482"/>
      <c r="MGG9" s="21"/>
      <c r="MGH9" s="21"/>
      <c r="MGI9" s="153"/>
      <c r="MGJ9" s="197"/>
      <c r="MGK9" s="30"/>
      <c r="MGL9" s="371"/>
      <c r="MGM9" s="30"/>
      <c r="MGN9" s="371"/>
      <c r="MGO9" s="30"/>
      <c r="MGP9" s="373"/>
      <c r="MGQ9" s="30"/>
      <c r="MGR9" s="371"/>
      <c r="MGS9" s="482"/>
      <c r="MGT9" s="30"/>
      <c r="MGU9" s="371"/>
      <c r="MGV9" s="482"/>
      <c r="MGW9" s="21"/>
      <c r="MGX9" s="21"/>
      <c r="MGY9" s="153"/>
      <c r="MGZ9" s="197"/>
      <c r="MHA9" s="30"/>
      <c r="MHB9" s="371"/>
      <c r="MHC9" s="30"/>
      <c r="MHD9" s="371"/>
      <c r="MHE9" s="30"/>
      <c r="MHF9" s="373"/>
      <c r="MHG9" s="30"/>
      <c r="MHH9" s="371"/>
      <c r="MHI9" s="482"/>
      <c r="MHJ9" s="30"/>
      <c r="MHK9" s="371"/>
      <c r="MHL9" s="482"/>
      <c r="MHM9" s="21"/>
      <c r="MHN9" s="21"/>
      <c r="MHO9" s="153"/>
      <c r="MHP9" s="197"/>
      <c r="MHQ9" s="30"/>
      <c r="MHR9" s="371"/>
      <c r="MHS9" s="30"/>
      <c r="MHT9" s="371"/>
      <c r="MHU9" s="30"/>
      <c r="MHV9" s="373"/>
      <c r="MHW9" s="30"/>
      <c r="MHX9" s="371"/>
      <c r="MHY9" s="482"/>
      <c r="MHZ9" s="30"/>
      <c r="MIA9" s="371"/>
      <c r="MIB9" s="482"/>
      <c r="MIC9" s="21"/>
      <c r="MID9" s="21"/>
      <c r="MIE9" s="153"/>
      <c r="MIF9" s="197"/>
      <c r="MIG9" s="30"/>
      <c r="MIH9" s="371"/>
      <c r="MII9" s="30"/>
      <c r="MIJ9" s="371"/>
      <c r="MIK9" s="30"/>
      <c r="MIL9" s="373"/>
      <c r="MIM9" s="30"/>
      <c r="MIN9" s="371"/>
      <c r="MIO9" s="482"/>
      <c r="MIP9" s="30"/>
      <c r="MIQ9" s="371"/>
      <c r="MIR9" s="482"/>
      <c r="MIS9" s="21"/>
      <c r="MIT9" s="21"/>
      <c r="MIU9" s="153"/>
      <c r="MIV9" s="197"/>
      <c r="MIW9" s="30"/>
      <c r="MIX9" s="371"/>
      <c r="MIY9" s="30"/>
      <c r="MIZ9" s="371"/>
      <c r="MJA9" s="30"/>
      <c r="MJB9" s="373"/>
      <c r="MJC9" s="30"/>
      <c r="MJD9" s="371"/>
      <c r="MJE9" s="482"/>
      <c r="MJF9" s="30"/>
      <c r="MJG9" s="371"/>
      <c r="MJH9" s="482"/>
      <c r="MJI9" s="21"/>
      <c r="MJJ9" s="21"/>
      <c r="MJK9" s="153"/>
      <c r="MJL9" s="197"/>
      <c r="MJM9" s="30"/>
      <c r="MJN9" s="371"/>
      <c r="MJO9" s="30"/>
      <c r="MJP9" s="371"/>
      <c r="MJQ9" s="30"/>
      <c r="MJR9" s="373"/>
      <c r="MJS9" s="30"/>
      <c r="MJT9" s="371"/>
      <c r="MJU9" s="482"/>
      <c r="MJV9" s="30"/>
      <c r="MJW9" s="371"/>
      <c r="MJX9" s="482"/>
      <c r="MJY9" s="21"/>
      <c r="MJZ9" s="21"/>
      <c r="MKA9" s="153"/>
      <c r="MKB9" s="197"/>
      <c r="MKC9" s="30"/>
      <c r="MKD9" s="371"/>
      <c r="MKE9" s="30"/>
      <c r="MKF9" s="371"/>
      <c r="MKG9" s="30"/>
      <c r="MKH9" s="373"/>
      <c r="MKI9" s="30"/>
      <c r="MKJ9" s="371"/>
      <c r="MKK9" s="482"/>
      <c r="MKL9" s="30"/>
      <c r="MKM9" s="371"/>
      <c r="MKN9" s="482"/>
      <c r="MKO9" s="21"/>
      <c r="MKP9" s="21"/>
      <c r="MKQ9" s="153"/>
      <c r="MKR9" s="197"/>
      <c r="MKS9" s="30"/>
      <c r="MKT9" s="371"/>
      <c r="MKU9" s="30"/>
      <c r="MKV9" s="371"/>
      <c r="MKW9" s="30"/>
      <c r="MKX9" s="373"/>
      <c r="MKY9" s="30"/>
      <c r="MKZ9" s="371"/>
      <c r="MLA9" s="482"/>
      <c r="MLB9" s="30"/>
      <c r="MLC9" s="371"/>
      <c r="MLD9" s="482"/>
      <c r="MLE9" s="21"/>
      <c r="MLF9" s="21"/>
      <c r="MLG9" s="153"/>
      <c r="MLH9" s="197"/>
      <c r="MLI9" s="30"/>
      <c r="MLJ9" s="371"/>
      <c r="MLK9" s="30"/>
      <c r="MLL9" s="371"/>
      <c r="MLM9" s="30"/>
      <c r="MLN9" s="373"/>
      <c r="MLO9" s="30"/>
      <c r="MLP9" s="371"/>
      <c r="MLQ9" s="482"/>
      <c r="MLR9" s="30"/>
      <c r="MLS9" s="371"/>
      <c r="MLT9" s="482"/>
      <c r="MLU9" s="21"/>
      <c r="MLV9" s="21"/>
      <c r="MLW9" s="153"/>
      <c r="MLX9" s="197"/>
      <c r="MLY9" s="30"/>
      <c r="MLZ9" s="371"/>
      <c r="MMA9" s="30"/>
      <c r="MMB9" s="371"/>
      <c r="MMC9" s="30"/>
      <c r="MMD9" s="373"/>
      <c r="MME9" s="30"/>
      <c r="MMF9" s="371"/>
      <c r="MMG9" s="482"/>
      <c r="MMH9" s="30"/>
      <c r="MMI9" s="371"/>
      <c r="MMJ9" s="482"/>
      <c r="MMK9" s="21"/>
      <c r="MML9" s="21"/>
      <c r="MMM9" s="153"/>
      <c r="MMN9" s="197"/>
      <c r="MMO9" s="30"/>
      <c r="MMP9" s="371"/>
      <c r="MMQ9" s="30"/>
      <c r="MMR9" s="371"/>
      <c r="MMS9" s="30"/>
      <c r="MMT9" s="373"/>
      <c r="MMU9" s="30"/>
      <c r="MMV9" s="371"/>
      <c r="MMW9" s="482"/>
      <c r="MMX9" s="30"/>
      <c r="MMY9" s="371"/>
      <c r="MMZ9" s="482"/>
      <c r="MNA9" s="21"/>
      <c r="MNB9" s="21"/>
      <c r="MNC9" s="153"/>
      <c r="MND9" s="197"/>
      <c r="MNE9" s="30"/>
      <c r="MNF9" s="371"/>
      <c r="MNG9" s="30"/>
      <c r="MNH9" s="371"/>
      <c r="MNI9" s="30"/>
      <c r="MNJ9" s="373"/>
      <c r="MNK9" s="30"/>
      <c r="MNL9" s="371"/>
      <c r="MNM9" s="482"/>
      <c r="MNN9" s="30"/>
      <c r="MNO9" s="371"/>
      <c r="MNP9" s="482"/>
      <c r="MNQ9" s="21"/>
      <c r="MNR9" s="21"/>
      <c r="MNS9" s="153"/>
      <c r="MNT9" s="197"/>
      <c r="MNU9" s="30"/>
      <c r="MNV9" s="371"/>
      <c r="MNW9" s="30"/>
      <c r="MNX9" s="371"/>
      <c r="MNY9" s="30"/>
      <c r="MNZ9" s="373"/>
      <c r="MOA9" s="30"/>
      <c r="MOB9" s="371"/>
      <c r="MOC9" s="482"/>
      <c r="MOD9" s="30"/>
      <c r="MOE9" s="371"/>
      <c r="MOF9" s="482"/>
      <c r="MOG9" s="21"/>
      <c r="MOH9" s="21"/>
      <c r="MOI9" s="153"/>
      <c r="MOJ9" s="197"/>
      <c r="MOK9" s="30"/>
      <c r="MOL9" s="371"/>
      <c r="MOM9" s="30"/>
      <c r="MON9" s="371"/>
      <c r="MOO9" s="30"/>
      <c r="MOP9" s="373"/>
      <c r="MOQ9" s="30"/>
      <c r="MOR9" s="371"/>
      <c r="MOS9" s="482"/>
      <c r="MOT9" s="30"/>
      <c r="MOU9" s="371"/>
      <c r="MOV9" s="482"/>
      <c r="MOW9" s="21"/>
      <c r="MOX9" s="21"/>
      <c r="MOY9" s="153"/>
      <c r="MOZ9" s="197"/>
      <c r="MPA9" s="30"/>
      <c r="MPB9" s="371"/>
      <c r="MPC9" s="30"/>
      <c r="MPD9" s="371"/>
      <c r="MPE9" s="30"/>
      <c r="MPF9" s="373"/>
      <c r="MPG9" s="30"/>
      <c r="MPH9" s="371"/>
      <c r="MPI9" s="482"/>
      <c r="MPJ9" s="30"/>
      <c r="MPK9" s="371"/>
      <c r="MPL9" s="482"/>
      <c r="MPM9" s="21"/>
      <c r="MPN9" s="21"/>
      <c r="MPO9" s="153"/>
      <c r="MPP9" s="197"/>
      <c r="MPQ9" s="30"/>
      <c r="MPR9" s="371"/>
      <c r="MPS9" s="30"/>
      <c r="MPT9" s="371"/>
      <c r="MPU9" s="30"/>
      <c r="MPV9" s="373"/>
      <c r="MPW9" s="30"/>
      <c r="MPX9" s="371"/>
      <c r="MPY9" s="482"/>
      <c r="MPZ9" s="30"/>
      <c r="MQA9" s="371"/>
      <c r="MQB9" s="482"/>
      <c r="MQC9" s="21"/>
      <c r="MQD9" s="21"/>
      <c r="MQE9" s="153"/>
      <c r="MQF9" s="197"/>
      <c r="MQG9" s="30"/>
      <c r="MQH9" s="371"/>
      <c r="MQI9" s="30"/>
      <c r="MQJ9" s="371"/>
      <c r="MQK9" s="30"/>
      <c r="MQL9" s="373"/>
      <c r="MQM9" s="30"/>
      <c r="MQN9" s="371"/>
      <c r="MQO9" s="482"/>
      <c r="MQP9" s="30"/>
      <c r="MQQ9" s="371"/>
      <c r="MQR9" s="482"/>
      <c r="MQS9" s="21"/>
      <c r="MQT9" s="21"/>
      <c r="MQU9" s="153"/>
      <c r="MQV9" s="197"/>
      <c r="MQW9" s="30"/>
      <c r="MQX9" s="371"/>
      <c r="MQY9" s="30"/>
      <c r="MQZ9" s="371"/>
      <c r="MRA9" s="30"/>
      <c r="MRB9" s="373"/>
      <c r="MRC9" s="30"/>
      <c r="MRD9" s="371"/>
      <c r="MRE9" s="482"/>
      <c r="MRF9" s="30"/>
      <c r="MRG9" s="371"/>
      <c r="MRH9" s="482"/>
      <c r="MRI9" s="21"/>
      <c r="MRJ9" s="21"/>
      <c r="MRK9" s="153"/>
      <c r="MRL9" s="197"/>
      <c r="MRM9" s="30"/>
      <c r="MRN9" s="371"/>
      <c r="MRO9" s="30"/>
      <c r="MRP9" s="371"/>
      <c r="MRQ9" s="30"/>
      <c r="MRR9" s="373"/>
      <c r="MRS9" s="30"/>
      <c r="MRT9" s="371"/>
      <c r="MRU9" s="482"/>
      <c r="MRV9" s="30"/>
      <c r="MRW9" s="371"/>
      <c r="MRX9" s="482"/>
      <c r="MRY9" s="21"/>
      <c r="MRZ9" s="21"/>
      <c r="MSA9" s="153"/>
      <c r="MSB9" s="197"/>
      <c r="MSC9" s="30"/>
      <c r="MSD9" s="371"/>
      <c r="MSE9" s="30"/>
      <c r="MSF9" s="371"/>
      <c r="MSG9" s="30"/>
      <c r="MSH9" s="373"/>
      <c r="MSI9" s="30"/>
      <c r="MSJ9" s="371"/>
      <c r="MSK9" s="482"/>
      <c r="MSL9" s="30"/>
      <c r="MSM9" s="371"/>
      <c r="MSN9" s="482"/>
      <c r="MSO9" s="21"/>
      <c r="MSP9" s="21"/>
      <c r="MSQ9" s="153"/>
      <c r="MSR9" s="197"/>
      <c r="MSS9" s="30"/>
      <c r="MST9" s="371"/>
      <c r="MSU9" s="30"/>
      <c r="MSV9" s="371"/>
      <c r="MSW9" s="30"/>
      <c r="MSX9" s="373"/>
      <c r="MSY9" s="30"/>
      <c r="MSZ9" s="371"/>
      <c r="MTA9" s="482"/>
      <c r="MTB9" s="30"/>
      <c r="MTC9" s="371"/>
      <c r="MTD9" s="482"/>
      <c r="MTE9" s="21"/>
      <c r="MTF9" s="21"/>
      <c r="MTG9" s="153"/>
      <c r="MTH9" s="197"/>
      <c r="MTI9" s="30"/>
      <c r="MTJ9" s="371"/>
      <c r="MTK9" s="30"/>
      <c r="MTL9" s="371"/>
      <c r="MTM9" s="30"/>
      <c r="MTN9" s="373"/>
      <c r="MTO9" s="30"/>
      <c r="MTP9" s="371"/>
      <c r="MTQ9" s="482"/>
      <c r="MTR9" s="30"/>
      <c r="MTS9" s="371"/>
      <c r="MTT9" s="482"/>
      <c r="MTU9" s="21"/>
      <c r="MTV9" s="21"/>
      <c r="MTW9" s="153"/>
      <c r="MTX9" s="197"/>
      <c r="MTY9" s="30"/>
      <c r="MTZ9" s="371"/>
      <c r="MUA9" s="30"/>
      <c r="MUB9" s="371"/>
      <c r="MUC9" s="30"/>
      <c r="MUD9" s="373"/>
      <c r="MUE9" s="30"/>
      <c r="MUF9" s="371"/>
      <c r="MUG9" s="482"/>
      <c r="MUH9" s="30"/>
      <c r="MUI9" s="371"/>
      <c r="MUJ9" s="482"/>
      <c r="MUK9" s="21"/>
      <c r="MUL9" s="21"/>
      <c r="MUM9" s="153"/>
      <c r="MUN9" s="197"/>
      <c r="MUO9" s="30"/>
      <c r="MUP9" s="371"/>
      <c r="MUQ9" s="30"/>
      <c r="MUR9" s="371"/>
      <c r="MUS9" s="30"/>
      <c r="MUT9" s="373"/>
      <c r="MUU9" s="30"/>
      <c r="MUV9" s="371"/>
      <c r="MUW9" s="482"/>
      <c r="MUX9" s="30"/>
      <c r="MUY9" s="371"/>
      <c r="MUZ9" s="482"/>
      <c r="MVA9" s="21"/>
      <c r="MVB9" s="21"/>
      <c r="MVC9" s="153"/>
      <c r="MVD9" s="197"/>
      <c r="MVE9" s="30"/>
      <c r="MVF9" s="371"/>
      <c r="MVG9" s="30"/>
      <c r="MVH9" s="371"/>
      <c r="MVI9" s="30"/>
      <c r="MVJ9" s="373"/>
      <c r="MVK9" s="30"/>
      <c r="MVL9" s="371"/>
      <c r="MVM9" s="482"/>
      <c r="MVN9" s="30"/>
      <c r="MVO9" s="371"/>
      <c r="MVP9" s="482"/>
      <c r="MVQ9" s="21"/>
      <c r="MVR9" s="21"/>
      <c r="MVS9" s="153"/>
      <c r="MVT9" s="197"/>
      <c r="MVU9" s="30"/>
      <c r="MVV9" s="371"/>
      <c r="MVW9" s="30"/>
      <c r="MVX9" s="371"/>
      <c r="MVY9" s="30"/>
      <c r="MVZ9" s="373"/>
      <c r="MWA9" s="30"/>
      <c r="MWB9" s="371"/>
      <c r="MWC9" s="482"/>
      <c r="MWD9" s="30"/>
      <c r="MWE9" s="371"/>
      <c r="MWF9" s="482"/>
      <c r="MWG9" s="21"/>
      <c r="MWH9" s="21"/>
      <c r="MWI9" s="153"/>
      <c r="MWJ9" s="197"/>
      <c r="MWK9" s="30"/>
      <c r="MWL9" s="371"/>
      <c r="MWM9" s="30"/>
      <c r="MWN9" s="371"/>
      <c r="MWO9" s="30"/>
      <c r="MWP9" s="373"/>
      <c r="MWQ9" s="30"/>
      <c r="MWR9" s="371"/>
      <c r="MWS9" s="482"/>
      <c r="MWT9" s="30"/>
      <c r="MWU9" s="371"/>
      <c r="MWV9" s="482"/>
      <c r="MWW9" s="21"/>
      <c r="MWX9" s="21"/>
      <c r="MWY9" s="153"/>
      <c r="MWZ9" s="197"/>
      <c r="MXA9" s="30"/>
      <c r="MXB9" s="371"/>
      <c r="MXC9" s="30"/>
      <c r="MXD9" s="371"/>
      <c r="MXE9" s="30"/>
      <c r="MXF9" s="373"/>
      <c r="MXG9" s="30"/>
      <c r="MXH9" s="371"/>
      <c r="MXI9" s="482"/>
      <c r="MXJ9" s="30"/>
      <c r="MXK9" s="371"/>
      <c r="MXL9" s="482"/>
      <c r="MXM9" s="21"/>
      <c r="MXN9" s="21"/>
      <c r="MXO9" s="153"/>
      <c r="MXP9" s="197"/>
      <c r="MXQ9" s="30"/>
      <c r="MXR9" s="371"/>
      <c r="MXS9" s="30"/>
      <c r="MXT9" s="371"/>
      <c r="MXU9" s="30"/>
      <c r="MXV9" s="373"/>
      <c r="MXW9" s="30"/>
      <c r="MXX9" s="371"/>
      <c r="MXY9" s="482"/>
      <c r="MXZ9" s="30"/>
      <c r="MYA9" s="371"/>
      <c r="MYB9" s="482"/>
      <c r="MYC9" s="21"/>
      <c r="MYD9" s="21"/>
      <c r="MYE9" s="153"/>
      <c r="MYF9" s="197"/>
      <c r="MYG9" s="30"/>
      <c r="MYH9" s="371"/>
      <c r="MYI9" s="30"/>
      <c r="MYJ9" s="371"/>
      <c r="MYK9" s="30"/>
      <c r="MYL9" s="373"/>
      <c r="MYM9" s="30"/>
      <c r="MYN9" s="371"/>
      <c r="MYO9" s="482"/>
      <c r="MYP9" s="30"/>
      <c r="MYQ9" s="371"/>
      <c r="MYR9" s="482"/>
      <c r="MYS9" s="21"/>
      <c r="MYT9" s="21"/>
      <c r="MYU9" s="153"/>
      <c r="MYV9" s="197"/>
      <c r="MYW9" s="30"/>
      <c r="MYX9" s="371"/>
      <c r="MYY9" s="30"/>
      <c r="MYZ9" s="371"/>
      <c r="MZA9" s="30"/>
      <c r="MZB9" s="373"/>
      <c r="MZC9" s="30"/>
      <c r="MZD9" s="371"/>
      <c r="MZE9" s="482"/>
      <c r="MZF9" s="30"/>
      <c r="MZG9" s="371"/>
      <c r="MZH9" s="482"/>
      <c r="MZI9" s="21"/>
      <c r="MZJ9" s="21"/>
      <c r="MZK9" s="153"/>
      <c r="MZL9" s="197"/>
      <c r="MZM9" s="30"/>
      <c r="MZN9" s="371"/>
      <c r="MZO9" s="30"/>
      <c r="MZP9" s="371"/>
      <c r="MZQ9" s="30"/>
      <c r="MZR9" s="373"/>
      <c r="MZS9" s="30"/>
      <c r="MZT9" s="371"/>
      <c r="MZU9" s="482"/>
      <c r="MZV9" s="30"/>
      <c r="MZW9" s="371"/>
      <c r="MZX9" s="482"/>
      <c r="MZY9" s="21"/>
      <c r="MZZ9" s="21"/>
      <c r="NAA9" s="153"/>
      <c r="NAB9" s="197"/>
      <c r="NAC9" s="30"/>
      <c r="NAD9" s="371"/>
      <c r="NAE9" s="30"/>
      <c r="NAF9" s="371"/>
      <c r="NAG9" s="30"/>
      <c r="NAH9" s="373"/>
      <c r="NAI9" s="30"/>
      <c r="NAJ9" s="371"/>
      <c r="NAK9" s="482"/>
      <c r="NAL9" s="30"/>
      <c r="NAM9" s="371"/>
      <c r="NAN9" s="482"/>
      <c r="NAO9" s="21"/>
      <c r="NAP9" s="21"/>
      <c r="NAQ9" s="153"/>
      <c r="NAR9" s="197"/>
      <c r="NAS9" s="30"/>
      <c r="NAT9" s="371"/>
      <c r="NAU9" s="30"/>
      <c r="NAV9" s="371"/>
      <c r="NAW9" s="30"/>
      <c r="NAX9" s="373"/>
      <c r="NAY9" s="30"/>
      <c r="NAZ9" s="371"/>
      <c r="NBA9" s="482"/>
      <c r="NBB9" s="30"/>
      <c r="NBC9" s="371"/>
      <c r="NBD9" s="482"/>
      <c r="NBE9" s="21"/>
      <c r="NBF9" s="21"/>
      <c r="NBG9" s="153"/>
      <c r="NBH9" s="197"/>
      <c r="NBI9" s="30"/>
      <c r="NBJ9" s="371"/>
      <c r="NBK9" s="30"/>
      <c r="NBL9" s="371"/>
      <c r="NBM9" s="30"/>
      <c r="NBN9" s="373"/>
      <c r="NBO9" s="30"/>
      <c r="NBP9" s="371"/>
      <c r="NBQ9" s="482"/>
      <c r="NBR9" s="30"/>
      <c r="NBS9" s="371"/>
      <c r="NBT9" s="482"/>
      <c r="NBU9" s="21"/>
      <c r="NBV9" s="21"/>
      <c r="NBW9" s="153"/>
      <c r="NBX9" s="197"/>
      <c r="NBY9" s="30"/>
      <c r="NBZ9" s="371"/>
      <c r="NCA9" s="30"/>
      <c r="NCB9" s="371"/>
      <c r="NCC9" s="30"/>
      <c r="NCD9" s="373"/>
      <c r="NCE9" s="30"/>
      <c r="NCF9" s="371"/>
      <c r="NCG9" s="482"/>
      <c r="NCH9" s="30"/>
      <c r="NCI9" s="371"/>
      <c r="NCJ9" s="482"/>
      <c r="NCK9" s="21"/>
      <c r="NCL9" s="21"/>
      <c r="NCM9" s="153"/>
      <c r="NCN9" s="197"/>
      <c r="NCO9" s="30"/>
      <c r="NCP9" s="371"/>
      <c r="NCQ9" s="30"/>
      <c r="NCR9" s="371"/>
      <c r="NCS9" s="30"/>
      <c r="NCT9" s="373"/>
      <c r="NCU9" s="30"/>
      <c r="NCV9" s="371"/>
      <c r="NCW9" s="482"/>
      <c r="NCX9" s="30"/>
      <c r="NCY9" s="371"/>
      <c r="NCZ9" s="482"/>
      <c r="NDA9" s="21"/>
      <c r="NDB9" s="21"/>
      <c r="NDC9" s="153"/>
      <c r="NDD9" s="197"/>
      <c r="NDE9" s="30"/>
      <c r="NDF9" s="371"/>
      <c r="NDG9" s="30"/>
      <c r="NDH9" s="371"/>
      <c r="NDI9" s="30"/>
      <c r="NDJ9" s="373"/>
      <c r="NDK9" s="30"/>
      <c r="NDL9" s="371"/>
      <c r="NDM9" s="482"/>
      <c r="NDN9" s="30"/>
      <c r="NDO9" s="371"/>
      <c r="NDP9" s="482"/>
      <c r="NDQ9" s="21"/>
      <c r="NDR9" s="21"/>
      <c r="NDS9" s="153"/>
      <c r="NDT9" s="197"/>
      <c r="NDU9" s="30"/>
      <c r="NDV9" s="371"/>
      <c r="NDW9" s="30"/>
      <c r="NDX9" s="371"/>
      <c r="NDY9" s="30"/>
      <c r="NDZ9" s="373"/>
      <c r="NEA9" s="30"/>
      <c r="NEB9" s="371"/>
      <c r="NEC9" s="482"/>
      <c r="NED9" s="30"/>
      <c r="NEE9" s="371"/>
      <c r="NEF9" s="482"/>
      <c r="NEG9" s="21"/>
      <c r="NEH9" s="21"/>
      <c r="NEI9" s="153"/>
      <c r="NEJ9" s="197"/>
      <c r="NEK9" s="30"/>
      <c r="NEL9" s="371"/>
      <c r="NEM9" s="30"/>
      <c r="NEN9" s="371"/>
      <c r="NEO9" s="30"/>
      <c r="NEP9" s="373"/>
      <c r="NEQ9" s="30"/>
      <c r="NER9" s="371"/>
      <c r="NES9" s="482"/>
      <c r="NET9" s="30"/>
      <c r="NEU9" s="371"/>
      <c r="NEV9" s="482"/>
      <c r="NEW9" s="21"/>
      <c r="NEX9" s="21"/>
      <c r="NEY9" s="153"/>
      <c r="NEZ9" s="197"/>
      <c r="NFA9" s="30"/>
      <c r="NFB9" s="371"/>
      <c r="NFC9" s="30"/>
      <c r="NFD9" s="371"/>
      <c r="NFE9" s="30"/>
      <c r="NFF9" s="373"/>
      <c r="NFG9" s="30"/>
      <c r="NFH9" s="371"/>
      <c r="NFI9" s="482"/>
      <c r="NFJ9" s="30"/>
      <c r="NFK9" s="371"/>
      <c r="NFL9" s="482"/>
      <c r="NFM9" s="21"/>
      <c r="NFN9" s="21"/>
      <c r="NFO9" s="153"/>
      <c r="NFP9" s="197"/>
      <c r="NFQ9" s="30"/>
      <c r="NFR9" s="371"/>
      <c r="NFS9" s="30"/>
      <c r="NFT9" s="371"/>
      <c r="NFU9" s="30"/>
      <c r="NFV9" s="373"/>
      <c r="NFW9" s="30"/>
      <c r="NFX9" s="371"/>
      <c r="NFY9" s="482"/>
      <c r="NFZ9" s="30"/>
      <c r="NGA9" s="371"/>
      <c r="NGB9" s="482"/>
      <c r="NGC9" s="21"/>
      <c r="NGD9" s="21"/>
      <c r="NGE9" s="153"/>
      <c r="NGF9" s="197"/>
      <c r="NGG9" s="30"/>
      <c r="NGH9" s="371"/>
      <c r="NGI9" s="30"/>
      <c r="NGJ9" s="371"/>
      <c r="NGK9" s="30"/>
      <c r="NGL9" s="373"/>
      <c r="NGM9" s="30"/>
      <c r="NGN9" s="371"/>
      <c r="NGO9" s="482"/>
      <c r="NGP9" s="30"/>
      <c r="NGQ9" s="371"/>
      <c r="NGR9" s="482"/>
      <c r="NGS9" s="21"/>
      <c r="NGT9" s="21"/>
      <c r="NGU9" s="153"/>
      <c r="NGV9" s="197"/>
      <c r="NGW9" s="30"/>
      <c r="NGX9" s="371"/>
      <c r="NGY9" s="30"/>
      <c r="NGZ9" s="371"/>
      <c r="NHA9" s="30"/>
      <c r="NHB9" s="373"/>
      <c r="NHC9" s="30"/>
      <c r="NHD9" s="371"/>
      <c r="NHE9" s="482"/>
      <c r="NHF9" s="30"/>
      <c r="NHG9" s="371"/>
      <c r="NHH9" s="482"/>
      <c r="NHI9" s="21"/>
      <c r="NHJ9" s="21"/>
      <c r="NHK9" s="153"/>
      <c r="NHL9" s="197"/>
      <c r="NHM9" s="30"/>
      <c r="NHN9" s="371"/>
      <c r="NHO9" s="30"/>
      <c r="NHP9" s="371"/>
      <c r="NHQ9" s="30"/>
      <c r="NHR9" s="373"/>
      <c r="NHS9" s="30"/>
      <c r="NHT9" s="371"/>
      <c r="NHU9" s="482"/>
      <c r="NHV9" s="30"/>
      <c r="NHW9" s="371"/>
      <c r="NHX9" s="482"/>
      <c r="NHY9" s="21"/>
      <c r="NHZ9" s="21"/>
      <c r="NIA9" s="153"/>
      <c r="NIB9" s="197"/>
      <c r="NIC9" s="30"/>
      <c r="NID9" s="371"/>
      <c r="NIE9" s="30"/>
      <c r="NIF9" s="371"/>
      <c r="NIG9" s="30"/>
      <c r="NIH9" s="373"/>
      <c r="NII9" s="30"/>
      <c r="NIJ9" s="371"/>
      <c r="NIK9" s="482"/>
      <c r="NIL9" s="30"/>
      <c r="NIM9" s="371"/>
      <c r="NIN9" s="482"/>
      <c r="NIO9" s="21"/>
      <c r="NIP9" s="21"/>
      <c r="NIQ9" s="153"/>
      <c r="NIR9" s="197"/>
      <c r="NIS9" s="30"/>
      <c r="NIT9" s="371"/>
      <c r="NIU9" s="30"/>
      <c r="NIV9" s="371"/>
      <c r="NIW9" s="30"/>
      <c r="NIX9" s="373"/>
      <c r="NIY9" s="30"/>
      <c r="NIZ9" s="371"/>
      <c r="NJA9" s="482"/>
      <c r="NJB9" s="30"/>
      <c r="NJC9" s="371"/>
      <c r="NJD9" s="482"/>
      <c r="NJE9" s="21"/>
      <c r="NJF9" s="21"/>
      <c r="NJG9" s="153"/>
      <c r="NJH9" s="197"/>
      <c r="NJI9" s="30"/>
      <c r="NJJ9" s="371"/>
      <c r="NJK9" s="30"/>
      <c r="NJL9" s="371"/>
      <c r="NJM9" s="30"/>
      <c r="NJN9" s="373"/>
      <c r="NJO9" s="30"/>
      <c r="NJP9" s="371"/>
      <c r="NJQ9" s="482"/>
      <c r="NJR9" s="30"/>
      <c r="NJS9" s="371"/>
      <c r="NJT9" s="482"/>
      <c r="NJU9" s="21"/>
      <c r="NJV9" s="21"/>
      <c r="NJW9" s="153"/>
      <c r="NJX9" s="197"/>
      <c r="NJY9" s="30"/>
      <c r="NJZ9" s="371"/>
      <c r="NKA9" s="30"/>
      <c r="NKB9" s="371"/>
      <c r="NKC9" s="30"/>
      <c r="NKD9" s="373"/>
      <c r="NKE9" s="30"/>
      <c r="NKF9" s="371"/>
      <c r="NKG9" s="482"/>
      <c r="NKH9" s="30"/>
      <c r="NKI9" s="371"/>
      <c r="NKJ9" s="482"/>
      <c r="NKK9" s="21"/>
      <c r="NKL9" s="21"/>
      <c r="NKM9" s="153"/>
      <c r="NKN9" s="197"/>
      <c r="NKO9" s="30"/>
      <c r="NKP9" s="371"/>
      <c r="NKQ9" s="30"/>
      <c r="NKR9" s="371"/>
      <c r="NKS9" s="30"/>
      <c r="NKT9" s="373"/>
      <c r="NKU9" s="30"/>
      <c r="NKV9" s="371"/>
      <c r="NKW9" s="482"/>
      <c r="NKX9" s="30"/>
      <c r="NKY9" s="371"/>
      <c r="NKZ9" s="482"/>
      <c r="NLA9" s="21"/>
      <c r="NLB9" s="21"/>
      <c r="NLC9" s="153"/>
      <c r="NLD9" s="197"/>
      <c r="NLE9" s="30"/>
      <c r="NLF9" s="371"/>
      <c r="NLG9" s="30"/>
      <c r="NLH9" s="371"/>
      <c r="NLI9" s="30"/>
      <c r="NLJ9" s="373"/>
      <c r="NLK9" s="30"/>
      <c r="NLL9" s="371"/>
      <c r="NLM9" s="482"/>
      <c r="NLN9" s="30"/>
      <c r="NLO9" s="371"/>
      <c r="NLP9" s="482"/>
      <c r="NLQ9" s="21"/>
      <c r="NLR9" s="21"/>
      <c r="NLS9" s="153"/>
      <c r="NLT9" s="197"/>
      <c r="NLU9" s="30"/>
      <c r="NLV9" s="371"/>
      <c r="NLW9" s="30"/>
      <c r="NLX9" s="371"/>
      <c r="NLY9" s="30"/>
      <c r="NLZ9" s="373"/>
      <c r="NMA9" s="30"/>
      <c r="NMB9" s="371"/>
      <c r="NMC9" s="482"/>
      <c r="NMD9" s="30"/>
      <c r="NME9" s="371"/>
      <c r="NMF9" s="482"/>
      <c r="NMG9" s="21"/>
      <c r="NMH9" s="21"/>
      <c r="NMI9" s="153"/>
      <c r="NMJ9" s="197"/>
      <c r="NMK9" s="30"/>
      <c r="NML9" s="371"/>
      <c r="NMM9" s="30"/>
      <c r="NMN9" s="371"/>
      <c r="NMO9" s="30"/>
      <c r="NMP9" s="373"/>
      <c r="NMQ9" s="30"/>
      <c r="NMR9" s="371"/>
      <c r="NMS9" s="482"/>
      <c r="NMT9" s="30"/>
      <c r="NMU9" s="371"/>
      <c r="NMV9" s="482"/>
      <c r="NMW9" s="21"/>
      <c r="NMX9" s="21"/>
      <c r="NMY9" s="153"/>
      <c r="NMZ9" s="197"/>
      <c r="NNA9" s="30"/>
      <c r="NNB9" s="371"/>
      <c r="NNC9" s="30"/>
      <c r="NND9" s="371"/>
      <c r="NNE9" s="30"/>
      <c r="NNF9" s="373"/>
      <c r="NNG9" s="30"/>
      <c r="NNH9" s="371"/>
      <c r="NNI9" s="482"/>
      <c r="NNJ9" s="30"/>
      <c r="NNK9" s="371"/>
      <c r="NNL9" s="482"/>
      <c r="NNM9" s="21"/>
      <c r="NNN9" s="21"/>
      <c r="NNO9" s="153"/>
      <c r="NNP9" s="197"/>
      <c r="NNQ9" s="30"/>
      <c r="NNR9" s="371"/>
      <c r="NNS9" s="30"/>
      <c r="NNT9" s="371"/>
      <c r="NNU9" s="30"/>
      <c r="NNV9" s="373"/>
      <c r="NNW9" s="30"/>
      <c r="NNX9" s="371"/>
      <c r="NNY9" s="482"/>
      <c r="NNZ9" s="30"/>
      <c r="NOA9" s="371"/>
      <c r="NOB9" s="482"/>
      <c r="NOC9" s="21"/>
      <c r="NOD9" s="21"/>
      <c r="NOE9" s="153"/>
      <c r="NOF9" s="197"/>
      <c r="NOG9" s="30"/>
      <c r="NOH9" s="371"/>
      <c r="NOI9" s="30"/>
      <c r="NOJ9" s="371"/>
      <c r="NOK9" s="30"/>
      <c r="NOL9" s="373"/>
      <c r="NOM9" s="30"/>
      <c r="NON9" s="371"/>
      <c r="NOO9" s="482"/>
      <c r="NOP9" s="30"/>
      <c r="NOQ9" s="371"/>
      <c r="NOR9" s="482"/>
      <c r="NOS9" s="21"/>
      <c r="NOT9" s="21"/>
      <c r="NOU9" s="153"/>
      <c r="NOV9" s="197"/>
      <c r="NOW9" s="30"/>
      <c r="NOX9" s="371"/>
      <c r="NOY9" s="30"/>
      <c r="NOZ9" s="371"/>
      <c r="NPA9" s="30"/>
      <c r="NPB9" s="373"/>
      <c r="NPC9" s="30"/>
      <c r="NPD9" s="371"/>
      <c r="NPE9" s="482"/>
      <c r="NPF9" s="30"/>
      <c r="NPG9" s="371"/>
      <c r="NPH9" s="482"/>
      <c r="NPI9" s="21"/>
      <c r="NPJ9" s="21"/>
      <c r="NPK9" s="153"/>
      <c r="NPL9" s="197"/>
      <c r="NPM9" s="30"/>
      <c r="NPN9" s="371"/>
      <c r="NPO9" s="30"/>
      <c r="NPP9" s="371"/>
      <c r="NPQ9" s="30"/>
      <c r="NPR9" s="373"/>
      <c r="NPS9" s="30"/>
      <c r="NPT9" s="371"/>
      <c r="NPU9" s="482"/>
      <c r="NPV9" s="30"/>
      <c r="NPW9" s="371"/>
      <c r="NPX9" s="482"/>
      <c r="NPY9" s="21"/>
      <c r="NPZ9" s="21"/>
      <c r="NQA9" s="153"/>
      <c r="NQB9" s="197"/>
      <c r="NQC9" s="30"/>
      <c r="NQD9" s="371"/>
      <c r="NQE9" s="30"/>
      <c r="NQF9" s="371"/>
      <c r="NQG9" s="30"/>
      <c r="NQH9" s="373"/>
      <c r="NQI9" s="30"/>
      <c r="NQJ9" s="371"/>
      <c r="NQK9" s="482"/>
      <c r="NQL9" s="30"/>
      <c r="NQM9" s="371"/>
      <c r="NQN9" s="482"/>
      <c r="NQO9" s="21"/>
      <c r="NQP9" s="21"/>
      <c r="NQQ9" s="153"/>
      <c r="NQR9" s="197"/>
      <c r="NQS9" s="30"/>
      <c r="NQT9" s="371"/>
      <c r="NQU9" s="30"/>
      <c r="NQV9" s="371"/>
      <c r="NQW9" s="30"/>
      <c r="NQX9" s="373"/>
      <c r="NQY9" s="30"/>
      <c r="NQZ9" s="371"/>
      <c r="NRA9" s="482"/>
      <c r="NRB9" s="30"/>
      <c r="NRC9" s="371"/>
      <c r="NRD9" s="482"/>
      <c r="NRE9" s="21"/>
      <c r="NRF9" s="21"/>
      <c r="NRG9" s="153"/>
      <c r="NRH9" s="197"/>
      <c r="NRI9" s="30"/>
      <c r="NRJ9" s="371"/>
      <c r="NRK9" s="30"/>
      <c r="NRL9" s="371"/>
      <c r="NRM9" s="30"/>
      <c r="NRN9" s="373"/>
      <c r="NRO9" s="30"/>
      <c r="NRP9" s="371"/>
      <c r="NRQ9" s="482"/>
      <c r="NRR9" s="30"/>
      <c r="NRS9" s="371"/>
      <c r="NRT9" s="482"/>
      <c r="NRU9" s="21"/>
      <c r="NRV9" s="21"/>
      <c r="NRW9" s="153"/>
      <c r="NRX9" s="197"/>
      <c r="NRY9" s="30"/>
      <c r="NRZ9" s="371"/>
      <c r="NSA9" s="30"/>
      <c r="NSB9" s="371"/>
      <c r="NSC9" s="30"/>
      <c r="NSD9" s="373"/>
      <c r="NSE9" s="30"/>
      <c r="NSF9" s="371"/>
      <c r="NSG9" s="482"/>
      <c r="NSH9" s="30"/>
      <c r="NSI9" s="371"/>
      <c r="NSJ9" s="482"/>
      <c r="NSK9" s="21"/>
      <c r="NSL9" s="21"/>
      <c r="NSM9" s="153"/>
      <c r="NSN9" s="197"/>
      <c r="NSO9" s="30"/>
      <c r="NSP9" s="371"/>
      <c r="NSQ9" s="30"/>
      <c r="NSR9" s="371"/>
      <c r="NSS9" s="30"/>
      <c r="NST9" s="373"/>
      <c r="NSU9" s="30"/>
      <c r="NSV9" s="371"/>
      <c r="NSW9" s="482"/>
      <c r="NSX9" s="30"/>
      <c r="NSY9" s="371"/>
      <c r="NSZ9" s="482"/>
      <c r="NTA9" s="21"/>
      <c r="NTB9" s="21"/>
      <c r="NTC9" s="153"/>
      <c r="NTD9" s="197"/>
      <c r="NTE9" s="30"/>
      <c r="NTF9" s="371"/>
      <c r="NTG9" s="30"/>
      <c r="NTH9" s="371"/>
      <c r="NTI9" s="30"/>
      <c r="NTJ9" s="373"/>
      <c r="NTK9" s="30"/>
      <c r="NTL9" s="371"/>
      <c r="NTM9" s="482"/>
      <c r="NTN9" s="30"/>
      <c r="NTO9" s="371"/>
      <c r="NTP9" s="482"/>
      <c r="NTQ9" s="21"/>
      <c r="NTR9" s="21"/>
      <c r="NTS9" s="153"/>
      <c r="NTT9" s="197"/>
      <c r="NTU9" s="30"/>
      <c r="NTV9" s="371"/>
      <c r="NTW9" s="30"/>
      <c r="NTX9" s="371"/>
      <c r="NTY9" s="30"/>
      <c r="NTZ9" s="373"/>
      <c r="NUA9" s="30"/>
      <c r="NUB9" s="371"/>
      <c r="NUC9" s="482"/>
      <c r="NUD9" s="30"/>
      <c r="NUE9" s="371"/>
      <c r="NUF9" s="482"/>
      <c r="NUG9" s="21"/>
      <c r="NUH9" s="21"/>
      <c r="NUI9" s="153"/>
      <c r="NUJ9" s="197"/>
      <c r="NUK9" s="30"/>
      <c r="NUL9" s="371"/>
      <c r="NUM9" s="30"/>
      <c r="NUN9" s="371"/>
      <c r="NUO9" s="30"/>
      <c r="NUP9" s="373"/>
      <c r="NUQ9" s="30"/>
      <c r="NUR9" s="371"/>
      <c r="NUS9" s="482"/>
      <c r="NUT9" s="30"/>
      <c r="NUU9" s="371"/>
      <c r="NUV9" s="482"/>
      <c r="NUW9" s="21"/>
      <c r="NUX9" s="21"/>
      <c r="NUY9" s="153"/>
      <c r="NUZ9" s="197"/>
      <c r="NVA9" s="30"/>
      <c r="NVB9" s="371"/>
      <c r="NVC9" s="30"/>
      <c r="NVD9" s="371"/>
      <c r="NVE9" s="30"/>
      <c r="NVF9" s="373"/>
      <c r="NVG9" s="30"/>
      <c r="NVH9" s="371"/>
      <c r="NVI9" s="482"/>
      <c r="NVJ9" s="30"/>
      <c r="NVK9" s="371"/>
      <c r="NVL9" s="482"/>
      <c r="NVM9" s="21"/>
      <c r="NVN9" s="21"/>
      <c r="NVO9" s="153"/>
      <c r="NVP9" s="197"/>
      <c r="NVQ9" s="30"/>
      <c r="NVR9" s="371"/>
      <c r="NVS9" s="30"/>
      <c r="NVT9" s="371"/>
      <c r="NVU9" s="30"/>
      <c r="NVV9" s="373"/>
      <c r="NVW9" s="30"/>
      <c r="NVX9" s="371"/>
      <c r="NVY9" s="482"/>
      <c r="NVZ9" s="30"/>
      <c r="NWA9" s="371"/>
      <c r="NWB9" s="482"/>
      <c r="NWC9" s="21"/>
      <c r="NWD9" s="21"/>
      <c r="NWE9" s="153"/>
      <c r="NWF9" s="197"/>
      <c r="NWG9" s="30"/>
      <c r="NWH9" s="371"/>
      <c r="NWI9" s="30"/>
      <c r="NWJ9" s="371"/>
      <c r="NWK9" s="30"/>
      <c r="NWL9" s="373"/>
      <c r="NWM9" s="30"/>
      <c r="NWN9" s="371"/>
      <c r="NWO9" s="482"/>
      <c r="NWP9" s="30"/>
      <c r="NWQ9" s="371"/>
      <c r="NWR9" s="482"/>
      <c r="NWS9" s="21"/>
      <c r="NWT9" s="21"/>
      <c r="NWU9" s="153"/>
      <c r="NWV9" s="197"/>
      <c r="NWW9" s="30"/>
      <c r="NWX9" s="371"/>
      <c r="NWY9" s="30"/>
      <c r="NWZ9" s="371"/>
      <c r="NXA9" s="30"/>
      <c r="NXB9" s="373"/>
      <c r="NXC9" s="30"/>
      <c r="NXD9" s="371"/>
      <c r="NXE9" s="482"/>
      <c r="NXF9" s="30"/>
      <c r="NXG9" s="371"/>
      <c r="NXH9" s="482"/>
      <c r="NXI9" s="21"/>
      <c r="NXJ9" s="21"/>
      <c r="NXK9" s="153"/>
      <c r="NXL9" s="197"/>
      <c r="NXM9" s="30"/>
      <c r="NXN9" s="371"/>
      <c r="NXO9" s="30"/>
      <c r="NXP9" s="371"/>
      <c r="NXQ9" s="30"/>
      <c r="NXR9" s="373"/>
      <c r="NXS9" s="30"/>
      <c r="NXT9" s="371"/>
      <c r="NXU9" s="482"/>
      <c r="NXV9" s="30"/>
      <c r="NXW9" s="371"/>
      <c r="NXX9" s="482"/>
      <c r="NXY9" s="21"/>
      <c r="NXZ9" s="21"/>
      <c r="NYA9" s="153"/>
      <c r="NYB9" s="197"/>
      <c r="NYC9" s="30"/>
      <c r="NYD9" s="371"/>
      <c r="NYE9" s="30"/>
      <c r="NYF9" s="371"/>
      <c r="NYG9" s="30"/>
      <c r="NYH9" s="373"/>
      <c r="NYI9" s="30"/>
      <c r="NYJ9" s="371"/>
      <c r="NYK9" s="482"/>
      <c r="NYL9" s="30"/>
      <c r="NYM9" s="371"/>
      <c r="NYN9" s="482"/>
      <c r="NYO9" s="21"/>
      <c r="NYP9" s="21"/>
      <c r="NYQ9" s="153"/>
      <c r="NYR9" s="197"/>
      <c r="NYS9" s="30"/>
      <c r="NYT9" s="371"/>
      <c r="NYU9" s="30"/>
      <c r="NYV9" s="371"/>
      <c r="NYW9" s="30"/>
      <c r="NYX9" s="373"/>
      <c r="NYY9" s="30"/>
      <c r="NYZ9" s="371"/>
      <c r="NZA9" s="482"/>
      <c r="NZB9" s="30"/>
      <c r="NZC9" s="371"/>
      <c r="NZD9" s="482"/>
      <c r="NZE9" s="21"/>
      <c r="NZF9" s="21"/>
      <c r="NZG9" s="153"/>
      <c r="NZH9" s="197"/>
      <c r="NZI9" s="30"/>
      <c r="NZJ9" s="371"/>
      <c r="NZK9" s="30"/>
      <c r="NZL9" s="371"/>
      <c r="NZM9" s="30"/>
      <c r="NZN9" s="373"/>
      <c r="NZO9" s="30"/>
      <c r="NZP9" s="371"/>
      <c r="NZQ9" s="482"/>
      <c r="NZR9" s="30"/>
      <c r="NZS9" s="371"/>
      <c r="NZT9" s="482"/>
      <c r="NZU9" s="21"/>
      <c r="NZV9" s="21"/>
      <c r="NZW9" s="153"/>
      <c r="NZX9" s="197"/>
      <c r="NZY9" s="30"/>
      <c r="NZZ9" s="371"/>
      <c r="OAA9" s="30"/>
      <c r="OAB9" s="371"/>
      <c r="OAC9" s="30"/>
      <c r="OAD9" s="373"/>
      <c r="OAE9" s="30"/>
      <c r="OAF9" s="371"/>
      <c r="OAG9" s="482"/>
      <c r="OAH9" s="30"/>
      <c r="OAI9" s="371"/>
      <c r="OAJ9" s="482"/>
      <c r="OAK9" s="21"/>
      <c r="OAL9" s="21"/>
      <c r="OAM9" s="153"/>
      <c r="OAN9" s="197"/>
      <c r="OAO9" s="30"/>
      <c r="OAP9" s="371"/>
      <c r="OAQ9" s="30"/>
      <c r="OAR9" s="371"/>
      <c r="OAS9" s="30"/>
      <c r="OAT9" s="373"/>
      <c r="OAU9" s="30"/>
      <c r="OAV9" s="371"/>
      <c r="OAW9" s="482"/>
      <c r="OAX9" s="30"/>
      <c r="OAY9" s="371"/>
      <c r="OAZ9" s="482"/>
      <c r="OBA9" s="21"/>
      <c r="OBB9" s="21"/>
      <c r="OBC9" s="153"/>
      <c r="OBD9" s="197"/>
      <c r="OBE9" s="30"/>
      <c r="OBF9" s="371"/>
      <c r="OBG9" s="30"/>
      <c r="OBH9" s="371"/>
      <c r="OBI9" s="30"/>
      <c r="OBJ9" s="373"/>
      <c r="OBK9" s="30"/>
      <c r="OBL9" s="371"/>
      <c r="OBM9" s="482"/>
      <c r="OBN9" s="30"/>
      <c r="OBO9" s="371"/>
      <c r="OBP9" s="482"/>
      <c r="OBQ9" s="21"/>
      <c r="OBR9" s="21"/>
      <c r="OBS9" s="153"/>
      <c r="OBT9" s="197"/>
      <c r="OBU9" s="30"/>
      <c r="OBV9" s="371"/>
      <c r="OBW9" s="30"/>
      <c r="OBX9" s="371"/>
      <c r="OBY9" s="30"/>
      <c r="OBZ9" s="373"/>
      <c r="OCA9" s="30"/>
      <c r="OCB9" s="371"/>
      <c r="OCC9" s="482"/>
      <c r="OCD9" s="30"/>
      <c r="OCE9" s="371"/>
      <c r="OCF9" s="482"/>
      <c r="OCG9" s="21"/>
      <c r="OCH9" s="21"/>
      <c r="OCI9" s="153"/>
      <c r="OCJ9" s="197"/>
      <c r="OCK9" s="30"/>
      <c r="OCL9" s="371"/>
      <c r="OCM9" s="30"/>
      <c r="OCN9" s="371"/>
      <c r="OCO9" s="30"/>
      <c r="OCP9" s="373"/>
      <c r="OCQ9" s="30"/>
      <c r="OCR9" s="371"/>
      <c r="OCS9" s="482"/>
      <c r="OCT9" s="30"/>
      <c r="OCU9" s="371"/>
      <c r="OCV9" s="482"/>
      <c r="OCW9" s="21"/>
      <c r="OCX9" s="21"/>
      <c r="OCY9" s="153"/>
      <c r="OCZ9" s="197"/>
      <c r="ODA9" s="30"/>
      <c r="ODB9" s="371"/>
      <c r="ODC9" s="30"/>
      <c r="ODD9" s="371"/>
      <c r="ODE9" s="30"/>
      <c r="ODF9" s="373"/>
      <c r="ODG9" s="30"/>
      <c r="ODH9" s="371"/>
      <c r="ODI9" s="482"/>
      <c r="ODJ9" s="30"/>
      <c r="ODK9" s="371"/>
      <c r="ODL9" s="482"/>
      <c r="ODM9" s="21"/>
      <c r="ODN9" s="21"/>
      <c r="ODO9" s="153"/>
      <c r="ODP9" s="197"/>
      <c r="ODQ9" s="30"/>
      <c r="ODR9" s="371"/>
      <c r="ODS9" s="30"/>
      <c r="ODT9" s="371"/>
      <c r="ODU9" s="30"/>
      <c r="ODV9" s="373"/>
      <c r="ODW9" s="30"/>
      <c r="ODX9" s="371"/>
      <c r="ODY9" s="482"/>
      <c r="ODZ9" s="30"/>
      <c r="OEA9" s="371"/>
      <c r="OEB9" s="482"/>
      <c r="OEC9" s="21"/>
      <c r="OED9" s="21"/>
      <c r="OEE9" s="153"/>
      <c r="OEF9" s="197"/>
      <c r="OEG9" s="30"/>
      <c r="OEH9" s="371"/>
      <c r="OEI9" s="30"/>
      <c r="OEJ9" s="371"/>
      <c r="OEK9" s="30"/>
      <c r="OEL9" s="373"/>
      <c r="OEM9" s="30"/>
      <c r="OEN9" s="371"/>
      <c r="OEO9" s="482"/>
      <c r="OEP9" s="30"/>
      <c r="OEQ9" s="371"/>
      <c r="OER9" s="482"/>
      <c r="OES9" s="21"/>
      <c r="OET9" s="21"/>
      <c r="OEU9" s="153"/>
      <c r="OEV9" s="197"/>
      <c r="OEW9" s="30"/>
      <c r="OEX9" s="371"/>
      <c r="OEY9" s="30"/>
      <c r="OEZ9" s="371"/>
      <c r="OFA9" s="30"/>
      <c r="OFB9" s="373"/>
      <c r="OFC9" s="30"/>
      <c r="OFD9" s="371"/>
      <c r="OFE9" s="482"/>
      <c r="OFF9" s="30"/>
      <c r="OFG9" s="371"/>
      <c r="OFH9" s="482"/>
      <c r="OFI9" s="21"/>
      <c r="OFJ9" s="21"/>
      <c r="OFK9" s="153"/>
      <c r="OFL9" s="197"/>
      <c r="OFM9" s="30"/>
      <c r="OFN9" s="371"/>
      <c r="OFO9" s="30"/>
      <c r="OFP9" s="371"/>
      <c r="OFQ9" s="30"/>
      <c r="OFR9" s="373"/>
      <c r="OFS9" s="30"/>
      <c r="OFT9" s="371"/>
      <c r="OFU9" s="482"/>
      <c r="OFV9" s="30"/>
      <c r="OFW9" s="371"/>
      <c r="OFX9" s="482"/>
      <c r="OFY9" s="21"/>
      <c r="OFZ9" s="21"/>
      <c r="OGA9" s="153"/>
      <c r="OGB9" s="197"/>
      <c r="OGC9" s="30"/>
      <c r="OGD9" s="371"/>
      <c r="OGE9" s="30"/>
      <c r="OGF9" s="371"/>
      <c r="OGG9" s="30"/>
      <c r="OGH9" s="373"/>
      <c r="OGI9" s="30"/>
      <c r="OGJ9" s="371"/>
      <c r="OGK9" s="482"/>
      <c r="OGL9" s="30"/>
      <c r="OGM9" s="371"/>
      <c r="OGN9" s="482"/>
      <c r="OGO9" s="21"/>
      <c r="OGP9" s="21"/>
      <c r="OGQ9" s="153"/>
      <c r="OGR9" s="197"/>
      <c r="OGS9" s="30"/>
      <c r="OGT9" s="371"/>
      <c r="OGU9" s="30"/>
      <c r="OGV9" s="371"/>
      <c r="OGW9" s="30"/>
      <c r="OGX9" s="373"/>
      <c r="OGY9" s="30"/>
      <c r="OGZ9" s="371"/>
      <c r="OHA9" s="482"/>
      <c r="OHB9" s="30"/>
      <c r="OHC9" s="371"/>
      <c r="OHD9" s="482"/>
      <c r="OHE9" s="21"/>
      <c r="OHF9" s="21"/>
      <c r="OHG9" s="153"/>
      <c r="OHH9" s="197"/>
      <c r="OHI9" s="30"/>
      <c r="OHJ9" s="371"/>
      <c r="OHK9" s="30"/>
      <c r="OHL9" s="371"/>
      <c r="OHM9" s="30"/>
      <c r="OHN9" s="373"/>
      <c r="OHO9" s="30"/>
      <c r="OHP9" s="371"/>
      <c r="OHQ9" s="482"/>
      <c r="OHR9" s="30"/>
      <c r="OHS9" s="371"/>
      <c r="OHT9" s="482"/>
      <c r="OHU9" s="21"/>
      <c r="OHV9" s="21"/>
      <c r="OHW9" s="153"/>
      <c r="OHX9" s="197"/>
      <c r="OHY9" s="30"/>
      <c r="OHZ9" s="371"/>
      <c r="OIA9" s="30"/>
      <c r="OIB9" s="371"/>
      <c r="OIC9" s="30"/>
      <c r="OID9" s="373"/>
      <c r="OIE9" s="30"/>
      <c r="OIF9" s="371"/>
      <c r="OIG9" s="482"/>
      <c r="OIH9" s="30"/>
      <c r="OII9" s="371"/>
      <c r="OIJ9" s="482"/>
      <c r="OIK9" s="21"/>
      <c r="OIL9" s="21"/>
      <c r="OIM9" s="153"/>
      <c r="OIN9" s="197"/>
      <c r="OIO9" s="30"/>
      <c r="OIP9" s="371"/>
      <c r="OIQ9" s="30"/>
      <c r="OIR9" s="371"/>
      <c r="OIS9" s="30"/>
      <c r="OIT9" s="373"/>
      <c r="OIU9" s="30"/>
      <c r="OIV9" s="371"/>
      <c r="OIW9" s="482"/>
      <c r="OIX9" s="30"/>
      <c r="OIY9" s="371"/>
      <c r="OIZ9" s="482"/>
      <c r="OJA9" s="21"/>
      <c r="OJB9" s="21"/>
      <c r="OJC9" s="153"/>
      <c r="OJD9" s="197"/>
      <c r="OJE9" s="30"/>
      <c r="OJF9" s="371"/>
      <c r="OJG9" s="30"/>
      <c r="OJH9" s="371"/>
      <c r="OJI9" s="30"/>
      <c r="OJJ9" s="373"/>
      <c r="OJK9" s="30"/>
      <c r="OJL9" s="371"/>
      <c r="OJM9" s="482"/>
      <c r="OJN9" s="30"/>
      <c r="OJO9" s="371"/>
      <c r="OJP9" s="482"/>
      <c r="OJQ9" s="21"/>
      <c r="OJR9" s="21"/>
      <c r="OJS9" s="153"/>
      <c r="OJT9" s="197"/>
      <c r="OJU9" s="30"/>
      <c r="OJV9" s="371"/>
      <c r="OJW9" s="30"/>
      <c r="OJX9" s="371"/>
      <c r="OJY9" s="30"/>
      <c r="OJZ9" s="373"/>
      <c r="OKA9" s="30"/>
      <c r="OKB9" s="371"/>
      <c r="OKC9" s="482"/>
      <c r="OKD9" s="30"/>
      <c r="OKE9" s="371"/>
      <c r="OKF9" s="482"/>
      <c r="OKG9" s="21"/>
      <c r="OKH9" s="21"/>
      <c r="OKI9" s="153"/>
      <c r="OKJ9" s="197"/>
      <c r="OKK9" s="30"/>
      <c r="OKL9" s="371"/>
      <c r="OKM9" s="30"/>
      <c r="OKN9" s="371"/>
      <c r="OKO9" s="30"/>
      <c r="OKP9" s="373"/>
      <c r="OKQ9" s="30"/>
      <c r="OKR9" s="371"/>
      <c r="OKS9" s="482"/>
      <c r="OKT9" s="30"/>
      <c r="OKU9" s="371"/>
      <c r="OKV9" s="482"/>
      <c r="OKW9" s="21"/>
      <c r="OKX9" s="21"/>
      <c r="OKY9" s="153"/>
      <c r="OKZ9" s="197"/>
      <c r="OLA9" s="30"/>
      <c r="OLB9" s="371"/>
      <c r="OLC9" s="30"/>
      <c r="OLD9" s="371"/>
      <c r="OLE9" s="30"/>
      <c r="OLF9" s="373"/>
      <c r="OLG9" s="30"/>
      <c r="OLH9" s="371"/>
      <c r="OLI9" s="482"/>
      <c r="OLJ9" s="30"/>
      <c r="OLK9" s="371"/>
      <c r="OLL9" s="482"/>
      <c r="OLM9" s="21"/>
      <c r="OLN9" s="21"/>
      <c r="OLO9" s="153"/>
      <c r="OLP9" s="197"/>
      <c r="OLQ9" s="30"/>
      <c r="OLR9" s="371"/>
      <c r="OLS9" s="30"/>
      <c r="OLT9" s="371"/>
      <c r="OLU9" s="30"/>
      <c r="OLV9" s="373"/>
      <c r="OLW9" s="30"/>
      <c r="OLX9" s="371"/>
      <c r="OLY9" s="482"/>
      <c r="OLZ9" s="30"/>
      <c r="OMA9" s="371"/>
      <c r="OMB9" s="482"/>
      <c r="OMC9" s="21"/>
      <c r="OMD9" s="21"/>
      <c r="OME9" s="153"/>
      <c r="OMF9" s="197"/>
      <c r="OMG9" s="30"/>
      <c r="OMH9" s="371"/>
      <c r="OMI9" s="30"/>
      <c r="OMJ9" s="371"/>
      <c r="OMK9" s="30"/>
      <c r="OML9" s="373"/>
      <c r="OMM9" s="30"/>
      <c r="OMN9" s="371"/>
      <c r="OMO9" s="482"/>
      <c r="OMP9" s="30"/>
      <c r="OMQ9" s="371"/>
      <c r="OMR9" s="482"/>
      <c r="OMS9" s="21"/>
      <c r="OMT9" s="21"/>
      <c r="OMU9" s="153"/>
      <c r="OMV9" s="197"/>
      <c r="OMW9" s="30"/>
      <c r="OMX9" s="371"/>
      <c r="OMY9" s="30"/>
      <c r="OMZ9" s="371"/>
      <c r="ONA9" s="30"/>
      <c r="ONB9" s="373"/>
      <c r="ONC9" s="30"/>
      <c r="OND9" s="371"/>
      <c r="ONE9" s="482"/>
      <c r="ONF9" s="30"/>
      <c r="ONG9" s="371"/>
      <c r="ONH9" s="482"/>
      <c r="ONI9" s="21"/>
      <c r="ONJ9" s="21"/>
      <c r="ONK9" s="153"/>
      <c r="ONL9" s="197"/>
      <c r="ONM9" s="30"/>
      <c r="ONN9" s="371"/>
      <c r="ONO9" s="30"/>
      <c r="ONP9" s="371"/>
      <c r="ONQ9" s="30"/>
      <c r="ONR9" s="373"/>
      <c r="ONS9" s="30"/>
      <c r="ONT9" s="371"/>
      <c r="ONU9" s="482"/>
      <c r="ONV9" s="30"/>
      <c r="ONW9" s="371"/>
      <c r="ONX9" s="482"/>
      <c r="ONY9" s="21"/>
      <c r="ONZ9" s="21"/>
      <c r="OOA9" s="153"/>
      <c r="OOB9" s="197"/>
      <c r="OOC9" s="30"/>
      <c r="OOD9" s="371"/>
      <c r="OOE9" s="30"/>
      <c r="OOF9" s="371"/>
      <c r="OOG9" s="30"/>
      <c r="OOH9" s="373"/>
      <c r="OOI9" s="30"/>
      <c r="OOJ9" s="371"/>
      <c r="OOK9" s="482"/>
      <c r="OOL9" s="30"/>
      <c r="OOM9" s="371"/>
      <c r="OON9" s="482"/>
      <c r="OOO9" s="21"/>
      <c r="OOP9" s="21"/>
      <c r="OOQ9" s="153"/>
      <c r="OOR9" s="197"/>
      <c r="OOS9" s="30"/>
      <c r="OOT9" s="371"/>
      <c r="OOU9" s="30"/>
      <c r="OOV9" s="371"/>
      <c r="OOW9" s="30"/>
      <c r="OOX9" s="373"/>
      <c r="OOY9" s="30"/>
      <c r="OOZ9" s="371"/>
      <c r="OPA9" s="482"/>
      <c r="OPB9" s="30"/>
      <c r="OPC9" s="371"/>
      <c r="OPD9" s="482"/>
      <c r="OPE9" s="21"/>
      <c r="OPF9" s="21"/>
      <c r="OPG9" s="153"/>
      <c r="OPH9" s="197"/>
      <c r="OPI9" s="30"/>
      <c r="OPJ9" s="371"/>
      <c r="OPK9" s="30"/>
      <c r="OPL9" s="371"/>
      <c r="OPM9" s="30"/>
      <c r="OPN9" s="373"/>
      <c r="OPO9" s="30"/>
      <c r="OPP9" s="371"/>
      <c r="OPQ9" s="482"/>
      <c r="OPR9" s="30"/>
      <c r="OPS9" s="371"/>
      <c r="OPT9" s="482"/>
      <c r="OPU9" s="21"/>
      <c r="OPV9" s="21"/>
      <c r="OPW9" s="153"/>
      <c r="OPX9" s="197"/>
      <c r="OPY9" s="30"/>
      <c r="OPZ9" s="371"/>
      <c r="OQA9" s="30"/>
      <c r="OQB9" s="371"/>
      <c r="OQC9" s="30"/>
      <c r="OQD9" s="373"/>
      <c r="OQE9" s="30"/>
      <c r="OQF9" s="371"/>
      <c r="OQG9" s="482"/>
      <c r="OQH9" s="30"/>
      <c r="OQI9" s="371"/>
      <c r="OQJ9" s="482"/>
      <c r="OQK9" s="21"/>
      <c r="OQL9" s="21"/>
      <c r="OQM9" s="153"/>
      <c r="OQN9" s="197"/>
      <c r="OQO9" s="30"/>
      <c r="OQP9" s="371"/>
      <c r="OQQ9" s="30"/>
      <c r="OQR9" s="371"/>
      <c r="OQS9" s="30"/>
      <c r="OQT9" s="373"/>
      <c r="OQU9" s="30"/>
      <c r="OQV9" s="371"/>
      <c r="OQW9" s="482"/>
      <c r="OQX9" s="30"/>
      <c r="OQY9" s="371"/>
      <c r="OQZ9" s="482"/>
      <c r="ORA9" s="21"/>
      <c r="ORB9" s="21"/>
      <c r="ORC9" s="153"/>
      <c r="ORD9" s="197"/>
      <c r="ORE9" s="30"/>
      <c r="ORF9" s="371"/>
      <c r="ORG9" s="30"/>
      <c r="ORH9" s="371"/>
      <c r="ORI9" s="30"/>
      <c r="ORJ9" s="373"/>
      <c r="ORK9" s="30"/>
      <c r="ORL9" s="371"/>
      <c r="ORM9" s="482"/>
      <c r="ORN9" s="30"/>
      <c r="ORO9" s="371"/>
      <c r="ORP9" s="482"/>
      <c r="ORQ9" s="21"/>
      <c r="ORR9" s="21"/>
      <c r="ORS9" s="153"/>
      <c r="ORT9" s="197"/>
      <c r="ORU9" s="30"/>
      <c r="ORV9" s="371"/>
      <c r="ORW9" s="30"/>
      <c r="ORX9" s="371"/>
      <c r="ORY9" s="30"/>
      <c r="ORZ9" s="373"/>
      <c r="OSA9" s="30"/>
      <c r="OSB9" s="371"/>
      <c r="OSC9" s="482"/>
      <c r="OSD9" s="30"/>
      <c r="OSE9" s="371"/>
      <c r="OSF9" s="482"/>
      <c r="OSG9" s="21"/>
      <c r="OSH9" s="21"/>
      <c r="OSI9" s="153"/>
      <c r="OSJ9" s="197"/>
      <c r="OSK9" s="30"/>
      <c r="OSL9" s="371"/>
      <c r="OSM9" s="30"/>
      <c r="OSN9" s="371"/>
      <c r="OSO9" s="30"/>
      <c r="OSP9" s="373"/>
      <c r="OSQ9" s="30"/>
      <c r="OSR9" s="371"/>
      <c r="OSS9" s="482"/>
      <c r="OST9" s="30"/>
      <c r="OSU9" s="371"/>
      <c r="OSV9" s="482"/>
      <c r="OSW9" s="21"/>
      <c r="OSX9" s="21"/>
      <c r="OSY9" s="153"/>
      <c r="OSZ9" s="197"/>
      <c r="OTA9" s="30"/>
      <c r="OTB9" s="371"/>
      <c r="OTC9" s="30"/>
      <c r="OTD9" s="371"/>
      <c r="OTE9" s="30"/>
      <c r="OTF9" s="373"/>
      <c r="OTG9" s="30"/>
      <c r="OTH9" s="371"/>
      <c r="OTI9" s="482"/>
      <c r="OTJ9" s="30"/>
      <c r="OTK9" s="371"/>
      <c r="OTL9" s="482"/>
      <c r="OTM9" s="21"/>
      <c r="OTN9" s="21"/>
      <c r="OTO9" s="153"/>
      <c r="OTP9" s="197"/>
      <c r="OTQ9" s="30"/>
      <c r="OTR9" s="371"/>
      <c r="OTS9" s="30"/>
      <c r="OTT9" s="371"/>
      <c r="OTU9" s="30"/>
      <c r="OTV9" s="373"/>
      <c r="OTW9" s="30"/>
      <c r="OTX9" s="371"/>
      <c r="OTY9" s="482"/>
      <c r="OTZ9" s="30"/>
      <c r="OUA9" s="371"/>
      <c r="OUB9" s="482"/>
      <c r="OUC9" s="21"/>
      <c r="OUD9" s="21"/>
      <c r="OUE9" s="153"/>
      <c r="OUF9" s="197"/>
      <c r="OUG9" s="30"/>
      <c r="OUH9" s="371"/>
      <c r="OUI9" s="30"/>
      <c r="OUJ9" s="371"/>
      <c r="OUK9" s="30"/>
      <c r="OUL9" s="373"/>
      <c r="OUM9" s="30"/>
      <c r="OUN9" s="371"/>
      <c r="OUO9" s="482"/>
      <c r="OUP9" s="30"/>
      <c r="OUQ9" s="371"/>
      <c r="OUR9" s="482"/>
      <c r="OUS9" s="21"/>
      <c r="OUT9" s="21"/>
      <c r="OUU9" s="153"/>
      <c r="OUV9" s="197"/>
      <c r="OUW9" s="30"/>
      <c r="OUX9" s="371"/>
      <c r="OUY9" s="30"/>
      <c r="OUZ9" s="371"/>
      <c r="OVA9" s="30"/>
      <c r="OVB9" s="373"/>
      <c r="OVC9" s="30"/>
      <c r="OVD9" s="371"/>
      <c r="OVE9" s="482"/>
      <c r="OVF9" s="30"/>
      <c r="OVG9" s="371"/>
      <c r="OVH9" s="482"/>
      <c r="OVI9" s="21"/>
      <c r="OVJ9" s="21"/>
      <c r="OVK9" s="153"/>
      <c r="OVL9" s="197"/>
      <c r="OVM9" s="30"/>
      <c r="OVN9" s="371"/>
      <c r="OVO9" s="30"/>
      <c r="OVP9" s="371"/>
      <c r="OVQ9" s="30"/>
      <c r="OVR9" s="373"/>
      <c r="OVS9" s="30"/>
      <c r="OVT9" s="371"/>
      <c r="OVU9" s="482"/>
      <c r="OVV9" s="30"/>
      <c r="OVW9" s="371"/>
      <c r="OVX9" s="482"/>
      <c r="OVY9" s="21"/>
      <c r="OVZ9" s="21"/>
      <c r="OWA9" s="153"/>
      <c r="OWB9" s="197"/>
      <c r="OWC9" s="30"/>
      <c r="OWD9" s="371"/>
      <c r="OWE9" s="30"/>
      <c r="OWF9" s="371"/>
      <c r="OWG9" s="30"/>
      <c r="OWH9" s="373"/>
      <c r="OWI9" s="30"/>
      <c r="OWJ9" s="371"/>
      <c r="OWK9" s="482"/>
      <c r="OWL9" s="30"/>
      <c r="OWM9" s="371"/>
      <c r="OWN9" s="482"/>
      <c r="OWO9" s="21"/>
      <c r="OWP9" s="21"/>
      <c r="OWQ9" s="153"/>
      <c r="OWR9" s="197"/>
      <c r="OWS9" s="30"/>
      <c r="OWT9" s="371"/>
      <c r="OWU9" s="30"/>
      <c r="OWV9" s="371"/>
      <c r="OWW9" s="30"/>
      <c r="OWX9" s="373"/>
      <c r="OWY9" s="30"/>
      <c r="OWZ9" s="371"/>
      <c r="OXA9" s="482"/>
      <c r="OXB9" s="30"/>
      <c r="OXC9" s="371"/>
      <c r="OXD9" s="482"/>
      <c r="OXE9" s="21"/>
      <c r="OXF9" s="21"/>
      <c r="OXG9" s="153"/>
      <c r="OXH9" s="197"/>
      <c r="OXI9" s="30"/>
      <c r="OXJ9" s="371"/>
      <c r="OXK9" s="30"/>
      <c r="OXL9" s="371"/>
      <c r="OXM9" s="30"/>
      <c r="OXN9" s="373"/>
      <c r="OXO9" s="30"/>
      <c r="OXP9" s="371"/>
      <c r="OXQ9" s="482"/>
      <c r="OXR9" s="30"/>
      <c r="OXS9" s="371"/>
      <c r="OXT9" s="482"/>
      <c r="OXU9" s="21"/>
      <c r="OXV9" s="21"/>
      <c r="OXW9" s="153"/>
      <c r="OXX9" s="197"/>
      <c r="OXY9" s="30"/>
      <c r="OXZ9" s="371"/>
      <c r="OYA9" s="30"/>
      <c r="OYB9" s="371"/>
      <c r="OYC9" s="30"/>
      <c r="OYD9" s="373"/>
      <c r="OYE9" s="30"/>
      <c r="OYF9" s="371"/>
      <c r="OYG9" s="482"/>
      <c r="OYH9" s="30"/>
      <c r="OYI9" s="371"/>
      <c r="OYJ9" s="482"/>
      <c r="OYK9" s="21"/>
      <c r="OYL9" s="21"/>
      <c r="OYM9" s="153"/>
      <c r="OYN9" s="197"/>
      <c r="OYO9" s="30"/>
      <c r="OYP9" s="371"/>
      <c r="OYQ9" s="30"/>
      <c r="OYR9" s="371"/>
      <c r="OYS9" s="30"/>
      <c r="OYT9" s="373"/>
      <c r="OYU9" s="30"/>
      <c r="OYV9" s="371"/>
      <c r="OYW9" s="482"/>
      <c r="OYX9" s="30"/>
      <c r="OYY9" s="371"/>
      <c r="OYZ9" s="482"/>
      <c r="OZA9" s="21"/>
      <c r="OZB9" s="21"/>
      <c r="OZC9" s="153"/>
      <c r="OZD9" s="197"/>
      <c r="OZE9" s="30"/>
      <c r="OZF9" s="371"/>
      <c r="OZG9" s="30"/>
      <c r="OZH9" s="371"/>
      <c r="OZI9" s="30"/>
      <c r="OZJ9" s="373"/>
      <c r="OZK9" s="30"/>
      <c r="OZL9" s="371"/>
      <c r="OZM9" s="482"/>
      <c r="OZN9" s="30"/>
      <c r="OZO9" s="371"/>
      <c r="OZP9" s="482"/>
      <c r="OZQ9" s="21"/>
      <c r="OZR9" s="21"/>
      <c r="OZS9" s="153"/>
      <c r="OZT9" s="197"/>
      <c r="OZU9" s="30"/>
      <c r="OZV9" s="371"/>
      <c r="OZW9" s="30"/>
      <c r="OZX9" s="371"/>
      <c r="OZY9" s="30"/>
      <c r="OZZ9" s="373"/>
      <c r="PAA9" s="30"/>
      <c r="PAB9" s="371"/>
      <c r="PAC9" s="482"/>
      <c r="PAD9" s="30"/>
      <c r="PAE9" s="371"/>
      <c r="PAF9" s="482"/>
      <c r="PAG9" s="21"/>
      <c r="PAH9" s="21"/>
      <c r="PAI9" s="153"/>
      <c r="PAJ9" s="197"/>
      <c r="PAK9" s="30"/>
      <c r="PAL9" s="371"/>
      <c r="PAM9" s="30"/>
      <c r="PAN9" s="371"/>
      <c r="PAO9" s="30"/>
      <c r="PAP9" s="373"/>
      <c r="PAQ9" s="30"/>
      <c r="PAR9" s="371"/>
      <c r="PAS9" s="482"/>
      <c r="PAT9" s="30"/>
      <c r="PAU9" s="371"/>
      <c r="PAV9" s="482"/>
      <c r="PAW9" s="21"/>
      <c r="PAX9" s="21"/>
      <c r="PAY9" s="153"/>
      <c r="PAZ9" s="197"/>
      <c r="PBA9" s="30"/>
      <c r="PBB9" s="371"/>
      <c r="PBC9" s="30"/>
      <c r="PBD9" s="371"/>
      <c r="PBE9" s="30"/>
      <c r="PBF9" s="373"/>
      <c r="PBG9" s="30"/>
      <c r="PBH9" s="371"/>
      <c r="PBI9" s="482"/>
      <c r="PBJ9" s="30"/>
      <c r="PBK9" s="371"/>
      <c r="PBL9" s="482"/>
      <c r="PBM9" s="21"/>
      <c r="PBN9" s="21"/>
      <c r="PBO9" s="153"/>
      <c r="PBP9" s="197"/>
      <c r="PBQ9" s="30"/>
      <c r="PBR9" s="371"/>
      <c r="PBS9" s="30"/>
      <c r="PBT9" s="371"/>
      <c r="PBU9" s="30"/>
      <c r="PBV9" s="373"/>
      <c r="PBW9" s="30"/>
      <c r="PBX9" s="371"/>
      <c r="PBY9" s="482"/>
      <c r="PBZ9" s="30"/>
      <c r="PCA9" s="371"/>
      <c r="PCB9" s="482"/>
      <c r="PCC9" s="21"/>
      <c r="PCD9" s="21"/>
      <c r="PCE9" s="153"/>
      <c r="PCF9" s="197"/>
      <c r="PCG9" s="30"/>
      <c r="PCH9" s="371"/>
      <c r="PCI9" s="30"/>
      <c r="PCJ9" s="371"/>
      <c r="PCK9" s="30"/>
      <c r="PCL9" s="373"/>
      <c r="PCM9" s="30"/>
      <c r="PCN9" s="371"/>
      <c r="PCO9" s="482"/>
      <c r="PCP9" s="30"/>
      <c r="PCQ9" s="371"/>
      <c r="PCR9" s="482"/>
      <c r="PCS9" s="21"/>
      <c r="PCT9" s="21"/>
      <c r="PCU9" s="153"/>
      <c r="PCV9" s="197"/>
      <c r="PCW9" s="30"/>
      <c r="PCX9" s="371"/>
      <c r="PCY9" s="30"/>
      <c r="PCZ9" s="371"/>
      <c r="PDA9" s="30"/>
      <c r="PDB9" s="373"/>
      <c r="PDC9" s="30"/>
      <c r="PDD9" s="371"/>
      <c r="PDE9" s="482"/>
      <c r="PDF9" s="30"/>
      <c r="PDG9" s="371"/>
      <c r="PDH9" s="482"/>
      <c r="PDI9" s="21"/>
      <c r="PDJ9" s="21"/>
      <c r="PDK9" s="153"/>
      <c r="PDL9" s="197"/>
      <c r="PDM9" s="30"/>
      <c r="PDN9" s="371"/>
      <c r="PDO9" s="30"/>
      <c r="PDP9" s="371"/>
      <c r="PDQ9" s="30"/>
      <c r="PDR9" s="373"/>
      <c r="PDS9" s="30"/>
      <c r="PDT9" s="371"/>
      <c r="PDU9" s="482"/>
      <c r="PDV9" s="30"/>
      <c r="PDW9" s="371"/>
      <c r="PDX9" s="482"/>
      <c r="PDY9" s="21"/>
      <c r="PDZ9" s="21"/>
      <c r="PEA9" s="153"/>
      <c r="PEB9" s="197"/>
      <c r="PEC9" s="30"/>
      <c r="PED9" s="371"/>
      <c r="PEE9" s="30"/>
      <c r="PEF9" s="371"/>
      <c r="PEG9" s="30"/>
      <c r="PEH9" s="373"/>
      <c r="PEI9" s="30"/>
      <c r="PEJ9" s="371"/>
      <c r="PEK9" s="482"/>
      <c r="PEL9" s="30"/>
      <c r="PEM9" s="371"/>
      <c r="PEN9" s="482"/>
      <c r="PEO9" s="21"/>
      <c r="PEP9" s="21"/>
      <c r="PEQ9" s="153"/>
      <c r="PER9" s="197"/>
      <c r="PES9" s="30"/>
      <c r="PET9" s="371"/>
      <c r="PEU9" s="30"/>
      <c r="PEV9" s="371"/>
      <c r="PEW9" s="30"/>
      <c r="PEX9" s="373"/>
      <c r="PEY9" s="30"/>
      <c r="PEZ9" s="371"/>
      <c r="PFA9" s="482"/>
      <c r="PFB9" s="30"/>
      <c r="PFC9" s="371"/>
      <c r="PFD9" s="482"/>
      <c r="PFE9" s="21"/>
      <c r="PFF9" s="21"/>
      <c r="PFG9" s="153"/>
      <c r="PFH9" s="197"/>
      <c r="PFI9" s="30"/>
      <c r="PFJ9" s="371"/>
      <c r="PFK9" s="30"/>
      <c r="PFL9" s="371"/>
      <c r="PFM9" s="30"/>
      <c r="PFN9" s="373"/>
      <c r="PFO9" s="30"/>
      <c r="PFP9" s="371"/>
      <c r="PFQ9" s="482"/>
      <c r="PFR9" s="30"/>
      <c r="PFS9" s="371"/>
      <c r="PFT9" s="482"/>
      <c r="PFU9" s="21"/>
      <c r="PFV9" s="21"/>
      <c r="PFW9" s="153"/>
      <c r="PFX9" s="197"/>
      <c r="PFY9" s="30"/>
      <c r="PFZ9" s="371"/>
      <c r="PGA9" s="30"/>
      <c r="PGB9" s="371"/>
      <c r="PGC9" s="30"/>
      <c r="PGD9" s="373"/>
      <c r="PGE9" s="30"/>
      <c r="PGF9" s="371"/>
      <c r="PGG9" s="482"/>
      <c r="PGH9" s="30"/>
      <c r="PGI9" s="371"/>
      <c r="PGJ9" s="482"/>
      <c r="PGK9" s="21"/>
      <c r="PGL9" s="21"/>
      <c r="PGM9" s="153"/>
      <c r="PGN9" s="197"/>
      <c r="PGO9" s="30"/>
      <c r="PGP9" s="371"/>
      <c r="PGQ9" s="30"/>
      <c r="PGR9" s="371"/>
      <c r="PGS9" s="30"/>
      <c r="PGT9" s="373"/>
      <c r="PGU9" s="30"/>
      <c r="PGV9" s="371"/>
      <c r="PGW9" s="482"/>
      <c r="PGX9" s="30"/>
      <c r="PGY9" s="371"/>
      <c r="PGZ9" s="482"/>
      <c r="PHA9" s="21"/>
      <c r="PHB9" s="21"/>
      <c r="PHC9" s="153"/>
      <c r="PHD9" s="197"/>
      <c r="PHE9" s="30"/>
      <c r="PHF9" s="371"/>
      <c r="PHG9" s="30"/>
      <c r="PHH9" s="371"/>
      <c r="PHI9" s="30"/>
      <c r="PHJ9" s="373"/>
      <c r="PHK9" s="30"/>
      <c r="PHL9" s="371"/>
      <c r="PHM9" s="482"/>
      <c r="PHN9" s="30"/>
      <c r="PHO9" s="371"/>
      <c r="PHP9" s="482"/>
      <c r="PHQ9" s="21"/>
      <c r="PHR9" s="21"/>
      <c r="PHS9" s="153"/>
      <c r="PHT9" s="197"/>
      <c r="PHU9" s="30"/>
      <c r="PHV9" s="371"/>
      <c r="PHW9" s="30"/>
      <c r="PHX9" s="371"/>
      <c r="PHY9" s="30"/>
      <c r="PHZ9" s="373"/>
      <c r="PIA9" s="30"/>
      <c r="PIB9" s="371"/>
      <c r="PIC9" s="482"/>
      <c r="PID9" s="30"/>
      <c r="PIE9" s="371"/>
      <c r="PIF9" s="482"/>
      <c r="PIG9" s="21"/>
      <c r="PIH9" s="21"/>
      <c r="PII9" s="153"/>
      <c r="PIJ9" s="197"/>
      <c r="PIK9" s="30"/>
      <c r="PIL9" s="371"/>
      <c r="PIM9" s="30"/>
      <c r="PIN9" s="371"/>
      <c r="PIO9" s="30"/>
      <c r="PIP9" s="373"/>
      <c r="PIQ9" s="30"/>
      <c r="PIR9" s="371"/>
      <c r="PIS9" s="482"/>
      <c r="PIT9" s="30"/>
      <c r="PIU9" s="371"/>
      <c r="PIV9" s="482"/>
      <c r="PIW9" s="21"/>
      <c r="PIX9" s="21"/>
      <c r="PIY9" s="153"/>
      <c r="PIZ9" s="197"/>
      <c r="PJA9" s="30"/>
      <c r="PJB9" s="371"/>
      <c r="PJC9" s="30"/>
      <c r="PJD9" s="371"/>
      <c r="PJE9" s="30"/>
      <c r="PJF9" s="373"/>
      <c r="PJG9" s="30"/>
      <c r="PJH9" s="371"/>
      <c r="PJI9" s="482"/>
      <c r="PJJ9" s="30"/>
      <c r="PJK9" s="371"/>
      <c r="PJL9" s="482"/>
      <c r="PJM9" s="21"/>
      <c r="PJN9" s="21"/>
      <c r="PJO9" s="153"/>
      <c r="PJP9" s="197"/>
      <c r="PJQ9" s="30"/>
      <c r="PJR9" s="371"/>
      <c r="PJS9" s="30"/>
      <c r="PJT9" s="371"/>
      <c r="PJU9" s="30"/>
      <c r="PJV9" s="373"/>
      <c r="PJW9" s="30"/>
      <c r="PJX9" s="371"/>
      <c r="PJY9" s="482"/>
      <c r="PJZ9" s="30"/>
      <c r="PKA9" s="371"/>
      <c r="PKB9" s="482"/>
      <c r="PKC9" s="21"/>
      <c r="PKD9" s="21"/>
      <c r="PKE9" s="153"/>
      <c r="PKF9" s="197"/>
      <c r="PKG9" s="30"/>
      <c r="PKH9" s="371"/>
      <c r="PKI9" s="30"/>
      <c r="PKJ9" s="371"/>
      <c r="PKK9" s="30"/>
      <c r="PKL9" s="373"/>
      <c r="PKM9" s="30"/>
      <c r="PKN9" s="371"/>
      <c r="PKO9" s="482"/>
      <c r="PKP9" s="30"/>
      <c r="PKQ9" s="371"/>
      <c r="PKR9" s="482"/>
      <c r="PKS9" s="21"/>
      <c r="PKT9" s="21"/>
      <c r="PKU9" s="153"/>
      <c r="PKV9" s="197"/>
      <c r="PKW9" s="30"/>
      <c r="PKX9" s="371"/>
      <c r="PKY9" s="30"/>
      <c r="PKZ9" s="371"/>
      <c r="PLA9" s="30"/>
      <c r="PLB9" s="373"/>
      <c r="PLC9" s="30"/>
      <c r="PLD9" s="371"/>
      <c r="PLE9" s="482"/>
      <c r="PLF9" s="30"/>
      <c r="PLG9" s="371"/>
      <c r="PLH9" s="482"/>
      <c r="PLI9" s="21"/>
      <c r="PLJ9" s="21"/>
      <c r="PLK9" s="153"/>
      <c r="PLL9" s="197"/>
      <c r="PLM9" s="30"/>
      <c r="PLN9" s="371"/>
      <c r="PLO9" s="30"/>
      <c r="PLP9" s="371"/>
      <c r="PLQ9" s="30"/>
      <c r="PLR9" s="373"/>
      <c r="PLS9" s="30"/>
      <c r="PLT9" s="371"/>
      <c r="PLU9" s="482"/>
      <c r="PLV9" s="30"/>
      <c r="PLW9" s="371"/>
      <c r="PLX9" s="482"/>
      <c r="PLY9" s="21"/>
      <c r="PLZ9" s="21"/>
      <c r="PMA9" s="153"/>
      <c r="PMB9" s="197"/>
      <c r="PMC9" s="30"/>
      <c r="PMD9" s="371"/>
      <c r="PME9" s="30"/>
      <c r="PMF9" s="371"/>
      <c r="PMG9" s="30"/>
      <c r="PMH9" s="373"/>
      <c r="PMI9" s="30"/>
      <c r="PMJ9" s="371"/>
      <c r="PMK9" s="482"/>
      <c r="PML9" s="30"/>
      <c r="PMM9" s="371"/>
      <c r="PMN9" s="482"/>
      <c r="PMO9" s="21"/>
      <c r="PMP9" s="21"/>
      <c r="PMQ9" s="153"/>
      <c r="PMR9" s="197"/>
      <c r="PMS9" s="30"/>
      <c r="PMT9" s="371"/>
      <c r="PMU9" s="30"/>
      <c r="PMV9" s="371"/>
      <c r="PMW9" s="30"/>
      <c r="PMX9" s="373"/>
      <c r="PMY9" s="30"/>
      <c r="PMZ9" s="371"/>
      <c r="PNA9" s="482"/>
      <c r="PNB9" s="30"/>
      <c r="PNC9" s="371"/>
      <c r="PND9" s="482"/>
      <c r="PNE9" s="21"/>
      <c r="PNF9" s="21"/>
      <c r="PNG9" s="153"/>
      <c r="PNH9" s="197"/>
      <c r="PNI9" s="30"/>
      <c r="PNJ9" s="371"/>
      <c r="PNK9" s="30"/>
      <c r="PNL9" s="371"/>
      <c r="PNM9" s="30"/>
      <c r="PNN9" s="373"/>
      <c r="PNO9" s="30"/>
      <c r="PNP9" s="371"/>
      <c r="PNQ9" s="482"/>
      <c r="PNR9" s="30"/>
      <c r="PNS9" s="371"/>
      <c r="PNT9" s="482"/>
      <c r="PNU9" s="21"/>
      <c r="PNV9" s="21"/>
      <c r="PNW9" s="153"/>
      <c r="PNX9" s="197"/>
      <c r="PNY9" s="30"/>
      <c r="PNZ9" s="371"/>
      <c r="POA9" s="30"/>
      <c r="POB9" s="371"/>
      <c r="POC9" s="30"/>
      <c r="POD9" s="373"/>
      <c r="POE9" s="30"/>
      <c r="POF9" s="371"/>
      <c r="POG9" s="482"/>
      <c r="POH9" s="30"/>
      <c r="POI9" s="371"/>
      <c r="POJ9" s="482"/>
      <c r="POK9" s="21"/>
      <c r="POL9" s="21"/>
      <c r="POM9" s="153"/>
      <c r="PON9" s="197"/>
      <c r="POO9" s="30"/>
      <c r="POP9" s="371"/>
      <c r="POQ9" s="30"/>
      <c r="POR9" s="371"/>
      <c r="POS9" s="30"/>
      <c r="POT9" s="373"/>
      <c r="POU9" s="30"/>
      <c r="POV9" s="371"/>
      <c r="POW9" s="482"/>
      <c r="POX9" s="30"/>
      <c r="POY9" s="371"/>
      <c r="POZ9" s="482"/>
      <c r="PPA9" s="21"/>
      <c r="PPB9" s="21"/>
      <c r="PPC9" s="153"/>
      <c r="PPD9" s="197"/>
      <c r="PPE9" s="30"/>
      <c r="PPF9" s="371"/>
      <c r="PPG9" s="30"/>
      <c r="PPH9" s="371"/>
      <c r="PPI9" s="30"/>
      <c r="PPJ9" s="373"/>
      <c r="PPK9" s="30"/>
      <c r="PPL9" s="371"/>
      <c r="PPM9" s="482"/>
      <c r="PPN9" s="30"/>
      <c r="PPO9" s="371"/>
      <c r="PPP9" s="482"/>
      <c r="PPQ9" s="21"/>
      <c r="PPR9" s="21"/>
      <c r="PPS9" s="153"/>
      <c r="PPT9" s="197"/>
      <c r="PPU9" s="30"/>
      <c r="PPV9" s="371"/>
      <c r="PPW9" s="30"/>
      <c r="PPX9" s="371"/>
      <c r="PPY9" s="30"/>
      <c r="PPZ9" s="373"/>
      <c r="PQA9" s="30"/>
      <c r="PQB9" s="371"/>
      <c r="PQC9" s="482"/>
      <c r="PQD9" s="30"/>
      <c r="PQE9" s="371"/>
      <c r="PQF9" s="482"/>
      <c r="PQG9" s="21"/>
      <c r="PQH9" s="21"/>
      <c r="PQI9" s="153"/>
      <c r="PQJ9" s="197"/>
      <c r="PQK9" s="30"/>
      <c r="PQL9" s="371"/>
      <c r="PQM9" s="30"/>
      <c r="PQN9" s="371"/>
      <c r="PQO9" s="30"/>
      <c r="PQP9" s="373"/>
      <c r="PQQ9" s="30"/>
      <c r="PQR9" s="371"/>
      <c r="PQS9" s="482"/>
      <c r="PQT9" s="30"/>
      <c r="PQU9" s="371"/>
      <c r="PQV9" s="482"/>
      <c r="PQW9" s="21"/>
      <c r="PQX9" s="21"/>
      <c r="PQY9" s="153"/>
      <c r="PQZ9" s="197"/>
      <c r="PRA9" s="30"/>
      <c r="PRB9" s="371"/>
      <c r="PRC9" s="30"/>
      <c r="PRD9" s="371"/>
      <c r="PRE9" s="30"/>
      <c r="PRF9" s="373"/>
      <c r="PRG9" s="30"/>
      <c r="PRH9" s="371"/>
      <c r="PRI9" s="482"/>
      <c r="PRJ9" s="30"/>
      <c r="PRK9" s="371"/>
      <c r="PRL9" s="482"/>
      <c r="PRM9" s="21"/>
      <c r="PRN9" s="21"/>
      <c r="PRO9" s="153"/>
      <c r="PRP9" s="197"/>
      <c r="PRQ9" s="30"/>
      <c r="PRR9" s="371"/>
      <c r="PRS9" s="30"/>
      <c r="PRT9" s="371"/>
      <c r="PRU9" s="30"/>
      <c r="PRV9" s="373"/>
      <c r="PRW9" s="30"/>
      <c r="PRX9" s="371"/>
      <c r="PRY9" s="482"/>
      <c r="PRZ9" s="30"/>
      <c r="PSA9" s="371"/>
      <c r="PSB9" s="482"/>
      <c r="PSC9" s="21"/>
      <c r="PSD9" s="21"/>
      <c r="PSE9" s="153"/>
      <c r="PSF9" s="197"/>
      <c r="PSG9" s="30"/>
      <c r="PSH9" s="371"/>
      <c r="PSI9" s="30"/>
      <c r="PSJ9" s="371"/>
      <c r="PSK9" s="30"/>
      <c r="PSL9" s="373"/>
      <c r="PSM9" s="30"/>
      <c r="PSN9" s="371"/>
      <c r="PSO9" s="482"/>
      <c r="PSP9" s="30"/>
      <c r="PSQ9" s="371"/>
      <c r="PSR9" s="482"/>
      <c r="PSS9" s="21"/>
      <c r="PST9" s="21"/>
      <c r="PSU9" s="153"/>
      <c r="PSV9" s="197"/>
      <c r="PSW9" s="30"/>
      <c r="PSX9" s="371"/>
      <c r="PSY9" s="30"/>
      <c r="PSZ9" s="371"/>
      <c r="PTA9" s="30"/>
      <c r="PTB9" s="373"/>
      <c r="PTC9" s="30"/>
      <c r="PTD9" s="371"/>
      <c r="PTE9" s="482"/>
      <c r="PTF9" s="30"/>
      <c r="PTG9" s="371"/>
      <c r="PTH9" s="482"/>
      <c r="PTI9" s="21"/>
      <c r="PTJ9" s="21"/>
      <c r="PTK9" s="153"/>
      <c r="PTL9" s="197"/>
      <c r="PTM9" s="30"/>
      <c r="PTN9" s="371"/>
      <c r="PTO9" s="30"/>
      <c r="PTP9" s="371"/>
      <c r="PTQ9" s="30"/>
      <c r="PTR9" s="373"/>
      <c r="PTS9" s="30"/>
      <c r="PTT9" s="371"/>
      <c r="PTU9" s="482"/>
      <c r="PTV9" s="30"/>
      <c r="PTW9" s="371"/>
      <c r="PTX9" s="482"/>
      <c r="PTY9" s="21"/>
      <c r="PTZ9" s="21"/>
      <c r="PUA9" s="153"/>
      <c r="PUB9" s="197"/>
      <c r="PUC9" s="30"/>
      <c r="PUD9" s="371"/>
      <c r="PUE9" s="30"/>
      <c r="PUF9" s="371"/>
      <c r="PUG9" s="30"/>
      <c r="PUH9" s="373"/>
      <c r="PUI9" s="30"/>
      <c r="PUJ9" s="371"/>
      <c r="PUK9" s="482"/>
      <c r="PUL9" s="30"/>
      <c r="PUM9" s="371"/>
      <c r="PUN9" s="482"/>
      <c r="PUO9" s="21"/>
      <c r="PUP9" s="21"/>
      <c r="PUQ9" s="153"/>
      <c r="PUR9" s="197"/>
      <c r="PUS9" s="30"/>
      <c r="PUT9" s="371"/>
      <c r="PUU9" s="30"/>
      <c r="PUV9" s="371"/>
      <c r="PUW9" s="30"/>
      <c r="PUX9" s="373"/>
      <c r="PUY9" s="30"/>
      <c r="PUZ9" s="371"/>
      <c r="PVA9" s="482"/>
      <c r="PVB9" s="30"/>
      <c r="PVC9" s="371"/>
      <c r="PVD9" s="482"/>
      <c r="PVE9" s="21"/>
      <c r="PVF9" s="21"/>
      <c r="PVG9" s="153"/>
      <c r="PVH9" s="197"/>
      <c r="PVI9" s="30"/>
      <c r="PVJ9" s="371"/>
      <c r="PVK9" s="30"/>
      <c r="PVL9" s="371"/>
      <c r="PVM9" s="30"/>
      <c r="PVN9" s="373"/>
      <c r="PVO9" s="30"/>
      <c r="PVP9" s="371"/>
      <c r="PVQ9" s="482"/>
      <c r="PVR9" s="30"/>
      <c r="PVS9" s="371"/>
      <c r="PVT9" s="482"/>
      <c r="PVU9" s="21"/>
      <c r="PVV9" s="21"/>
      <c r="PVW9" s="153"/>
      <c r="PVX9" s="197"/>
      <c r="PVY9" s="30"/>
      <c r="PVZ9" s="371"/>
      <c r="PWA9" s="30"/>
      <c r="PWB9" s="371"/>
      <c r="PWC9" s="30"/>
      <c r="PWD9" s="373"/>
      <c r="PWE9" s="30"/>
      <c r="PWF9" s="371"/>
      <c r="PWG9" s="482"/>
      <c r="PWH9" s="30"/>
      <c r="PWI9" s="371"/>
      <c r="PWJ9" s="482"/>
      <c r="PWK9" s="21"/>
      <c r="PWL9" s="21"/>
      <c r="PWM9" s="153"/>
      <c r="PWN9" s="197"/>
      <c r="PWO9" s="30"/>
      <c r="PWP9" s="371"/>
      <c r="PWQ9" s="30"/>
      <c r="PWR9" s="371"/>
      <c r="PWS9" s="30"/>
      <c r="PWT9" s="373"/>
      <c r="PWU9" s="30"/>
      <c r="PWV9" s="371"/>
      <c r="PWW9" s="482"/>
      <c r="PWX9" s="30"/>
      <c r="PWY9" s="371"/>
      <c r="PWZ9" s="482"/>
      <c r="PXA9" s="21"/>
      <c r="PXB9" s="21"/>
      <c r="PXC9" s="153"/>
      <c r="PXD9" s="197"/>
      <c r="PXE9" s="30"/>
      <c r="PXF9" s="371"/>
      <c r="PXG9" s="30"/>
      <c r="PXH9" s="371"/>
      <c r="PXI9" s="30"/>
      <c r="PXJ9" s="373"/>
      <c r="PXK9" s="30"/>
      <c r="PXL9" s="371"/>
      <c r="PXM9" s="482"/>
      <c r="PXN9" s="30"/>
      <c r="PXO9" s="371"/>
      <c r="PXP9" s="482"/>
      <c r="PXQ9" s="21"/>
      <c r="PXR9" s="21"/>
      <c r="PXS9" s="153"/>
      <c r="PXT9" s="197"/>
      <c r="PXU9" s="30"/>
      <c r="PXV9" s="371"/>
      <c r="PXW9" s="30"/>
      <c r="PXX9" s="371"/>
      <c r="PXY9" s="30"/>
      <c r="PXZ9" s="373"/>
      <c r="PYA9" s="30"/>
      <c r="PYB9" s="371"/>
      <c r="PYC9" s="482"/>
      <c r="PYD9" s="30"/>
      <c r="PYE9" s="371"/>
      <c r="PYF9" s="482"/>
      <c r="PYG9" s="21"/>
      <c r="PYH9" s="21"/>
      <c r="PYI9" s="153"/>
      <c r="PYJ9" s="197"/>
      <c r="PYK9" s="30"/>
      <c r="PYL9" s="371"/>
      <c r="PYM9" s="30"/>
      <c r="PYN9" s="371"/>
      <c r="PYO9" s="30"/>
      <c r="PYP9" s="373"/>
      <c r="PYQ9" s="30"/>
      <c r="PYR9" s="371"/>
      <c r="PYS9" s="482"/>
      <c r="PYT9" s="30"/>
      <c r="PYU9" s="371"/>
      <c r="PYV9" s="482"/>
      <c r="PYW9" s="21"/>
      <c r="PYX9" s="21"/>
      <c r="PYY9" s="153"/>
      <c r="PYZ9" s="197"/>
      <c r="PZA9" s="30"/>
      <c r="PZB9" s="371"/>
      <c r="PZC9" s="30"/>
      <c r="PZD9" s="371"/>
      <c r="PZE9" s="30"/>
      <c r="PZF9" s="373"/>
      <c r="PZG9" s="30"/>
      <c r="PZH9" s="371"/>
      <c r="PZI9" s="482"/>
      <c r="PZJ9" s="30"/>
      <c r="PZK9" s="371"/>
      <c r="PZL9" s="482"/>
      <c r="PZM9" s="21"/>
      <c r="PZN9" s="21"/>
      <c r="PZO9" s="153"/>
      <c r="PZP9" s="197"/>
      <c r="PZQ9" s="30"/>
      <c r="PZR9" s="371"/>
      <c r="PZS9" s="30"/>
      <c r="PZT9" s="371"/>
      <c r="PZU9" s="30"/>
      <c r="PZV9" s="373"/>
      <c r="PZW9" s="30"/>
      <c r="PZX9" s="371"/>
      <c r="PZY9" s="482"/>
      <c r="PZZ9" s="30"/>
      <c r="QAA9" s="371"/>
      <c r="QAB9" s="482"/>
      <c r="QAC9" s="21"/>
      <c r="QAD9" s="21"/>
      <c r="QAE9" s="153"/>
      <c r="QAF9" s="197"/>
      <c r="QAG9" s="30"/>
      <c r="QAH9" s="371"/>
      <c r="QAI9" s="30"/>
      <c r="QAJ9" s="371"/>
      <c r="QAK9" s="30"/>
      <c r="QAL9" s="373"/>
      <c r="QAM9" s="30"/>
      <c r="QAN9" s="371"/>
      <c r="QAO9" s="482"/>
      <c r="QAP9" s="30"/>
      <c r="QAQ9" s="371"/>
      <c r="QAR9" s="482"/>
      <c r="QAS9" s="21"/>
      <c r="QAT9" s="21"/>
      <c r="QAU9" s="153"/>
      <c r="QAV9" s="197"/>
      <c r="QAW9" s="30"/>
      <c r="QAX9" s="371"/>
      <c r="QAY9" s="30"/>
      <c r="QAZ9" s="371"/>
      <c r="QBA9" s="30"/>
      <c r="QBB9" s="373"/>
      <c r="QBC9" s="30"/>
      <c r="QBD9" s="371"/>
      <c r="QBE9" s="482"/>
      <c r="QBF9" s="30"/>
      <c r="QBG9" s="371"/>
      <c r="QBH9" s="482"/>
      <c r="QBI9" s="21"/>
      <c r="QBJ9" s="21"/>
      <c r="QBK9" s="153"/>
      <c r="QBL9" s="197"/>
      <c r="QBM9" s="30"/>
      <c r="QBN9" s="371"/>
      <c r="QBO9" s="30"/>
      <c r="QBP9" s="371"/>
      <c r="QBQ9" s="30"/>
      <c r="QBR9" s="373"/>
      <c r="QBS9" s="30"/>
      <c r="QBT9" s="371"/>
      <c r="QBU9" s="482"/>
      <c r="QBV9" s="30"/>
      <c r="QBW9" s="371"/>
      <c r="QBX9" s="482"/>
      <c r="QBY9" s="21"/>
      <c r="QBZ9" s="21"/>
      <c r="QCA9" s="153"/>
      <c r="QCB9" s="197"/>
      <c r="QCC9" s="30"/>
      <c r="QCD9" s="371"/>
      <c r="QCE9" s="30"/>
      <c r="QCF9" s="371"/>
      <c r="QCG9" s="30"/>
      <c r="QCH9" s="373"/>
      <c r="QCI9" s="30"/>
      <c r="QCJ9" s="371"/>
      <c r="QCK9" s="482"/>
      <c r="QCL9" s="30"/>
      <c r="QCM9" s="371"/>
      <c r="QCN9" s="482"/>
      <c r="QCO9" s="21"/>
      <c r="QCP9" s="21"/>
      <c r="QCQ9" s="153"/>
      <c r="QCR9" s="197"/>
      <c r="QCS9" s="30"/>
      <c r="QCT9" s="371"/>
      <c r="QCU9" s="30"/>
      <c r="QCV9" s="371"/>
      <c r="QCW9" s="30"/>
      <c r="QCX9" s="373"/>
      <c r="QCY9" s="30"/>
      <c r="QCZ9" s="371"/>
      <c r="QDA9" s="482"/>
      <c r="QDB9" s="30"/>
      <c r="QDC9" s="371"/>
      <c r="QDD9" s="482"/>
      <c r="QDE9" s="21"/>
      <c r="QDF9" s="21"/>
      <c r="QDG9" s="153"/>
      <c r="QDH9" s="197"/>
      <c r="QDI9" s="30"/>
      <c r="QDJ9" s="371"/>
      <c r="QDK9" s="30"/>
      <c r="QDL9" s="371"/>
      <c r="QDM9" s="30"/>
      <c r="QDN9" s="373"/>
      <c r="QDO9" s="30"/>
      <c r="QDP9" s="371"/>
      <c r="QDQ9" s="482"/>
      <c r="QDR9" s="30"/>
      <c r="QDS9" s="371"/>
      <c r="QDT9" s="482"/>
      <c r="QDU9" s="21"/>
      <c r="QDV9" s="21"/>
      <c r="QDW9" s="153"/>
      <c r="QDX9" s="197"/>
      <c r="QDY9" s="30"/>
      <c r="QDZ9" s="371"/>
      <c r="QEA9" s="30"/>
      <c r="QEB9" s="371"/>
      <c r="QEC9" s="30"/>
      <c r="QED9" s="373"/>
      <c r="QEE9" s="30"/>
      <c r="QEF9" s="371"/>
      <c r="QEG9" s="482"/>
      <c r="QEH9" s="30"/>
      <c r="QEI9" s="371"/>
      <c r="QEJ9" s="482"/>
      <c r="QEK9" s="21"/>
      <c r="QEL9" s="21"/>
      <c r="QEM9" s="153"/>
      <c r="QEN9" s="197"/>
      <c r="QEO9" s="30"/>
      <c r="QEP9" s="371"/>
      <c r="QEQ9" s="30"/>
      <c r="QER9" s="371"/>
      <c r="QES9" s="30"/>
      <c r="QET9" s="373"/>
      <c r="QEU9" s="30"/>
      <c r="QEV9" s="371"/>
      <c r="QEW9" s="482"/>
      <c r="QEX9" s="30"/>
      <c r="QEY9" s="371"/>
      <c r="QEZ9" s="482"/>
      <c r="QFA9" s="21"/>
      <c r="QFB9" s="21"/>
      <c r="QFC9" s="153"/>
      <c r="QFD9" s="197"/>
      <c r="QFE9" s="30"/>
      <c r="QFF9" s="371"/>
      <c r="QFG9" s="30"/>
      <c r="QFH9" s="371"/>
      <c r="QFI9" s="30"/>
      <c r="QFJ9" s="373"/>
      <c r="QFK9" s="30"/>
      <c r="QFL9" s="371"/>
      <c r="QFM9" s="482"/>
      <c r="QFN9" s="30"/>
      <c r="QFO9" s="371"/>
      <c r="QFP9" s="482"/>
      <c r="QFQ9" s="21"/>
      <c r="QFR9" s="21"/>
      <c r="QFS9" s="153"/>
      <c r="QFT9" s="197"/>
      <c r="QFU9" s="30"/>
      <c r="QFV9" s="371"/>
      <c r="QFW9" s="30"/>
      <c r="QFX9" s="371"/>
      <c r="QFY9" s="30"/>
      <c r="QFZ9" s="373"/>
      <c r="QGA9" s="30"/>
      <c r="QGB9" s="371"/>
      <c r="QGC9" s="482"/>
      <c r="QGD9" s="30"/>
      <c r="QGE9" s="371"/>
      <c r="QGF9" s="482"/>
      <c r="QGG9" s="21"/>
      <c r="QGH9" s="21"/>
      <c r="QGI9" s="153"/>
      <c r="QGJ9" s="197"/>
      <c r="QGK9" s="30"/>
      <c r="QGL9" s="371"/>
      <c r="QGM9" s="30"/>
      <c r="QGN9" s="371"/>
      <c r="QGO9" s="30"/>
      <c r="QGP9" s="373"/>
      <c r="QGQ9" s="30"/>
      <c r="QGR9" s="371"/>
      <c r="QGS9" s="482"/>
      <c r="QGT9" s="30"/>
      <c r="QGU9" s="371"/>
      <c r="QGV9" s="482"/>
      <c r="QGW9" s="21"/>
      <c r="QGX9" s="21"/>
      <c r="QGY9" s="153"/>
      <c r="QGZ9" s="197"/>
      <c r="QHA9" s="30"/>
      <c r="QHB9" s="371"/>
      <c r="QHC9" s="30"/>
      <c r="QHD9" s="371"/>
      <c r="QHE9" s="30"/>
      <c r="QHF9" s="373"/>
      <c r="QHG9" s="30"/>
      <c r="QHH9" s="371"/>
      <c r="QHI9" s="482"/>
      <c r="QHJ9" s="30"/>
      <c r="QHK9" s="371"/>
      <c r="QHL9" s="482"/>
      <c r="QHM9" s="21"/>
      <c r="QHN9" s="21"/>
      <c r="QHO9" s="153"/>
      <c r="QHP9" s="197"/>
      <c r="QHQ9" s="30"/>
      <c r="QHR9" s="371"/>
      <c r="QHS9" s="30"/>
      <c r="QHT9" s="371"/>
      <c r="QHU9" s="30"/>
      <c r="QHV9" s="373"/>
      <c r="QHW9" s="30"/>
      <c r="QHX9" s="371"/>
      <c r="QHY9" s="482"/>
      <c r="QHZ9" s="30"/>
      <c r="QIA9" s="371"/>
      <c r="QIB9" s="482"/>
      <c r="QIC9" s="21"/>
      <c r="QID9" s="21"/>
      <c r="QIE9" s="153"/>
      <c r="QIF9" s="197"/>
      <c r="QIG9" s="30"/>
      <c r="QIH9" s="371"/>
      <c r="QII9" s="30"/>
      <c r="QIJ9" s="371"/>
      <c r="QIK9" s="30"/>
      <c r="QIL9" s="373"/>
      <c r="QIM9" s="30"/>
      <c r="QIN9" s="371"/>
      <c r="QIO9" s="482"/>
      <c r="QIP9" s="30"/>
      <c r="QIQ9" s="371"/>
      <c r="QIR9" s="482"/>
      <c r="QIS9" s="21"/>
      <c r="QIT9" s="21"/>
      <c r="QIU9" s="153"/>
      <c r="QIV9" s="197"/>
      <c r="QIW9" s="30"/>
      <c r="QIX9" s="371"/>
      <c r="QIY9" s="30"/>
      <c r="QIZ9" s="371"/>
      <c r="QJA9" s="30"/>
      <c r="QJB9" s="373"/>
      <c r="QJC9" s="30"/>
      <c r="QJD9" s="371"/>
      <c r="QJE9" s="482"/>
      <c r="QJF9" s="30"/>
      <c r="QJG9" s="371"/>
      <c r="QJH9" s="482"/>
      <c r="QJI9" s="21"/>
      <c r="QJJ9" s="21"/>
      <c r="QJK9" s="153"/>
      <c r="QJL9" s="197"/>
      <c r="QJM9" s="30"/>
      <c r="QJN9" s="371"/>
      <c r="QJO9" s="30"/>
      <c r="QJP9" s="371"/>
      <c r="QJQ9" s="30"/>
      <c r="QJR9" s="373"/>
      <c r="QJS9" s="30"/>
      <c r="QJT9" s="371"/>
      <c r="QJU9" s="482"/>
      <c r="QJV9" s="30"/>
      <c r="QJW9" s="371"/>
      <c r="QJX9" s="482"/>
      <c r="QJY9" s="21"/>
      <c r="QJZ9" s="21"/>
      <c r="QKA9" s="153"/>
      <c r="QKB9" s="197"/>
      <c r="QKC9" s="30"/>
      <c r="QKD9" s="371"/>
      <c r="QKE9" s="30"/>
      <c r="QKF9" s="371"/>
      <c r="QKG9" s="30"/>
      <c r="QKH9" s="373"/>
      <c r="QKI9" s="30"/>
      <c r="QKJ9" s="371"/>
      <c r="QKK9" s="482"/>
      <c r="QKL9" s="30"/>
      <c r="QKM9" s="371"/>
      <c r="QKN9" s="482"/>
      <c r="QKO9" s="21"/>
      <c r="QKP9" s="21"/>
      <c r="QKQ9" s="153"/>
      <c r="QKR9" s="197"/>
      <c r="QKS9" s="30"/>
      <c r="QKT9" s="371"/>
      <c r="QKU9" s="30"/>
      <c r="QKV9" s="371"/>
      <c r="QKW9" s="30"/>
      <c r="QKX9" s="373"/>
      <c r="QKY9" s="30"/>
      <c r="QKZ9" s="371"/>
      <c r="QLA9" s="482"/>
      <c r="QLB9" s="30"/>
      <c r="QLC9" s="371"/>
      <c r="QLD9" s="482"/>
      <c r="QLE9" s="21"/>
      <c r="QLF9" s="21"/>
      <c r="QLG9" s="153"/>
      <c r="QLH9" s="197"/>
      <c r="QLI9" s="30"/>
      <c r="QLJ9" s="371"/>
      <c r="QLK9" s="30"/>
      <c r="QLL9" s="371"/>
      <c r="QLM9" s="30"/>
      <c r="QLN9" s="373"/>
      <c r="QLO9" s="30"/>
      <c r="QLP9" s="371"/>
      <c r="QLQ9" s="482"/>
      <c r="QLR9" s="30"/>
      <c r="QLS9" s="371"/>
      <c r="QLT9" s="482"/>
      <c r="QLU9" s="21"/>
      <c r="QLV9" s="21"/>
      <c r="QLW9" s="153"/>
      <c r="QLX9" s="197"/>
      <c r="QLY9" s="30"/>
      <c r="QLZ9" s="371"/>
      <c r="QMA9" s="30"/>
      <c r="QMB9" s="371"/>
      <c r="QMC9" s="30"/>
      <c r="QMD9" s="373"/>
      <c r="QME9" s="30"/>
      <c r="QMF9" s="371"/>
      <c r="QMG9" s="482"/>
      <c r="QMH9" s="30"/>
      <c r="QMI9" s="371"/>
      <c r="QMJ9" s="482"/>
      <c r="QMK9" s="21"/>
      <c r="QML9" s="21"/>
      <c r="QMM9" s="153"/>
      <c r="QMN9" s="197"/>
      <c r="QMO9" s="30"/>
      <c r="QMP9" s="371"/>
      <c r="QMQ9" s="30"/>
      <c r="QMR9" s="371"/>
      <c r="QMS9" s="30"/>
      <c r="QMT9" s="373"/>
      <c r="QMU9" s="30"/>
      <c r="QMV9" s="371"/>
      <c r="QMW9" s="482"/>
      <c r="QMX9" s="30"/>
      <c r="QMY9" s="371"/>
      <c r="QMZ9" s="482"/>
      <c r="QNA9" s="21"/>
      <c r="QNB9" s="21"/>
      <c r="QNC9" s="153"/>
      <c r="QND9" s="197"/>
      <c r="QNE9" s="30"/>
      <c r="QNF9" s="371"/>
      <c r="QNG9" s="30"/>
      <c r="QNH9" s="371"/>
      <c r="QNI9" s="30"/>
      <c r="QNJ9" s="373"/>
      <c r="QNK9" s="30"/>
      <c r="QNL9" s="371"/>
      <c r="QNM9" s="482"/>
      <c r="QNN9" s="30"/>
      <c r="QNO9" s="371"/>
      <c r="QNP9" s="482"/>
      <c r="QNQ9" s="21"/>
      <c r="QNR9" s="21"/>
      <c r="QNS9" s="153"/>
      <c r="QNT9" s="197"/>
      <c r="QNU9" s="30"/>
      <c r="QNV9" s="371"/>
      <c r="QNW9" s="30"/>
      <c r="QNX9" s="371"/>
      <c r="QNY9" s="30"/>
      <c r="QNZ9" s="373"/>
      <c r="QOA9" s="30"/>
      <c r="QOB9" s="371"/>
      <c r="QOC9" s="482"/>
      <c r="QOD9" s="30"/>
      <c r="QOE9" s="371"/>
      <c r="QOF9" s="482"/>
      <c r="QOG9" s="21"/>
      <c r="QOH9" s="21"/>
      <c r="QOI9" s="153"/>
      <c r="QOJ9" s="197"/>
      <c r="QOK9" s="30"/>
      <c r="QOL9" s="371"/>
      <c r="QOM9" s="30"/>
      <c r="QON9" s="371"/>
      <c r="QOO9" s="30"/>
      <c r="QOP9" s="373"/>
      <c r="QOQ9" s="30"/>
      <c r="QOR9" s="371"/>
      <c r="QOS9" s="482"/>
      <c r="QOT9" s="30"/>
      <c r="QOU9" s="371"/>
      <c r="QOV9" s="482"/>
      <c r="QOW9" s="21"/>
      <c r="QOX9" s="21"/>
      <c r="QOY9" s="153"/>
      <c r="QOZ9" s="197"/>
      <c r="QPA9" s="30"/>
      <c r="QPB9" s="371"/>
      <c r="QPC9" s="30"/>
      <c r="QPD9" s="371"/>
      <c r="QPE9" s="30"/>
      <c r="QPF9" s="373"/>
      <c r="QPG9" s="30"/>
      <c r="QPH9" s="371"/>
      <c r="QPI9" s="482"/>
      <c r="QPJ9" s="30"/>
      <c r="QPK9" s="371"/>
      <c r="QPL9" s="482"/>
      <c r="QPM9" s="21"/>
      <c r="QPN9" s="21"/>
      <c r="QPO9" s="153"/>
      <c r="QPP9" s="197"/>
      <c r="QPQ9" s="30"/>
      <c r="QPR9" s="371"/>
      <c r="QPS9" s="30"/>
      <c r="QPT9" s="371"/>
      <c r="QPU9" s="30"/>
      <c r="QPV9" s="373"/>
      <c r="QPW9" s="30"/>
      <c r="QPX9" s="371"/>
      <c r="QPY9" s="482"/>
      <c r="QPZ9" s="30"/>
      <c r="QQA9" s="371"/>
      <c r="QQB9" s="482"/>
      <c r="QQC9" s="21"/>
      <c r="QQD9" s="21"/>
      <c r="QQE9" s="153"/>
      <c r="QQF9" s="197"/>
      <c r="QQG9" s="30"/>
      <c r="QQH9" s="371"/>
      <c r="QQI9" s="30"/>
      <c r="QQJ9" s="371"/>
      <c r="QQK9" s="30"/>
      <c r="QQL9" s="373"/>
      <c r="QQM9" s="30"/>
      <c r="QQN9" s="371"/>
      <c r="QQO9" s="482"/>
      <c r="QQP9" s="30"/>
      <c r="QQQ9" s="371"/>
      <c r="QQR9" s="482"/>
      <c r="QQS9" s="21"/>
      <c r="QQT9" s="21"/>
      <c r="QQU9" s="153"/>
      <c r="QQV9" s="197"/>
      <c r="QQW9" s="30"/>
      <c r="QQX9" s="371"/>
      <c r="QQY9" s="30"/>
      <c r="QQZ9" s="371"/>
      <c r="QRA9" s="30"/>
      <c r="QRB9" s="373"/>
      <c r="QRC9" s="30"/>
      <c r="QRD9" s="371"/>
      <c r="QRE9" s="482"/>
      <c r="QRF9" s="30"/>
      <c r="QRG9" s="371"/>
      <c r="QRH9" s="482"/>
      <c r="QRI9" s="21"/>
      <c r="QRJ9" s="21"/>
      <c r="QRK9" s="153"/>
      <c r="QRL9" s="197"/>
      <c r="QRM9" s="30"/>
      <c r="QRN9" s="371"/>
      <c r="QRO9" s="30"/>
      <c r="QRP9" s="371"/>
      <c r="QRQ9" s="30"/>
      <c r="QRR9" s="373"/>
      <c r="QRS9" s="30"/>
      <c r="QRT9" s="371"/>
      <c r="QRU9" s="482"/>
      <c r="QRV9" s="30"/>
      <c r="QRW9" s="371"/>
      <c r="QRX9" s="482"/>
      <c r="QRY9" s="21"/>
      <c r="QRZ9" s="21"/>
      <c r="QSA9" s="153"/>
      <c r="QSB9" s="197"/>
      <c r="QSC9" s="30"/>
      <c r="QSD9" s="371"/>
      <c r="QSE9" s="30"/>
      <c r="QSF9" s="371"/>
      <c r="QSG9" s="30"/>
      <c r="QSH9" s="373"/>
      <c r="QSI9" s="30"/>
      <c r="QSJ9" s="371"/>
      <c r="QSK9" s="482"/>
      <c r="QSL9" s="30"/>
      <c r="QSM9" s="371"/>
      <c r="QSN9" s="482"/>
      <c r="QSO9" s="21"/>
      <c r="QSP9" s="21"/>
      <c r="QSQ9" s="153"/>
      <c r="QSR9" s="197"/>
      <c r="QSS9" s="30"/>
      <c r="QST9" s="371"/>
      <c r="QSU9" s="30"/>
      <c r="QSV9" s="371"/>
      <c r="QSW9" s="30"/>
      <c r="QSX9" s="373"/>
      <c r="QSY9" s="30"/>
      <c r="QSZ9" s="371"/>
      <c r="QTA9" s="482"/>
      <c r="QTB9" s="30"/>
      <c r="QTC9" s="371"/>
      <c r="QTD9" s="482"/>
      <c r="QTE9" s="21"/>
      <c r="QTF9" s="21"/>
      <c r="QTG9" s="153"/>
      <c r="QTH9" s="197"/>
      <c r="QTI9" s="30"/>
      <c r="QTJ9" s="371"/>
      <c r="QTK9" s="30"/>
      <c r="QTL9" s="371"/>
      <c r="QTM9" s="30"/>
      <c r="QTN9" s="373"/>
      <c r="QTO9" s="30"/>
      <c r="QTP9" s="371"/>
      <c r="QTQ9" s="482"/>
      <c r="QTR9" s="30"/>
      <c r="QTS9" s="371"/>
      <c r="QTT9" s="482"/>
      <c r="QTU9" s="21"/>
      <c r="QTV9" s="21"/>
      <c r="QTW9" s="153"/>
      <c r="QTX9" s="197"/>
      <c r="QTY9" s="30"/>
      <c r="QTZ9" s="371"/>
      <c r="QUA9" s="30"/>
      <c r="QUB9" s="371"/>
      <c r="QUC9" s="30"/>
      <c r="QUD9" s="373"/>
      <c r="QUE9" s="30"/>
      <c r="QUF9" s="371"/>
      <c r="QUG9" s="482"/>
      <c r="QUH9" s="30"/>
      <c r="QUI9" s="371"/>
      <c r="QUJ9" s="482"/>
      <c r="QUK9" s="21"/>
      <c r="QUL9" s="21"/>
      <c r="QUM9" s="153"/>
      <c r="QUN9" s="197"/>
      <c r="QUO9" s="30"/>
      <c r="QUP9" s="371"/>
      <c r="QUQ9" s="30"/>
      <c r="QUR9" s="371"/>
      <c r="QUS9" s="30"/>
      <c r="QUT9" s="373"/>
      <c r="QUU9" s="30"/>
      <c r="QUV9" s="371"/>
      <c r="QUW9" s="482"/>
      <c r="QUX9" s="30"/>
      <c r="QUY9" s="371"/>
      <c r="QUZ9" s="482"/>
      <c r="QVA9" s="21"/>
      <c r="QVB9" s="21"/>
      <c r="QVC9" s="153"/>
      <c r="QVD9" s="197"/>
      <c r="QVE9" s="30"/>
      <c r="QVF9" s="371"/>
      <c r="QVG9" s="30"/>
      <c r="QVH9" s="371"/>
      <c r="QVI9" s="30"/>
      <c r="QVJ9" s="373"/>
      <c r="QVK9" s="30"/>
      <c r="QVL9" s="371"/>
      <c r="QVM9" s="482"/>
      <c r="QVN9" s="30"/>
      <c r="QVO9" s="371"/>
      <c r="QVP9" s="482"/>
      <c r="QVQ9" s="21"/>
      <c r="QVR9" s="21"/>
      <c r="QVS9" s="153"/>
      <c r="QVT9" s="197"/>
      <c r="QVU9" s="30"/>
      <c r="QVV9" s="371"/>
      <c r="QVW9" s="30"/>
      <c r="QVX9" s="371"/>
      <c r="QVY9" s="30"/>
      <c r="QVZ9" s="373"/>
      <c r="QWA9" s="30"/>
      <c r="QWB9" s="371"/>
      <c r="QWC9" s="482"/>
      <c r="QWD9" s="30"/>
      <c r="QWE9" s="371"/>
      <c r="QWF9" s="482"/>
      <c r="QWG9" s="21"/>
      <c r="QWH9" s="21"/>
      <c r="QWI9" s="153"/>
      <c r="QWJ9" s="197"/>
      <c r="QWK9" s="30"/>
      <c r="QWL9" s="371"/>
      <c r="QWM9" s="30"/>
      <c r="QWN9" s="371"/>
      <c r="QWO9" s="30"/>
      <c r="QWP9" s="373"/>
      <c r="QWQ9" s="30"/>
      <c r="QWR9" s="371"/>
      <c r="QWS9" s="482"/>
      <c r="QWT9" s="30"/>
      <c r="QWU9" s="371"/>
      <c r="QWV9" s="482"/>
      <c r="QWW9" s="21"/>
      <c r="QWX9" s="21"/>
      <c r="QWY9" s="153"/>
      <c r="QWZ9" s="197"/>
      <c r="QXA9" s="30"/>
      <c r="QXB9" s="371"/>
      <c r="QXC9" s="30"/>
      <c r="QXD9" s="371"/>
      <c r="QXE9" s="30"/>
      <c r="QXF9" s="373"/>
      <c r="QXG9" s="30"/>
      <c r="QXH9" s="371"/>
      <c r="QXI9" s="482"/>
      <c r="QXJ9" s="30"/>
      <c r="QXK9" s="371"/>
      <c r="QXL9" s="482"/>
      <c r="QXM9" s="21"/>
      <c r="QXN9" s="21"/>
      <c r="QXO9" s="153"/>
      <c r="QXP9" s="197"/>
      <c r="QXQ9" s="30"/>
      <c r="QXR9" s="371"/>
      <c r="QXS9" s="30"/>
      <c r="QXT9" s="371"/>
      <c r="QXU9" s="30"/>
      <c r="QXV9" s="373"/>
      <c r="QXW9" s="30"/>
      <c r="QXX9" s="371"/>
      <c r="QXY9" s="482"/>
      <c r="QXZ9" s="30"/>
      <c r="QYA9" s="371"/>
      <c r="QYB9" s="482"/>
      <c r="QYC9" s="21"/>
      <c r="QYD9" s="21"/>
      <c r="QYE9" s="153"/>
      <c r="QYF9" s="197"/>
      <c r="QYG9" s="30"/>
      <c r="QYH9" s="371"/>
      <c r="QYI9" s="30"/>
      <c r="QYJ9" s="371"/>
      <c r="QYK9" s="30"/>
      <c r="QYL9" s="373"/>
      <c r="QYM9" s="30"/>
      <c r="QYN9" s="371"/>
      <c r="QYO9" s="482"/>
      <c r="QYP9" s="30"/>
      <c r="QYQ9" s="371"/>
      <c r="QYR9" s="482"/>
      <c r="QYS9" s="21"/>
      <c r="QYT9" s="21"/>
      <c r="QYU9" s="153"/>
      <c r="QYV9" s="197"/>
      <c r="QYW9" s="30"/>
      <c r="QYX9" s="371"/>
      <c r="QYY9" s="30"/>
      <c r="QYZ9" s="371"/>
      <c r="QZA9" s="30"/>
      <c r="QZB9" s="373"/>
      <c r="QZC9" s="30"/>
      <c r="QZD9" s="371"/>
      <c r="QZE9" s="482"/>
      <c r="QZF9" s="30"/>
      <c r="QZG9" s="371"/>
      <c r="QZH9" s="482"/>
      <c r="QZI9" s="21"/>
      <c r="QZJ9" s="21"/>
      <c r="QZK9" s="153"/>
      <c r="QZL9" s="197"/>
      <c r="QZM9" s="30"/>
      <c r="QZN9" s="371"/>
      <c r="QZO9" s="30"/>
      <c r="QZP9" s="371"/>
      <c r="QZQ9" s="30"/>
      <c r="QZR9" s="373"/>
      <c r="QZS9" s="30"/>
      <c r="QZT9" s="371"/>
      <c r="QZU9" s="482"/>
      <c r="QZV9" s="30"/>
      <c r="QZW9" s="371"/>
      <c r="QZX9" s="482"/>
      <c r="QZY9" s="21"/>
      <c r="QZZ9" s="21"/>
      <c r="RAA9" s="153"/>
      <c r="RAB9" s="197"/>
      <c r="RAC9" s="30"/>
      <c r="RAD9" s="371"/>
      <c r="RAE9" s="30"/>
      <c r="RAF9" s="371"/>
      <c r="RAG9" s="30"/>
      <c r="RAH9" s="373"/>
      <c r="RAI9" s="30"/>
      <c r="RAJ9" s="371"/>
      <c r="RAK9" s="482"/>
      <c r="RAL9" s="30"/>
      <c r="RAM9" s="371"/>
      <c r="RAN9" s="482"/>
      <c r="RAO9" s="21"/>
      <c r="RAP9" s="21"/>
      <c r="RAQ9" s="153"/>
      <c r="RAR9" s="197"/>
      <c r="RAS9" s="30"/>
      <c r="RAT9" s="371"/>
      <c r="RAU9" s="30"/>
      <c r="RAV9" s="371"/>
      <c r="RAW9" s="30"/>
      <c r="RAX9" s="373"/>
      <c r="RAY9" s="30"/>
      <c r="RAZ9" s="371"/>
      <c r="RBA9" s="482"/>
      <c r="RBB9" s="30"/>
      <c r="RBC9" s="371"/>
      <c r="RBD9" s="482"/>
      <c r="RBE9" s="21"/>
      <c r="RBF9" s="21"/>
      <c r="RBG9" s="153"/>
      <c r="RBH9" s="197"/>
      <c r="RBI9" s="30"/>
      <c r="RBJ9" s="371"/>
      <c r="RBK9" s="30"/>
      <c r="RBL9" s="371"/>
      <c r="RBM9" s="30"/>
      <c r="RBN9" s="373"/>
      <c r="RBO9" s="30"/>
      <c r="RBP9" s="371"/>
      <c r="RBQ9" s="482"/>
      <c r="RBR9" s="30"/>
      <c r="RBS9" s="371"/>
      <c r="RBT9" s="482"/>
      <c r="RBU9" s="21"/>
      <c r="RBV9" s="21"/>
      <c r="RBW9" s="153"/>
      <c r="RBX9" s="197"/>
      <c r="RBY9" s="30"/>
      <c r="RBZ9" s="371"/>
      <c r="RCA9" s="30"/>
      <c r="RCB9" s="371"/>
      <c r="RCC9" s="30"/>
      <c r="RCD9" s="373"/>
      <c r="RCE9" s="30"/>
      <c r="RCF9" s="371"/>
      <c r="RCG9" s="482"/>
      <c r="RCH9" s="30"/>
      <c r="RCI9" s="371"/>
      <c r="RCJ9" s="482"/>
      <c r="RCK9" s="21"/>
      <c r="RCL9" s="21"/>
      <c r="RCM9" s="153"/>
      <c r="RCN9" s="197"/>
      <c r="RCO9" s="30"/>
      <c r="RCP9" s="371"/>
      <c r="RCQ9" s="30"/>
      <c r="RCR9" s="371"/>
      <c r="RCS9" s="30"/>
      <c r="RCT9" s="373"/>
      <c r="RCU9" s="30"/>
      <c r="RCV9" s="371"/>
      <c r="RCW9" s="482"/>
      <c r="RCX9" s="30"/>
      <c r="RCY9" s="371"/>
      <c r="RCZ9" s="482"/>
      <c r="RDA9" s="21"/>
      <c r="RDB9" s="21"/>
      <c r="RDC9" s="153"/>
      <c r="RDD9" s="197"/>
      <c r="RDE9" s="30"/>
      <c r="RDF9" s="371"/>
      <c r="RDG9" s="30"/>
      <c r="RDH9" s="371"/>
      <c r="RDI9" s="30"/>
      <c r="RDJ9" s="373"/>
      <c r="RDK9" s="30"/>
      <c r="RDL9" s="371"/>
      <c r="RDM9" s="482"/>
      <c r="RDN9" s="30"/>
      <c r="RDO9" s="371"/>
      <c r="RDP9" s="482"/>
      <c r="RDQ9" s="21"/>
      <c r="RDR9" s="21"/>
      <c r="RDS9" s="153"/>
      <c r="RDT9" s="197"/>
      <c r="RDU9" s="30"/>
      <c r="RDV9" s="371"/>
      <c r="RDW9" s="30"/>
      <c r="RDX9" s="371"/>
      <c r="RDY9" s="30"/>
      <c r="RDZ9" s="373"/>
      <c r="REA9" s="30"/>
      <c r="REB9" s="371"/>
      <c r="REC9" s="482"/>
      <c r="RED9" s="30"/>
      <c r="REE9" s="371"/>
      <c r="REF9" s="482"/>
      <c r="REG9" s="21"/>
      <c r="REH9" s="21"/>
      <c r="REI9" s="153"/>
      <c r="REJ9" s="197"/>
      <c r="REK9" s="30"/>
      <c r="REL9" s="371"/>
      <c r="REM9" s="30"/>
      <c r="REN9" s="371"/>
      <c r="REO9" s="30"/>
      <c r="REP9" s="373"/>
      <c r="REQ9" s="30"/>
      <c r="RER9" s="371"/>
      <c r="RES9" s="482"/>
      <c r="RET9" s="30"/>
      <c r="REU9" s="371"/>
      <c r="REV9" s="482"/>
      <c r="REW9" s="21"/>
      <c r="REX9" s="21"/>
      <c r="REY9" s="153"/>
      <c r="REZ9" s="197"/>
      <c r="RFA9" s="30"/>
      <c r="RFB9" s="371"/>
      <c r="RFC9" s="30"/>
      <c r="RFD9" s="371"/>
      <c r="RFE9" s="30"/>
      <c r="RFF9" s="373"/>
      <c r="RFG9" s="30"/>
      <c r="RFH9" s="371"/>
      <c r="RFI9" s="482"/>
      <c r="RFJ9" s="30"/>
      <c r="RFK9" s="371"/>
      <c r="RFL9" s="482"/>
      <c r="RFM9" s="21"/>
      <c r="RFN9" s="21"/>
      <c r="RFO9" s="153"/>
      <c r="RFP9" s="197"/>
      <c r="RFQ9" s="30"/>
      <c r="RFR9" s="371"/>
      <c r="RFS9" s="30"/>
      <c r="RFT9" s="371"/>
      <c r="RFU9" s="30"/>
      <c r="RFV9" s="373"/>
      <c r="RFW9" s="30"/>
      <c r="RFX9" s="371"/>
      <c r="RFY9" s="482"/>
      <c r="RFZ9" s="30"/>
      <c r="RGA9" s="371"/>
      <c r="RGB9" s="482"/>
      <c r="RGC9" s="21"/>
      <c r="RGD9" s="21"/>
      <c r="RGE9" s="153"/>
      <c r="RGF9" s="197"/>
      <c r="RGG9" s="30"/>
      <c r="RGH9" s="371"/>
      <c r="RGI9" s="30"/>
      <c r="RGJ9" s="371"/>
      <c r="RGK9" s="30"/>
      <c r="RGL9" s="373"/>
      <c r="RGM9" s="30"/>
      <c r="RGN9" s="371"/>
      <c r="RGO9" s="482"/>
      <c r="RGP9" s="30"/>
      <c r="RGQ9" s="371"/>
      <c r="RGR9" s="482"/>
      <c r="RGS9" s="21"/>
      <c r="RGT9" s="21"/>
      <c r="RGU9" s="153"/>
      <c r="RGV9" s="197"/>
      <c r="RGW9" s="30"/>
      <c r="RGX9" s="371"/>
      <c r="RGY9" s="30"/>
      <c r="RGZ9" s="371"/>
      <c r="RHA9" s="30"/>
      <c r="RHB9" s="373"/>
      <c r="RHC9" s="30"/>
      <c r="RHD9" s="371"/>
      <c r="RHE9" s="482"/>
      <c r="RHF9" s="30"/>
      <c r="RHG9" s="371"/>
      <c r="RHH9" s="482"/>
      <c r="RHI9" s="21"/>
      <c r="RHJ9" s="21"/>
      <c r="RHK9" s="153"/>
      <c r="RHL9" s="197"/>
      <c r="RHM9" s="30"/>
      <c r="RHN9" s="371"/>
      <c r="RHO9" s="30"/>
      <c r="RHP9" s="371"/>
      <c r="RHQ9" s="30"/>
      <c r="RHR9" s="373"/>
      <c r="RHS9" s="30"/>
      <c r="RHT9" s="371"/>
      <c r="RHU9" s="482"/>
      <c r="RHV9" s="30"/>
      <c r="RHW9" s="371"/>
      <c r="RHX9" s="482"/>
      <c r="RHY9" s="21"/>
      <c r="RHZ9" s="21"/>
      <c r="RIA9" s="153"/>
      <c r="RIB9" s="197"/>
      <c r="RIC9" s="30"/>
      <c r="RID9" s="371"/>
      <c r="RIE9" s="30"/>
      <c r="RIF9" s="371"/>
      <c r="RIG9" s="30"/>
      <c r="RIH9" s="373"/>
      <c r="RII9" s="30"/>
      <c r="RIJ9" s="371"/>
      <c r="RIK9" s="482"/>
      <c r="RIL9" s="30"/>
      <c r="RIM9" s="371"/>
      <c r="RIN9" s="482"/>
      <c r="RIO9" s="21"/>
      <c r="RIP9" s="21"/>
      <c r="RIQ9" s="153"/>
      <c r="RIR9" s="197"/>
      <c r="RIS9" s="30"/>
      <c r="RIT9" s="371"/>
      <c r="RIU9" s="30"/>
      <c r="RIV9" s="371"/>
      <c r="RIW9" s="30"/>
      <c r="RIX9" s="373"/>
      <c r="RIY9" s="30"/>
      <c r="RIZ9" s="371"/>
      <c r="RJA9" s="482"/>
      <c r="RJB9" s="30"/>
      <c r="RJC9" s="371"/>
      <c r="RJD9" s="482"/>
      <c r="RJE9" s="21"/>
      <c r="RJF9" s="21"/>
      <c r="RJG9" s="153"/>
      <c r="RJH9" s="197"/>
      <c r="RJI9" s="30"/>
      <c r="RJJ9" s="371"/>
      <c r="RJK9" s="30"/>
      <c r="RJL9" s="371"/>
      <c r="RJM9" s="30"/>
      <c r="RJN9" s="373"/>
      <c r="RJO9" s="30"/>
      <c r="RJP9" s="371"/>
      <c r="RJQ9" s="482"/>
      <c r="RJR9" s="30"/>
      <c r="RJS9" s="371"/>
      <c r="RJT9" s="482"/>
      <c r="RJU9" s="21"/>
      <c r="RJV9" s="21"/>
      <c r="RJW9" s="153"/>
      <c r="RJX9" s="197"/>
      <c r="RJY9" s="30"/>
      <c r="RJZ9" s="371"/>
      <c r="RKA9" s="30"/>
      <c r="RKB9" s="371"/>
      <c r="RKC9" s="30"/>
      <c r="RKD9" s="373"/>
      <c r="RKE9" s="30"/>
      <c r="RKF9" s="371"/>
      <c r="RKG9" s="482"/>
      <c r="RKH9" s="30"/>
      <c r="RKI9" s="371"/>
      <c r="RKJ9" s="482"/>
      <c r="RKK9" s="21"/>
      <c r="RKL9" s="21"/>
      <c r="RKM9" s="153"/>
      <c r="RKN9" s="197"/>
      <c r="RKO9" s="30"/>
      <c r="RKP9" s="371"/>
      <c r="RKQ9" s="30"/>
      <c r="RKR9" s="371"/>
      <c r="RKS9" s="30"/>
      <c r="RKT9" s="373"/>
      <c r="RKU9" s="30"/>
      <c r="RKV9" s="371"/>
      <c r="RKW9" s="482"/>
      <c r="RKX9" s="30"/>
      <c r="RKY9" s="371"/>
      <c r="RKZ9" s="482"/>
      <c r="RLA9" s="21"/>
      <c r="RLB9" s="21"/>
      <c r="RLC9" s="153"/>
      <c r="RLD9" s="197"/>
      <c r="RLE9" s="30"/>
      <c r="RLF9" s="371"/>
      <c r="RLG9" s="30"/>
      <c r="RLH9" s="371"/>
      <c r="RLI9" s="30"/>
      <c r="RLJ9" s="373"/>
      <c r="RLK9" s="30"/>
      <c r="RLL9" s="371"/>
      <c r="RLM9" s="482"/>
      <c r="RLN9" s="30"/>
      <c r="RLO9" s="371"/>
      <c r="RLP9" s="482"/>
      <c r="RLQ9" s="21"/>
      <c r="RLR9" s="21"/>
      <c r="RLS9" s="153"/>
      <c r="RLT9" s="197"/>
      <c r="RLU9" s="30"/>
      <c r="RLV9" s="371"/>
      <c r="RLW9" s="30"/>
      <c r="RLX9" s="371"/>
      <c r="RLY9" s="30"/>
      <c r="RLZ9" s="373"/>
      <c r="RMA9" s="30"/>
      <c r="RMB9" s="371"/>
      <c r="RMC9" s="482"/>
      <c r="RMD9" s="30"/>
      <c r="RME9" s="371"/>
      <c r="RMF9" s="482"/>
      <c r="RMG9" s="21"/>
      <c r="RMH9" s="21"/>
      <c r="RMI9" s="153"/>
      <c r="RMJ9" s="197"/>
      <c r="RMK9" s="30"/>
      <c r="RML9" s="371"/>
      <c r="RMM9" s="30"/>
      <c r="RMN9" s="371"/>
      <c r="RMO9" s="30"/>
      <c r="RMP9" s="373"/>
      <c r="RMQ9" s="30"/>
      <c r="RMR9" s="371"/>
      <c r="RMS9" s="482"/>
      <c r="RMT9" s="30"/>
      <c r="RMU9" s="371"/>
      <c r="RMV9" s="482"/>
      <c r="RMW9" s="21"/>
      <c r="RMX9" s="21"/>
      <c r="RMY9" s="153"/>
      <c r="RMZ9" s="197"/>
      <c r="RNA9" s="30"/>
      <c r="RNB9" s="371"/>
      <c r="RNC9" s="30"/>
      <c r="RND9" s="371"/>
      <c r="RNE9" s="30"/>
      <c r="RNF9" s="373"/>
      <c r="RNG9" s="30"/>
      <c r="RNH9" s="371"/>
      <c r="RNI9" s="482"/>
      <c r="RNJ9" s="30"/>
      <c r="RNK9" s="371"/>
      <c r="RNL9" s="482"/>
      <c r="RNM9" s="21"/>
      <c r="RNN9" s="21"/>
      <c r="RNO9" s="153"/>
      <c r="RNP9" s="197"/>
      <c r="RNQ9" s="30"/>
      <c r="RNR9" s="371"/>
      <c r="RNS9" s="30"/>
      <c r="RNT9" s="371"/>
      <c r="RNU9" s="30"/>
      <c r="RNV9" s="373"/>
      <c r="RNW9" s="30"/>
      <c r="RNX9" s="371"/>
      <c r="RNY9" s="482"/>
      <c r="RNZ9" s="30"/>
      <c r="ROA9" s="371"/>
      <c r="ROB9" s="482"/>
      <c r="ROC9" s="21"/>
      <c r="ROD9" s="21"/>
      <c r="ROE9" s="153"/>
      <c r="ROF9" s="197"/>
      <c r="ROG9" s="30"/>
      <c r="ROH9" s="371"/>
      <c r="ROI9" s="30"/>
      <c r="ROJ9" s="371"/>
      <c r="ROK9" s="30"/>
      <c r="ROL9" s="373"/>
      <c r="ROM9" s="30"/>
      <c r="RON9" s="371"/>
      <c r="ROO9" s="482"/>
      <c r="ROP9" s="30"/>
      <c r="ROQ9" s="371"/>
      <c r="ROR9" s="482"/>
      <c r="ROS9" s="21"/>
      <c r="ROT9" s="21"/>
      <c r="ROU9" s="153"/>
      <c r="ROV9" s="197"/>
      <c r="ROW9" s="30"/>
      <c r="ROX9" s="371"/>
      <c r="ROY9" s="30"/>
      <c r="ROZ9" s="371"/>
      <c r="RPA9" s="30"/>
      <c r="RPB9" s="373"/>
      <c r="RPC9" s="30"/>
      <c r="RPD9" s="371"/>
      <c r="RPE9" s="482"/>
      <c r="RPF9" s="30"/>
      <c r="RPG9" s="371"/>
      <c r="RPH9" s="482"/>
      <c r="RPI9" s="21"/>
      <c r="RPJ9" s="21"/>
      <c r="RPK9" s="153"/>
      <c r="RPL9" s="197"/>
      <c r="RPM9" s="30"/>
      <c r="RPN9" s="371"/>
      <c r="RPO9" s="30"/>
      <c r="RPP9" s="371"/>
      <c r="RPQ9" s="30"/>
      <c r="RPR9" s="373"/>
      <c r="RPS9" s="30"/>
      <c r="RPT9" s="371"/>
      <c r="RPU9" s="482"/>
      <c r="RPV9" s="30"/>
      <c r="RPW9" s="371"/>
      <c r="RPX9" s="482"/>
      <c r="RPY9" s="21"/>
      <c r="RPZ9" s="21"/>
      <c r="RQA9" s="153"/>
      <c r="RQB9" s="197"/>
      <c r="RQC9" s="30"/>
      <c r="RQD9" s="371"/>
      <c r="RQE9" s="30"/>
      <c r="RQF9" s="371"/>
      <c r="RQG9" s="30"/>
      <c r="RQH9" s="373"/>
      <c r="RQI9" s="30"/>
      <c r="RQJ9" s="371"/>
      <c r="RQK9" s="482"/>
      <c r="RQL9" s="30"/>
      <c r="RQM9" s="371"/>
      <c r="RQN9" s="482"/>
      <c r="RQO9" s="21"/>
      <c r="RQP9" s="21"/>
      <c r="RQQ9" s="153"/>
      <c r="RQR9" s="197"/>
      <c r="RQS9" s="30"/>
      <c r="RQT9" s="371"/>
      <c r="RQU9" s="30"/>
      <c r="RQV9" s="371"/>
      <c r="RQW9" s="30"/>
      <c r="RQX9" s="373"/>
      <c r="RQY9" s="30"/>
      <c r="RQZ9" s="371"/>
      <c r="RRA9" s="482"/>
      <c r="RRB9" s="30"/>
      <c r="RRC9" s="371"/>
      <c r="RRD9" s="482"/>
      <c r="RRE9" s="21"/>
      <c r="RRF9" s="21"/>
      <c r="RRG9" s="153"/>
      <c r="RRH9" s="197"/>
      <c r="RRI9" s="30"/>
      <c r="RRJ9" s="371"/>
      <c r="RRK9" s="30"/>
      <c r="RRL9" s="371"/>
      <c r="RRM9" s="30"/>
      <c r="RRN9" s="373"/>
      <c r="RRO9" s="30"/>
      <c r="RRP9" s="371"/>
      <c r="RRQ9" s="482"/>
      <c r="RRR9" s="30"/>
      <c r="RRS9" s="371"/>
      <c r="RRT9" s="482"/>
      <c r="RRU9" s="21"/>
      <c r="RRV9" s="21"/>
      <c r="RRW9" s="153"/>
      <c r="RRX9" s="197"/>
      <c r="RRY9" s="30"/>
      <c r="RRZ9" s="371"/>
      <c r="RSA9" s="30"/>
      <c r="RSB9" s="371"/>
      <c r="RSC9" s="30"/>
      <c r="RSD9" s="373"/>
      <c r="RSE9" s="30"/>
      <c r="RSF9" s="371"/>
      <c r="RSG9" s="482"/>
      <c r="RSH9" s="30"/>
      <c r="RSI9" s="371"/>
      <c r="RSJ9" s="482"/>
      <c r="RSK9" s="21"/>
      <c r="RSL9" s="21"/>
      <c r="RSM9" s="153"/>
      <c r="RSN9" s="197"/>
      <c r="RSO9" s="30"/>
      <c r="RSP9" s="371"/>
      <c r="RSQ9" s="30"/>
      <c r="RSR9" s="371"/>
      <c r="RSS9" s="30"/>
      <c r="RST9" s="373"/>
      <c r="RSU9" s="30"/>
      <c r="RSV9" s="371"/>
      <c r="RSW9" s="482"/>
      <c r="RSX9" s="30"/>
      <c r="RSY9" s="371"/>
      <c r="RSZ9" s="482"/>
      <c r="RTA9" s="21"/>
      <c r="RTB9" s="21"/>
      <c r="RTC9" s="153"/>
      <c r="RTD9" s="197"/>
      <c r="RTE9" s="30"/>
      <c r="RTF9" s="371"/>
      <c r="RTG9" s="30"/>
      <c r="RTH9" s="371"/>
      <c r="RTI9" s="30"/>
      <c r="RTJ9" s="373"/>
      <c r="RTK9" s="30"/>
      <c r="RTL9" s="371"/>
      <c r="RTM9" s="482"/>
      <c r="RTN9" s="30"/>
      <c r="RTO9" s="371"/>
      <c r="RTP9" s="482"/>
      <c r="RTQ9" s="21"/>
      <c r="RTR9" s="21"/>
      <c r="RTS9" s="153"/>
      <c r="RTT9" s="197"/>
      <c r="RTU9" s="30"/>
      <c r="RTV9" s="371"/>
      <c r="RTW9" s="30"/>
      <c r="RTX9" s="371"/>
      <c r="RTY9" s="30"/>
      <c r="RTZ9" s="373"/>
      <c r="RUA9" s="30"/>
      <c r="RUB9" s="371"/>
      <c r="RUC9" s="482"/>
      <c r="RUD9" s="30"/>
      <c r="RUE9" s="371"/>
      <c r="RUF9" s="482"/>
      <c r="RUG9" s="21"/>
      <c r="RUH9" s="21"/>
      <c r="RUI9" s="153"/>
      <c r="RUJ9" s="197"/>
      <c r="RUK9" s="30"/>
      <c r="RUL9" s="371"/>
      <c r="RUM9" s="30"/>
      <c r="RUN9" s="371"/>
      <c r="RUO9" s="30"/>
      <c r="RUP9" s="373"/>
      <c r="RUQ9" s="30"/>
      <c r="RUR9" s="371"/>
      <c r="RUS9" s="482"/>
      <c r="RUT9" s="30"/>
      <c r="RUU9" s="371"/>
      <c r="RUV9" s="482"/>
      <c r="RUW9" s="21"/>
      <c r="RUX9" s="21"/>
      <c r="RUY9" s="153"/>
      <c r="RUZ9" s="197"/>
      <c r="RVA9" s="30"/>
      <c r="RVB9" s="371"/>
      <c r="RVC9" s="30"/>
      <c r="RVD9" s="371"/>
      <c r="RVE9" s="30"/>
      <c r="RVF9" s="373"/>
      <c r="RVG9" s="30"/>
      <c r="RVH9" s="371"/>
      <c r="RVI9" s="482"/>
      <c r="RVJ9" s="30"/>
      <c r="RVK9" s="371"/>
      <c r="RVL9" s="482"/>
      <c r="RVM9" s="21"/>
      <c r="RVN9" s="21"/>
      <c r="RVO9" s="153"/>
      <c r="RVP9" s="197"/>
      <c r="RVQ9" s="30"/>
      <c r="RVR9" s="371"/>
      <c r="RVS9" s="30"/>
      <c r="RVT9" s="371"/>
      <c r="RVU9" s="30"/>
      <c r="RVV9" s="373"/>
      <c r="RVW9" s="30"/>
      <c r="RVX9" s="371"/>
      <c r="RVY9" s="482"/>
      <c r="RVZ9" s="30"/>
      <c r="RWA9" s="371"/>
      <c r="RWB9" s="482"/>
      <c r="RWC9" s="21"/>
      <c r="RWD9" s="21"/>
      <c r="RWE9" s="153"/>
      <c r="RWF9" s="197"/>
      <c r="RWG9" s="30"/>
      <c r="RWH9" s="371"/>
      <c r="RWI9" s="30"/>
      <c r="RWJ9" s="371"/>
      <c r="RWK9" s="30"/>
      <c r="RWL9" s="373"/>
      <c r="RWM9" s="30"/>
      <c r="RWN9" s="371"/>
      <c r="RWO9" s="482"/>
      <c r="RWP9" s="30"/>
      <c r="RWQ9" s="371"/>
      <c r="RWR9" s="482"/>
      <c r="RWS9" s="21"/>
      <c r="RWT9" s="21"/>
      <c r="RWU9" s="153"/>
      <c r="RWV9" s="197"/>
      <c r="RWW9" s="30"/>
      <c r="RWX9" s="371"/>
      <c r="RWY9" s="30"/>
      <c r="RWZ9" s="371"/>
      <c r="RXA9" s="30"/>
      <c r="RXB9" s="373"/>
      <c r="RXC9" s="30"/>
      <c r="RXD9" s="371"/>
      <c r="RXE9" s="482"/>
      <c r="RXF9" s="30"/>
      <c r="RXG9" s="371"/>
      <c r="RXH9" s="482"/>
      <c r="RXI9" s="21"/>
      <c r="RXJ9" s="21"/>
      <c r="RXK9" s="153"/>
      <c r="RXL9" s="197"/>
      <c r="RXM9" s="30"/>
      <c r="RXN9" s="371"/>
      <c r="RXO9" s="30"/>
      <c r="RXP9" s="371"/>
      <c r="RXQ9" s="30"/>
      <c r="RXR9" s="373"/>
      <c r="RXS9" s="30"/>
      <c r="RXT9" s="371"/>
      <c r="RXU9" s="482"/>
      <c r="RXV9" s="30"/>
      <c r="RXW9" s="371"/>
      <c r="RXX9" s="482"/>
      <c r="RXY9" s="21"/>
      <c r="RXZ9" s="21"/>
      <c r="RYA9" s="153"/>
      <c r="RYB9" s="197"/>
      <c r="RYC9" s="30"/>
      <c r="RYD9" s="371"/>
      <c r="RYE9" s="30"/>
      <c r="RYF9" s="371"/>
      <c r="RYG9" s="30"/>
      <c r="RYH9" s="373"/>
      <c r="RYI9" s="30"/>
      <c r="RYJ9" s="371"/>
      <c r="RYK9" s="482"/>
      <c r="RYL9" s="30"/>
      <c r="RYM9" s="371"/>
      <c r="RYN9" s="482"/>
      <c r="RYO9" s="21"/>
      <c r="RYP9" s="21"/>
      <c r="RYQ9" s="153"/>
      <c r="RYR9" s="197"/>
      <c r="RYS9" s="30"/>
      <c r="RYT9" s="371"/>
      <c r="RYU9" s="30"/>
      <c r="RYV9" s="371"/>
      <c r="RYW9" s="30"/>
      <c r="RYX9" s="373"/>
      <c r="RYY9" s="30"/>
      <c r="RYZ9" s="371"/>
      <c r="RZA9" s="482"/>
      <c r="RZB9" s="30"/>
      <c r="RZC9" s="371"/>
      <c r="RZD9" s="482"/>
      <c r="RZE9" s="21"/>
      <c r="RZF9" s="21"/>
      <c r="RZG9" s="153"/>
      <c r="RZH9" s="197"/>
      <c r="RZI9" s="30"/>
      <c r="RZJ9" s="371"/>
      <c r="RZK9" s="30"/>
      <c r="RZL9" s="371"/>
      <c r="RZM9" s="30"/>
      <c r="RZN9" s="373"/>
      <c r="RZO9" s="30"/>
      <c r="RZP9" s="371"/>
      <c r="RZQ9" s="482"/>
      <c r="RZR9" s="30"/>
      <c r="RZS9" s="371"/>
      <c r="RZT9" s="482"/>
      <c r="RZU9" s="21"/>
      <c r="RZV9" s="21"/>
      <c r="RZW9" s="153"/>
      <c r="RZX9" s="197"/>
      <c r="RZY9" s="30"/>
      <c r="RZZ9" s="371"/>
      <c r="SAA9" s="30"/>
      <c r="SAB9" s="371"/>
      <c r="SAC9" s="30"/>
      <c r="SAD9" s="373"/>
      <c r="SAE9" s="30"/>
      <c r="SAF9" s="371"/>
      <c r="SAG9" s="482"/>
      <c r="SAH9" s="30"/>
      <c r="SAI9" s="371"/>
      <c r="SAJ9" s="482"/>
      <c r="SAK9" s="21"/>
      <c r="SAL9" s="21"/>
      <c r="SAM9" s="153"/>
      <c r="SAN9" s="197"/>
      <c r="SAO9" s="30"/>
      <c r="SAP9" s="371"/>
      <c r="SAQ9" s="30"/>
      <c r="SAR9" s="371"/>
      <c r="SAS9" s="30"/>
      <c r="SAT9" s="373"/>
      <c r="SAU9" s="30"/>
      <c r="SAV9" s="371"/>
      <c r="SAW9" s="482"/>
      <c r="SAX9" s="30"/>
      <c r="SAY9" s="371"/>
      <c r="SAZ9" s="482"/>
      <c r="SBA9" s="21"/>
      <c r="SBB9" s="21"/>
      <c r="SBC9" s="153"/>
      <c r="SBD9" s="197"/>
      <c r="SBE9" s="30"/>
      <c r="SBF9" s="371"/>
      <c r="SBG9" s="30"/>
      <c r="SBH9" s="371"/>
      <c r="SBI9" s="30"/>
      <c r="SBJ9" s="373"/>
      <c r="SBK9" s="30"/>
      <c r="SBL9" s="371"/>
      <c r="SBM9" s="482"/>
      <c r="SBN9" s="30"/>
      <c r="SBO9" s="371"/>
      <c r="SBP9" s="482"/>
      <c r="SBQ9" s="21"/>
      <c r="SBR9" s="21"/>
      <c r="SBS9" s="153"/>
      <c r="SBT9" s="197"/>
      <c r="SBU9" s="30"/>
      <c r="SBV9" s="371"/>
      <c r="SBW9" s="30"/>
      <c r="SBX9" s="371"/>
      <c r="SBY9" s="30"/>
      <c r="SBZ9" s="373"/>
      <c r="SCA9" s="30"/>
      <c r="SCB9" s="371"/>
      <c r="SCC9" s="482"/>
      <c r="SCD9" s="30"/>
      <c r="SCE9" s="371"/>
      <c r="SCF9" s="482"/>
      <c r="SCG9" s="21"/>
      <c r="SCH9" s="21"/>
      <c r="SCI9" s="153"/>
      <c r="SCJ9" s="197"/>
      <c r="SCK9" s="30"/>
      <c r="SCL9" s="371"/>
      <c r="SCM9" s="30"/>
      <c r="SCN9" s="371"/>
      <c r="SCO9" s="30"/>
      <c r="SCP9" s="373"/>
      <c r="SCQ9" s="30"/>
      <c r="SCR9" s="371"/>
      <c r="SCS9" s="482"/>
      <c r="SCT9" s="30"/>
      <c r="SCU9" s="371"/>
      <c r="SCV9" s="482"/>
      <c r="SCW9" s="21"/>
      <c r="SCX9" s="21"/>
      <c r="SCY9" s="153"/>
      <c r="SCZ9" s="197"/>
      <c r="SDA9" s="30"/>
      <c r="SDB9" s="371"/>
      <c r="SDC9" s="30"/>
      <c r="SDD9" s="371"/>
      <c r="SDE9" s="30"/>
      <c r="SDF9" s="373"/>
      <c r="SDG9" s="30"/>
      <c r="SDH9" s="371"/>
      <c r="SDI9" s="482"/>
      <c r="SDJ9" s="30"/>
      <c r="SDK9" s="371"/>
      <c r="SDL9" s="482"/>
      <c r="SDM9" s="21"/>
      <c r="SDN9" s="21"/>
      <c r="SDO9" s="153"/>
      <c r="SDP9" s="197"/>
      <c r="SDQ9" s="30"/>
      <c r="SDR9" s="371"/>
      <c r="SDS9" s="30"/>
      <c r="SDT9" s="371"/>
      <c r="SDU9" s="30"/>
      <c r="SDV9" s="373"/>
      <c r="SDW9" s="30"/>
      <c r="SDX9" s="371"/>
      <c r="SDY9" s="482"/>
      <c r="SDZ9" s="30"/>
      <c r="SEA9" s="371"/>
      <c r="SEB9" s="482"/>
      <c r="SEC9" s="21"/>
      <c r="SED9" s="21"/>
      <c r="SEE9" s="153"/>
      <c r="SEF9" s="197"/>
      <c r="SEG9" s="30"/>
      <c r="SEH9" s="371"/>
      <c r="SEI9" s="30"/>
      <c r="SEJ9" s="371"/>
      <c r="SEK9" s="30"/>
      <c r="SEL9" s="373"/>
      <c r="SEM9" s="30"/>
      <c r="SEN9" s="371"/>
      <c r="SEO9" s="482"/>
      <c r="SEP9" s="30"/>
      <c r="SEQ9" s="371"/>
      <c r="SER9" s="482"/>
      <c r="SES9" s="21"/>
      <c r="SET9" s="21"/>
      <c r="SEU9" s="153"/>
      <c r="SEV9" s="197"/>
      <c r="SEW9" s="30"/>
      <c r="SEX9" s="371"/>
      <c r="SEY9" s="30"/>
      <c r="SEZ9" s="371"/>
      <c r="SFA9" s="30"/>
      <c r="SFB9" s="373"/>
      <c r="SFC9" s="30"/>
      <c r="SFD9" s="371"/>
      <c r="SFE9" s="482"/>
      <c r="SFF9" s="30"/>
      <c r="SFG9" s="371"/>
      <c r="SFH9" s="482"/>
      <c r="SFI9" s="21"/>
      <c r="SFJ9" s="21"/>
      <c r="SFK9" s="153"/>
      <c r="SFL9" s="197"/>
      <c r="SFM9" s="30"/>
      <c r="SFN9" s="371"/>
      <c r="SFO9" s="30"/>
      <c r="SFP9" s="371"/>
      <c r="SFQ9" s="30"/>
      <c r="SFR9" s="373"/>
      <c r="SFS9" s="30"/>
      <c r="SFT9" s="371"/>
      <c r="SFU9" s="482"/>
      <c r="SFV9" s="30"/>
      <c r="SFW9" s="371"/>
      <c r="SFX9" s="482"/>
      <c r="SFY9" s="21"/>
      <c r="SFZ9" s="21"/>
      <c r="SGA9" s="153"/>
      <c r="SGB9" s="197"/>
      <c r="SGC9" s="30"/>
      <c r="SGD9" s="371"/>
      <c r="SGE9" s="30"/>
      <c r="SGF9" s="371"/>
      <c r="SGG9" s="30"/>
      <c r="SGH9" s="373"/>
      <c r="SGI9" s="30"/>
      <c r="SGJ9" s="371"/>
      <c r="SGK9" s="482"/>
      <c r="SGL9" s="30"/>
      <c r="SGM9" s="371"/>
      <c r="SGN9" s="482"/>
      <c r="SGO9" s="21"/>
      <c r="SGP9" s="21"/>
      <c r="SGQ9" s="153"/>
      <c r="SGR9" s="197"/>
      <c r="SGS9" s="30"/>
      <c r="SGT9" s="371"/>
      <c r="SGU9" s="30"/>
      <c r="SGV9" s="371"/>
      <c r="SGW9" s="30"/>
      <c r="SGX9" s="373"/>
      <c r="SGY9" s="30"/>
      <c r="SGZ9" s="371"/>
      <c r="SHA9" s="482"/>
      <c r="SHB9" s="30"/>
      <c r="SHC9" s="371"/>
      <c r="SHD9" s="482"/>
      <c r="SHE9" s="21"/>
      <c r="SHF9" s="21"/>
      <c r="SHG9" s="153"/>
      <c r="SHH9" s="197"/>
      <c r="SHI9" s="30"/>
      <c r="SHJ9" s="371"/>
      <c r="SHK9" s="30"/>
      <c r="SHL9" s="371"/>
      <c r="SHM9" s="30"/>
      <c r="SHN9" s="373"/>
      <c r="SHO9" s="30"/>
      <c r="SHP9" s="371"/>
      <c r="SHQ9" s="482"/>
      <c r="SHR9" s="30"/>
      <c r="SHS9" s="371"/>
      <c r="SHT9" s="482"/>
      <c r="SHU9" s="21"/>
      <c r="SHV9" s="21"/>
      <c r="SHW9" s="153"/>
      <c r="SHX9" s="197"/>
      <c r="SHY9" s="30"/>
      <c r="SHZ9" s="371"/>
      <c r="SIA9" s="30"/>
      <c r="SIB9" s="371"/>
      <c r="SIC9" s="30"/>
      <c r="SID9" s="373"/>
      <c r="SIE9" s="30"/>
      <c r="SIF9" s="371"/>
      <c r="SIG9" s="482"/>
      <c r="SIH9" s="30"/>
      <c r="SII9" s="371"/>
      <c r="SIJ9" s="482"/>
      <c r="SIK9" s="21"/>
      <c r="SIL9" s="21"/>
      <c r="SIM9" s="153"/>
      <c r="SIN9" s="197"/>
      <c r="SIO9" s="30"/>
      <c r="SIP9" s="371"/>
      <c r="SIQ9" s="30"/>
      <c r="SIR9" s="371"/>
      <c r="SIS9" s="30"/>
      <c r="SIT9" s="373"/>
      <c r="SIU9" s="30"/>
      <c r="SIV9" s="371"/>
      <c r="SIW9" s="482"/>
      <c r="SIX9" s="30"/>
      <c r="SIY9" s="371"/>
      <c r="SIZ9" s="482"/>
      <c r="SJA9" s="21"/>
      <c r="SJB9" s="21"/>
      <c r="SJC9" s="153"/>
      <c r="SJD9" s="197"/>
      <c r="SJE9" s="30"/>
      <c r="SJF9" s="371"/>
      <c r="SJG9" s="30"/>
      <c r="SJH9" s="371"/>
      <c r="SJI9" s="30"/>
      <c r="SJJ9" s="373"/>
      <c r="SJK9" s="30"/>
      <c r="SJL9" s="371"/>
      <c r="SJM9" s="482"/>
      <c r="SJN9" s="30"/>
      <c r="SJO9" s="371"/>
      <c r="SJP9" s="482"/>
      <c r="SJQ9" s="21"/>
      <c r="SJR9" s="21"/>
      <c r="SJS9" s="153"/>
      <c r="SJT9" s="197"/>
      <c r="SJU9" s="30"/>
      <c r="SJV9" s="371"/>
      <c r="SJW9" s="30"/>
      <c r="SJX9" s="371"/>
      <c r="SJY9" s="30"/>
      <c r="SJZ9" s="373"/>
      <c r="SKA9" s="30"/>
      <c r="SKB9" s="371"/>
      <c r="SKC9" s="482"/>
      <c r="SKD9" s="30"/>
      <c r="SKE9" s="371"/>
      <c r="SKF9" s="482"/>
      <c r="SKG9" s="21"/>
      <c r="SKH9" s="21"/>
      <c r="SKI9" s="153"/>
      <c r="SKJ9" s="197"/>
      <c r="SKK9" s="30"/>
      <c r="SKL9" s="371"/>
      <c r="SKM9" s="30"/>
      <c r="SKN9" s="371"/>
      <c r="SKO9" s="30"/>
      <c r="SKP9" s="373"/>
      <c r="SKQ9" s="30"/>
      <c r="SKR9" s="371"/>
      <c r="SKS9" s="482"/>
      <c r="SKT9" s="30"/>
      <c r="SKU9" s="371"/>
      <c r="SKV9" s="482"/>
      <c r="SKW9" s="21"/>
      <c r="SKX9" s="21"/>
      <c r="SKY9" s="153"/>
      <c r="SKZ9" s="197"/>
      <c r="SLA9" s="30"/>
      <c r="SLB9" s="371"/>
      <c r="SLC9" s="30"/>
      <c r="SLD9" s="371"/>
      <c r="SLE9" s="30"/>
      <c r="SLF9" s="373"/>
      <c r="SLG9" s="30"/>
      <c r="SLH9" s="371"/>
      <c r="SLI9" s="482"/>
      <c r="SLJ9" s="30"/>
      <c r="SLK9" s="371"/>
      <c r="SLL9" s="482"/>
      <c r="SLM9" s="21"/>
      <c r="SLN9" s="21"/>
      <c r="SLO9" s="153"/>
      <c r="SLP9" s="197"/>
      <c r="SLQ9" s="30"/>
      <c r="SLR9" s="371"/>
      <c r="SLS9" s="30"/>
      <c r="SLT9" s="371"/>
      <c r="SLU9" s="30"/>
      <c r="SLV9" s="373"/>
      <c r="SLW9" s="30"/>
      <c r="SLX9" s="371"/>
      <c r="SLY9" s="482"/>
      <c r="SLZ9" s="30"/>
      <c r="SMA9" s="371"/>
      <c r="SMB9" s="482"/>
      <c r="SMC9" s="21"/>
      <c r="SMD9" s="21"/>
      <c r="SME9" s="153"/>
      <c r="SMF9" s="197"/>
      <c r="SMG9" s="30"/>
      <c r="SMH9" s="371"/>
      <c r="SMI9" s="30"/>
      <c r="SMJ9" s="371"/>
      <c r="SMK9" s="30"/>
      <c r="SML9" s="373"/>
      <c r="SMM9" s="30"/>
      <c r="SMN9" s="371"/>
      <c r="SMO9" s="482"/>
      <c r="SMP9" s="30"/>
      <c r="SMQ9" s="371"/>
      <c r="SMR9" s="482"/>
      <c r="SMS9" s="21"/>
      <c r="SMT9" s="21"/>
      <c r="SMU9" s="153"/>
      <c r="SMV9" s="197"/>
      <c r="SMW9" s="30"/>
      <c r="SMX9" s="371"/>
      <c r="SMY9" s="30"/>
      <c r="SMZ9" s="371"/>
      <c r="SNA9" s="30"/>
      <c r="SNB9" s="373"/>
      <c r="SNC9" s="30"/>
      <c r="SND9" s="371"/>
      <c r="SNE9" s="482"/>
      <c r="SNF9" s="30"/>
      <c r="SNG9" s="371"/>
      <c r="SNH9" s="482"/>
      <c r="SNI9" s="21"/>
      <c r="SNJ9" s="21"/>
      <c r="SNK9" s="153"/>
      <c r="SNL9" s="197"/>
      <c r="SNM9" s="30"/>
      <c r="SNN9" s="371"/>
      <c r="SNO9" s="30"/>
      <c r="SNP9" s="371"/>
      <c r="SNQ9" s="30"/>
      <c r="SNR9" s="373"/>
      <c r="SNS9" s="30"/>
      <c r="SNT9" s="371"/>
      <c r="SNU9" s="482"/>
      <c r="SNV9" s="30"/>
      <c r="SNW9" s="371"/>
      <c r="SNX9" s="482"/>
      <c r="SNY9" s="21"/>
      <c r="SNZ9" s="21"/>
      <c r="SOA9" s="153"/>
      <c r="SOB9" s="197"/>
      <c r="SOC9" s="30"/>
      <c r="SOD9" s="371"/>
      <c r="SOE9" s="30"/>
      <c r="SOF9" s="371"/>
      <c r="SOG9" s="30"/>
      <c r="SOH9" s="373"/>
      <c r="SOI9" s="30"/>
      <c r="SOJ9" s="371"/>
      <c r="SOK9" s="482"/>
      <c r="SOL9" s="30"/>
      <c r="SOM9" s="371"/>
      <c r="SON9" s="482"/>
      <c r="SOO9" s="21"/>
      <c r="SOP9" s="21"/>
      <c r="SOQ9" s="153"/>
      <c r="SOR9" s="197"/>
      <c r="SOS9" s="30"/>
      <c r="SOT9" s="371"/>
      <c r="SOU9" s="30"/>
      <c r="SOV9" s="371"/>
      <c r="SOW9" s="30"/>
      <c r="SOX9" s="373"/>
      <c r="SOY9" s="30"/>
      <c r="SOZ9" s="371"/>
      <c r="SPA9" s="482"/>
      <c r="SPB9" s="30"/>
      <c r="SPC9" s="371"/>
      <c r="SPD9" s="482"/>
      <c r="SPE9" s="21"/>
      <c r="SPF9" s="21"/>
      <c r="SPG9" s="153"/>
      <c r="SPH9" s="197"/>
      <c r="SPI9" s="30"/>
      <c r="SPJ9" s="371"/>
      <c r="SPK9" s="30"/>
      <c r="SPL9" s="371"/>
      <c r="SPM9" s="30"/>
      <c r="SPN9" s="373"/>
      <c r="SPO9" s="30"/>
      <c r="SPP9" s="371"/>
      <c r="SPQ9" s="482"/>
      <c r="SPR9" s="30"/>
      <c r="SPS9" s="371"/>
      <c r="SPT9" s="482"/>
      <c r="SPU9" s="21"/>
      <c r="SPV9" s="21"/>
      <c r="SPW9" s="153"/>
      <c r="SPX9" s="197"/>
      <c r="SPY9" s="30"/>
      <c r="SPZ9" s="371"/>
      <c r="SQA9" s="30"/>
      <c r="SQB9" s="371"/>
      <c r="SQC9" s="30"/>
      <c r="SQD9" s="373"/>
      <c r="SQE9" s="30"/>
      <c r="SQF9" s="371"/>
      <c r="SQG9" s="482"/>
      <c r="SQH9" s="30"/>
      <c r="SQI9" s="371"/>
      <c r="SQJ9" s="482"/>
      <c r="SQK9" s="21"/>
      <c r="SQL9" s="21"/>
      <c r="SQM9" s="153"/>
      <c r="SQN9" s="197"/>
      <c r="SQO9" s="30"/>
      <c r="SQP9" s="371"/>
      <c r="SQQ9" s="30"/>
      <c r="SQR9" s="371"/>
      <c r="SQS9" s="30"/>
      <c r="SQT9" s="373"/>
      <c r="SQU9" s="30"/>
      <c r="SQV9" s="371"/>
      <c r="SQW9" s="482"/>
      <c r="SQX9" s="30"/>
      <c r="SQY9" s="371"/>
      <c r="SQZ9" s="482"/>
      <c r="SRA9" s="21"/>
      <c r="SRB9" s="21"/>
      <c r="SRC9" s="153"/>
      <c r="SRD9" s="197"/>
      <c r="SRE9" s="30"/>
      <c r="SRF9" s="371"/>
      <c r="SRG9" s="30"/>
      <c r="SRH9" s="371"/>
      <c r="SRI9" s="30"/>
      <c r="SRJ9" s="373"/>
      <c r="SRK9" s="30"/>
      <c r="SRL9" s="371"/>
      <c r="SRM9" s="482"/>
      <c r="SRN9" s="30"/>
      <c r="SRO9" s="371"/>
      <c r="SRP9" s="482"/>
      <c r="SRQ9" s="21"/>
      <c r="SRR9" s="21"/>
      <c r="SRS9" s="153"/>
      <c r="SRT9" s="197"/>
      <c r="SRU9" s="30"/>
      <c r="SRV9" s="371"/>
      <c r="SRW9" s="30"/>
      <c r="SRX9" s="371"/>
      <c r="SRY9" s="30"/>
      <c r="SRZ9" s="373"/>
      <c r="SSA9" s="30"/>
      <c r="SSB9" s="371"/>
      <c r="SSC9" s="482"/>
      <c r="SSD9" s="30"/>
      <c r="SSE9" s="371"/>
      <c r="SSF9" s="482"/>
      <c r="SSG9" s="21"/>
      <c r="SSH9" s="21"/>
      <c r="SSI9" s="153"/>
      <c r="SSJ9" s="197"/>
      <c r="SSK9" s="30"/>
      <c r="SSL9" s="371"/>
      <c r="SSM9" s="30"/>
      <c r="SSN9" s="371"/>
      <c r="SSO9" s="30"/>
      <c r="SSP9" s="373"/>
      <c r="SSQ9" s="30"/>
      <c r="SSR9" s="371"/>
      <c r="SSS9" s="482"/>
      <c r="SST9" s="30"/>
      <c r="SSU9" s="371"/>
      <c r="SSV9" s="482"/>
      <c r="SSW9" s="21"/>
      <c r="SSX9" s="21"/>
      <c r="SSY9" s="153"/>
      <c r="SSZ9" s="197"/>
      <c r="STA9" s="30"/>
      <c r="STB9" s="371"/>
      <c r="STC9" s="30"/>
      <c r="STD9" s="371"/>
      <c r="STE9" s="30"/>
      <c r="STF9" s="373"/>
      <c r="STG9" s="30"/>
      <c r="STH9" s="371"/>
      <c r="STI9" s="482"/>
      <c r="STJ9" s="30"/>
      <c r="STK9" s="371"/>
      <c r="STL9" s="482"/>
      <c r="STM9" s="21"/>
      <c r="STN9" s="21"/>
      <c r="STO9" s="153"/>
      <c r="STP9" s="197"/>
      <c r="STQ9" s="30"/>
      <c r="STR9" s="371"/>
      <c r="STS9" s="30"/>
      <c r="STT9" s="371"/>
      <c r="STU9" s="30"/>
      <c r="STV9" s="373"/>
      <c r="STW9" s="30"/>
      <c r="STX9" s="371"/>
      <c r="STY9" s="482"/>
      <c r="STZ9" s="30"/>
      <c r="SUA9" s="371"/>
      <c r="SUB9" s="482"/>
      <c r="SUC9" s="21"/>
      <c r="SUD9" s="21"/>
      <c r="SUE9" s="153"/>
      <c r="SUF9" s="197"/>
      <c r="SUG9" s="30"/>
      <c r="SUH9" s="371"/>
      <c r="SUI9" s="30"/>
      <c r="SUJ9" s="371"/>
      <c r="SUK9" s="30"/>
      <c r="SUL9" s="373"/>
      <c r="SUM9" s="30"/>
      <c r="SUN9" s="371"/>
      <c r="SUO9" s="482"/>
      <c r="SUP9" s="30"/>
      <c r="SUQ9" s="371"/>
      <c r="SUR9" s="482"/>
      <c r="SUS9" s="21"/>
      <c r="SUT9" s="21"/>
      <c r="SUU9" s="153"/>
      <c r="SUV9" s="197"/>
      <c r="SUW9" s="30"/>
      <c r="SUX9" s="371"/>
      <c r="SUY9" s="30"/>
      <c r="SUZ9" s="371"/>
      <c r="SVA9" s="30"/>
      <c r="SVB9" s="373"/>
      <c r="SVC9" s="30"/>
      <c r="SVD9" s="371"/>
      <c r="SVE9" s="482"/>
      <c r="SVF9" s="30"/>
      <c r="SVG9" s="371"/>
      <c r="SVH9" s="482"/>
      <c r="SVI9" s="21"/>
      <c r="SVJ9" s="21"/>
      <c r="SVK9" s="153"/>
      <c r="SVL9" s="197"/>
      <c r="SVM9" s="30"/>
      <c r="SVN9" s="371"/>
      <c r="SVO9" s="30"/>
      <c r="SVP9" s="371"/>
      <c r="SVQ9" s="30"/>
      <c r="SVR9" s="373"/>
      <c r="SVS9" s="30"/>
      <c r="SVT9" s="371"/>
      <c r="SVU9" s="482"/>
      <c r="SVV9" s="30"/>
      <c r="SVW9" s="371"/>
      <c r="SVX9" s="482"/>
      <c r="SVY9" s="21"/>
      <c r="SVZ9" s="21"/>
      <c r="SWA9" s="153"/>
      <c r="SWB9" s="197"/>
      <c r="SWC9" s="30"/>
      <c r="SWD9" s="371"/>
      <c r="SWE9" s="30"/>
      <c r="SWF9" s="371"/>
      <c r="SWG9" s="30"/>
      <c r="SWH9" s="373"/>
      <c r="SWI9" s="30"/>
      <c r="SWJ9" s="371"/>
      <c r="SWK9" s="482"/>
      <c r="SWL9" s="30"/>
      <c r="SWM9" s="371"/>
      <c r="SWN9" s="482"/>
      <c r="SWO9" s="21"/>
      <c r="SWP9" s="21"/>
      <c r="SWQ9" s="153"/>
      <c r="SWR9" s="197"/>
      <c r="SWS9" s="30"/>
      <c r="SWT9" s="371"/>
      <c r="SWU9" s="30"/>
      <c r="SWV9" s="371"/>
      <c r="SWW9" s="30"/>
      <c r="SWX9" s="373"/>
      <c r="SWY9" s="30"/>
      <c r="SWZ9" s="371"/>
      <c r="SXA9" s="482"/>
      <c r="SXB9" s="30"/>
      <c r="SXC9" s="371"/>
      <c r="SXD9" s="482"/>
      <c r="SXE9" s="21"/>
      <c r="SXF9" s="21"/>
      <c r="SXG9" s="153"/>
      <c r="SXH9" s="197"/>
      <c r="SXI9" s="30"/>
      <c r="SXJ9" s="371"/>
      <c r="SXK9" s="30"/>
      <c r="SXL9" s="371"/>
      <c r="SXM9" s="30"/>
      <c r="SXN9" s="373"/>
      <c r="SXO9" s="30"/>
      <c r="SXP9" s="371"/>
      <c r="SXQ9" s="482"/>
      <c r="SXR9" s="30"/>
      <c r="SXS9" s="371"/>
      <c r="SXT9" s="482"/>
      <c r="SXU9" s="21"/>
      <c r="SXV9" s="21"/>
      <c r="SXW9" s="153"/>
      <c r="SXX9" s="197"/>
      <c r="SXY9" s="30"/>
      <c r="SXZ9" s="371"/>
      <c r="SYA9" s="30"/>
      <c r="SYB9" s="371"/>
      <c r="SYC9" s="30"/>
      <c r="SYD9" s="373"/>
      <c r="SYE9" s="30"/>
      <c r="SYF9" s="371"/>
      <c r="SYG9" s="482"/>
      <c r="SYH9" s="30"/>
      <c r="SYI9" s="371"/>
      <c r="SYJ9" s="482"/>
      <c r="SYK9" s="21"/>
      <c r="SYL9" s="21"/>
      <c r="SYM9" s="153"/>
      <c r="SYN9" s="197"/>
      <c r="SYO9" s="30"/>
      <c r="SYP9" s="371"/>
      <c r="SYQ9" s="30"/>
      <c r="SYR9" s="371"/>
      <c r="SYS9" s="30"/>
      <c r="SYT9" s="373"/>
      <c r="SYU9" s="30"/>
      <c r="SYV9" s="371"/>
      <c r="SYW9" s="482"/>
      <c r="SYX9" s="30"/>
      <c r="SYY9" s="371"/>
      <c r="SYZ9" s="482"/>
      <c r="SZA9" s="21"/>
      <c r="SZB9" s="21"/>
      <c r="SZC9" s="153"/>
      <c r="SZD9" s="197"/>
      <c r="SZE9" s="30"/>
      <c r="SZF9" s="371"/>
      <c r="SZG9" s="30"/>
      <c r="SZH9" s="371"/>
      <c r="SZI9" s="30"/>
      <c r="SZJ9" s="373"/>
      <c r="SZK9" s="30"/>
      <c r="SZL9" s="371"/>
      <c r="SZM9" s="482"/>
      <c r="SZN9" s="30"/>
      <c r="SZO9" s="371"/>
      <c r="SZP9" s="482"/>
      <c r="SZQ9" s="21"/>
      <c r="SZR9" s="21"/>
      <c r="SZS9" s="153"/>
      <c r="SZT9" s="197"/>
      <c r="SZU9" s="30"/>
      <c r="SZV9" s="371"/>
      <c r="SZW9" s="30"/>
      <c r="SZX9" s="371"/>
      <c r="SZY9" s="30"/>
      <c r="SZZ9" s="373"/>
      <c r="TAA9" s="30"/>
      <c r="TAB9" s="371"/>
      <c r="TAC9" s="482"/>
      <c r="TAD9" s="30"/>
      <c r="TAE9" s="371"/>
      <c r="TAF9" s="482"/>
      <c r="TAG9" s="21"/>
      <c r="TAH9" s="21"/>
      <c r="TAI9" s="153"/>
      <c r="TAJ9" s="197"/>
      <c r="TAK9" s="30"/>
      <c r="TAL9" s="371"/>
      <c r="TAM9" s="30"/>
      <c r="TAN9" s="371"/>
      <c r="TAO9" s="30"/>
      <c r="TAP9" s="373"/>
      <c r="TAQ9" s="30"/>
      <c r="TAR9" s="371"/>
      <c r="TAS9" s="482"/>
      <c r="TAT9" s="30"/>
      <c r="TAU9" s="371"/>
      <c r="TAV9" s="482"/>
      <c r="TAW9" s="21"/>
      <c r="TAX9" s="21"/>
      <c r="TAY9" s="153"/>
      <c r="TAZ9" s="197"/>
      <c r="TBA9" s="30"/>
      <c r="TBB9" s="371"/>
      <c r="TBC9" s="30"/>
      <c r="TBD9" s="371"/>
      <c r="TBE9" s="30"/>
      <c r="TBF9" s="373"/>
      <c r="TBG9" s="30"/>
      <c r="TBH9" s="371"/>
      <c r="TBI9" s="482"/>
      <c r="TBJ9" s="30"/>
      <c r="TBK9" s="371"/>
      <c r="TBL9" s="482"/>
      <c r="TBM9" s="21"/>
      <c r="TBN9" s="21"/>
      <c r="TBO9" s="153"/>
      <c r="TBP9" s="197"/>
      <c r="TBQ9" s="30"/>
      <c r="TBR9" s="371"/>
      <c r="TBS9" s="30"/>
      <c r="TBT9" s="371"/>
      <c r="TBU9" s="30"/>
      <c r="TBV9" s="373"/>
      <c r="TBW9" s="30"/>
      <c r="TBX9" s="371"/>
      <c r="TBY9" s="482"/>
      <c r="TBZ9" s="30"/>
      <c r="TCA9" s="371"/>
      <c r="TCB9" s="482"/>
      <c r="TCC9" s="21"/>
      <c r="TCD9" s="21"/>
      <c r="TCE9" s="153"/>
      <c r="TCF9" s="197"/>
      <c r="TCG9" s="30"/>
      <c r="TCH9" s="371"/>
      <c r="TCI9" s="30"/>
      <c r="TCJ9" s="371"/>
      <c r="TCK9" s="30"/>
      <c r="TCL9" s="373"/>
      <c r="TCM9" s="30"/>
      <c r="TCN9" s="371"/>
      <c r="TCO9" s="482"/>
      <c r="TCP9" s="30"/>
      <c r="TCQ9" s="371"/>
      <c r="TCR9" s="482"/>
      <c r="TCS9" s="21"/>
      <c r="TCT9" s="21"/>
      <c r="TCU9" s="153"/>
      <c r="TCV9" s="197"/>
      <c r="TCW9" s="30"/>
      <c r="TCX9" s="371"/>
      <c r="TCY9" s="30"/>
      <c r="TCZ9" s="371"/>
      <c r="TDA9" s="30"/>
      <c r="TDB9" s="373"/>
      <c r="TDC9" s="30"/>
      <c r="TDD9" s="371"/>
      <c r="TDE9" s="482"/>
      <c r="TDF9" s="30"/>
      <c r="TDG9" s="371"/>
      <c r="TDH9" s="482"/>
      <c r="TDI9" s="21"/>
      <c r="TDJ9" s="21"/>
      <c r="TDK9" s="153"/>
      <c r="TDL9" s="197"/>
      <c r="TDM9" s="30"/>
      <c r="TDN9" s="371"/>
      <c r="TDO9" s="30"/>
      <c r="TDP9" s="371"/>
      <c r="TDQ9" s="30"/>
      <c r="TDR9" s="373"/>
      <c r="TDS9" s="30"/>
      <c r="TDT9" s="371"/>
      <c r="TDU9" s="482"/>
      <c r="TDV9" s="30"/>
      <c r="TDW9" s="371"/>
      <c r="TDX9" s="482"/>
      <c r="TDY9" s="21"/>
      <c r="TDZ9" s="21"/>
      <c r="TEA9" s="153"/>
      <c r="TEB9" s="197"/>
      <c r="TEC9" s="30"/>
      <c r="TED9" s="371"/>
      <c r="TEE9" s="30"/>
      <c r="TEF9" s="371"/>
      <c r="TEG9" s="30"/>
      <c r="TEH9" s="373"/>
      <c r="TEI9" s="30"/>
      <c r="TEJ9" s="371"/>
      <c r="TEK9" s="482"/>
      <c r="TEL9" s="30"/>
      <c r="TEM9" s="371"/>
      <c r="TEN9" s="482"/>
      <c r="TEO9" s="21"/>
      <c r="TEP9" s="21"/>
      <c r="TEQ9" s="153"/>
      <c r="TER9" s="197"/>
      <c r="TES9" s="30"/>
      <c r="TET9" s="371"/>
      <c r="TEU9" s="30"/>
      <c r="TEV9" s="371"/>
      <c r="TEW9" s="30"/>
      <c r="TEX9" s="373"/>
      <c r="TEY9" s="30"/>
      <c r="TEZ9" s="371"/>
      <c r="TFA9" s="482"/>
      <c r="TFB9" s="30"/>
      <c r="TFC9" s="371"/>
      <c r="TFD9" s="482"/>
      <c r="TFE9" s="21"/>
      <c r="TFF9" s="21"/>
      <c r="TFG9" s="153"/>
      <c r="TFH9" s="197"/>
      <c r="TFI9" s="30"/>
      <c r="TFJ9" s="371"/>
      <c r="TFK9" s="30"/>
      <c r="TFL9" s="371"/>
      <c r="TFM9" s="30"/>
      <c r="TFN9" s="373"/>
      <c r="TFO9" s="30"/>
      <c r="TFP9" s="371"/>
      <c r="TFQ9" s="482"/>
      <c r="TFR9" s="30"/>
      <c r="TFS9" s="371"/>
      <c r="TFT9" s="482"/>
      <c r="TFU9" s="21"/>
      <c r="TFV9" s="21"/>
      <c r="TFW9" s="153"/>
      <c r="TFX9" s="197"/>
      <c r="TFY9" s="30"/>
      <c r="TFZ9" s="371"/>
      <c r="TGA9" s="30"/>
      <c r="TGB9" s="371"/>
      <c r="TGC9" s="30"/>
      <c r="TGD9" s="373"/>
      <c r="TGE9" s="30"/>
      <c r="TGF9" s="371"/>
      <c r="TGG9" s="482"/>
      <c r="TGH9" s="30"/>
      <c r="TGI9" s="371"/>
      <c r="TGJ9" s="482"/>
      <c r="TGK9" s="21"/>
      <c r="TGL9" s="21"/>
      <c r="TGM9" s="153"/>
      <c r="TGN9" s="197"/>
      <c r="TGO9" s="30"/>
      <c r="TGP9" s="371"/>
      <c r="TGQ9" s="30"/>
      <c r="TGR9" s="371"/>
      <c r="TGS9" s="30"/>
      <c r="TGT9" s="373"/>
      <c r="TGU9" s="30"/>
      <c r="TGV9" s="371"/>
      <c r="TGW9" s="482"/>
      <c r="TGX9" s="30"/>
      <c r="TGY9" s="371"/>
      <c r="TGZ9" s="482"/>
      <c r="THA9" s="21"/>
      <c r="THB9" s="21"/>
      <c r="THC9" s="153"/>
      <c r="THD9" s="197"/>
      <c r="THE9" s="30"/>
      <c r="THF9" s="371"/>
      <c r="THG9" s="30"/>
      <c r="THH9" s="371"/>
      <c r="THI9" s="30"/>
      <c r="THJ9" s="373"/>
      <c r="THK9" s="30"/>
      <c r="THL9" s="371"/>
      <c r="THM9" s="482"/>
      <c r="THN9" s="30"/>
      <c r="THO9" s="371"/>
      <c r="THP9" s="482"/>
      <c r="THQ9" s="21"/>
      <c r="THR9" s="21"/>
      <c r="THS9" s="153"/>
      <c r="THT9" s="197"/>
      <c r="THU9" s="30"/>
      <c r="THV9" s="371"/>
      <c r="THW9" s="30"/>
      <c r="THX9" s="371"/>
      <c r="THY9" s="30"/>
      <c r="THZ9" s="373"/>
      <c r="TIA9" s="30"/>
      <c r="TIB9" s="371"/>
      <c r="TIC9" s="482"/>
      <c r="TID9" s="30"/>
      <c r="TIE9" s="371"/>
      <c r="TIF9" s="482"/>
      <c r="TIG9" s="21"/>
      <c r="TIH9" s="21"/>
      <c r="TII9" s="153"/>
      <c r="TIJ9" s="197"/>
      <c r="TIK9" s="30"/>
      <c r="TIL9" s="371"/>
      <c r="TIM9" s="30"/>
      <c r="TIN9" s="371"/>
      <c r="TIO9" s="30"/>
      <c r="TIP9" s="373"/>
      <c r="TIQ9" s="30"/>
      <c r="TIR9" s="371"/>
      <c r="TIS9" s="482"/>
      <c r="TIT9" s="30"/>
      <c r="TIU9" s="371"/>
      <c r="TIV9" s="482"/>
      <c r="TIW9" s="21"/>
      <c r="TIX9" s="21"/>
      <c r="TIY9" s="153"/>
      <c r="TIZ9" s="197"/>
      <c r="TJA9" s="30"/>
      <c r="TJB9" s="371"/>
      <c r="TJC9" s="30"/>
      <c r="TJD9" s="371"/>
      <c r="TJE9" s="30"/>
      <c r="TJF9" s="373"/>
      <c r="TJG9" s="30"/>
      <c r="TJH9" s="371"/>
      <c r="TJI9" s="482"/>
      <c r="TJJ9" s="30"/>
      <c r="TJK9" s="371"/>
      <c r="TJL9" s="482"/>
      <c r="TJM9" s="21"/>
      <c r="TJN9" s="21"/>
      <c r="TJO9" s="153"/>
      <c r="TJP9" s="197"/>
      <c r="TJQ9" s="30"/>
      <c r="TJR9" s="371"/>
      <c r="TJS9" s="30"/>
      <c r="TJT9" s="371"/>
      <c r="TJU9" s="30"/>
      <c r="TJV9" s="373"/>
      <c r="TJW9" s="30"/>
      <c r="TJX9" s="371"/>
      <c r="TJY9" s="482"/>
      <c r="TJZ9" s="30"/>
      <c r="TKA9" s="371"/>
      <c r="TKB9" s="482"/>
      <c r="TKC9" s="21"/>
      <c r="TKD9" s="21"/>
      <c r="TKE9" s="153"/>
      <c r="TKF9" s="197"/>
      <c r="TKG9" s="30"/>
      <c r="TKH9" s="371"/>
      <c r="TKI9" s="30"/>
      <c r="TKJ9" s="371"/>
      <c r="TKK9" s="30"/>
      <c r="TKL9" s="373"/>
      <c r="TKM9" s="30"/>
      <c r="TKN9" s="371"/>
      <c r="TKO9" s="482"/>
      <c r="TKP9" s="30"/>
      <c r="TKQ9" s="371"/>
      <c r="TKR9" s="482"/>
      <c r="TKS9" s="21"/>
      <c r="TKT9" s="21"/>
      <c r="TKU9" s="153"/>
      <c r="TKV9" s="197"/>
      <c r="TKW9" s="30"/>
      <c r="TKX9" s="371"/>
      <c r="TKY9" s="30"/>
      <c r="TKZ9" s="371"/>
      <c r="TLA9" s="30"/>
      <c r="TLB9" s="373"/>
      <c r="TLC9" s="30"/>
      <c r="TLD9" s="371"/>
      <c r="TLE9" s="482"/>
      <c r="TLF9" s="30"/>
      <c r="TLG9" s="371"/>
      <c r="TLH9" s="482"/>
      <c r="TLI9" s="21"/>
      <c r="TLJ9" s="21"/>
      <c r="TLK9" s="153"/>
      <c r="TLL9" s="197"/>
      <c r="TLM9" s="30"/>
      <c r="TLN9" s="371"/>
      <c r="TLO9" s="30"/>
      <c r="TLP9" s="371"/>
      <c r="TLQ9" s="30"/>
      <c r="TLR9" s="373"/>
      <c r="TLS9" s="30"/>
      <c r="TLT9" s="371"/>
      <c r="TLU9" s="482"/>
      <c r="TLV9" s="30"/>
      <c r="TLW9" s="371"/>
      <c r="TLX9" s="482"/>
      <c r="TLY9" s="21"/>
      <c r="TLZ9" s="21"/>
      <c r="TMA9" s="153"/>
      <c r="TMB9" s="197"/>
      <c r="TMC9" s="30"/>
      <c r="TMD9" s="371"/>
      <c r="TME9" s="30"/>
      <c r="TMF9" s="371"/>
      <c r="TMG9" s="30"/>
      <c r="TMH9" s="373"/>
      <c r="TMI9" s="30"/>
      <c r="TMJ9" s="371"/>
      <c r="TMK9" s="482"/>
      <c r="TML9" s="30"/>
      <c r="TMM9" s="371"/>
      <c r="TMN9" s="482"/>
      <c r="TMO9" s="21"/>
      <c r="TMP9" s="21"/>
      <c r="TMQ9" s="153"/>
      <c r="TMR9" s="197"/>
      <c r="TMS9" s="30"/>
      <c r="TMT9" s="371"/>
      <c r="TMU9" s="30"/>
      <c r="TMV9" s="371"/>
      <c r="TMW9" s="30"/>
      <c r="TMX9" s="373"/>
      <c r="TMY9" s="30"/>
      <c r="TMZ9" s="371"/>
      <c r="TNA9" s="482"/>
      <c r="TNB9" s="30"/>
      <c r="TNC9" s="371"/>
      <c r="TND9" s="482"/>
      <c r="TNE9" s="21"/>
      <c r="TNF9" s="21"/>
      <c r="TNG9" s="153"/>
      <c r="TNH9" s="197"/>
      <c r="TNI9" s="30"/>
      <c r="TNJ9" s="371"/>
      <c r="TNK9" s="30"/>
      <c r="TNL9" s="371"/>
      <c r="TNM9" s="30"/>
      <c r="TNN9" s="373"/>
      <c r="TNO9" s="30"/>
      <c r="TNP9" s="371"/>
      <c r="TNQ9" s="482"/>
      <c r="TNR9" s="30"/>
      <c r="TNS9" s="371"/>
      <c r="TNT9" s="482"/>
      <c r="TNU9" s="21"/>
      <c r="TNV9" s="21"/>
      <c r="TNW9" s="153"/>
      <c r="TNX9" s="197"/>
      <c r="TNY9" s="30"/>
      <c r="TNZ9" s="371"/>
      <c r="TOA9" s="30"/>
      <c r="TOB9" s="371"/>
      <c r="TOC9" s="30"/>
      <c r="TOD9" s="373"/>
      <c r="TOE9" s="30"/>
      <c r="TOF9" s="371"/>
      <c r="TOG9" s="482"/>
      <c r="TOH9" s="30"/>
      <c r="TOI9" s="371"/>
      <c r="TOJ9" s="482"/>
      <c r="TOK9" s="21"/>
      <c r="TOL9" s="21"/>
      <c r="TOM9" s="153"/>
      <c r="TON9" s="197"/>
      <c r="TOO9" s="30"/>
      <c r="TOP9" s="371"/>
      <c r="TOQ9" s="30"/>
      <c r="TOR9" s="371"/>
      <c r="TOS9" s="30"/>
      <c r="TOT9" s="373"/>
      <c r="TOU9" s="30"/>
      <c r="TOV9" s="371"/>
      <c r="TOW9" s="482"/>
      <c r="TOX9" s="30"/>
      <c r="TOY9" s="371"/>
      <c r="TOZ9" s="482"/>
      <c r="TPA9" s="21"/>
      <c r="TPB9" s="21"/>
      <c r="TPC9" s="153"/>
      <c r="TPD9" s="197"/>
      <c r="TPE9" s="30"/>
      <c r="TPF9" s="371"/>
      <c r="TPG9" s="30"/>
      <c r="TPH9" s="371"/>
      <c r="TPI9" s="30"/>
      <c r="TPJ9" s="373"/>
      <c r="TPK9" s="30"/>
      <c r="TPL9" s="371"/>
      <c r="TPM9" s="482"/>
      <c r="TPN9" s="30"/>
      <c r="TPO9" s="371"/>
      <c r="TPP9" s="482"/>
      <c r="TPQ9" s="21"/>
      <c r="TPR9" s="21"/>
      <c r="TPS9" s="153"/>
      <c r="TPT9" s="197"/>
      <c r="TPU9" s="30"/>
      <c r="TPV9" s="371"/>
      <c r="TPW9" s="30"/>
      <c r="TPX9" s="371"/>
      <c r="TPY9" s="30"/>
      <c r="TPZ9" s="373"/>
      <c r="TQA9" s="30"/>
      <c r="TQB9" s="371"/>
      <c r="TQC9" s="482"/>
      <c r="TQD9" s="30"/>
      <c r="TQE9" s="371"/>
      <c r="TQF9" s="482"/>
      <c r="TQG9" s="21"/>
      <c r="TQH9" s="21"/>
      <c r="TQI9" s="153"/>
      <c r="TQJ9" s="197"/>
      <c r="TQK9" s="30"/>
      <c r="TQL9" s="371"/>
      <c r="TQM9" s="30"/>
      <c r="TQN9" s="371"/>
      <c r="TQO9" s="30"/>
      <c r="TQP9" s="373"/>
      <c r="TQQ9" s="30"/>
      <c r="TQR9" s="371"/>
      <c r="TQS9" s="482"/>
      <c r="TQT9" s="30"/>
      <c r="TQU9" s="371"/>
      <c r="TQV9" s="482"/>
      <c r="TQW9" s="21"/>
      <c r="TQX9" s="21"/>
      <c r="TQY9" s="153"/>
      <c r="TQZ9" s="197"/>
      <c r="TRA9" s="30"/>
      <c r="TRB9" s="371"/>
      <c r="TRC9" s="30"/>
      <c r="TRD9" s="371"/>
      <c r="TRE9" s="30"/>
      <c r="TRF9" s="373"/>
      <c r="TRG9" s="30"/>
      <c r="TRH9" s="371"/>
      <c r="TRI9" s="482"/>
      <c r="TRJ9" s="30"/>
      <c r="TRK9" s="371"/>
      <c r="TRL9" s="482"/>
      <c r="TRM9" s="21"/>
      <c r="TRN9" s="21"/>
      <c r="TRO9" s="153"/>
      <c r="TRP9" s="197"/>
      <c r="TRQ9" s="30"/>
      <c r="TRR9" s="371"/>
      <c r="TRS9" s="30"/>
      <c r="TRT9" s="371"/>
      <c r="TRU9" s="30"/>
      <c r="TRV9" s="373"/>
      <c r="TRW9" s="30"/>
      <c r="TRX9" s="371"/>
      <c r="TRY9" s="482"/>
      <c r="TRZ9" s="30"/>
      <c r="TSA9" s="371"/>
      <c r="TSB9" s="482"/>
      <c r="TSC9" s="21"/>
      <c r="TSD9" s="21"/>
      <c r="TSE9" s="153"/>
      <c r="TSF9" s="197"/>
      <c r="TSG9" s="30"/>
      <c r="TSH9" s="371"/>
      <c r="TSI9" s="30"/>
      <c r="TSJ9" s="371"/>
      <c r="TSK9" s="30"/>
      <c r="TSL9" s="373"/>
      <c r="TSM9" s="30"/>
      <c r="TSN9" s="371"/>
      <c r="TSO9" s="482"/>
      <c r="TSP9" s="30"/>
      <c r="TSQ9" s="371"/>
      <c r="TSR9" s="482"/>
      <c r="TSS9" s="21"/>
      <c r="TST9" s="21"/>
      <c r="TSU9" s="153"/>
      <c r="TSV9" s="197"/>
      <c r="TSW9" s="30"/>
      <c r="TSX9" s="371"/>
      <c r="TSY9" s="30"/>
      <c r="TSZ9" s="371"/>
      <c r="TTA9" s="30"/>
      <c r="TTB9" s="373"/>
      <c r="TTC9" s="30"/>
      <c r="TTD9" s="371"/>
      <c r="TTE9" s="482"/>
      <c r="TTF9" s="30"/>
      <c r="TTG9" s="371"/>
      <c r="TTH9" s="482"/>
      <c r="TTI9" s="21"/>
      <c r="TTJ9" s="21"/>
      <c r="TTK9" s="153"/>
      <c r="TTL9" s="197"/>
      <c r="TTM9" s="30"/>
      <c r="TTN9" s="371"/>
      <c r="TTO9" s="30"/>
      <c r="TTP9" s="371"/>
      <c r="TTQ9" s="30"/>
      <c r="TTR9" s="373"/>
      <c r="TTS9" s="30"/>
      <c r="TTT9" s="371"/>
      <c r="TTU9" s="482"/>
      <c r="TTV9" s="30"/>
      <c r="TTW9" s="371"/>
      <c r="TTX9" s="482"/>
      <c r="TTY9" s="21"/>
      <c r="TTZ9" s="21"/>
      <c r="TUA9" s="153"/>
      <c r="TUB9" s="197"/>
      <c r="TUC9" s="30"/>
      <c r="TUD9" s="371"/>
      <c r="TUE9" s="30"/>
      <c r="TUF9" s="371"/>
      <c r="TUG9" s="30"/>
      <c r="TUH9" s="373"/>
      <c r="TUI9" s="30"/>
      <c r="TUJ9" s="371"/>
      <c r="TUK9" s="482"/>
      <c r="TUL9" s="30"/>
      <c r="TUM9" s="371"/>
      <c r="TUN9" s="482"/>
      <c r="TUO9" s="21"/>
      <c r="TUP9" s="21"/>
      <c r="TUQ9" s="153"/>
      <c r="TUR9" s="197"/>
      <c r="TUS9" s="30"/>
      <c r="TUT9" s="371"/>
      <c r="TUU9" s="30"/>
      <c r="TUV9" s="371"/>
      <c r="TUW9" s="30"/>
      <c r="TUX9" s="373"/>
      <c r="TUY9" s="30"/>
      <c r="TUZ9" s="371"/>
      <c r="TVA9" s="482"/>
      <c r="TVB9" s="30"/>
      <c r="TVC9" s="371"/>
      <c r="TVD9" s="482"/>
      <c r="TVE9" s="21"/>
      <c r="TVF9" s="21"/>
      <c r="TVG9" s="153"/>
      <c r="TVH9" s="197"/>
      <c r="TVI9" s="30"/>
      <c r="TVJ9" s="371"/>
      <c r="TVK9" s="30"/>
      <c r="TVL9" s="371"/>
      <c r="TVM9" s="30"/>
      <c r="TVN9" s="373"/>
      <c r="TVO9" s="30"/>
      <c r="TVP9" s="371"/>
      <c r="TVQ9" s="482"/>
      <c r="TVR9" s="30"/>
      <c r="TVS9" s="371"/>
      <c r="TVT9" s="482"/>
      <c r="TVU9" s="21"/>
      <c r="TVV9" s="21"/>
      <c r="TVW9" s="153"/>
      <c r="TVX9" s="197"/>
      <c r="TVY9" s="30"/>
      <c r="TVZ9" s="371"/>
      <c r="TWA9" s="30"/>
      <c r="TWB9" s="371"/>
      <c r="TWC9" s="30"/>
      <c r="TWD9" s="373"/>
      <c r="TWE9" s="30"/>
      <c r="TWF9" s="371"/>
      <c r="TWG9" s="482"/>
      <c r="TWH9" s="30"/>
      <c r="TWI9" s="371"/>
      <c r="TWJ9" s="482"/>
      <c r="TWK9" s="21"/>
      <c r="TWL9" s="21"/>
      <c r="TWM9" s="153"/>
      <c r="TWN9" s="197"/>
      <c r="TWO9" s="30"/>
      <c r="TWP9" s="371"/>
      <c r="TWQ9" s="30"/>
      <c r="TWR9" s="371"/>
      <c r="TWS9" s="30"/>
      <c r="TWT9" s="373"/>
      <c r="TWU9" s="30"/>
      <c r="TWV9" s="371"/>
      <c r="TWW9" s="482"/>
      <c r="TWX9" s="30"/>
      <c r="TWY9" s="371"/>
      <c r="TWZ9" s="482"/>
      <c r="TXA9" s="21"/>
      <c r="TXB9" s="21"/>
      <c r="TXC9" s="153"/>
      <c r="TXD9" s="197"/>
      <c r="TXE9" s="30"/>
      <c r="TXF9" s="371"/>
      <c r="TXG9" s="30"/>
      <c r="TXH9" s="371"/>
      <c r="TXI9" s="30"/>
      <c r="TXJ9" s="373"/>
      <c r="TXK9" s="30"/>
      <c r="TXL9" s="371"/>
      <c r="TXM9" s="482"/>
      <c r="TXN9" s="30"/>
      <c r="TXO9" s="371"/>
      <c r="TXP9" s="482"/>
      <c r="TXQ9" s="21"/>
      <c r="TXR9" s="21"/>
      <c r="TXS9" s="153"/>
      <c r="TXT9" s="197"/>
      <c r="TXU9" s="30"/>
      <c r="TXV9" s="371"/>
      <c r="TXW9" s="30"/>
      <c r="TXX9" s="371"/>
      <c r="TXY9" s="30"/>
      <c r="TXZ9" s="373"/>
      <c r="TYA9" s="30"/>
      <c r="TYB9" s="371"/>
      <c r="TYC9" s="482"/>
      <c r="TYD9" s="30"/>
      <c r="TYE9" s="371"/>
      <c r="TYF9" s="482"/>
      <c r="TYG9" s="21"/>
      <c r="TYH9" s="21"/>
      <c r="TYI9" s="153"/>
      <c r="TYJ9" s="197"/>
      <c r="TYK9" s="30"/>
      <c r="TYL9" s="371"/>
      <c r="TYM9" s="30"/>
      <c r="TYN9" s="371"/>
      <c r="TYO9" s="30"/>
      <c r="TYP9" s="373"/>
      <c r="TYQ9" s="30"/>
      <c r="TYR9" s="371"/>
      <c r="TYS9" s="482"/>
      <c r="TYT9" s="30"/>
      <c r="TYU9" s="371"/>
      <c r="TYV9" s="482"/>
      <c r="TYW9" s="21"/>
      <c r="TYX9" s="21"/>
      <c r="TYY9" s="153"/>
      <c r="TYZ9" s="197"/>
      <c r="TZA9" s="30"/>
      <c r="TZB9" s="371"/>
      <c r="TZC9" s="30"/>
      <c r="TZD9" s="371"/>
      <c r="TZE9" s="30"/>
      <c r="TZF9" s="373"/>
      <c r="TZG9" s="30"/>
      <c r="TZH9" s="371"/>
      <c r="TZI9" s="482"/>
      <c r="TZJ9" s="30"/>
      <c r="TZK9" s="371"/>
      <c r="TZL9" s="482"/>
      <c r="TZM9" s="21"/>
      <c r="TZN9" s="21"/>
      <c r="TZO9" s="153"/>
      <c r="TZP9" s="197"/>
      <c r="TZQ9" s="30"/>
      <c r="TZR9" s="371"/>
      <c r="TZS9" s="30"/>
      <c r="TZT9" s="371"/>
      <c r="TZU9" s="30"/>
      <c r="TZV9" s="373"/>
      <c r="TZW9" s="30"/>
      <c r="TZX9" s="371"/>
      <c r="TZY9" s="482"/>
      <c r="TZZ9" s="30"/>
      <c r="UAA9" s="371"/>
      <c r="UAB9" s="482"/>
      <c r="UAC9" s="21"/>
      <c r="UAD9" s="21"/>
      <c r="UAE9" s="153"/>
      <c r="UAF9" s="197"/>
      <c r="UAG9" s="30"/>
      <c r="UAH9" s="371"/>
      <c r="UAI9" s="30"/>
      <c r="UAJ9" s="371"/>
      <c r="UAK9" s="30"/>
      <c r="UAL9" s="373"/>
      <c r="UAM9" s="30"/>
      <c r="UAN9" s="371"/>
      <c r="UAO9" s="482"/>
      <c r="UAP9" s="30"/>
      <c r="UAQ9" s="371"/>
      <c r="UAR9" s="482"/>
      <c r="UAS9" s="21"/>
      <c r="UAT9" s="21"/>
      <c r="UAU9" s="153"/>
      <c r="UAV9" s="197"/>
      <c r="UAW9" s="30"/>
      <c r="UAX9" s="371"/>
      <c r="UAY9" s="30"/>
      <c r="UAZ9" s="371"/>
      <c r="UBA9" s="30"/>
      <c r="UBB9" s="373"/>
      <c r="UBC9" s="30"/>
      <c r="UBD9" s="371"/>
      <c r="UBE9" s="482"/>
      <c r="UBF9" s="30"/>
      <c r="UBG9" s="371"/>
      <c r="UBH9" s="482"/>
      <c r="UBI9" s="21"/>
      <c r="UBJ9" s="21"/>
      <c r="UBK9" s="153"/>
      <c r="UBL9" s="197"/>
      <c r="UBM9" s="30"/>
      <c r="UBN9" s="371"/>
      <c r="UBO9" s="30"/>
      <c r="UBP9" s="371"/>
      <c r="UBQ9" s="30"/>
      <c r="UBR9" s="373"/>
      <c r="UBS9" s="30"/>
      <c r="UBT9" s="371"/>
      <c r="UBU9" s="482"/>
      <c r="UBV9" s="30"/>
      <c r="UBW9" s="371"/>
      <c r="UBX9" s="482"/>
      <c r="UBY9" s="21"/>
      <c r="UBZ9" s="21"/>
      <c r="UCA9" s="153"/>
      <c r="UCB9" s="197"/>
      <c r="UCC9" s="30"/>
      <c r="UCD9" s="371"/>
      <c r="UCE9" s="30"/>
      <c r="UCF9" s="371"/>
      <c r="UCG9" s="30"/>
      <c r="UCH9" s="373"/>
      <c r="UCI9" s="30"/>
      <c r="UCJ9" s="371"/>
      <c r="UCK9" s="482"/>
      <c r="UCL9" s="30"/>
      <c r="UCM9" s="371"/>
      <c r="UCN9" s="482"/>
      <c r="UCO9" s="21"/>
      <c r="UCP9" s="21"/>
      <c r="UCQ9" s="153"/>
      <c r="UCR9" s="197"/>
      <c r="UCS9" s="30"/>
      <c r="UCT9" s="371"/>
      <c r="UCU9" s="30"/>
      <c r="UCV9" s="371"/>
      <c r="UCW9" s="30"/>
      <c r="UCX9" s="373"/>
      <c r="UCY9" s="30"/>
      <c r="UCZ9" s="371"/>
      <c r="UDA9" s="482"/>
      <c r="UDB9" s="30"/>
      <c r="UDC9" s="371"/>
      <c r="UDD9" s="482"/>
      <c r="UDE9" s="21"/>
      <c r="UDF9" s="21"/>
      <c r="UDG9" s="153"/>
      <c r="UDH9" s="197"/>
      <c r="UDI9" s="30"/>
      <c r="UDJ9" s="371"/>
      <c r="UDK9" s="30"/>
      <c r="UDL9" s="371"/>
      <c r="UDM9" s="30"/>
      <c r="UDN9" s="373"/>
      <c r="UDO9" s="30"/>
      <c r="UDP9" s="371"/>
      <c r="UDQ9" s="482"/>
      <c r="UDR9" s="30"/>
      <c r="UDS9" s="371"/>
      <c r="UDT9" s="482"/>
      <c r="UDU9" s="21"/>
      <c r="UDV9" s="21"/>
      <c r="UDW9" s="153"/>
      <c r="UDX9" s="197"/>
      <c r="UDY9" s="30"/>
      <c r="UDZ9" s="371"/>
      <c r="UEA9" s="30"/>
      <c r="UEB9" s="371"/>
      <c r="UEC9" s="30"/>
      <c r="UED9" s="373"/>
      <c r="UEE9" s="30"/>
      <c r="UEF9" s="371"/>
      <c r="UEG9" s="482"/>
      <c r="UEH9" s="30"/>
      <c r="UEI9" s="371"/>
      <c r="UEJ9" s="482"/>
      <c r="UEK9" s="21"/>
      <c r="UEL9" s="21"/>
      <c r="UEM9" s="153"/>
      <c r="UEN9" s="197"/>
      <c r="UEO9" s="30"/>
      <c r="UEP9" s="371"/>
      <c r="UEQ9" s="30"/>
      <c r="UER9" s="371"/>
      <c r="UES9" s="30"/>
      <c r="UET9" s="373"/>
      <c r="UEU9" s="30"/>
      <c r="UEV9" s="371"/>
      <c r="UEW9" s="482"/>
      <c r="UEX9" s="30"/>
      <c r="UEY9" s="371"/>
      <c r="UEZ9" s="482"/>
      <c r="UFA9" s="21"/>
      <c r="UFB9" s="21"/>
      <c r="UFC9" s="153"/>
      <c r="UFD9" s="197"/>
      <c r="UFE9" s="30"/>
      <c r="UFF9" s="371"/>
      <c r="UFG9" s="30"/>
      <c r="UFH9" s="371"/>
      <c r="UFI9" s="30"/>
      <c r="UFJ9" s="373"/>
      <c r="UFK9" s="30"/>
      <c r="UFL9" s="371"/>
      <c r="UFM9" s="482"/>
      <c r="UFN9" s="30"/>
      <c r="UFO9" s="371"/>
      <c r="UFP9" s="482"/>
      <c r="UFQ9" s="21"/>
      <c r="UFR9" s="21"/>
      <c r="UFS9" s="153"/>
      <c r="UFT9" s="197"/>
      <c r="UFU9" s="30"/>
      <c r="UFV9" s="371"/>
      <c r="UFW9" s="30"/>
      <c r="UFX9" s="371"/>
      <c r="UFY9" s="30"/>
      <c r="UFZ9" s="373"/>
      <c r="UGA9" s="30"/>
      <c r="UGB9" s="371"/>
      <c r="UGC9" s="482"/>
      <c r="UGD9" s="30"/>
      <c r="UGE9" s="371"/>
      <c r="UGF9" s="482"/>
      <c r="UGG9" s="21"/>
      <c r="UGH9" s="21"/>
      <c r="UGI9" s="153"/>
      <c r="UGJ9" s="197"/>
      <c r="UGK9" s="30"/>
      <c r="UGL9" s="371"/>
      <c r="UGM9" s="30"/>
      <c r="UGN9" s="371"/>
      <c r="UGO9" s="30"/>
      <c r="UGP9" s="373"/>
      <c r="UGQ9" s="30"/>
      <c r="UGR9" s="371"/>
      <c r="UGS9" s="482"/>
      <c r="UGT9" s="30"/>
      <c r="UGU9" s="371"/>
      <c r="UGV9" s="482"/>
      <c r="UGW9" s="21"/>
      <c r="UGX9" s="21"/>
      <c r="UGY9" s="153"/>
      <c r="UGZ9" s="197"/>
      <c r="UHA9" s="30"/>
      <c r="UHB9" s="371"/>
      <c r="UHC9" s="30"/>
      <c r="UHD9" s="371"/>
      <c r="UHE9" s="30"/>
      <c r="UHF9" s="373"/>
      <c r="UHG9" s="30"/>
      <c r="UHH9" s="371"/>
      <c r="UHI9" s="482"/>
      <c r="UHJ9" s="30"/>
      <c r="UHK9" s="371"/>
      <c r="UHL9" s="482"/>
      <c r="UHM9" s="21"/>
      <c r="UHN9" s="21"/>
      <c r="UHO9" s="153"/>
      <c r="UHP9" s="197"/>
      <c r="UHQ9" s="30"/>
      <c r="UHR9" s="371"/>
      <c r="UHS9" s="30"/>
      <c r="UHT9" s="371"/>
      <c r="UHU9" s="30"/>
      <c r="UHV9" s="373"/>
      <c r="UHW9" s="30"/>
      <c r="UHX9" s="371"/>
      <c r="UHY9" s="482"/>
      <c r="UHZ9" s="30"/>
      <c r="UIA9" s="371"/>
      <c r="UIB9" s="482"/>
      <c r="UIC9" s="21"/>
      <c r="UID9" s="21"/>
      <c r="UIE9" s="153"/>
      <c r="UIF9" s="197"/>
      <c r="UIG9" s="30"/>
      <c r="UIH9" s="371"/>
      <c r="UII9" s="30"/>
      <c r="UIJ9" s="371"/>
      <c r="UIK9" s="30"/>
      <c r="UIL9" s="373"/>
      <c r="UIM9" s="30"/>
      <c r="UIN9" s="371"/>
      <c r="UIO9" s="482"/>
      <c r="UIP9" s="30"/>
      <c r="UIQ9" s="371"/>
      <c r="UIR9" s="482"/>
      <c r="UIS9" s="21"/>
      <c r="UIT9" s="21"/>
      <c r="UIU9" s="153"/>
      <c r="UIV9" s="197"/>
      <c r="UIW9" s="30"/>
      <c r="UIX9" s="371"/>
      <c r="UIY9" s="30"/>
      <c r="UIZ9" s="371"/>
      <c r="UJA9" s="30"/>
      <c r="UJB9" s="373"/>
      <c r="UJC9" s="30"/>
      <c r="UJD9" s="371"/>
      <c r="UJE9" s="482"/>
      <c r="UJF9" s="30"/>
      <c r="UJG9" s="371"/>
      <c r="UJH9" s="482"/>
      <c r="UJI9" s="21"/>
      <c r="UJJ9" s="21"/>
      <c r="UJK9" s="153"/>
      <c r="UJL9" s="197"/>
      <c r="UJM9" s="30"/>
      <c r="UJN9" s="371"/>
      <c r="UJO9" s="30"/>
      <c r="UJP9" s="371"/>
      <c r="UJQ9" s="30"/>
      <c r="UJR9" s="373"/>
      <c r="UJS9" s="30"/>
      <c r="UJT9" s="371"/>
      <c r="UJU9" s="482"/>
      <c r="UJV9" s="30"/>
      <c r="UJW9" s="371"/>
      <c r="UJX9" s="482"/>
      <c r="UJY9" s="21"/>
      <c r="UJZ9" s="21"/>
      <c r="UKA9" s="153"/>
      <c r="UKB9" s="197"/>
      <c r="UKC9" s="30"/>
      <c r="UKD9" s="371"/>
      <c r="UKE9" s="30"/>
      <c r="UKF9" s="371"/>
      <c r="UKG9" s="30"/>
      <c r="UKH9" s="373"/>
      <c r="UKI9" s="30"/>
      <c r="UKJ9" s="371"/>
      <c r="UKK9" s="482"/>
      <c r="UKL9" s="30"/>
      <c r="UKM9" s="371"/>
      <c r="UKN9" s="482"/>
      <c r="UKO9" s="21"/>
      <c r="UKP9" s="21"/>
      <c r="UKQ9" s="153"/>
      <c r="UKR9" s="197"/>
      <c r="UKS9" s="30"/>
      <c r="UKT9" s="371"/>
      <c r="UKU9" s="30"/>
      <c r="UKV9" s="371"/>
      <c r="UKW9" s="30"/>
      <c r="UKX9" s="373"/>
      <c r="UKY9" s="30"/>
      <c r="UKZ9" s="371"/>
      <c r="ULA9" s="482"/>
      <c r="ULB9" s="30"/>
      <c r="ULC9" s="371"/>
      <c r="ULD9" s="482"/>
      <c r="ULE9" s="21"/>
      <c r="ULF9" s="21"/>
      <c r="ULG9" s="153"/>
      <c r="ULH9" s="197"/>
      <c r="ULI9" s="30"/>
      <c r="ULJ9" s="371"/>
      <c r="ULK9" s="30"/>
      <c r="ULL9" s="371"/>
      <c r="ULM9" s="30"/>
      <c r="ULN9" s="373"/>
      <c r="ULO9" s="30"/>
      <c r="ULP9" s="371"/>
      <c r="ULQ9" s="482"/>
      <c r="ULR9" s="30"/>
      <c r="ULS9" s="371"/>
      <c r="ULT9" s="482"/>
      <c r="ULU9" s="21"/>
      <c r="ULV9" s="21"/>
      <c r="ULW9" s="153"/>
      <c r="ULX9" s="197"/>
      <c r="ULY9" s="30"/>
      <c r="ULZ9" s="371"/>
      <c r="UMA9" s="30"/>
      <c r="UMB9" s="371"/>
      <c r="UMC9" s="30"/>
      <c r="UMD9" s="373"/>
      <c r="UME9" s="30"/>
      <c r="UMF9" s="371"/>
      <c r="UMG9" s="482"/>
      <c r="UMH9" s="30"/>
      <c r="UMI9" s="371"/>
      <c r="UMJ9" s="482"/>
      <c r="UMK9" s="21"/>
      <c r="UML9" s="21"/>
      <c r="UMM9" s="153"/>
      <c r="UMN9" s="197"/>
      <c r="UMO9" s="30"/>
      <c r="UMP9" s="371"/>
      <c r="UMQ9" s="30"/>
      <c r="UMR9" s="371"/>
      <c r="UMS9" s="30"/>
      <c r="UMT9" s="373"/>
      <c r="UMU9" s="30"/>
      <c r="UMV9" s="371"/>
      <c r="UMW9" s="482"/>
      <c r="UMX9" s="30"/>
      <c r="UMY9" s="371"/>
      <c r="UMZ9" s="482"/>
      <c r="UNA9" s="21"/>
      <c r="UNB9" s="21"/>
      <c r="UNC9" s="153"/>
      <c r="UND9" s="197"/>
      <c r="UNE9" s="30"/>
      <c r="UNF9" s="371"/>
      <c r="UNG9" s="30"/>
      <c r="UNH9" s="371"/>
      <c r="UNI9" s="30"/>
      <c r="UNJ9" s="373"/>
      <c r="UNK9" s="30"/>
      <c r="UNL9" s="371"/>
      <c r="UNM9" s="482"/>
      <c r="UNN9" s="30"/>
      <c r="UNO9" s="371"/>
      <c r="UNP9" s="482"/>
      <c r="UNQ9" s="21"/>
      <c r="UNR9" s="21"/>
      <c r="UNS9" s="153"/>
      <c r="UNT9" s="197"/>
      <c r="UNU9" s="30"/>
      <c r="UNV9" s="371"/>
      <c r="UNW9" s="30"/>
      <c r="UNX9" s="371"/>
      <c r="UNY9" s="30"/>
      <c r="UNZ9" s="373"/>
      <c r="UOA9" s="30"/>
      <c r="UOB9" s="371"/>
      <c r="UOC9" s="482"/>
      <c r="UOD9" s="30"/>
      <c r="UOE9" s="371"/>
      <c r="UOF9" s="482"/>
      <c r="UOG9" s="21"/>
      <c r="UOH9" s="21"/>
      <c r="UOI9" s="153"/>
      <c r="UOJ9" s="197"/>
      <c r="UOK9" s="30"/>
      <c r="UOL9" s="371"/>
      <c r="UOM9" s="30"/>
      <c r="UON9" s="371"/>
      <c r="UOO9" s="30"/>
      <c r="UOP9" s="373"/>
      <c r="UOQ9" s="30"/>
      <c r="UOR9" s="371"/>
      <c r="UOS9" s="482"/>
      <c r="UOT9" s="30"/>
      <c r="UOU9" s="371"/>
      <c r="UOV9" s="482"/>
      <c r="UOW9" s="21"/>
      <c r="UOX9" s="21"/>
      <c r="UOY9" s="153"/>
      <c r="UOZ9" s="197"/>
      <c r="UPA9" s="30"/>
      <c r="UPB9" s="371"/>
      <c r="UPC9" s="30"/>
      <c r="UPD9" s="371"/>
      <c r="UPE9" s="30"/>
      <c r="UPF9" s="373"/>
      <c r="UPG9" s="30"/>
      <c r="UPH9" s="371"/>
      <c r="UPI9" s="482"/>
      <c r="UPJ9" s="30"/>
      <c r="UPK9" s="371"/>
      <c r="UPL9" s="482"/>
      <c r="UPM9" s="21"/>
      <c r="UPN9" s="21"/>
      <c r="UPO9" s="153"/>
      <c r="UPP9" s="197"/>
      <c r="UPQ9" s="30"/>
      <c r="UPR9" s="371"/>
      <c r="UPS9" s="30"/>
      <c r="UPT9" s="371"/>
      <c r="UPU9" s="30"/>
      <c r="UPV9" s="373"/>
      <c r="UPW9" s="30"/>
      <c r="UPX9" s="371"/>
      <c r="UPY9" s="482"/>
      <c r="UPZ9" s="30"/>
      <c r="UQA9" s="371"/>
      <c r="UQB9" s="482"/>
      <c r="UQC9" s="21"/>
      <c r="UQD9" s="21"/>
      <c r="UQE9" s="153"/>
      <c r="UQF9" s="197"/>
      <c r="UQG9" s="30"/>
      <c r="UQH9" s="371"/>
      <c r="UQI9" s="30"/>
      <c r="UQJ9" s="371"/>
      <c r="UQK9" s="30"/>
      <c r="UQL9" s="373"/>
      <c r="UQM9" s="30"/>
      <c r="UQN9" s="371"/>
      <c r="UQO9" s="482"/>
      <c r="UQP9" s="30"/>
      <c r="UQQ9" s="371"/>
      <c r="UQR9" s="482"/>
      <c r="UQS9" s="21"/>
      <c r="UQT9" s="21"/>
      <c r="UQU9" s="153"/>
      <c r="UQV9" s="197"/>
      <c r="UQW9" s="30"/>
      <c r="UQX9" s="371"/>
      <c r="UQY9" s="30"/>
      <c r="UQZ9" s="371"/>
      <c r="URA9" s="30"/>
      <c r="URB9" s="373"/>
      <c r="URC9" s="30"/>
      <c r="URD9" s="371"/>
      <c r="URE9" s="482"/>
      <c r="URF9" s="30"/>
      <c r="URG9" s="371"/>
      <c r="URH9" s="482"/>
      <c r="URI9" s="21"/>
      <c r="URJ9" s="21"/>
      <c r="URK9" s="153"/>
      <c r="URL9" s="197"/>
      <c r="URM9" s="30"/>
      <c r="URN9" s="371"/>
      <c r="URO9" s="30"/>
      <c r="URP9" s="371"/>
      <c r="URQ9" s="30"/>
      <c r="URR9" s="373"/>
      <c r="URS9" s="30"/>
      <c r="URT9" s="371"/>
      <c r="URU9" s="482"/>
      <c r="URV9" s="30"/>
      <c r="URW9" s="371"/>
      <c r="URX9" s="482"/>
      <c r="URY9" s="21"/>
      <c r="URZ9" s="21"/>
      <c r="USA9" s="153"/>
      <c r="USB9" s="197"/>
      <c r="USC9" s="30"/>
      <c r="USD9" s="371"/>
      <c r="USE9" s="30"/>
      <c r="USF9" s="371"/>
      <c r="USG9" s="30"/>
      <c r="USH9" s="373"/>
      <c r="USI9" s="30"/>
      <c r="USJ9" s="371"/>
      <c r="USK9" s="482"/>
      <c r="USL9" s="30"/>
      <c r="USM9" s="371"/>
      <c r="USN9" s="482"/>
      <c r="USO9" s="21"/>
      <c r="USP9" s="21"/>
      <c r="USQ9" s="153"/>
      <c r="USR9" s="197"/>
      <c r="USS9" s="30"/>
      <c r="UST9" s="371"/>
      <c r="USU9" s="30"/>
      <c r="USV9" s="371"/>
      <c r="USW9" s="30"/>
      <c r="USX9" s="373"/>
      <c r="USY9" s="30"/>
      <c r="USZ9" s="371"/>
      <c r="UTA9" s="482"/>
      <c r="UTB9" s="30"/>
      <c r="UTC9" s="371"/>
      <c r="UTD9" s="482"/>
      <c r="UTE9" s="21"/>
      <c r="UTF9" s="21"/>
      <c r="UTG9" s="153"/>
      <c r="UTH9" s="197"/>
      <c r="UTI9" s="30"/>
      <c r="UTJ9" s="371"/>
      <c r="UTK9" s="30"/>
      <c r="UTL9" s="371"/>
      <c r="UTM9" s="30"/>
      <c r="UTN9" s="373"/>
      <c r="UTO9" s="30"/>
      <c r="UTP9" s="371"/>
      <c r="UTQ9" s="482"/>
      <c r="UTR9" s="30"/>
      <c r="UTS9" s="371"/>
      <c r="UTT9" s="482"/>
      <c r="UTU9" s="21"/>
      <c r="UTV9" s="21"/>
      <c r="UTW9" s="153"/>
      <c r="UTX9" s="197"/>
      <c r="UTY9" s="30"/>
      <c r="UTZ9" s="371"/>
      <c r="UUA9" s="30"/>
      <c r="UUB9" s="371"/>
      <c r="UUC9" s="30"/>
      <c r="UUD9" s="373"/>
      <c r="UUE9" s="30"/>
      <c r="UUF9" s="371"/>
      <c r="UUG9" s="482"/>
      <c r="UUH9" s="30"/>
      <c r="UUI9" s="371"/>
      <c r="UUJ9" s="482"/>
      <c r="UUK9" s="21"/>
      <c r="UUL9" s="21"/>
      <c r="UUM9" s="153"/>
      <c r="UUN9" s="197"/>
      <c r="UUO9" s="30"/>
      <c r="UUP9" s="371"/>
      <c r="UUQ9" s="30"/>
      <c r="UUR9" s="371"/>
      <c r="UUS9" s="30"/>
      <c r="UUT9" s="373"/>
      <c r="UUU9" s="30"/>
      <c r="UUV9" s="371"/>
      <c r="UUW9" s="482"/>
      <c r="UUX9" s="30"/>
      <c r="UUY9" s="371"/>
      <c r="UUZ9" s="482"/>
      <c r="UVA9" s="21"/>
      <c r="UVB9" s="21"/>
      <c r="UVC9" s="153"/>
      <c r="UVD9" s="197"/>
      <c r="UVE9" s="30"/>
      <c r="UVF9" s="371"/>
      <c r="UVG9" s="30"/>
      <c r="UVH9" s="371"/>
      <c r="UVI9" s="30"/>
      <c r="UVJ9" s="373"/>
      <c r="UVK9" s="30"/>
      <c r="UVL9" s="371"/>
      <c r="UVM9" s="482"/>
      <c r="UVN9" s="30"/>
      <c r="UVO9" s="371"/>
      <c r="UVP9" s="482"/>
      <c r="UVQ9" s="21"/>
      <c r="UVR9" s="21"/>
      <c r="UVS9" s="153"/>
      <c r="UVT9" s="197"/>
      <c r="UVU9" s="30"/>
      <c r="UVV9" s="371"/>
      <c r="UVW9" s="30"/>
      <c r="UVX9" s="371"/>
      <c r="UVY9" s="30"/>
      <c r="UVZ9" s="373"/>
      <c r="UWA9" s="30"/>
      <c r="UWB9" s="371"/>
      <c r="UWC9" s="482"/>
      <c r="UWD9" s="30"/>
      <c r="UWE9" s="371"/>
      <c r="UWF9" s="482"/>
      <c r="UWG9" s="21"/>
      <c r="UWH9" s="21"/>
      <c r="UWI9" s="153"/>
      <c r="UWJ9" s="197"/>
      <c r="UWK9" s="30"/>
      <c r="UWL9" s="371"/>
      <c r="UWM9" s="30"/>
      <c r="UWN9" s="371"/>
      <c r="UWO9" s="30"/>
      <c r="UWP9" s="373"/>
      <c r="UWQ9" s="30"/>
      <c r="UWR9" s="371"/>
      <c r="UWS9" s="482"/>
      <c r="UWT9" s="30"/>
      <c r="UWU9" s="371"/>
      <c r="UWV9" s="482"/>
      <c r="UWW9" s="21"/>
      <c r="UWX9" s="21"/>
      <c r="UWY9" s="153"/>
      <c r="UWZ9" s="197"/>
      <c r="UXA9" s="30"/>
      <c r="UXB9" s="371"/>
      <c r="UXC9" s="30"/>
      <c r="UXD9" s="371"/>
      <c r="UXE9" s="30"/>
      <c r="UXF9" s="373"/>
      <c r="UXG9" s="30"/>
      <c r="UXH9" s="371"/>
      <c r="UXI9" s="482"/>
      <c r="UXJ9" s="30"/>
      <c r="UXK9" s="371"/>
      <c r="UXL9" s="482"/>
      <c r="UXM9" s="21"/>
      <c r="UXN9" s="21"/>
      <c r="UXO9" s="153"/>
      <c r="UXP9" s="197"/>
      <c r="UXQ9" s="30"/>
      <c r="UXR9" s="371"/>
      <c r="UXS9" s="30"/>
      <c r="UXT9" s="371"/>
      <c r="UXU9" s="30"/>
      <c r="UXV9" s="373"/>
      <c r="UXW9" s="30"/>
      <c r="UXX9" s="371"/>
      <c r="UXY9" s="482"/>
      <c r="UXZ9" s="30"/>
      <c r="UYA9" s="371"/>
      <c r="UYB9" s="482"/>
      <c r="UYC9" s="21"/>
      <c r="UYD9" s="21"/>
      <c r="UYE9" s="153"/>
      <c r="UYF9" s="197"/>
      <c r="UYG9" s="30"/>
      <c r="UYH9" s="371"/>
      <c r="UYI9" s="30"/>
      <c r="UYJ9" s="371"/>
      <c r="UYK9" s="30"/>
      <c r="UYL9" s="373"/>
      <c r="UYM9" s="30"/>
      <c r="UYN9" s="371"/>
      <c r="UYO9" s="482"/>
      <c r="UYP9" s="30"/>
      <c r="UYQ9" s="371"/>
      <c r="UYR9" s="482"/>
      <c r="UYS9" s="21"/>
      <c r="UYT9" s="21"/>
      <c r="UYU9" s="153"/>
      <c r="UYV9" s="197"/>
      <c r="UYW9" s="30"/>
      <c r="UYX9" s="371"/>
      <c r="UYY9" s="30"/>
      <c r="UYZ9" s="371"/>
      <c r="UZA9" s="30"/>
      <c r="UZB9" s="373"/>
      <c r="UZC9" s="30"/>
      <c r="UZD9" s="371"/>
      <c r="UZE9" s="482"/>
      <c r="UZF9" s="30"/>
      <c r="UZG9" s="371"/>
      <c r="UZH9" s="482"/>
      <c r="UZI9" s="21"/>
      <c r="UZJ9" s="21"/>
      <c r="UZK9" s="153"/>
      <c r="UZL9" s="197"/>
      <c r="UZM9" s="30"/>
      <c r="UZN9" s="371"/>
      <c r="UZO9" s="30"/>
      <c r="UZP9" s="371"/>
      <c r="UZQ9" s="30"/>
      <c r="UZR9" s="373"/>
      <c r="UZS9" s="30"/>
      <c r="UZT9" s="371"/>
      <c r="UZU9" s="482"/>
      <c r="UZV9" s="30"/>
      <c r="UZW9" s="371"/>
      <c r="UZX9" s="482"/>
      <c r="UZY9" s="21"/>
      <c r="UZZ9" s="21"/>
      <c r="VAA9" s="153"/>
      <c r="VAB9" s="197"/>
      <c r="VAC9" s="30"/>
      <c r="VAD9" s="371"/>
      <c r="VAE9" s="30"/>
      <c r="VAF9" s="371"/>
      <c r="VAG9" s="30"/>
      <c r="VAH9" s="373"/>
      <c r="VAI9" s="30"/>
      <c r="VAJ9" s="371"/>
      <c r="VAK9" s="482"/>
      <c r="VAL9" s="30"/>
      <c r="VAM9" s="371"/>
      <c r="VAN9" s="482"/>
      <c r="VAO9" s="21"/>
      <c r="VAP9" s="21"/>
      <c r="VAQ9" s="153"/>
      <c r="VAR9" s="197"/>
      <c r="VAS9" s="30"/>
      <c r="VAT9" s="371"/>
      <c r="VAU9" s="30"/>
      <c r="VAV9" s="371"/>
      <c r="VAW9" s="30"/>
      <c r="VAX9" s="373"/>
      <c r="VAY9" s="30"/>
      <c r="VAZ9" s="371"/>
      <c r="VBA9" s="482"/>
      <c r="VBB9" s="30"/>
      <c r="VBC9" s="371"/>
      <c r="VBD9" s="482"/>
      <c r="VBE9" s="21"/>
      <c r="VBF9" s="21"/>
      <c r="VBG9" s="153"/>
      <c r="VBH9" s="197"/>
      <c r="VBI9" s="30"/>
      <c r="VBJ9" s="371"/>
      <c r="VBK9" s="30"/>
      <c r="VBL9" s="371"/>
      <c r="VBM9" s="30"/>
      <c r="VBN9" s="373"/>
      <c r="VBO9" s="30"/>
      <c r="VBP9" s="371"/>
      <c r="VBQ9" s="482"/>
      <c r="VBR9" s="30"/>
      <c r="VBS9" s="371"/>
      <c r="VBT9" s="482"/>
      <c r="VBU9" s="21"/>
      <c r="VBV9" s="21"/>
      <c r="VBW9" s="153"/>
      <c r="VBX9" s="197"/>
      <c r="VBY9" s="30"/>
      <c r="VBZ9" s="371"/>
      <c r="VCA9" s="30"/>
      <c r="VCB9" s="371"/>
      <c r="VCC9" s="30"/>
      <c r="VCD9" s="373"/>
      <c r="VCE9" s="30"/>
      <c r="VCF9" s="371"/>
      <c r="VCG9" s="482"/>
      <c r="VCH9" s="30"/>
      <c r="VCI9" s="371"/>
      <c r="VCJ9" s="482"/>
      <c r="VCK9" s="21"/>
      <c r="VCL9" s="21"/>
      <c r="VCM9" s="153"/>
      <c r="VCN9" s="197"/>
      <c r="VCO9" s="30"/>
      <c r="VCP9" s="371"/>
      <c r="VCQ9" s="30"/>
      <c r="VCR9" s="371"/>
      <c r="VCS9" s="30"/>
      <c r="VCT9" s="373"/>
      <c r="VCU9" s="30"/>
      <c r="VCV9" s="371"/>
      <c r="VCW9" s="482"/>
      <c r="VCX9" s="30"/>
      <c r="VCY9" s="371"/>
      <c r="VCZ9" s="482"/>
      <c r="VDA9" s="21"/>
      <c r="VDB9" s="21"/>
      <c r="VDC9" s="153"/>
      <c r="VDD9" s="197"/>
      <c r="VDE9" s="30"/>
      <c r="VDF9" s="371"/>
      <c r="VDG9" s="30"/>
      <c r="VDH9" s="371"/>
      <c r="VDI9" s="30"/>
      <c r="VDJ9" s="373"/>
      <c r="VDK9" s="30"/>
      <c r="VDL9" s="371"/>
      <c r="VDM9" s="482"/>
      <c r="VDN9" s="30"/>
      <c r="VDO9" s="371"/>
      <c r="VDP9" s="482"/>
      <c r="VDQ9" s="21"/>
      <c r="VDR9" s="21"/>
      <c r="VDS9" s="153"/>
      <c r="VDT9" s="197"/>
      <c r="VDU9" s="30"/>
      <c r="VDV9" s="371"/>
      <c r="VDW9" s="30"/>
      <c r="VDX9" s="371"/>
      <c r="VDY9" s="30"/>
      <c r="VDZ9" s="373"/>
      <c r="VEA9" s="30"/>
      <c r="VEB9" s="371"/>
      <c r="VEC9" s="482"/>
      <c r="VED9" s="30"/>
      <c r="VEE9" s="371"/>
      <c r="VEF9" s="482"/>
      <c r="VEG9" s="21"/>
      <c r="VEH9" s="21"/>
      <c r="VEI9" s="153"/>
      <c r="VEJ9" s="197"/>
      <c r="VEK9" s="30"/>
      <c r="VEL9" s="371"/>
      <c r="VEM9" s="30"/>
      <c r="VEN9" s="371"/>
      <c r="VEO9" s="30"/>
      <c r="VEP9" s="373"/>
      <c r="VEQ9" s="30"/>
      <c r="VER9" s="371"/>
      <c r="VES9" s="482"/>
      <c r="VET9" s="30"/>
      <c r="VEU9" s="371"/>
      <c r="VEV9" s="482"/>
      <c r="VEW9" s="21"/>
      <c r="VEX9" s="21"/>
      <c r="VEY9" s="153"/>
      <c r="VEZ9" s="197"/>
      <c r="VFA9" s="30"/>
      <c r="VFB9" s="371"/>
      <c r="VFC9" s="30"/>
      <c r="VFD9" s="371"/>
      <c r="VFE9" s="30"/>
      <c r="VFF9" s="373"/>
      <c r="VFG9" s="30"/>
      <c r="VFH9" s="371"/>
      <c r="VFI9" s="482"/>
      <c r="VFJ9" s="30"/>
      <c r="VFK9" s="371"/>
      <c r="VFL9" s="482"/>
      <c r="VFM9" s="21"/>
      <c r="VFN9" s="21"/>
      <c r="VFO9" s="153"/>
      <c r="VFP9" s="197"/>
      <c r="VFQ9" s="30"/>
      <c r="VFR9" s="371"/>
      <c r="VFS9" s="30"/>
      <c r="VFT9" s="371"/>
      <c r="VFU9" s="30"/>
      <c r="VFV9" s="373"/>
      <c r="VFW9" s="30"/>
      <c r="VFX9" s="371"/>
      <c r="VFY9" s="482"/>
      <c r="VFZ9" s="30"/>
      <c r="VGA9" s="371"/>
      <c r="VGB9" s="482"/>
      <c r="VGC9" s="21"/>
      <c r="VGD9" s="21"/>
      <c r="VGE9" s="153"/>
      <c r="VGF9" s="197"/>
      <c r="VGG9" s="30"/>
      <c r="VGH9" s="371"/>
      <c r="VGI9" s="30"/>
      <c r="VGJ9" s="371"/>
      <c r="VGK9" s="30"/>
      <c r="VGL9" s="373"/>
      <c r="VGM9" s="30"/>
      <c r="VGN9" s="371"/>
      <c r="VGO9" s="482"/>
      <c r="VGP9" s="30"/>
      <c r="VGQ9" s="371"/>
      <c r="VGR9" s="482"/>
      <c r="VGS9" s="21"/>
      <c r="VGT9" s="21"/>
      <c r="VGU9" s="153"/>
      <c r="VGV9" s="197"/>
      <c r="VGW9" s="30"/>
      <c r="VGX9" s="371"/>
      <c r="VGY9" s="30"/>
      <c r="VGZ9" s="371"/>
      <c r="VHA9" s="30"/>
      <c r="VHB9" s="373"/>
      <c r="VHC9" s="30"/>
      <c r="VHD9" s="371"/>
      <c r="VHE9" s="482"/>
      <c r="VHF9" s="30"/>
      <c r="VHG9" s="371"/>
      <c r="VHH9" s="482"/>
      <c r="VHI9" s="21"/>
      <c r="VHJ9" s="21"/>
      <c r="VHK9" s="153"/>
      <c r="VHL9" s="197"/>
      <c r="VHM9" s="30"/>
      <c r="VHN9" s="371"/>
      <c r="VHO9" s="30"/>
      <c r="VHP9" s="371"/>
      <c r="VHQ9" s="30"/>
      <c r="VHR9" s="373"/>
      <c r="VHS9" s="30"/>
      <c r="VHT9" s="371"/>
      <c r="VHU9" s="482"/>
      <c r="VHV9" s="30"/>
      <c r="VHW9" s="371"/>
      <c r="VHX9" s="482"/>
      <c r="VHY9" s="21"/>
      <c r="VHZ9" s="21"/>
      <c r="VIA9" s="153"/>
      <c r="VIB9" s="197"/>
      <c r="VIC9" s="30"/>
      <c r="VID9" s="371"/>
      <c r="VIE9" s="30"/>
      <c r="VIF9" s="371"/>
      <c r="VIG9" s="30"/>
      <c r="VIH9" s="373"/>
      <c r="VII9" s="30"/>
      <c r="VIJ9" s="371"/>
      <c r="VIK9" s="482"/>
      <c r="VIL9" s="30"/>
      <c r="VIM9" s="371"/>
      <c r="VIN9" s="482"/>
      <c r="VIO9" s="21"/>
      <c r="VIP9" s="21"/>
      <c r="VIQ9" s="153"/>
      <c r="VIR9" s="197"/>
      <c r="VIS9" s="30"/>
      <c r="VIT9" s="371"/>
      <c r="VIU9" s="30"/>
      <c r="VIV9" s="371"/>
      <c r="VIW9" s="30"/>
      <c r="VIX9" s="373"/>
      <c r="VIY9" s="30"/>
      <c r="VIZ9" s="371"/>
      <c r="VJA9" s="482"/>
      <c r="VJB9" s="30"/>
      <c r="VJC9" s="371"/>
      <c r="VJD9" s="482"/>
      <c r="VJE9" s="21"/>
      <c r="VJF9" s="21"/>
      <c r="VJG9" s="153"/>
      <c r="VJH9" s="197"/>
      <c r="VJI9" s="30"/>
      <c r="VJJ9" s="371"/>
      <c r="VJK9" s="30"/>
      <c r="VJL9" s="371"/>
      <c r="VJM9" s="30"/>
      <c r="VJN9" s="373"/>
      <c r="VJO9" s="30"/>
      <c r="VJP9" s="371"/>
      <c r="VJQ9" s="482"/>
      <c r="VJR9" s="30"/>
      <c r="VJS9" s="371"/>
      <c r="VJT9" s="482"/>
      <c r="VJU9" s="21"/>
      <c r="VJV9" s="21"/>
      <c r="VJW9" s="153"/>
      <c r="VJX9" s="197"/>
      <c r="VJY9" s="30"/>
      <c r="VJZ9" s="371"/>
      <c r="VKA9" s="30"/>
      <c r="VKB9" s="371"/>
      <c r="VKC9" s="30"/>
      <c r="VKD9" s="373"/>
      <c r="VKE9" s="30"/>
      <c r="VKF9" s="371"/>
      <c r="VKG9" s="482"/>
      <c r="VKH9" s="30"/>
      <c r="VKI9" s="371"/>
      <c r="VKJ9" s="482"/>
      <c r="VKK9" s="21"/>
      <c r="VKL9" s="21"/>
      <c r="VKM9" s="153"/>
      <c r="VKN9" s="197"/>
      <c r="VKO9" s="30"/>
      <c r="VKP9" s="371"/>
      <c r="VKQ9" s="30"/>
      <c r="VKR9" s="371"/>
      <c r="VKS9" s="30"/>
      <c r="VKT9" s="373"/>
      <c r="VKU9" s="30"/>
      <c r="VKV9" s="371"/>
      <c r="VKW9" s="482"/>
      <c r="VKX9" s="30"/>
      <c r="VKY9" s="371"/>
      <c r="VKZ9" s="482"/>
      <c r="VLA9" s="21"/>
      <c r="VLB9" s="21"/>
      <c r="VLC9" s="153"/>
      <c r="VLD9" s="197"/>
      <c r="VLE9" s="30"/>
      <c r="VLF9" s="371"/>
      <c r="VLG9" s="30"/>
      <c r="VLH9" s="371"/>
      <c r="VLI9" s="30"/>
      <c r="VLJ9" s="373"/>
      <c r="VLK9" s="30"/>
      <c r="VLL9" s="371"/>
      <c r="VLM9" s="482"/>
      <c r="VLN9" s="30"/>
      <c r="VLO9" s="371"/>
      <c r="VLP9" s="482"/>
      <c r="VLQ9" s="21"/>
      <c r="VLR9" s="21"/>
      <c r="VLS9" s="153"/>
      <c r="VLT9" s="197"/>
      <c r="VLU9" s="30"/>
      <c r="VLV9" s="371"/>
      <c r="VLW9" s="30"/>
      <c r="VLX9" s="371"/>
      <c r="VLY9" s="30"/>
      <c r="VLZ9" s="373"/>
      <c r="VMA9" s="30"/>
      <c r="VMB9" s="371"/>
      <c r="VMC9" s="482"/>
      <c r="VMD9" s="30"/>
      <c r="VME9" s="371"/>
      <c r="VMF9" s="482"/>
      <c r="VMG9" s="21"/>
      <c r="VMH9" s="21"/>
      <c r="VMI9" s="153"/>
      <c r="VMJ9" s="197"/>
      <c r="VMK9" s="30"/>
      <c r="VML9" s="371"/>
      <c r="VMM9" s="30"/>
      <c r="VMN9" s="371"/>
      <c r="VMO9" s="30"/>
      <c r="VMP9" s="373"/>
      <c r="VMQ9" s="30"/>
      <c r="VMR9" s="371"/>
      <c r="VMS9" s="482"/>
      <c r="VMT9" s="30"/>
      <c r="VMU9" s="371"/>
      <c r="VMV9" s="482"/>
      <c r="VMW9" s="21"/>
      <c r="VMX9" s="21"/>
      <c r="VMY9" s="153"/>
      <c r="VMZ9" s="197"/>
      <c r="VNA9" s="30"/>
      <c r="VNB9" s="371"/>
      <c r="VNC9" s="30"/>
      <c r="VND9" s="371"/>
      <c r="VNE9" s="30"/>
      <c r="VNF9" s="373"/>
      <c r="VNG9" s="30"/>
      <c r="VNH9" s="371"/>
      <c r="VNI9" s="482"/>
      <c r="VNJ9" s="30"/>
      <c r="VNK9" s="371"/>
      <c r="VNL9" s="482"/>
      <c r="VNM9" s="21"/>
      <c r="VNN9" s="21"/>
      <c r="VNO9" s="153"/>
      <c r="VNP9" s="197"/>
      <c r="VNQ9" s="30"/>
      <c r="VNR9" s="371"/>
      <c r="VNS9" s="30"/>
      <c r="VNT9" s="371"/>
      <c r="VNU9" s="30"/>
      <c r="VNV9" s="373"/>
      <c r="VNW9" s="30"/>
      <c r="VNX9" s="371"/>
      <c r="VNY9" s="482"/>
      <c r="VNZ9" s="30"/>
      <c r="VOA9" s="371"/>
      <c r="VOB9" s="482"/>
      <c r="VOC9" s="21"/>
      <c r="VOD9" s="21"/>
      <c r="VOE9" s="153"/>
      <c r="VOF9" s="197"/>
      <c r="VOG9" s="30"/>
      <c r="VOH9" s="371"/>
      <c r="VOI9" s="30"/>
      <c r="VOJ9" s="371"/>
      <c r="VOK9" s="30"/>
      <c r="VOL9" s="373"/>
      <c r="VOM9" s="30"/>
      <c r="VON9" s="371"/>
      <c r="VOO9" s="482"/>
      <c r="VOP9" s="30"/>
      <c r="VOQ9" s="371"/>
      <c r="VOR9" s="482"/>
      <c r="VOS9" s="21"/>
      <c r="VOT9" s="21"/>
      <c r="VOU9" s="153"/>
      <c r="VOV9" s="197"/>
      <c r="VOW9" s="30"/>
      <c r="VOX9" s="371"/>
      <c r="VOY9" s="30"/>
      <c r="VOZ9" s="371"/>
      <c r="VPA9" s="30"/>
      <c r="VPB9" s="373"/>
      <c r="VPC9" s="30"/>
      <c r="VPD9" s="371"/>
      <c r="VPE9" s="482"/>
      <c r="VPF9" s="30"/>
      <c r="VPG9" s="371"/>
      <c r="VPH9" s="482"/>
      <c r="VPI9" s="21"/>
      <c r="VPJ9" s="21"/>
      <c r="VPK9" s="153"/>
      <c r="VPL9" s="197"/>
      <c r="VPM9" s="30"/>
      <c r="VPN9" s="371"/>
      <c r="VPO9" s="30"/>
      <c r="VPP9" s="371"/>
      <c r="VPQ9" s="30"/>
      <c r="VPR9" s="373"/>
      <c r="VPS9" s="30"/>
      <c r="VPT9" s="371"/>
      <c r="VPU9" s="482"/>
      <c r="VPV9" s="30"/>
      <c r="VPW9" s="371"/>
      <c r="VPX9" s="482"/>
      <c r="VPY9" s="21"/>
      <c r="VPZ9" s="21"/>
      <c r="VQA9" s="153"/>
      <c r="VQB9" s="197"/>
      <c r="VQC9" s="30"/>
      <c r="VQD9" s="371"/>
      <c r="VQE9" s="30"/>
      <c r="VQF9" s="371"/>
      <c r="VQG9" s="30"/>
      <c r="VQH9" s="373"/>
      <c r="VQI9" s="30"/>
      <c r="VQJ9" s="371"/>
      <c r="VQK9" s="482"/>
      <c r="VQL9" s="30"/>
      <c r="VQM9" s="371"/>
      <c r="VQN9" s="482"/>
      <c r="VQO9" s="21"/>
      <c r="VQP9" s="21"/>
      <c r="VQQ9" s="153"/>
      <c r="VQR9" s="197"/>
      <c r="VQS9" s="30"/>
      <c r="VQT9" s="371"/>
      <c r="VQU9" s="30"/>
      <c r="VQV9" s="371"/>
      <c r="VQW9" s="30"/>
      <c r="VQX9" s="373"/>
      <c r="VQY9" s="30"/>
      <c r="VQZ9" s="371"/>
      <c r="VRA9" s="482"/>
      <c r="VRB9" s="30"/>
      <c r="VRC9" s="371"/>
      <c r="VRD9" s="482"/>
      <c r="VRE9" s="21"/>
      <c r="VRF9" s="21"/>
      <c r="VRG9" s="153"/>
      <c r="VRH9" s="197"/>
      <c r="VRI9" s="30"/>
      <c r="VRJ9" s="371"/>
      <c r="VRK9" s="30"/>
      <c r="VRL9" s="371"/>
      <c r="VRM9" s="30"/>
      <c r="VRN9" s="373"/>
      <c r="VRO9" s="30"/>
      <c r="VRP9" s="371"/>
      <c r="VRQ9" s="482"/>
      <c r="VRR9" s="30"/>
      <c r="VRS9" s="371"/>
      <c r="VRT9" s="482"/>
      <c r="VRU9" s="21"/>
      <c r="VRV9" s="21"/>
      <c r="VRW9" s="153"/>
      <c r="VRX9" s="197"/>
      <c r="VRY9" s="30"/>
      <c r="VRZ9" s="371"/>
      <c r="VSA9" s="30"/>
      <c r="VSB9" s="371"/>
      <c r="VSC9" s="30"/>
      <c r="VSD9" s="373"/>
      <c r="VSE9" s="30"/>
      <c r="VSF9" s="371"/>
      <c r="VSG9" s="482"/>
      <c r="VSH9" s="30"/>
      <c r="VSI9" s="371"/>
      <c r="VSJ9" s="482"/>
      <c r="VSK9" s="21"/>
      <c r="VSL9" s="21"/>
      <c r="VSM9" s="153"/>
      <c r="VSN9" s="197"/>
      <c r="VSO9" s="30"/>
      <c r="VSP9" s="371"/>
      <c r="VSQ9" s="30"/>
      <c r="VSR9" s="371"/>
      <c r="VSS9" s="30"/>
      <c r="VST9" s="373"/>
      <c r="VSU9" s="30"/>
      <c r="VSV9" s="371"/>
      <c r="VSW9" s="482"/>
      <c r="VSX9" s="30"/>
      <c r="VSY9" s="371"/>
      <c r="VSZ9" s="482"/>
      <c r="VTA9" s="21"/>
      <c r="VTB9" s="21"/>
      <c r="VTC9" s="153"/>
      <c r="VTD9" s="197"/>
      <c r="VTE9" s="30"/>
      <c r="VTF9" s="371"/>
      <c r="VTG9" s="30"/>
      <c r="VTH9" s="371"/>
      <c r="VTI9" s="30"/>
      <c r="VTJ9" s="373"/>
      <c r="VTK9" s="30"/>
      <c r="VTL9" s="371"/>
      <c r="VTM9" s="482"/>
      <c r="VTN9" s="30"/>
      <c r="VTO9" s="371"/>
      <c r="VTP9" s="482"/>
      <c r="VTQ9" s="21"/>
      <c r="VTR9" s="21"/>
      <c r="VTS9" s="153"/>
      <c r="VTT9" s="197"/>
      <c r="VTU9" s="30"/>
      <c r="VTV9" s="371"/>
      <c r="VTW9" s="30"/>
      <c r="VTX9" s="371"/>
      <c r="VTY9" s="30"/>
      <c r="VTZ9" s="373"/>
      <c r="VUA9" s="30"/>
      <c r="VUB9" s="371"/>
      <c r="VUC9" s="482"/>
      <c r="VUD9" s="30"/>
      <c r="VUE9" s="371"/>
      <c r="VUF9" s="482"/>
      <c r="VUG9" s="21"/>
      <c r="VUH9" s="21"/>
      <c r="VUI9" s="153"/>
      <c r="VUJ9" s="197"/>
      <c r="VUK9" s="30"/>
      <c r="VUL9" s="371"/>
      <c r="VUM9" s="30"/>
      <c r="VUN9" s="371"/>
      <c r="VUO9" s="30"/>
      <c r="VUP9" s="373"/>
      <c r="VUQ9" s="30"/>
      <c r="VUR9" s="371"/>
      <c r="VUS9" s="482"/>
      <c r="VUT9" s="30"/>
      <c r="VUU9" s="371"/>
      <c r="VUV9" s="482"/>
      <c r="VUW9" s="21"/>
      <c r="VUX9" s="21"/>
      <c r="VUY9" s="153"/>
      <c r="VUZ9" s="197"/>
      <c r="VVA9" s="30"/>
      <c r="VVB9" s="371"/>
      <c r="VVC9" s="30"/>
      <c r="VVD9" s="371"/>
      <c r="VVE9" s="30"/>
      <c r="VVF9" s="373"/>
      <c r="VVG9" s="30"/>
      <c r="VVH9" s="371"/>
      <c r="VVI9" s="482"/>
      <c r="VVJ9" s="30"/>
      <c r="VVK9" s="371"/>
      <c r="VVL9" s="482"/>
      <c r="VVM9" s="21"/>
      <c r="VVN9" s="21"/>
      <c r="VVO9" s="153"/>
      <c r="VVP9" s="197"/>
      <c r="VVQ9" s="30"/>
      <c r="VVR9" s="371"/>
      <c r="VVS9" s="30"/>
      <c r="VVT9" s="371"/>
      <c r="VVU9" s="30"/>
      <c r="VVV9" s="373"/>
      <c r="VVW9" s="30"/>
      <c r="VVX9" s="371"/>
      <c r="VVY9" s="482"/>
      <c r="VVZ9" s="30"/>
      <c r="VWA9" s="371"/>
      <c r="VWB9" s="482"/>
      <c r="VWC9" s="21"/>
      <c r="VWD9" s="21"/>
      <c r="VWE9" s="153"/>
      <c r="VWF9" s="197"/>
      <c r="VWG9" s="30"/>
      <c r="VWH9" s="371"/>
      <c r="VWI9" s="30"/>
      <c r="VWJ9" s="371"/>
      <c r="VWK9" s="30"/>
      <c r="VWL9" s="373"/>
      <c r="VWM9" s="30"/>
      <c r="VWN9" s="371"/>
      <c r="VWO9" s="482"/>
      <c r="VWP9" s="30"/>
      <c r="VWQ9" s="371"/>
      <c r="VWR9" s="482"/>
      <c r="VWS9" s="21"/>
      <c r="VWT9" s="21"/>
      <c r="VWU9" s="153"/>
      <c r="VWV9" s="197"/>
      <c r="VWW9" s="30"/>
      <c r="VWX9" s="371"/>
      <c r="VWY9" s="30"/>
      <c r="VWZ9" s="371"/>
      <c r="VXA9" s="30"/>
      <c r="VXB9" s="373"/>
      <c r="VXC9" s="30"/>
      <c r="VXD9" s="371"/>
      <c r="VXE9" s="482"/>
      <c r="VXF9" s="30"/>
      <c r="VXG9" s="371"/>
      <c r="VXH9" s="482"/>
      <c r="VXI9" s="21"/>
      <c r="VXJ9" s="21"/>
      <c r="VXK9" s="153"/>
      <c r="VXL9" s="197"/>
      <c r="VXM9" s="30"/>
      <c r="VXN9" s="371"/>
      <c r="VXO9" s="30"/>
      <c r="VXP9" s="371"/>
      <c r="VXQ9" s="30"/>
      <c r="VXR9" s="373"/>
      <c r="VXS9" s="30"/>
      <c r="VXT9" s="371"/>
      <c r="VXU9" s="482"/>
      <c r="VXV9" s="30"/>
      <c r="VXW9" s="371"/>
      <c r="VXX9" s="482"/>
      <c r="VXY9" s="21"/>
      <c r="VXZ9" s="21"/>
      <c r="VYA9" s="153"/>
      <c r="VYB9" s="197"/>
      <c r="VYC9" s="30"/>
      <c r="VYD9" s="371"/>
      <c r="VYE9" s="30"/>
      <c r="VYF9" s="371"/>
      <c r="VYG9" s="30"/>
      <c r="VYH9" s="373"/>
      <c r="VYI9" s="30"/>
      <c r="VYJ9" s="371"/>
      <c r="VYK9" s="482"/>
      <c r="VYL9" s="30"/>
      <c r="VYM9" s="371"/>
      <c r="VYN9" s="482"/>
      <c r="VYO9" s="21"/>
      <c r="VYP9" s="21"/>
      <c r="VYQ9" s="153"/>
      <c r="VYR9" s="197"/>
      <c r="VYS9" s="30"/>
      <c r="VYT9" s="371"/>
      <c r="VYU9" s="30"/>
      <c r="VYV9" s="371"/>
      <c r="VYW9" s="30"/>
      <c r="VYX9" s="373"/>
      <c r="VYY9" s="30"/>
      <c r="VYZ9" s="371"/>
      <c r="VZA9" s="482"/>
      <c r="VZB9" s="30"/>
      <c r="VZC9" s="371"/>
      <c r="VZD9" s="482"/>
      <c r="VZE9" s="21"/>
      <c r="VZF9" s="21"/>
      <c r="VZG9" s="153"/>
      <c r="VZH9" s="197"/>
      <c r="VZI9" s="30"/>
      <c r="VZJ9" s="371"/>
      <c r="VZK9" s="30"/>
      <c r="VZL9" s="371"/>
      <c r="VZM9" s="30"/>
      <c r="VZN9" s="373"/>
      <c r="VZO9" s="30"/>
      <c r="VZP9" s="371"/>
      <c r="VZQ9" s="482"/>
      <c r="VZR9" s="30"/>
      <c r="VZS9" s="371"/>
      <c r="VZT9" s="482"/>
      <c r="VZU9" s="21"/>
      <c r="VZV9" s="21"/>
      <c r="VZW9" s="153"/>
      <c r="VZX9" s="197"/>
      <c r="VZY9" s="30"/>
      <c r="VZZ9" s="371"/>
      <c r="WAA9" s="30"/>
      <c r="WAB9" s="371"/>
      <c r="WAC9" s="30"/>
      <c r="WAD9" s="373"/>
      <c r="WAE9" s="30"/>
      <c r="WAF9" s="371"/>
      <c r="WAG9" s="482"/>
      <c r="WAH9" s="30"/>
      <c r="WAI9" s="371"/>
      <c r="WAJ9" s="482"/>
      <c r="WAK9" s="21"/>
      <c r="WAL9" s="21"/>
      <c r="WAM9" s="153"/>
      <c r="WAN9" s="197"/>
      <c r="WAO9" s="30"/>
      <c r="WAP9" s="371"/>
      <c r="WAQ9" s="30"/>
      <c r="WAR9" s="371"/>
      <c r="WAS9" s="30"/>
      <c r="WAT9" s="373"/>
      <c r="WAU9" s="30"/>
      <c r="WAV9" s="371"/>
      <c r="WAW9" s="482"/>
      <c r="WAX9" s="30"/>
      <c r="WAY9" s="371"/>
      <c r="WAZ9" s="482"/>
      <c r="WBA9" s="21"/>
      <c r="WBB9" s="21"/>
      <c r="WBC9" s="153"/>
      <c r="WBD9" s="197"/>
      <c r="WBE9" s="30"/>
      <c r="WBF9" s="371"/>
      <c r="WBG9" s="30"/>
      <c r="WBH9" s="371"/>
      <c r="WBI9" s="30"/>
      <c r="WBJ9" s="373"/>
      <c r="WBK9" s="30"/>
      <c r="WBL9" s="371"/>
      <c r="WBM9" s="482"/>
      <c r="WBN9" s="30"/>
      <c r="WBO9" s="371"/>
      <c r="WBP9" s="482"/>
      <c r="WBQ9" s="21"/>
      <c r="WBR9" s="21"/>
      <c r="WBS9" s="153"/>
      <c r="WBT9" s="197"/>
      <c r="WBU9" s="30"/>
      <c r="WBV9" s="371"/>
      <c r="WBW9" s="30"/>
      <c r="WBX9" s="371"/>
      <c r="WBY9" s="30"/>
      <c r="WBZ9" s="373"/>
      <c r="WCA9" s="30"/>
      <c r="WCB9" s="371"/>
      <c r="WCC9" s="482"/>
      <c r="WCD9" s="30"/>
      <c r="WCE9" s="371"/>
      <c r="WCF9" s="482"/>
      <c r="WCG9" s="21"/>
      <c r="WCH9" s="21"/>
      <c r="WCI9" s="153"/>
      <c r="WCJ9" s="197"/>
      <c r="WCK9" s="30"/>
      <c r="WCL9" s="371"/>
      <c r="WCM9" s="30"/>
      <c r="WCN9" s="371"/>
      <c r="WCO9" s="30"/>
      <c r="WCP9" s="373"/>
      <c r="WCQ9" s="30"/>
      <c r="WCR9" s="371"/>
      <c r="WCS9" s="482"/>
      <c r="WCT9" s="30"/>
      <c r="WCU9" s="371"/>
      <c r="WCV9" s="482"/>
      <c r="WCW9" s="21"/>
      <c r="WCX9" s="21"/>
      <c r="WCY9" s="153"/>
      <c r="WCZ9" s="197"/>
      <c r="WDA9" s="30"/>
      <c r="WDB9" s="371"/>
      <c r="WDC9" s="30"/>
      <c r="WDD9" s="371"/>
      <c r="WDE9" s="30"/>
      <c r="WDF9" s="373"/>
      <c r="WDG9" s="30"/>
      <c r="WDH9" s="371"/>
      <c r="WDI9" s="482"/>
      <c r="WDJ9" s="30"/>
      <c r="WDK9" s="371"/>
      <c r="WDL9" s="482"/>
      <c r="WDM9" s="21"/>
      <c r="WDN9" s="21"/>
      <c r="WDO9" s="153"/>
      <c r="WDP9" s="197"/>
      <c r="WDQ9" s="30"/>
      <c r="WDR9" s="371"/>
      <c r="WDS9" s="30"/>
      <c r="WDT9" s="371"/>
      <c r="WDU9" s="30"/>
      <c r="WDV9" s="373"/>
      <c r="WDW9" s="30"/>
      <c r="WDX9" s="371"/>
      <c r="WDY9" s="482"/>
      <c r="WDZ9" s="30"/>
      <c r="WEA9" s="371"/>
      <c r="WEB9" s="482"/>
      <c r="WEC9" s="21"/>
      <c r="WED9" s="21"/>
      <c r="WEE9" s="153"/>
      <c r="WEF9" s="197"/>
      <c r="WEG9" s="30"/>
      <c r="WEH9" s="371"/>
      <c r="WEI9" s="30"/>
      <c r="WEJ9" s="371"/>
      <c r="WEK9" s="30"/>
      <c r="WEL9" s="373"/>
      <c r="WEM9" s="30"/>
      <c r="WEN9" s="371"/>
      <c r="WEO9" s="482"/>
      <c r="WEP9" s="30"/>
      <c r="WEQ9" s="371"/>
      <c r="WER9" s="482"/>
      <c r="WES9" s="21"/>
      <c r="WET9" s="21"/>
      <c r="WEU9" s="153"/>
      <c r="WEV9" s="197"/>
      <c r="WEW9" s="30"/>
      <c r="WEX9" s="371"/>
      <c r="WEY9" s="30"/>
      <c r="WEZ9" s="371"/>
      <c r="WFA9" s="30"/>
      <c r="WFB9" s="373"/>
      <c r="WFC9" s="30"/>
      <c r="WFD9" s="371"/>
      <c r="WFE9" s="482"/>
      <c r="WFF9" s="30"/>
      <c r="WFG9" s="371"/>
      <c r="WFH9" s="482"/>
      <c r="WFI9" s="21"/>
      <c r="WFJ9" s="21"/>
      <c r="WFK9" s="153"/>
      <c r="WFL9" s="197"/>
      <c r="WFM9" s="30"/>
      <c r="WFN9" s="371"/>
      <c r="WFO9" s="30"/>
      <c r="WFP9" s="371"/>
      <c r="WFQ9" s="30"/>
      <c r="WFR9" s="373"/>
      <c r="WFS9" s="30"/>
      <c r="WFT9" s="371"/>
      <c r="WFU9" s="482"/>
      <c r="WFV9" s="30"/>
      <c r="WFW9" s="371"/>
      <c r="WFX9" s="482"/>
      <c r="WFY9" s="21"/>
      <c r="WFZ9" s="21"/>
      <c r="WGA9" s="153"/>
      <c r="WGB9" s="197"/>
      <c r="WGC9" s="30"/>
      <c r="WGD9" s="371"/>
      <c r="WGE9" s="30"/>
      <c r="WGF9" s="371"/>
      <c r="WGG9" s="30"/>
      <c r="WGH9" s="373"/>
      <c r="WGI9" s="30"/>
      <c r="WGJ9" s="371"/>
      <c r="WGK9" s="482"/>
      <c r="WGL9" s="30"/>
      <c r="WGM9" s="371"/>
      <c r="WGN9" s="482"/>
      <c r="WGO9" s="21"/>
      <c r="WGP9" s="21"/>
      <c r="WGQ9" s="153"/>
      <c r="WGR9" s="197"/>
      <c r="WGS9" s="30"/>
      <c r="WGT9" s="371"/>
      <c r="WGU9" s="30"/>
      <c r="WGV9" s="371"/>
      <c r="WGW9" s="30"/>
      <c r="WGX9" s="373"/>
      <c r="WGY9" s="30"/>
      <c r="WGZ9" s="371"/>
      <c r="WHA9" s="482"/>
      <c r="WHB9" s="30"/>
      <c r="WHC9" s="371"/>
      <c r="WHD9" s="482"/>
      <c r="WHE9" s="21"/>
      <c r="WHF9" s="21"/>
      <c r="WHG9" s="153"/>
      <c r="WHH9" s="197"/>
      <c r="WHI9" s="30"/>
      <c r="WHJ9" s="371"/>
      <c r="WHK9" s="30"/>
      <c r="WHL9" s="371"/>
      <c r="WHM9" s="30"/>
      <c r="WHN9" s="373"/>
      <c r="WHO9" s="30"/>
      <c r="WHP9" s="371"/>
      <c r="WHQ9" s="482"/>
      <c r="WHR9" s="30"/>
      <c r="WHS9" s="371"/>
      <c r="WHT9" s="482"/>
      <c r="WHU9" s="21"/>
      <c r="WHV9" s="21"/>
      <c r="WHW9" s="153"/>
      <c r="WHX9" s="197"/>
      <c r="WHY9" s="30"/>
      <c r="WHZ9" s="371"/>
      <c r="WIA9" s="30"/>
      <c r="WIB9" s="371"/>
      <c r="WIC9" s="30"/>
      <c r="WID9" s="373"/>
      <c r="WIE9" s="30"/>
      <c r="WIF9" s="371"/>
      <c r="WIG9" s="482"/>
      <c r="WIH9" s="30"/>
      <c r="WII9" s="371"/>
      <c r="WIJ9" s="482"/>
      <c r="WIK9" s="21"/>
      <c r="WIL9" s="21"/>
      <c r="WIM9" s="153"/>
      <c r="WIN9" s="197"/>
      <c r="WIO9" s="30"/>
      <c r="WIP9" s="371"/>
      <c r="WIQ9" s="30"/>
      <c r="WIR9" s="371"/>
      <c r="WIS9" s="30"/>
      <c r="WIT9" s="373"/>
      <c r="WIU9" s="30"/>
      <c r="WIV9" s="371"/>
      <c r="WIW9" s="482"/>
      <c r="WIX9" s="30"/>
      <c r="WIY9" s="371"/>
      <c r="WIZ9" s="482"/>
      <c r="WJA9" s="21"/>
      <c r="WJB9" s="21"/>
      <c r="WJC9" s="153"/>
      <c r="WJD9" s="197"/>
      <c r="WJE9" s="30"/>
      <c r="WJF9" s="371"/>
      <c r="WJG9" s="30"/>
      <c r="WJH9" s="371"/>
      <c r="WJI9" s="30"/>
      <c r="WJJ9" s="373"/>
      <c r="WJK9" s="30"/>
      <c r="WJL9" s="371"/>
      <c r="WJM9" s="482"/>
      <c r="WJN9" s="30"/>
      <c r="WJO9" s="371"/>
      <c r="WJP9" s="482"/>
      <c r="WJQ9" s="21"/>
      <c r="WJR9" s="21"/>
      <c r="WJS9" s="153"/>
      <c r="WJT9" s="197"/>
      <c r="WJU9" s="30"/>
      <c r="WJV9" s="371"/>
      <c r="WJW9" s="30"/>
      <c r="WJX9" s="371"/>
      <c r="WJY9" s="30"/>
      <c r="WJZ9" s="373"/>
      <c r="WKA9" s="30"/>
      <c r="WKB9" s="371"/>
      <c r="WKC9" s="482"/>
      <c r="WKD9" s="30"/>
      <c r="WKE9" s="371"/>
      <c r="WKF9" s="482"/>
      <c r="WKG9" s="21"/>
      <c r="WKH9" s="21"/>
      <c r="WKI9" s="153"/>
      <c r="WKJ9" s="197"/>
      <c r="WKK9" s="30"/>
      <c r="WKL9" s="371"/>
      <c r="WKM9" s="30"/>
      <c r="WKN9" s="371"/>
      <c r="WKO9" s="30"/>
      <c r="WKP9" s="373"/>
      <c r="WKQ9" s="30"/>
      <c r="WKR9" s="371"/>
      <c r="WKS9" s="482"/>
      <c r="WKT9" s="30"/>
      <c r="WKU9" s="371"/>
      <c r="WKV9" s="482"/>
      <c r="WKW9" s="21"/>
      <c r="WKX9" s="21"/>
      <c r="WKY9" s="153"/>
      <c r="WKZ9" s="197"/>
      <c r="WLA9" s="30"/>
      <c r="WLB9" s="371"/>
      <c r="WLC9" s="30"/>
      <c r="WLD9" s="371"/>
      <c r="WLE9" s="30"/>
      <c r="WLF9" s="373"/>
      <c r="WLG9" s="30"/>
      <c r="WLH9" s="371"/>
      <c r="WLI9" s="482"/>
      <c r="WLJ9" s="30"/>
      <c r="WLK9" s="371"/>
      <c r="WLL9" s="482"/>
      <c r="WLM9" s="21"/>
      <c r="WLN9" s="21"/>
      <c r="WLO9" s="153"/>
      <c r="WLP9" s="197"/>
      <c r="WLQ9" s="30"/>
      <c r="WLR9" s="371"/>
      <c r="WLS9" s="30"/>
      <c r="WLT9" s="371"/>
      <c r="WLU9" s="30"/>
      <c r="WLV9" s="373"/>
      <c r="WLW9" s="30"/>
      <c r="WLX9" s="371"/>
      <c r="WLY9" s="482"/>
      <c r="WLZ9" s="30"/>
      <c r="WMA9" s="371"/>
      <c r="WMB9" s="482"/>
      <c r="WMC9" s="21"/>
      <c r="WMD9" s="21"/>
      <c r="WME9" s="153"/>
      <c r="WMF9" s="197"/>
      <c r="WMG9" s="30"/>
      <c r="WMH9" s="371"/>
      <c r="WMI9" s="30"/>
      <c r="WMJ9" s="371"/>
      <c r="WMK9" s="30"/>
      <c r="WML9" s="373"/>
      <c r="WMM9" s="30"/>
      <c r="WMN9" s="371"/>
      <c r="WMO9" s="482"/>
      <c r="WMP9" s="30"/>
      <c r="WMQ9" s="371"/>
      <c r="WMR9" s="482"/>
      <c r="WMS9" s="21"/>
      <c r="WMT9" s="21"/>
      <c r="WMU9" s="153"/>
      <c r="WMV9" s="197"/>
      <c r="WMW9" s="30"/>
      <c r="WMX9" s="371"/>
      <c r="WMY9" s="30"/>
      <c r="WMZ9" s="371"/>
      <c r="WNA9" s="30"/>
      <c r="WNB9" s="373"/>
      <c r="WNC9" s="30"/>
      <c r="WND9" s="371"/>
      <c r="WNE9" s="482"/>
      <c r="WNF9" s="30"/>
      <c r="WNG9" s="371"/>
      <c r="WNH9" s="482"/>
      <c r="WNI9" s="21"/>
      <c r="WNJ9" s="21"/>
      <c r="WNK9" s="153"/>
      <c r="WNL9" s="197"/>
      <c r="WNM9" s="30"/>
      <c r="WNN9" s="371"/>
      <c r="WNO9" s="30"/>
      <c r="WNP9" s="371"/>
      <c r="WNQ9" s="30"/>
      <c r="WNR9" s="373"/>
      <c r="WNS9" s="30"/>
      <c r="WNT9" s="371"/>
      <c r="WNU9" s="482"/>
      <c r="WNV9" s="30"/>
      <c r="WNW9" s="371"/>
      <c r="WNX9" s="482"/>
      <c r="WNY9" s="21"/>
      <c r="WNZ9" s="21"/>
      <c r="WOA9" s="153"/>
      <c r="WOB9" s="197"/>
      <c r="WOC9" s="30"/>
      <c r="WOD9" s="371"/>
      <c r="WOE9" s="30"/>
      <c r="WOF9" s="371"/>
      <c r="WOG9" s="30"/>
      <c r="WOH9" s="373"/>
      <c r="WOI9" s="30"/>
      <c r="WOJ9" s="371"/>
      <c r="WOK9" s="482"/>
      <c r="WOL9" s="30"/>
      <c r="WOM9" s="371"/>
      <c r="WON9" s="482"/>
      <c r="WOO9" s="21"/>
      <c r="WOP9" s="21"/>
      <c r="WOQ9" s="153"/>
      <c r="WOR9" s="197"/>
      <c r="WOS9" s="30"/>
      <c r="WOT9" s="371"/>
      <c r="WOU9" s="30"/>
      <c r="WOV9" s="371"/>
      <c r="WOW9" s="30"/>
      <c r="WOX9" s="373"/>
      <c r="WOY9" s="30"/>
      <c r="WOZ9" s="371"/>
      <c r="WPA9" s="482"/>
      <c r="WPB9" s="30"/>
      <c r="WPC9" s="371"/>
      <c r="WPD9" s="482"/>
      <c r="WPE9" s="21"/>
      <c r="WPF9" s="21"/>
      <c r="WPG9" s="153"/>
      <c r="WPH9" s="197"/>
      <c r="WPI9" s="30"/>
      <c r="WPJ9" s="371"/>
      <c r="WPK9" s="30"/>
      <c r="WPL9" s="371"/>
      <c r="WPM9" s="30"/>
      <c r="WPN9" s="373"/>
      <c r="WPO9" s="30"/>
      <c r="WPP9" s="371"/>
      <c r="WPQ9" s="482"/>
      <c r="WPR9" s="30"/>
      <c r="WPS9" s="371"/>
      <c r="WPT9" s="482"/>
      <c r="WPU9" s="21"/>
      <c r="WPV9" s="21"/>
      <c r="WPW9" s="153"/>
      <c r="WPX9" s="197"/>
      <c r="WPY9" s="30"/>
      <c r="WPZ9" s="371"/>
      <c r="WQA9" s="30"/>
      <c r="WQB9" s="371"/>
      <c r="WQC9" s="30"/>
      <c r="WQD9" s="373"/>
      <c r="WQE9" s="30"/>
      <c r="WQF9" s="371"/>
      <c r="WQG9" s="482"/>
      <c r="WQH9" s="30"/>
      <c r="WQI9" s="371"/>
      <c r="WQJ9" s="482"/>
      <c r="WQK9" s="21"/>
      <c r="WQL9" s="21"/>
      <c r="WQM9" s="153"/>
      <c r="WQN9" s="197"/>
      <c r="WQO9" s="30"/>
      <c r="WQP9" s="371"/>
      <c r="WQQ9" s="30"/>
      <c r="WQR9" s="371"/>
      <c r="WQS9" s="30"/>
      <c r="WQT9" s="373"/>
      <c r="WQU9" s="30"/>
      <c r="WQV9" s="371"/>
      <c r="WQW9" s="482"/>
      <c r="WQX9" s="30"/>
      <c r="WQY9" s="371"/>
      <c r="WQZ9" s="482"/>
      <c r="WRA9" s="21"/>
      <c r="WRB9" s="21"/>
      <c r="WRC9" s="153"/>
      <c r="WRD9" s="197"/>
      <c r="WRE9" s="30"/>
      <c r="WRF9" s="371"/>
      <c r="WRG9" s="30"/>
      <c r="WRH9" s="371"/>
      <c r="WRI9" s="30"/>
      <c r="WRJ9" s="373"/>
      <c r="WRK9" s="30"/>
      <c r="WRL9" s="371"/>
      <c r="WRM9" s="482"/>
      <c r="WRN9" s="30"/>
      <c r="WRO9" s="371"/>
      <c r="WRP9" s="482"/>
      <c r="WRQ9" s="21"/>
      <c r="WRR9" s="21"/>
      <c r="WRS9" s="153"/>
      <c r="WRT9" s="197"/>
      <c r="WRU9" s="30"/>
      <c r="WRV9" s="371"/>
      <c r="WRW9" s="30"/>
      <c r="WRX9" s="371"/>
      <c r="WRY9" s="30"/>
      <c r="WRZ9" s="373"/>
      <c r="WSA9" s="30"/>
      <c r="WSB9" s="371"/>
      <c r="WSC9" s="482"/>
      <c r="WSD9" s="30"/>
      <c r="WSE9" s="371"/>
      <c r="WSF9" s="482"/>
      <c r="WSG9" s="21"/>
      <c r="WSH9" s="21"/>
      <c r="WSI9" s="153"/>
      <c r="WSJ9" s="197"/>
      <c r="WSK9" s="30"/>
      <c r="WSL9" s="371"/>
      <c r="WSM9" s="30"/>
      <c r="WSN9" s="371"/>
      <c r="WSO9" s="30"/>
      <c r="WSP9" s="373"/>
      <c r="WSQ9" s="30"/>
      <c r="WSR9" s="371"/>
      <c r="WSS9" s="482"/>
      <c r="WST9" s="30"/>
      <c r="WSU9" s="371"/>
      <c r="WSV9" s="482"/>
      <c r="WSW9" s="21"/>
      <c r="WSX9" s="21"/>
      <c r="WSY9" s="153"/>
      <c r="WSZ9" s="197"/>
      <c r="WTA9" s="30"/>
      <c r="WTB9" s="371"/>
      <c r="WTC9" s="30"/>
      <c r="WTD9" s="371"/>
      <c r="WTE9" s="30"/>
      <c r="WTF9" s="373"/>
      <c r="WTG9" s="30"/>
      <c r="WTH9" s="371"/>
      <c r="WTI9" s="482"/>
      <c r="WTJ9" s="30"/>
      <c r="WTK9" s="371"/>
      <c r="WTL9" s="482"/>
      <c r="WTM9" s="21"/>
      <c r="WTN9" s="21"/>
      <c r="WTO9" s="153"/>
      <c r="WTP9" s="197"/>
      <c r="WTQ9" s="30"/>
      <c r="WTR9" s="371"/>
      <c r="WTS9" s="30"/>
      <c r="WTT9" s="371"/>
      <c r="WTU9" s="30"/>
      <c r="WTV9" s="373"/>
      <c r="WTW9" s="30"/>
      <c r="WTX9" s="371"/>
      <c r="WTY9" s="482"/>
      <c r="WTZ9" s="30"/>
      <c r="WUA9" s="371"/>
      <c r="WUB9" s="482"/>
      <c r="WUC9" s="21"/>
      <c r="WUD9" s="21"/>
      <c r="WUE9" s="153"/>
      <c r="WUF9" s="197"/>
      <c r="WUG9" s="30"/>
      <c r="WUH9" s="371"/>
      <c r="WUI9" s="30"/>
      <c r="WUJ9" s="371"/>
      <c r="WUK9" s="30"/>
      <c r="WUL9" s="373"/>
      <c r="WUM9" s="30"/>
      <c r="WUN9" s="371"/>
      <c r="WUO9" s="482"/>
      <c r="WUP9" s="30"/>
      <c r="WUQ9" s="371"/>
      <c r="WUR9" s="482"/>
      <c r="WUS9" s="21"/>
      <c r="WUT9" s="21"/>
      <c r="WUU9" s="153"/>
      <c r="WUV9" s="197"/>
      <c r="WUW9" s="30"/>
      <c r="WUX9" s="371"/>
      <c r="WUY9" s="30"/>
      <c r="WUZ9" s="371"/>
      <c r="WVA9" s="30"/>
      <c r="WVB9" s="373"/>
      <c r="WVC9" s="30"/>
      <c r="WVD9" s="371"/>
      <c r="WVE9" s="482"/>
      <c r="WVF9" s="30"/>
      <c r="WVG9" s="371"/>
      <c r="WVH9" s="482"/>
      <c r="WVI9" s="21"/>
      <c r="WVJ9" s="21"/>
      <c r="WVK9" s="153"/>
      <c r="WVL9" s="197"/>
      <c r="WVM9" s="30"/>
      <c r="WVN9" s="371"/>
      <c r="WVO9" s="30"/>
      <c r="WVP9" s="371"/>
      <c r="WVQ9" s="30"/>
      <c r="WVR9" s="373"/>
      <c r="WVS9" s="30"/>
      <c r="WVT9" s="371"/>
      <c r="WVU9" s="482"/>
      <c r="WVV9" s="30"/>
      <c r="WVW9" s="371"/>
      <c r="WVX9" s="482"/>
      <c r="WVY9" s="21"/>
      <c r="WVZ9" s="21"/>
      <c r="WWA9" s="153"/>
      <c r="WWB9" s="197"/>
      <c r="WWC9" s="30"/>
      <c r="WWD9" s="371"/>
      <c r="WWE9" s="30"/>
      <c r="WWF9" s="371"/>
      <c r="WWG9" s="30"/>
      <c r="WWH9" s="373"/>
      <c r="WWI9" s="30"/>
      <c r="WWJ9" s="371"/>
      <c r="WWK9" s="482"/>
      <c r="WWL9" s="30"/>
      <c r="WWM9" s="371"/>
      <c r="WWN9" s="482"/>
      <c r="WWO9" s="21"/>
      <c r="WWP9" s="21"/>
      <c r="WWQ9" s="153"/>
      <c r="WWR9" s="197"/>
      <c r="WWS9" s="30"/>
      <c r="WWT9" s="371"/>
      <c r="WWU9" s="30"/>
      <c r="WWV9" s="371"/>
      <c r="WWW9" s="30"/>
      <c r="WWX9" s="373"/>
      <c r="WWY9" s="30"/>
      <c r="WWZ9" s="371"/>
      <c r="WXA9" s="482"/>
      <c r="WXB9" s="30"/>
      <c r="WXC9" s="371"/>
      <c r="WXD9" s="482"/>
      <c r="WXE9" s="21"/>
      <c r="WXF9" s="21"/>
      <c r="WXG9" s="153"/>
      <c r="WXH9" s="197"/>
      <c r="WXI9" s="30"/>
      <c r="WXJ9" s="371"/>
      <c r="WXK9" s="30"/>
      <c r="WXL9" s="371"/>
      <c r="WXM9" s="30"/>
      <c r="WXN9" s="373"/>
      <c r="WXO9" s="30"/>
      <c r="WXP9" s="371"/>
      <c r="WXQ9" s="482"/>
      <c r="WXR9" s="30"/>
      <c r="WXS9" s="371"/>
      <c r="WXT9" s="482"/>
      <c r="WXU9" s="21"/>
      <c r="WXV9" s="21"/>
      <c r="WXW9" s="153"/>
      <c r="WXX9" s="197"/>
      <c r="WXY9" s="30"/>
      <c r="WXZ9" s="371"/>
      <c r="WYA9" s="30"/>
      <c r="WYB9" s="371"/>
      <c r="WYC9" s="30"/>
      <c r="WYD9" s="373"/>
      <c r="WYE9" s="30"/>
      <c r="WYF9" s="371"/>
      <c r="WYG9" s="482"/>
      <c r="WYH9" s="30"/>
      <c r="WYI9" s="371"/>
      <c r="WYJ9" s="482"/>
      <c r="WYK9" s="21"/>
      <c r="WYL9" s="21"/>
      <c r="WYM9" s="153"/>
      <c r="WYN9" s="197"/>
      <c r="WYO9" s="30"/>
      <c r="WYP9" s="371"/>
      <c r="WYQ9" s="30"/>
      <c r="WYR9" s="371"/>
      <c r="WYS9" s="30"/>
      <c r="WYT9" s="373"/>
      <c r="WYU9" s="30"/>
      <c r="WYV9" s="371"/>
      <c r="WYW9" s="482"/>
      <c r="WYX9" s="30"/>
      <c r="WYY9" s="371"/>
      <c r="WYZ9" s="482"/>
      <c r="WZA9" s="21"/>
      <c r="WZB9" s="21"/>
      <c r="WZC9" s="153"/>
      <c r="WZD9" s="197"/>
      <c r="WZE9" s="30"/>
      <c r="WZF9" s="371"/>
      <c r="WZG9" s="30"/>
      <c r="WZH9" s="371"/>
      <c r="WZI9" s="30"/>
      <c r="WZJ9" s="373"/>
      <c r="WZK9" s="30"/>
      <c r="WZL9" s="371"/>
      <c r="WZM9" s="482"/>
      <c r="WZN9" s="30"/>
      <c r="WZO9" s="371"/>
      <c r="WZP9" s="482"/>
      <c r="WZQ9" s="21"/>
      <c r="WZR9" s="21"/>
      <c r="WZS9" s="153"/>
      <c r="WZT9" s="197"/>
      <c r="WZU9" s="30"/>
      <c r="WZV9" s="371"/>
      <c r="WZW9" s="30"/>
      <c r="WZX9" s="371"/>
      <c r="WZY9" s="30"/>
      <c r="WZZ9" s="373"/>
      <c r="XAA9" s="30"/>
      <c r="XAB9" s="371"/>
      <c r="XAC9" s="482"/>
      <c r="XAD9" s="30"/>
      <c r="XAE9" s="371"/>
      <c r="XAF9" s="482"/>
      <c r="XAG9" s="21"/>
      <c r="XAH9" s="21"/>
      <c r="XAI9" s="153"/>
      <c r="XAJ9" s="197"/>
      <c r="XAK9" s="30"/>
      <c r="XAL9" s="371"/>
      <c r="XAM9" s="30"/>
      <c r="XAN9" s="371"/>
      <c r="XAO9" s="30"/>
      <c r="XAP9" s="373"/>
      <c r="XAQ9" s="30"/>
      <c r="XAR9" s="371"/>
      <c r="XAS9" s="482"/>
      <c r="XAT9" s="30"/>
      <c r="XAU9" s="371"/>
      <c r="XAV9" s="482"/>
      <c r="XAW9" s="21"/>
      <c r="XAX9" s="21"/>
      <c r="XAY9" s="153"/>
      <c r="XAZ9" s="197"/>
      <c r="XBA9" s="30"/>
      <c r="XBB9" s="371"/>
      <c r="XBC9" s="30"/>
      <c r="XBD9" s="371"/>
      <c r="XBE9" s="30"/>
      <c r="XBF9" s="373"/>
      <c r="XBG9" s="30"/>
      <c r="XBH9" s="371"/>
      <c r="XBI9" s="482"/>
      <c r="XBJ9" s="30"/>
      <c r="XBK9" s="371"/>
      <c r="XBL9" s="482"/>
      <c r="XBM9" s="21"/>
      <c r="XBN9" s="21"/>
      <c r="XBO9" s="153"/>
      <c r="XBP9" s="197"/>
      <c r="XBQ9" s="30"/>
      <c r="XBR9" s="371"/>
      <c r="XBS9" s="30"/>
      <c r="XBT9" s="371"/>
      <c r="XBU9" s="30"/>
      <c r="XBV9" s="373"/>
      <c r="XBW9" s="30"/>
      <c r="XBX9" s="371"/>
      <c r="XBY9" s="482"/>
      <c r="XBZ9" s="30"/>
      <c r="XCA9" s="371"/>
      <c r="XCB9" s="482"/>
      <c r="XCC9" s="21"/>
      <c r="XCD9" s="21"/>
      <c r="XCE9" s="153"/>
      <c r="XCF9" s="197"/>
      <c r="XCG9" s="30"/>
      <c r="XCH9" s="371"/>
      <c r="XCI9" s="30"/>
      <c r="XCJ9" s="371"/>
      <c r="XCK9" s="30"/>
      <c r="XCL9" s="373"/>
      <c r="XCM9" s="30"/>
      <c r="XCN9" s="371"/>
      <c r="XCO9" s="482"/>
      <c r="XCP9" s="30"/>
      <c r="XCQ9" s="371"/>
      <c r="XCR9" s="482"/>
      <c r="XCS9" s="21"/>
      <c r="XCT9" s="21"/>
      <c r="XCU9" s="153"/>
      <c r="XCV9" s="197"/>
      <c r="XCW9" s="30"/>
      <c r="XCX9" s="371"/>
      <c r="XCY9" s="30"/>
      <c r="XCZ9" s="371"/>
      <c r="XDA9" s="30"/>
      <c r="XDB9" s="373"/>
      <c r="XDC9" s="30"/>
      <c r="XDD9" s="371"/>
      <c r="XDE9" s="482"/>
      <c r="XDF9" s="30"/>
      <c r="XDG9" s="371"/>
      <c r="XDH9" s="482"/>
      <c r="XDI9" s="21"/>
      <c r="XDJ9" s="21"/>
      <c r="XDK9" s="153"/>
      <c r="XDL9" s="197"/>
      <c r="XDM9" s="30"/>
      <c r="XDN9" s="371"/>
      <c r="XDO9" s="30"/>
      <c r="XDP9" s="371"/>
      <c r="XDQ9" s="30"/>
      <c r="XDR9" s="373"/>
      <c r="XDS9" s="30"/>
      <c r="XDT9" s="371"/>
      <c r="XDU9" s="482"/>
      <c r="XDV9" s="30"/>
      <c r="XDW9" s="371"/>
      <c r="XDX9" s="482"/>
      <c r="XDY9" s="21"/>
      <c r="XDZ9" s="21"/>
      <c r="XEA9" s="153"/>
      <c r="XEB9" s="197"/>
      <c r="XEC9" s="30"/>
      <c r="XED9" s="371"/>
      <c r="XEE9" s="30"/>
      <c r="XEF9" s="371"/>
      <c r="XEG9" s="30"/>
      <c r="XEH9" s="373"/>
      <c r="XEI9" s="30"/>
      <c r="XEJ9" s="371"/>
      <c r="XEK9" s="482"/>
      <c r="XEL9" s="30"/>
      <c r="XEM9" s="371"/>
      <c r="XEN9" s="482"/>
      <c r="XEO9" s="21"/>
      <c r="XEP9" s="21"/>
      <c r="XEQ9" s="153"/>
      <c r="XER9" s="197"/>
      <c r="XES9" s="30"/>
      <c r="XET9" s="371"/>
      <c r="XEU9" s="30"/>
      <c r="XEV9" s="371"/>
      <c r="XEW9" s="30"/>
      <c r="XEX9" s="373"/>
      <c r="XEY9" s="30"/>
      <c r="XEZ9" s="371"/>
      <c r="XFA9" s="482"/>
      <c r="XFB9" s="30"/>
      <c r="XFC9" s="371"/>
      <c r="XFD9" s="482"/>
    </row>
    <row r="10" spans="1:16384" ht="15" customHeight="1" x14ac:dyDescent="0.2">
      <c r="A10" s="9"/>
      <c r="B10" s="480" t="s">
        <v>4</v>
      </c>
      <c r="C10" s="621">
        <f>SUM(C5:C9)</f>
        <v>1876435375.6700001</v>
      </c>
      <c r="D10" s="144">
        <f>SUM(D5:D9)</f>
        <v>1896383283.6599998</v>
      </c>
      <c r="E10" s="76">
        <f>SUM(E5:E9)</f>
        <v>1570293636.77</v>
      </c>
      <c r="F10" s="82">
        <f t="shared" si="0"/>
        <v>0.82804655066319177</v>
      </c>
      <c r="G10" s="76">
        <f>SUM(G5:G9)</f>
        <v>1530552655.73</v>
      </c>
      <c r="H10" s="82">
        <f t="shared" si="2"/>
        <v>0.80709035400061613</v>
      </c>
      <c r="I10" s="76">
        <f>SUM(I5:I9)</f>
        <v>1045930243.3199999</v>
      </c>
      <c r="J10" s="162">
        <f t="shared" si="1"/>
        <v>0.5515394763981285</v>
      </c>
      <c r="K10" s="144">
        <f>SUM(K5:K9)</f>
        <v>1454343602.6300001</v>
      </c>
      <c r="L10" s="82">
        <v>0.79220074464454404</v>
      </c>
      <c r="M10" s="204">
        <f t="shared" ref="M10:M17" si="3">+G10/K10-1</f>
        <v>5.2400995859702704E-2</v>
      </c>
      <c r="N10" s="622">
        <f>SUM(N5:N9)</f>
        <v>974581108.20000005</v>
      </c>
      <c r="O10" s="82">
        <v>0.53086758743694618</v>
      </c>
      <c r="P10" s="204">
        <f t="shared" ref="P10:P17" si="4">+I10/N10-1</f>
        <v>7.321005354985588E-2</v>
      </c>
    </row>
    <row r="11" spans="1:16384" ht="15" customHeight="1" x14ac:dyDescent="0.2">
      <c r="A11" s="19">
        <v>6</v>
      </c>
      <c r="B11" s="19" t="s">
        <v>5</v>
      </c>
      <c r="C11" s="151">
        <v>402663506.39999998</v>
      </c>
      <c r="D11" s="478">
        <v>389268983.90999997</v>
      </c>
      <c r="E11" s="171">
        <v>199195767.67000002</v>
      </c>
      <c r="F11" s="41">
        <f t="shared" si="0"/>
        <v>0.51171754212006426</v>
      </c>
      <c r="G11" s="49">
        <v>195471467.27000001</v>
      </c>
      <c r="H11" s="41">
        <f t="shared" si="2"/>
        <v>0.50215012073808973</v>
      </c>
      <c r="I11" s="26">
        <v>112541830.64000002</v>
      </c>
      <c r="J11" s="145">
        <f t="shared" si="1"/>
        <v>0.28911070568627678</v>
      </c>
      <c r="K11" s="142">
        <v>231968475.65000001</v>
      </c>
      <c r="L11" s="41">
        <v>0.60900608592733418</v>
      </c>
      <c r="M11" s="201">
        <f t="shared" si="3"/>
        <v>-0.15733607024718144</v>
      </c>
      <c r="N11" s="620">
        <v>136086212.22</v>
      </c>
      <c r="O11" s="41">
        <v>0.35727842423651657</v>
      </c>
      <c r="P11" s="201">
        <f t="shared" si="4"/>
        <v>-0.17301077894605232</v>
      </c>
    </row>
    <row r="12" spans="1:16384" ht="15" customHeight="1" x14ac:dyDescent="0.2">
      <c r="A12" s="21">
        <v>7</v>
      </c>
      <c r="B12" s="21" t="s">
        <v>6</v>
      </c>
      <c r="C12" s="153">
        <v>20033976.02</v>
      </c>
      <c r="D12" s="197">
        <v>27646453.379999999</v>
      </c>
      <c r="E12" s="30">
        <v>22977406.59</v>
      </c>
      <c r="F12" s="41">
        <f t="shared" si="0"/>
        <v>0.8311158857946791</v>
      </c>
      <c r="G12" s="129">
        <v>22707506.59</v>
      </c>
      <c r="H12" s="41">
        <f t="shared" si="2"/>
        <v>0.82135333157876478</v>
      </c>
      <c r="I12" s="129">
        <v>14978344</v>
      </c>
      <c r="J12" s="145">
        <f t="shared" si="1"/>
        <v>0.54178175385185701</v>
      </c>
      <c r="K12" s="129">
        <v>26843860.539999999</v>
      </c>
      <c r="L12" s="371">
        <v>0.8441126465651142</v>
      </c>
      <c r="M12" s="201">
        <f t="shared" si="3"/>
        <v>-0.15408938456659105</v>
      </c>
      <c r="N12" s="129">
        <v>4573283.4000000004</v>
      </c>
      <c r="O12" s="371">
        <v>0.14380816606143434</v>
      </c>
      <c r="P12" s="201">
        <f t="shared" si="4"/>
        <v>2.2751838646168308</v>
      </c>
    </row>
    <row r="13" spans="1:16384" ht="15" customHeight="1" x14ac:dyDescent="0.2">
      <c r="A13" s="9"/>
      <c r="B13" s="2" t="s">
        <v>7</v>
      </c>
      <c r="C13" s="154">
        <f>SUM(C11:C12)</f>
        <v>422697482.41999996</v>
      </c>
      <c r="D13" s="144">
        <f t="shared" ref="D13:I13" si="5">SUM(D11:D12)</f>
        <v>416915437.28999996</v>
      </c>
      <c r="E13" s="76">
        <f t="shared" si="5"/>
        <v>222173174.26000002</v>
      </c>
      <c r="F13" s="82">
        <f t="shared" si="0"/>
        <v>0.53289745206882277</v>
      </c>
      <c r="G13" s="76">
        <f t="shared" si="5"/>
        <v>218178973.86000001</v>
      </c>
      <c r="H13" s="82">
        <f t="shared" si="2"/>
        <v>0.52331709105853541</v>
      </c>
      <c r="I13" s="76">
        <f t="shared" si="5"/>
        <v>127520174.64000002</v>
      </c>
      <c r="J13" s="162">
        <f t="shared" si="1"/>
        <v>0.30586580211300485</v>
      </c>
      <c r="K13" s="76">
        <f>SUM(K11:K12)</f>
        <v>258812336.19</v>
      </c>
      <c r="L13" s="82">
        <v>0.62712269272162779</v>
      </c>
      <c r="M13" s="204">
        <f t="shared" si="3"/>
        <v>-0.15699932595241561</v>
      </c>
      <c r="N13" s="76">
        <f>SUM(N11:N12)</f>
        <v>140659495.62</v>
      </c>
      <c r="O13" s="82">
        <v>0.34082904605181918</v>
      </c>
      <c r="P13" s="204">
        <f t="shared" si="4"/>
        <v>-9.3412257182384995E-2</v>
      </c>
    </row>
    <row r="14" spans="1:16384" ht="15" customHeight="1" x14ac:dyDescent="0.2">
      <c r="A14" s="19">
        <v>8</v>
      </c>
      <c r="B14" s="19" t="s">
        <v>8</v>
      </c>
      <c r="C14" s="151">
        <v>43715202.729999997</v>
      </c>
      <c r="D14" s="195">
        <v>43715202.729999997</v>
      </c>
      <c r="E14" s="26">
        <v>26217630.109999999</v>
      </c>
      <c r="F14" s="623">
        <f>E14/D14</f>
        <v>0.59973712742290197</v>
      </c>
      <c r="G14" s="26">
        <v>26217630.109999999</v>
      </c>
      <c r="H14" s="41">
        <f>G14/D14</f>
        <v>0.59973712742290197</v>
      </c>
      <c r="I14" s="26">
        <v>15153625.32</v>
      </c>
      <c r="J14" s="145">
        <f>I14/D14</f>
        <v>0.3466442878829582</v>
      </c>
      <c r="K14" s="26">
        <v>22955077.109999999</v>
      </c>
      <c r="L14" s="246">
        <v>0.82114161301270683</v>
      </c>
      <c r="M14" s="201">
        <f t="shared" si="3"/>
        <v>0.14212772992945966</v>
      </c>
      <c r="N14" s="26">
        <v>13783857.18</v>
      </c>
      <c r="O14" s="246">
        <v>0.49307169233560377</v>
      </c>
      <c r="P14" s="201">
        <f t="shared" si="4"/>
        <v>9.9374806493750967E-2</v>
      </c>
    </row>
    <row r="15" spans="1:16384" ht="15" customHeight="1" x14ac:dyDescent="0.2">
      <c r="A15" s="21">
        <v>9</v>
      </c>
      <c r="B15" s="21" t="s">
        <v>9</v>
      </c>
      <c r="C15" s="153">
        <v>52858333.329999998</v>
      </c>
      <c r="D15" s="197">
        <v>52858333.329999998</v>
      </c>
      <c r="E15" s="30">
        <v>41552560.100000001</v>
      </c>
      <c r="F15" s="624">
        <f>E15/D15</f>
        <v>0.78611181023402887</v>
      </c>
      <c r="G15" s="30">
        <v>41552560.100000001</v>
      </c>
      <c r="H15" s="41">
        <f>G15/D15</f>
        <v>0.78611181023402887</v>
      </c>
      <c r="I15" s="30">
        <v>41552560.100000001</v>
      </c>
      <c r="J15" s="145">
        <f>I15/D15</f>
        <v>0.78611181023402887</v>
      </c>
      <c r="K15" s="30">
        <v>41491760.479999997</v>
      </c>
      <c r="L15" s="248">
        <v>0.32485230362106082</v>
      </c>
      <c r="M15" s="201">
        <f t="shared" si="3"/>
        <v>1.4653420172257015E-3</v>
      </c>
      <c r="N15" s="30">
        <v>41491760.479999997</v>
      </c>
      <c r="O15" s="248">
        <v>0.32485230362106082</v>
      </c>
      <c r="P15" s="201">
        <f t="shared" si="4"/>
        <v>1.4653420172257015E-3</v>
      </c>
    </row>
    <row r="16" spans="1:16384" ht="15" customHeight="1" thickBot="1" x14ac:dyDescent="0.25">
      <c r="A16" s="9"/>
      <c r="B16" s="2" t="s">
        <v>10</v>
      </c>
      <c r="C16" s="154">
        <f>SUM(C14:C15)</f>
        <v>96573536.060000002</v>
      </c>
      <c r="D16" s="144">
        <f t="shared" ref="D16:I16" si="6">SUM(D14:D15)</f>
        <v>96573536.060000002</v>
      </c>
      <c r="E16" s="76">
        <f t="shared" si="6"/>
        <v>67770190.210000008</v>
      </c>
      <c r="F16" s="625">
        <f>E16/D16</f>
        <v>0.70174701036001397</v>
      </c>
      <c r="G16" s="76">
        <f t="shared" si="6"/>
        <v>67770190.210000008</v>
      </c>
      <c r="H16" s="82">
        <f>G16/D16</f>
        <v>0.70174701036001397</v>
      </c>
      <c r="I16" s="76">
        <f t="shared" si="6"/>
        <v>56706185.420000002</v>
      </c>
      <c r="J16" s="162">
        <f>I16/D16</f>
        <v>0.58718141359936449</v>
      </c>
      <c r="K16" s="76">
        <f>SUM(K14:K15)</f>
        <v>64446837.589999996</v>
      </c>
      <c r="L16" s="247">
        <v>0.41396971781086234</v>
      </c>
      <c r="M16" s="204">
        <f t="shared" si="3"/>
        <v>5.1567349838678389E-2</v>
      </c>
      <c r="N16" s="76">
        <f>SUM(N14:N15)</f>
        <v>55275617.659999996</v>
      </c>
      <c r="O16" s="247">
        <v>0.35505903315389226</v>
      </c>
      <c r="P16" s="204">
        <f t="shared" si="4"/>
        <v>2.5880629119323872E-2</v>
      </c>
    </row>
    <row r="17" spans="1:16" s="6" customFormat="1" ht="13.5" thickBot="1" x14ac:dyDescent="0.25">
      <c r="A17" s="5"/>
      <c r="B17" s="4" t="s">
        <v>11</v>
      </c>
      <c r="C17" s="155">
        <f>+C10+C13+C16</f>
        <v>2395706394.1500001</v>
      </c>
      <c r="D17" s="146">
        <f t="shared" ref="D17:I17" si="7">+D10+D13+D16</f>
        <v>2409872257.0099998</v>
      </c>
      <c r="E17" s="147">
        <f t="shared" si="7"/>
        <v>1860237001.24</v>
      </c>
      <c r="F17" s="172">
        <f>E17/D17</f>
        <v>0.7719234892342598</v>
      </c>
      <c r="G17" s="147">
        <f t="shared" si="7"/>
        <v>1816501819.8000002</v>
      </c>
      <c r="H17" s="172">
        <f>G17/D17</f>
        <v>0.75377514908354026</v>
      </c>
      <c r="I17" s="147">
        <f t="shared" si="7"/>
        <v>1230156603.3800001</v>
      </c>
      <c r="J17" s="165">
        <f>I17/D17</f>
        <v>0.51046548206098363</v>
      </c>
      <c r="K17" s="147">
        <f>+K10+K13+K16</f>
        <v>1777602776.4100001</v>
      </c>
      <c r="L17" s="172">
        <v>0.73937229725955012</v>
      </c>
      <c r="M17" s="538">
        <f t="shared" si="3"/>
        <v>2.1882866018334779E-2</v>
      </c>
      <c r="N17" s="147">
        <f>+N10+N13+N16</f>
        <v>1170516221.4800003</v>
      </c>
      <c r="O17" s="172">
        <v>0.486862013910144</v>
      </c>
      <c r="P17" s="538">
        <f t="shared" si="4"/>
        <v>5.0952204510750443E-2</v>
      </c>
    </row>
    <row r="133" spans="12:12" x14ac:dyDescent="0.2">
      <c r="L133" s="575"/>
    </row>
    <row r="134" spans="12:12" x14ac:dyDescent="0.2">
      <c r="L134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0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"/>
  <sheetViews>
    <sheetView topLeftCell="A6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1.5703125" style="39" bestFit="1" customWidth="1"/>
    <col min="10" max="10" width="6.28515625" style="89" customWidth="1"/>
    <col min="11" max="11" width="11.5703125" style="39" bestFit="1" customWidth="1"/>
    <col min="12" max="12" width="6.28515625" style="420" bestFit="1" customWidth="1"/>
    <col min="13" max="13" width="9" style="89" bestFit="1" customWidth="1"/>
  </cols>
  <sheetData>
    <row r="1" spans="1:13" ht="15" x14ac:dyDescent="0.25">
      <c r="A1" s="7" t="s">
        <v>751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P137"/>
  <sheetViews>
    <sheetView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9"/>
    <col min="6" max="6" width="6.28515625" style="89" customWidth="1"/>
    <col min="7" max="7" width="11.42578125" style="39"/>
    <col min="8" max="8" width="6.28515625" style="89" customWidth="1"/>
    <col min="9" max="9" width="11.42578125" style="39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42578125" style="39"/>
    <col min="15" max="15" width="6.28515625" style="89" customWidth="1"/>
    <col min="16" max="16" width="8.140625" style="89" bestFit="1" customWidth="1"/>
    <col min="17" max="17" width="3.7109375" customWidth="1"/>
  </cols>
  <sheetData>
    <row r="1" spans="1:16" ht="15.75" thickBot="1" x14ac:dyDescent="0.3">
      <c r="A1" s="7" t="s">
        <v>410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68">
        <v>45867513.479999997</v>
      </c>
      <c r="D5" s="195">
        <v>48935924.379999995</v>
      </c>
      <c r="E5" s="26">
        <v>33177231.149999999</v>
      </c>
      <c r="F5" s="41">
        <f>+E5/D5</f>
        <v>0.67797291193214815</v>
      </c>
      <c r="G5" s="26">
        <v>32969690.110000003</v>
      </c>
      <c r="H5" s="41">
        <f>G5/D5</f>
        <v>0.67373183459214769</v>
      </c>
      <c r="I5" s="26">
        <v>32888193.230000004</v>
      </c>
      <c r="J5" s="145">
        <f>I5/D5</f>
        <v>0.67206645519996222</v>
      </c>
      <c r="K5" s="26">
        <v>29605602.940000001</v>
      </c>
      <c r="L5" s="41">
        <v>0.6836877525480558</v>
      </c>
      <c r="M5" s="201">
        <f>+G5/K5-1</f>
        <v>0.11363008471125569</v>
      </c>
      <c r="N5" s="26">
        <v>29516016.16</v>
      </c>
      <c r="O5" s="145">
        <v>0.68161890820124926</v>
      </c>
      <c r="P5" s="201">
        <f>+I5/N5-1</f>
        <v>0.11424905894210635</v>
      </c>
    </row>
    <row r="6" spans="1:16" ht="15" customHeight="1" x14ac:dyDescent="0.2">
      <c r="A6" s="20">
        <v>2</v>
      </c>
      <c r="B6" s="20" t="s">
        <v>1</v>
      </c>
      <c r="C6" s="153">
        <v>54530347.32</v>
      </c>
      <c r="D6" s="196">
        <v>59236555.670000002</v>
      </c>
      <c r="E6" s="28">
        <v>50883986.43</v>
      </c>
      <c r="F6" s="41">
        <f>+E6/D6</f>
        <v>0.85899637233246307</v>
      </c>
      <c r="G6" s="28">
        <v>44620654.07</v>
      </c>
      <c r="H6" s="41">
        <f>G6/D6</f>
        <v>0.75326212952988858</v>
      </c>
      <c r="I6" s="28">
        <v>22610137.649999999</v>
      </c>
      <c r="J6" s="145">
        <f>I6/D6</f>
        <v>0.38169230797209852</v>
      </c>
      <c r="K6" s="28">
        <v>25659741.149999999</v>
      </c>
      <c r="L6" s="264">
        <v>0.6394184536155848</v>
      </c>
      <c r="M6" s="201">
        <f>+G6/K6-1</f>
        <v>0.73893625072675384</v>
      </c>
      <c r="N6" s="28">
        <v>13196389.17</v>
      </c>
      <c r="O6" s="145">
        <v>0.32884255172585214</v>
      </c>
      <c r="P6" s="201">
        <f>+I6/N6-1</f>
        <v>0.71335790106893304</v>
      </c>
    </row>
    <row r="7" spans="1:16" ht="15" customHeight="1" x14ac:dyDescent="0.2">
      <c r="A7" s="20">
        <v>3</v>
      </c>
      <c r="B7" s="20" t="s">
        <v>2</v>
      </c>
      <c r="C7" s="153" t="s">
        <v>127</v>
      </c>
      <c r="D7" s="196"/>
      <c r="E7" s="28"/>
      <c r="F7" s="395"/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145" t="s">
        <v>127</v>
      </c>
      <c r="P7" s="203" t="s">
        <v>127</v>
      </c>
    </row>
    <row r="8" spans="1:16" ht="15" customHeight="1" x14ac:dyDescent="0.2">
      <c r="A8" s="21">
        <v>4</v>
      </c>
      <c r="B8" s="21" t="s">
        <v>3</v>
      </c>
      <c r="C8" s="153">
        <v>72076590.430000007</v>
      </c>
      <c r="D8" s="197">
        <v>141482660.61000001</v>
      </c>
      <c r="E8" s="30">
        <v>80589532.359999999</v>
      </c>
      <c r="F8" s="371">
        <f>+E8/D8</f>
        <v>0.56960713074336911</v>
      </c>
      <c r="G8" s="30">
        <v>80589532.359999999</v>
      </c>
      <c r="H8" s="70">
        <f>G8/D8</f>
        <v>0.56960713074336911</v>
      </c>
      <c r="I8" s="30">
        <v>48424840.75</v>
      </c>
      <c r="J8" s="164">
        <f>I8/D8</f>
        <v>0.34226696431362791</v>
      </c>
      <c r="K8" s="30">
        <v>58418760.280000001</v>
      </c>
      <c r="L8" s="371">
        <v>0.90484565788856375</v>
      </c>
      <c r="M8" s="482">
        <f>+G8/K8-1</f>
        <v>0.37951459383485564</v>
      </c>
      <c r="N8" s="30">
        <v>41607297.030000001</v>
      </c>
      <c r="O8" s="164">
        <v>0.644453628827935</v>
      </c>
      <c r="P8" s="482">
        <f>+I8/N8-1</f>
        <v>0.16385452088090124</v>
      </c>
    </row>
    <row r="9" spans="1:16" ht="15" customHeight="1" x14ac:dyDescent="0.2">
      <c r="A9" s="9"/>
      <c r="B9" s="2" t="s">
        <v>4</v>
      </c>
      <c r="C9" s="154">
        <f>SUM(C5:C8)</f>
        <v>172474451.23000002</v>
      </c>
      <c r="D9" s="76">
        <f>SUM(D5:D8)</f>
        <v>249655140.66000003</v>
      </c>
      <c r="E9" s="76">
        <f>SUM(E5:E8)</f>
        <v>164650749.94</v>
      </c>
      <c r="F9" s="82">
        <f>+E9/D9</f>
        <v>0.65951275629543038</v>
      </c>
      <c r="G9" s="76">
        <f>SUM(G5:G8)</f>
        <v>158179876.54000002</v>
      </c>
      <c r="H9" s="82">
        <f>G9/D9</f>
        <v>0.63359350871697773</v>
      </c>
      <c r="I9" s="76">
        <f>SUM(I5:I8)</f>
        <v>103923171.63</v>
      </c>
      <c r="J9" s="162">
        <f>I9/D9</f>
        <v>0.41626690063446653</v>
      </c>
      <c r="K9" s="521">
        <f>SUM(K5:K8)</f>
        <v>113684104.37</v>
      </c>
      <c r="L9" s="82">
        <v>0.76816308827634594</v>
      </c>
      <c r="M9" s="204">
        <f>+G9/K9-1</f>
        <v>0.39139836142071904</v>
      </c>
      <c r="N9" s="521">
        <f>SUM(N5:N8)</f>
        <v>84319702.359999999</v>
      </c>
      <c r="O9" s="162">
        <v>0.5697479284930913</v>
      </c>
      <c r="P9" s="204">
        <f>+I9/N9-1</f>
        <v>0.23248978259320308</v>
      </c>
    </row>
    <row r="10" spans="1:16" ht="15" customHeight="1" x14ac:dyDescent="0.2">
      <c r="A10" s="19">
        <v>6</v>
      </c>
      <c r="B10" s="19" t="s">
        <v>5</v>
      </c>
      <c r="C10" s="168">
        <v>4438241.53</v>
      </c>
      <c r="D10" s="195">
        <v>4867215.18</v>
      </c>
      <c r="E10" s="171">
        <v>3417954.27</v>
      </c>
      <c r="F10" s="41">
        <f>+E10/D10</f>
        <v>0.70224022230305427</v>
      </c>
      <c r="G10" s="128">
        <v>2923829.19</v>
      </c>
      <c r="H10" s="41">
        <f>G10/D10</f>
        <v>0.60071911388146193</v>
      </c>
      <c r="I10" s="49">
        <v>612893.64</v>
      </c>
      <c r="J10" s="145">
        <f>I10/D10</f>
        <v>0.12592285677412768</v>
      </c>
      <c r="K10" s="74">
        <v>2487614.2400000002</v>
      </c>
      <c r="L10" s="41">
        <v>0.57555998512400208</v>
      </c>
      <c r="M10" s="201">
        <f>+G10/K10-1</f>
        <v>0.17535474069323542</v>
      </c>
      <c r="N10" s="49">
        <v>798641.9</v>
      </c>
      <c r="O10" s="409">
        <v>0.18478199420638658</v>
      </c>
      <c r="P10" s="201">
        <f>+I10/N10-1</f>
        <v>-0.23258015889223949</v>
      </c>
    </row>
    <row r="11" spans="1:16" ht="15" customHeight="1" x14ac:dyDescent="0.2">
      <c r="A11" s="21">
        <v>7</v>
      </c>
      <c r="B11" s="21" t="s">
        <v>6</v>
      </c>
      <c r="C11" s="153" t="s">
        <v>127</v>
      </c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49">
        <v>69575</v>
      </c>
      <c r="L11" s="483">
        <v>1</v>
      </c>
      <c r="M11" s="513">
        <f>+G11/K11-1</f>
        <v>-1</v>
      </c>
      <c r="N11" s="129">
        <v>0</v>
      </c>
      <c r="O11" s="610" t="s">
        <v>127</v>
      </c>
      <c r="P11" s="468" t="s">
        <v>127</v>
      </c>
    </row>
    <row r="12" spans="1:16" ht="15" customHeight="1" x14ac:dyDescent="0.2">
      <c r="A12" s="9"/>
      <c r="B12" s="2" t="s">
        <v>7</v>
      </c>
      <c r="C12" s="154">
        <f>SUM(C10:C11)</f>
        <v>4438241.53</v>
      </c>
      <c r="D12" s="144">
        <f t="shared" ref="D12:I12" si="0">SUM(D10:D11)</f>
        <v>4867215.18</v>
      </c>
      <c r="E12" s="76">
        <f t="shared" si="0"/>
        <v>3417954.27</v>
      </c>
      <c r="F12" s="82">
        <f>+E12/D12</f>
        <v>0.70224022230305427</v>
      </c>
      <c r="G12" s="76">
        <f t="shared" si="0"/>
        <v>2923829.19</v>
      </c>
      <c r="H12" s="82">
        <f>G12/D12</f>
        <v>0.60071911388146193</v>
      </c>
      <c r="I12" s="76">
        <f t="shared" si="0"/>
        <v>612893.64</v>
      </c>
      <c r="J12" s="162">
        <f>I12/D12</f>
        <v>0.12592285677412768</v>
      </c>
      <c r="K12" s="144">
        <f>SUM(K10:K11)</f>
        <v>2557189.2400000002</v>
      </c>
      <c r="L12" s="82">
        <v>0.58228420141778925</v>
      </c>
      <c r="M12" s="553">
        <f>+G12/K12-1</f>
        <v>0.14337615076152899</v>
      </c>
      <c r="N12" s="521">
        <f>SUM(N10:N11)</f>
        <v>798641.9</v>
      </c>
      <c r="O12" s="162">
        <v>0.18185457442339539</v>
      </c>
      <c r="P12" s="204">
        <f>+I12/N12-1</f>
        <v>-0.23258015889223949</v>
      </c>
    </row>
    <row r="13" spans="1:16" ht="15" customHeight="1" x14ac:dyDescent="0.2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8"/>
      <c r="L13" s="395" t="s">
        <v>127</v>
      </c>
      <c r="M13" s="211" t="s">
        <v>127</v>
      </c>
      <c r="N13" s="518"/>
      <c r="O13" s="626" t="s">
        <v>127</v>
      </c>
      <c r="P13" s="211" t="s">
        <v>127</v>
      </c>
    </row>
    <row r="14" spans="1:16" ht="15" customHeight="1" x14ac:dyDescent="0.2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2"/>
      <c r="L14" s="24" t="s">
        <v>127</v>
      </c>
      <c r="M14" s="206" t="s">
        <v>127</v>
      </c>
      <c r="N14" s="522"/>
      <c r="O14" s="627" t="s">
        <v>127</v>
      </c>
      <c r="P14" s="206" t="s">
        <v>127</v>
      </c>
    </row>
    <row r="15" spans="1:16" ht="15" customHeight="1" thickBot="1" x14ac:dyDescent="0.25">
      <c r="A15" s="9"/>
      <c r="B15" s="2" t="s">
        <v>10</v>
      </c>
      <c r="C15" s="154">
        <f>SUM(C13:C14)</f>
        <v>0</v>
      </c>
      <c r="D15" s="144">
        <f t="shared" ref="D15:I15" si="1">SUM(D13:D14)</f>
        <v>0</v>
      </c>
      <c r="E15" s="317">
        <f t="shared" si="1"/>
        <v>0</v>
      </c>
      <c r="F15" s="82" t="s">
        <v>127</v>
      </c>
      <c r="G15" s="91">
        <f t="shared" si="1"/>
        <v>0</v>
      </c>
      <c r="H15" s="82" t="s">
        <v>127</v>
      </c>
      <c r="I15" s="76">
        <f t="shared" si="1"/>
        <v>0</v>
      </c>
      <c r="J15" s="162" t="s">
        <v>127</v>
      </c>
      <c r="K15" s="521">
        <f>SUM(K13:K14)</f>
        <v>0</v>
      </c>
      <c r="L15" s="477" t="s">
        <v>127</v>
      </c>
      <c r="M15" s="557" t="s">
        <v>127</v>
      </c>
      <c r="N15" s="521">
        <f>SUM(N13:N14)</f>
        <v>0</v>
      </c>
      <c r="O15" s="628" t="s">
        <v>127</v>
      </c>
      <c r="P15" s="557" t="s">
        <v>127</v>
      </c>
    </row>
    <row r="16" spans="1:16" s="6" customFormat="1" ht="19.5" customHeight="1" thickBot="1" x14ac:dyDescent="0.25">
      <c r="A16" s="5"/>
      <c r="B16" s="4" t="s">
        <v>11</v>
      </c>
      <c r="C16" s="155">
        <f>+C9+C12+C15</f>
        <v>176912692.76000002</v>
      </c>
      <c r="D16" s="146">
        <f>+D9+D12+D15</f>
        <v>254522355.84000003</v>
      </c>
      <c r="E16" s="147">
        <f>+E9+E12+E15</f>
        <v>168068704.21000001</v>
      </c>
      <c r="F16" s="172">
        <f>+E16/D16</f>
        <v>0.66032983097034026</v>
      </c>
      <c r="G16" s="147">
        <f>+G9+G12+G15</f>
        <v>161103705.73000002</v>
      </c>
      <c r="H16" s="172">
        <f>G16/D16</f>
        <v>0.63296485370925282</v>
      </c>
      <c r="I16" s="147">
        <f>+I9+I12+I15</f>
        <v>104536065.27</v>
      </c>
      <c r="J16" s="165">
        <f>I16/D16</f>
        <v>0.41071466954248342</v>
      </c>
      <c r="K16" s="529">
        <f>+K9+K12+K15</f>
        <v>116241293.61</v>
      </c>
      <c r="L16" s="249">
        <v>0.76280621083394506</v>
      </c>
      <c r="M16" s="538">
        <f>+G16/K16-1</f>
        <v>0.38594212716280896</v>
      </c>
      <c r="N16" s="529">
        <f>+N9+N12+N15</f>
        <v>85118344.260000005</v>
      </c>
      <c r="O16" s="165">
        <v>0.55856915938385765</v>
      </c>
      <c r="P16" s="538">
        <f>+I16/N16-1</f>
        <v>0.2281261598638149</v>
      </c>
    </row>
    <row r="17" spans="2:16" x14ac:dyDescent="0.2">
      <c r="P17" s="484"/>
    </row>
    <row r="25" spans="2:16" x14ac:dyDescent="0.2">
      <c r="B25" s="323"/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O136"/>
  <sheetViews>
    <sheetView zoomScaleNormal="100" workbookViewId="0">
      <selection activeCell="G18" sqref="G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92" customWidth="1"/>
    <col min="5" max="5" width="12.28515625" customWidth="1"/>
    <col min="6" max="6" width="7.7109375" customWidth="1"/>
    <col min="7" max="7" width="10.85546875" bestFit="1" customWidth="1"/>
    <col min="8" max="8" width="7.7109375" customWidth="1"/>
    <col min="9" max="9" width="7.140625" bestFit="1" customWidth="1"/>
    <col min="10" max="10" width="11.7109375" customWidth="1"/>
    <col min="11" max="11" width="6.28515625" style="89" customWidth="1"/>
    <col min="12" max="12" width="10.85546875" customWidth="1"/>
    <col min="13" max="13" width="7.140625" style="89" bestFit="1" customWidth="1"/>
    <col min="14" max="14" width="7.140625" customWidth="1"/>
    <col min="15" max="15" width="4.42578125" customWidth="1"/>
  </cols>
  <sheetData>
    <row r="1" spans="1:14" ht="15.75" thickBot="1" x14ac:dyDescent="0.3">
      <c r="A1" s="7" t="s">
        <v>41</v>
      </c>
    </row>
    <row r="2" spans="1:14" x14ac:dyDescent="0.2">
      <c r="A2" s="8" t="s">
        <v>20</v>
      </c>
      <c r="C2" s="345" t="s">
        <v>763</v>
      </c>
      <c r="D2" s="240"/>
      <c r="E2" s="705" t="s">
        <v>835</v>
      </c>
      <c r="F2" s="706"/>
      <c r="G2" s="707"/>
      <c r="H2" s="707"/>
      <c r="I2" s="707"/>
      <c r="J2" s="707"/>
      <c r="K2" s="708"/>
      <c r="L2" s="703" t="s">
        <v>834</v>
      </c>
      <c r="M2" s="704"/>
      <c r="N2" s="130"/>
    </row>
    <row r="3" spans="1:14" x14ac:dyDescent="0.2">
      <c r="C3" s="149">
        <v>1</v>
      </c>
      <c r="D3" s="241"/>
      <c r="E3" s="140">
        <v>2</v>
      </c>
      <c r="F3" s="79"/>
      <c r="G3" s="79">
        <v>3</v>
      </c>
      <c r="H3" s="79"/>
      <c r="I3" s="80" t="s">
        <v>36</v>
      </c>
      <c r="J3" s="79">
        <v>4</v>
      </c>
      <c r="K3" s="141" t="s">
        <v>46</v>
      </c>
      <c r="L3" s="79" t="s">
        <v>47</v>
      </c>
      <c r="M3" s="16" t="s">
        <v>48</v>
      </c>
      <c r="N3" s="131" t="s">
        <v>350</v>
      </c>
    </row>
    <row r="4" spans="1:14" ht="30" customHeight="1" x14ac:dyDescent="0.2">
      <c r="A4" s="1"/>
      <c r="B4" s="2" t="s">
        <v>12</v>
      </c>
      <c r="C4" s="150" t="s">
        <v>44</v>
      </c>
      <c r="D4" s="242" t="s">
        <v>425</v>
      </c>
      <c r="E4" s="104" t="s">
        <v>45</v>
      </c>
      <c r="F4" s="81" t="s">
        <v>426</v>
      </c>
      <c r="G4" s="81" t="s">
        <v>131</v>
      </c>
      <c r="H4" s="81" t="s">
        <v>427</v>
      </c>
      <c r="I4" s="81" t="s">
        <v>18</v>
      </c>
      <c r="J4" s="81" t="s">
        <v>401</v>
      </c>
      <c r="K4" s="105" t="s">
        <v>18</v>
      </c>
      <c r="L4" s="81" t="s">
        <v>131</v>
      </c>
      <c r="M4" s="12" t="s">
        <v>18</v>
      </c>
      <c r="N4" s="132" t="s">
        <v>824</v>
      </c>
    </row>
    <row r="5" spans="1:14" ht="15" customHeight="1" x14ac:dyDescent="0.2">
      <c r="A5" s="19">
        <v>1</v>
      </c>
      <c r="B5" s="19" t="s">
        <v>825</v>
      </c>
      <c r="C5" s="189">
        <v>1074993965.98</v>
      </c>
      <c r="D5" s="244">
        <f>C5/$C$18</f>
        <v>0.39233958770141569</v>
      </c>
      <c r="E5" s="195">
        <v>1074993965.98</v>
      </c>
      <c r="F5" s="246">
        <f>E5/$E$18</f>
        <v>0.3887787491451028</v>
      </c>
      <c r="G5" s="26">
        <v>624682684.84000003</v>
      </c>
      <c r="H5" s="246">
        <f>G5/$G$18</f>
        <v>0.39495812483118986</v>
      </c>
      <c r="I5" s="126">
        <f>G5/E5</f>
        <v>0.58110343370208473</v>
      </c>
      <c r="J5" s="26">
        <v>574771520.27999997</v>
      </c>
      <c r="K5" s="145">
        <f>J5/G5</f>
        <v>0.92010157193202213</v>
      </c>
      <c r="L5" s="26">
        <v>658985349.17999995</v>
      </c>
      <c r="M5" s="246">
        <v>0.63376100293141269</v>
      </c>
      <c r="N5" s="133">
        <f>+G5/L5-1</f>
        <v>-5.2053758680195239E-2</v>
      </c>
    </row>
    <row r="6" spans="1:14" ht="15" customHeight="1" x14ac:dyDescent="0.2">
      <c r="A6" s="20">
        <v>2</v>
      </c>
      <c r="B6" s="20" t="s">
        <v>826</v>
      </c>
      <c r="C6" s="189">
        <v>76718511.849999994</v>
      </c>
      <c r="D6" s="244">
        <f t="shared" ref="D6:D16" si="0">C6/$C$18</f>
        <v>2.7999886753648222E-2</v>
      </c>
      <c r="E6" s="195">
        <v>76718511.849999994</v>
      </c>
      <c r="F6" s="246">
        <f>E6/$E$18</f>
        <v>2.7745762317954871E-2</v>
      </c>
      <c r="G6" s="26">
        <v>52577175.329999998</v>
      </c>
      <c r="H6" s="246">
        <f>G6/$G$18</f>
        <v>3.3242129294133123E-2</v>
      </c>
      <c r="I6" s="126">
        <f>G6/E6</f>
        <v>0.68532579767447621</v>
      </c>
      <c r="J6" s="26">
        <v>44305376.270000003</v>
      </c>
      <c r="K6" s="145">
        <f>J6/G6</f>
        <v>0.84267319406030949</v>
      </c>
      <c r="L6" s="26">
        <v>48088278.68</v>
      </c>
      <c r="M6" s="246">
        <v>0.78924417146762282</v>
      </c>
      <c r="N6" s="134">
        <f t="shared" ref="N6:N18" si="1">+G6/L6-1</f>
        <v>9.3347002080715669E-2</v>
      </c>
    </row>
    <row r="7" spans="1:14" ht="15" customHeight="1" x14ac:dyDescent="0.2">
      <c r="A7" s="20">
        <v>3</v>
      </c>
      <c r="B7" s="20" t="s">
        <v>49</v>
      </c>
      <c r="C7" s="189">
        <v>270644266.38</v>
      </c>
      <c r="D7" s="244">
        <f t="shared" si="0"/>
        <v>9.8776796192041924E-2</v>
      </c>
      <c r="E7" s="195">
        <v>270644266.38</v>
      </c>
      <c r="F7" s="246">
        <f>E7/$E$18</f>
        <v>9.7880306937897746E-2</v>
      </c>
      <c r="G7" s="26">
        <v>151276287.84999999</v>
      </c>
      <c r="H7" s="246">
        <f>G7/$G$18</f>
        <v>9.5645037761791826E-2</v>
      </c>
      <c r="I7" s="126">
        <f>G7/E7</f>
        <v>0.55894879974142686</v>
      </c>
      <c r="J7" s="26">
        <v>99929000.129999995</v>
      </c>
      <c r="K7" s="145">
        <f>J7/G7</f>
        <v>0.6605727939932392</v>
      </c>
      <c r="L7" s="26">
        <v>146640051.09999999</v>
      </c>
      <c r="M7" s="246">
        <v>0.52349642933398599</v>
      </c>
      <c r="N7" s="134">
        <f t="shared" si="1"/>
        <v>3.1616442542278911E-2</v>
      </c>
    </row>
    <row r="8" spans="1:14" ht="15" customHeight="1" x14ac:dyDescent="0.2">
      <c r="A8" s="20">
        <v>4</v>
      </c>
      <c r="B8" s="20" t="s">
        <v>3</v>
      </c>
      <c r="C8" s="189">
        <v>1084287486.6700001</v>
      </c>
      <c r="D8" s="244">
        <f t="shared" si="0"/>
        <v>0.39573143564772967</v>
      </c>
      <c r="E8" s="195">
        <v>1096085811.6300001</v>
      </c>
      <c r="F8" s="246">
        <f>E8/$E$18</f>
        <v>0.39640675602558162</v>
      </c>
      <c r="G8" s="26">
        <v>728746299.30999994</v>
      </c>
      <c r="H8" s="246">
        <f>G8/$G$18</f>
        <v>0.46075276110281016</v>
      </c>
      <c r="I8" s="126">
        <f>G8/E8</f>
        <v>0.6648624510760468</v>
      </c>
      <c r="J8" s="26">
        <v>535200130.76999998</v>
      </c>
      <c r="K8" s="145">
        <f>J8/G8</f>
        <v>0.73441214216352713</v>
      </c>
      <c r="L8" s="26">
        <v>729016023.13</v>
      </c>
      <c r="M8" s="246">
        <v>0.67071050940680688</v>
      </c>
      <c r="N8" s="134">
        <f t="shared" si="1"/>
        <v>-3.6998339054605811E-4</v>
      </c>
    </row>
    <row r="9" spans="1:14" ht="15" customHeight="1" x14ac:dyDescent="0.2">
      <c r="A9" s="21">
        <v>5</v>
      </c>
      <c r="B9" s="21" t="s">
        <v>42</v>
      </c>
      <c r="C9" s="490">
        <v>54223988.619999997</v>
      </c>
      <c r="D9" s="241">
        <f t="shared" si="0"/>
        <v>1.9790080699944E-2</v>
      </c>
      <c r="E9" s="197">
        <v>54223988.619999997</v>
      </c>
      <c r="F9" s="248">
        <f>E9/$E$18</f>
        <v>1.9610467720275648E-2</v>
      </c>
      <c r="G9" s="30">
        <v>14473918.470000001</v>
      </c>
      <c r="H9" s="248">
        <f>G9/$G$18</f>
        <v>9.1511928161333873E-3</v>
      </c>
      <c r="I9" s="127">
        <f>G9/E9</f>
        <v>0.2669283252368756</v>
      </c>
      <c r="J9" s="30">
        <v>10618715.32</v>
      </c>
      <c r="K9" s="373">
        <f>J9/G9</f>
        <v>0.73364482064821246</v>
      </c>
      <c r="L9" s="30">
        <v>17657580.59</v>
      </c>
      <c r="M9" s="248">
        <v>0.41944876002176873</v>
      </c>
      <c r="N9" s="135">
        <f t="shared" si="1"/>
        <v>-0.18030001923383543</v>
      </c>
    </row>
    <row r="10" spans="1:14" ht="15" customHeight="1" x14ac:dyDescent="0.2">
      <c r="A10" s="9"/>
      <c r="B10" s="2" t="s">
        <v>4</v>
      </c>
      <c r="C10" s="154">
        <f>SUM(C5:C9)</f>
        <v>2560868219.5</v>
      </c>
      <c r="D10" s="504">
        <f t="shared" si="0"/>
        <v>0.9346377869947794</v>
      </c>
      <c r="E10" s="144">
        <f>SUM(E5:E9)</f>
        <v>2572666544.46</v>
      </c>
      <c r="F10" s="247">
        <f>E10/E18</f>
        <v>0.93042204214681268</v>
      </c>
      <c r="G10" s="76">
        <f>SUM(G5:G9)</f>
        <v>1571756365.8</v>
      </c>
      <c r="H10" s="247">
        <f>G10/G18</f>
        <v>0.99374924580605839</v>
      </c>
      <c r="I10" s="77">
        <f t="shared" ref="I10:I18" si="2">+G10/E10</f>
        <v>0.61094445729262203</v>
      </c>
      <c r="J10" s="76">
        <f>SUM(J5:J9)</f>
        <v>1264824742.7699997</v>
      </c>
      <c r="K10" s="162">
        <f t="shared" ref="K10:K18" si="3">+J10/G10</f>
        <v>0.80472061083476087</v>
      </c>
      <c r="L10" s="76">
        <f>SUM(L5:L9)</f>
        <v>1600387282.6799998</v>
      </c>
      <c r="M10" s="36">
        <v>0.63763618107016784</v>
      </c>
      <c r="N10" s="136">
        <f t="shared" si="1"/>
        <v>-1.7889992747289751E-2</v>
      </c>
    </row>
    <row r="11" spans="1:14" ht="15" customHeight="1" x14ac:dyDescent="0.2">
      <c r="A11" s="19">
        <v>6</v>
      </c>
      <c r="B11" s="19" t="s">
        <v>43</v>
      </c>
      <c r="C11" s="189">
        <v>101130</v>
      </c>
      <c r="D11" s="244">
        <f t="shared" si="0"/>
        <v>3.6909325782189882E-5</v>
      </c>
      <c r="E11" s="195">
        <v>101130</v>
      </c>
      <c r="F11" s="246">
        <f>E11/E18</f>
        <v>3.657434008497098E-5</v>
      </c>
      <c r="G11" s="26">
        <v>385235.61</v>
      </c>
      <c r="H11" s="246">
        <f>G11/G18</f>
        <v>2.435667545079631E-4</v>
      </c>
      <c r="I11" s="126">
        <f>+G11/E11</f>
        <v>3.8093108869771579</v>
      </c>
      <c r="J11" s="26">
        <v>116844.71</v>
      </c>
      <c r="K11" s="145">
        <f>+J11/G11</f>
        <v>0.3033071371569207</v>
      </c>
      <c r="L11" s="26">
        <v>1255793.71</v>
      </c>
      <c r="M11" s="45">
        <v>0.3122767320839715</v>
      </c>
      <c r="N11" s="133">
        <f t="shared" si="1"/>
        <v>-0.69323336553421666</v>
      </c>
    </row>
    <row r="12" spans="1:14" ht="15" customHeight="1" x14ac:dyDescent="0.2">
      <c r="A12" s="21">
        <v>7</v>
      </c>
      <c r="B12" s="21" t="s">
        <v>6</v>
      </c>
      <c r="C12" s="490">
        <v>39463884.25</v>
      </c>
      <c r="D12" s="241">
        <f t="shared" si="0"/>
        <v>1.4403098590071019E-2</v>
      </c>
      <c r="E12" s="478">
        <v>39960163.310000002</v>
      </c>
      <c r="F12" s="248">
        <f>E12/E18</f>
        <v>1.4451860009402946E-2</v>
      </c>
      <c r="G12" s="171">
        <v>6291732.4000000004</v>
      </c>
      <c r="H12" s="248">
        <f>G12/G18</f>
        <v>3.9779729628333102E-3</v>
      </c>
      <c r="I12" s="127">
        <f t="shared" si="2"/>
        <v>0.15745011728782146</v>
      </c>
      <c r="J12" s="171">
        <v>2957276.48</v>
      </c>
      <c r="K12" s="145">
        <f>+J12/G12</f>
        <v>0.47002578812792478</v>
      </c>
      <c r="L12" s="171">
        <v>3525059.51</v>
      </c>
      <c r="M12" s="313">
        <v>0.21974220822930787</v>
      </c>
      <c r="N12" s="133">
        <f t="shared" si="1"/>
        <v>0.78485849165139365</v>
      </c>
    </row>
    <row r="13" spans="1:14" ht="15" customHeight="1" x14ac:dyDescent="0.2">
      <c r="A13" s="9"/>
      <c r="B13" s="2" t="s">
        <v>7</v>
      </c>
      <c r="C13" s="154">
        <f>SUM(C11:C12)</f>
        <v>39565014.25</v>
      </c>
      <c r="D13" s="504">
        <f t="shared" si="0"/>
        <v>1.4440007915853209E-2</v>
      </c>
      <c r="E13" s="144">
        <f>SUM(E11:E12)</f>
        <v>40061293.310000002</v>
      </c>
      <c r="F13" s="247">
        <f>E13/E18</f>
        <v>1.4488434349487916E-2</v>
      </c>
      <c r="G13" s="76">
        <f>SUM(G11:G12)</f>
        <v>6676968.0100000007</v>
      </c>
      <c r="H13" s="247">
        <f>G13/G18</f>
        <v>4.221539717341273E-3</v>
      </c>
      <c r="I13" s="77">
        <f t="shared" si="2"/>
        <v>0.16666880817682719</v>
      </c>
      <c r="J13" s="76">
        <f>SUM(J11:J12)</f>
        <v>3074121.19</v>
      </c>
      <c r="K13" s="162">
        <f t="shared" si="3"/>
        <v>0.46040675728802832</v>
      </c>
      <c r="L13" s="76">
        <f>SUM(L11:L12)</f>
        <v>4780853.22</v>
      </c>
      <c r="M13" s="36">
        <v>0.23828956779048011</v>
      </c>
      <c r="N13" s="136">
        <f t="shared" si="1"/>
        <v>0.39660594097887847</v>
      </c>
    </row>
    <row r="14" spans="1:14" ht="15" customHeight="1" x14ac:dyDescent="0.2">
      <c r="A14" s="19">
        <v>8</v>
      </c>
      <c r="B14" s="19" t="s">
        <v>433</v>
      </c>
      <c r="C14" s="189">
        <v>50</v>
      </c>
      <c r="D14" s="505">
        <f t="shared" si="0"/>
        <v>1.824845534568866E-8</v>
      </c>
      <c r="E14" s="195">
        <f>12800819.31-E17</f>
        <v>451599.55000000075</v>
      </c>
      <c r="F14" s="246">
        <f>E14/$E$18</f>
        <v>1.6332399410580329E-4</v>
      </c>
      <c r="G14" s="26">
        <v>0</v>
      </c>
      <c r="H14" s="250">
        <f>G14/G18</f>
        <v>0</v>
      </c>
      <c r="I14" s="41" t="s">
        <v>127</v>
      </c>
      <c r="J14" s="26">
        <v>0</v>
      </c>
      <c r="K14" s="373" t="s">
        <v>127</v>
      </c>
      <c r="L14" s="26">
        <v>84712.98</v>
      </c>
      <c r="M14" s="50">
        <v>1.5688675097214558E-2</v>
      </c>
      <c r="N14" s="137" t="s">
        <v>127</v>
      </c>
    </row>
    <row r="15" spans="1:14" ht="15" customHeight="1" x14ac:dyDescent="0.2">
      <c r="A15" s="21">
        <v>9</v>
      </c>
      <c r="B15" s="21" t="s">
        <v>9</v>
      </c>
      <c r="C15" s="490">
        <v>139524649.83000001</v>
      </c>
      <c r="D15" s="241">
        <f t="shared" si="0"/>
        <v>5.0922186840912036E-2</v>
      </c>
      <c r="E15" s="478">
        <v>139524649.83000001</v>
      </c>
      <c r="F15" s="248">
        <f>E15/$E$18</f>
        <v>5.046002168613576E-2</v>
      </c>
      <c r="G15" s="171">
        <v>3225775.65</v>
      </c>
      <c r="H15" s="248">
        <f>G15/G18</f>
        <v>2.0395095506391919E-3</v>
      </c>
      <c r="I15" s="127">
        <f t="shared" si="2"/>
        <v>2.3119754494495114E-2</v>
      </c>
      <c r="J15" s="30">
        <v>3225775.65</v>
      </c>
      <c r="K15" s="373">
        <f t="shared" si="3"/>
        <v>1</v>
      </c>
      <c r="L15" s="171">
        <v>2156196.62</v>
      </c>
      <c r="M15" s="248">
        <v>1.0475456188873447E-2</v>
      </c>
      <c r="N15" s="135">
        <f t="shared" si="1"/>
        <v>0.49604893175280074</v>
      </c>
    </row>
    <row r="16" spans="1:14" ht="15" customHeight="1" x14ac:dyDescent="0.2">
      <c r="A16" s="9"/>
      <c r="B16" s="2" t="s">
        <v>10</v>
      </c>
      <c r="C16" s="154">
        <f>SUM(C14:C15)</f>
        <v>139524699.83000001</v>
      </c>
      <c r="D16" s="504">
        <f t="shared" si="0"/>
        <v>5.0922205089367387E-2</v>
      </c>
      <c r="E16" s="144">
        <f>SUM(E14:E15)</f>
        <v>139976249.38000003</v>
      </c>
      <c r="F16" s="247">
        <f>E16/E18</f>
        <v>5.0623345680241565E-2</v>
      </c>
      <c r="G16" s="76">
        <f>SUM(G14:G15)</f>
        <v>3225775.65</v>
      </c>
      <c r="H16" s="247">
        <f>G16/G18</f>
        <v>2.0395095506391919E-3</v>
      </c>
      <c r="I16" s="77">
        <f t="shared" si="2"/>
        <v>2.3045164192411222E-2</v>
      </c>
      <c r="J16" s="76">
        <f>SUM(J14:J15)</f>
        <v>3225775.65</v>
      </c>
      <c r="K16" s="162">
        <f t="shared" si="3"/>
        <v>1</v>
      </c>
      <c r="L16" s="76">
        <f>SUM(L14:L15)</f>
        <v>2240909.6</v>
      </c>
      <c r="M16" s="36">
        <v>1.0608718779615703E-2</v>
      </c>
      <c r="N16" s="136">
        <f t="shared" si="1"/>
        <v>0.43949387784317562</v>
      </c>
    </row>
    <row r="17" spans="1:14" ht="15" customHeight="1" thickBot="1" x14ac:dyDescent="0.25">
      <c r="A17" s="9"/>
      <c r="B17" s="2" t="s">
        <v>418</v>
      </c>
      <c r="C17" s="154">
        <v>0</v>
      </c>
      <c r="D17" s="329" t="s">
        <v>127</v>
      </c>
      <c r="E17" s="144">
        <v>12349219.76</v>
      </c>
      <c r="F17" s="247"/>
      <c r="G17" s="76">
        <v>0</v>
      </c>
      <c r="H17" s="247" t="s">
        <v>127</v>
      </c>
      <c r="I17" s="82" t="s">
        <v>127</v>
      </c>
      <c r="J17" s="76">
        <v>0</v>
      </c>
      <c r="K17" s="162" t="s">
        <v>127</v>
      </c>
      <c r="L17" s="76">
        <v>0</v>
      </c>
      <c r="M17" s="247" t="s">
        <v>127</v>
      </c>
      <c r="N17" s="136" t="s">
        <v>127</v>
      </c>
    </row>
    <row r="18" spans="1:14" s="6" customFormat="1" ht="19.5" customHeight="1" thickBot="1" x14ac:dyDescent="0.25">
      <c r="A18" s="5"/>
      <c r="B18" s="4" t="s">
        <v>50</v>
      </c>
      <c r="C18" s="155">
        <f>C10+C13+C16+C17</f>
        <v>2739957933.5799999</v>
      </c>
      <c r="D18" s="249" t="s">
        <v>127</v>
      </c>
      <c r="E18" s="146">
        <f>+E10+E13+E16+E17</f>
        <v>2765053306.9100003</v>
      </c>
      <c r="F18" s="249" t="s">
        <v>127</v>
      </c>
      <c r="G18" s="147">
        <f>+G10+G13+G16+G17-16283.13</f>
        <v>1581642826.3299999</v>
      </c>
      <c r="H18" s="249" t="s">
        <v>127</v>
      </c>
      <c r="I18" s="148">
        <f t="shared" si="2"/>
        <v>0.57201169408828356</v>
      </c>
      <c r="J18" s="147">
        <f>+J10+J13+J16+J17</f>
        <v>1271124639.6099999</v>
      </c>
      <c r="K18" s="165">
        <f t="shared" si="3"/>
        <v>0.80367363506429712</v>
      </c>
      <c r="L18" s="146">
        <f>+L10+L13+L16+L17</f>
        <v>1607409045.4999998</v>
      </c>
      <c r="M18" s="249">
        <v>0.58349653063426654</v>
      </c>
      <c r="N18" s="696">
        <f t="shared" si="1"/>
        <v>-1.602965918484367E-2</v>
      </c>
    </row>
    <row r="19" spans="1:14" x14ac:dyDescent="0.2">
      <c r="A19" s="233" t="s">
        <v>454</v>
      </c>
      <c r="B19" s="233"/>
    </row>
    <row r="20" spans="1:14" s="428" customFormat="1" x14ac:dyDescent="0.2">
      <c r="A20" s="426"/>
      <c r="B20" s="425"/>
      <c r="C20" s="434"/>
      <c r="D20" s="427"/>
      <c r="K20" s="429"/>
      <c r="M20" s="429"/>
    </row>
    <row r="21" spans="1:14" s="428" customFormat="1" x14ac:dyDescent="0.2">
      <c r="A21" s="426"/>
      <c r="B21" s="425"/>
      <c r="C21" s="434"/>
      <c r="D21" s="427"/>
      <c r="E21" s="428" t="s">
        <v>512</v>
      </c>
      <c r="G21" s="48"/>
      <c r="H21" s="70"/>
      <c r="K21" s="429"/>
      <c r="M21" s="429"/>
    </row>
    <row r="22" spans="1:14" s="428" customFormat="1" x14ac:dyDescent="0.2">
      <c r="A22" s="426"/>
      <c r="B22" s="425"/>
      <c r="C22" s="434"/>
      <c r="D22" s="427"/>
      <c r="G22" s="48"/>
      <c r="H22" s="70"/>
      <c r="K22" s="429"/>
      <c r="M22" s="429"/>
    </row>
    <row r="23" spans="1:14" s="428" customFormat="1" x14ac:dyDescent="0.2">
      <c r="A23" s="426"/>
      <c r="B23" s="425"/>
      <c r="C23" s="434"/>
      <c r="D23" s="427"/>
      <c r="G23" s="48"/>
      <c r="H23" s="70"/>
      <c r="K23" s="429"/>
      <c r="M23" s="429"/>
    </row>
    <row r="24" spans="1:14" s="428" customFormat="1" x14ac:dyDescent="0.2">
      <c r="A24" s="426"/>
      <c r="B24" s="425"/>
      <c r="C24" s="434"/>
      <c r="D24" s="427"/>
      <c r="G24" s="48"/>
      <c r="H24" s="70"/>
      <c r="K24" s="429"/>
      <c r="M24" s="429"/>
    </row>
    <row r="25" spans="1:14" s="428" customFormat="1" x14ac:dyDescent="0.2">
      <c r="A25" s="426"/>
      <c r="B25" s="425"/>
      <c r="C25" s="435"/>
      <c r="D25" s="427"/>
      <c r="G25" s="48"/>
      <c r="H25" s="70"/>
      <c r="K25" s="429"/>
      <c r="M25" s="429"/>
    </row>
    <row r="26" spans="1:14" s="428" customFormat="1" x14ac:dyDescent="0.2">
      <c r="A26" s="426"/>
      <c r="B26" s="425"/>
      <c r="C26" s="434"/>
      <c r="D26" s="427"/>
      <c r="E26" s="430"/>
      <c r="G26" s="48"/>
      <c r="H26" s="252"/>
      <c r="K26" s="429"/>
      <c r="M26" s="429"/>
    </row>
    <row r="27" spans="1:14" x14ac:dyDescent="0.2">
      <c r="G27" s="48"/>
      <c r="H27" s="70"/>
    </row>
    <row r="135" spans="12:15" x14ac:dyDescent="0.2">
      <c r="L135" s="577"/>
      <c r="O135" s="577"/>
    </row>
    <row r="136" spans="12:15" x14ac:dyDescent="0.2">
      <c r="L136" s="577"/>
      <c r="N136" s="92"/>
      <c r="O136" s="577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4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2"/>
  <sheetViews>
    <sheetView topLeftCell="B9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39" bestFit="1" customWidth="1"/>
    <col min="5" max="5" width="10.85546875" style="39" customWidth="1"/>
    <col min="6" max="6" width="6.28515625" style="89" customWidth="1"/>
    <col min="7" max="7" width="10" style="39" customWidth="1"/>
    <col min="8" max="8" width="7.42578125" style="89" bestFit="1" customWidth="1"/>
    <col min="9" max="9" width="11.5703125" style="39" bestFit="1" customWidth="1"/>
    <col min="10" max="10" width="7.42578125" style="89" bestFit="1" customWidth="1"/>
    <col min="11" max="11" width="11.7109375" style="39" customWidth="1"/>
    <col min="12" max="12" width="6.28515625" style="89" customWidth="1"/>
    <col min="13" max="13" width="8" style="89" customWidth="1"/>
    <col min="14" max="14" width="3.7109375" customWidth="1"/>
  </cols>
  <sheetData>
    <row r="1" spans="1:13" ht="15" x14ac:dyDescent="0.25">
      <c r="A1" s="7" t="s">
        <v>410</v>
      </c>
    </row>
    <row r="2" spans="1:13" x14ac:dyDescent="0.2">
      <c r="A2" s="8"/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0" x14ac:dyDescent="0.2">
      <c r="F17" s="419"/>
      <c r="H17" s="419"/>
      <c r="J17" s="419"/>
    </row>
    <row r="18" spans="4:10" x14ac:dyDescent="0.2">
      <c r="F18" s="419"/>
      <c r="H18" s="419"/>
    </row>
    <row r="22" spans="4:10" x14ac:dyDescent="0.2">
      <c r="D22" s="17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8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P137"/>
  <sheetViews>
    <sheetView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  <col min="17" max="17" width="4.7109375" customWidth="1"/>
  </cols>
  <sheetData>
    <row r="1" spans="1:16" ht="15.75" thickBot="1" x14ac:dyDescent="0.3">
      <c r="A1" s="7" t="s">
        <v>504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14311947.85</v>
      </c>
      <c r="D5" s="195">
        <v>8769901.2799999993</v>
      </c>
      <c r="E5" s="26">
        <v>6360266.3099999996</v>
      </c>
      <c r="F5" s="41">
        <f>E5/D5</f>
        <v>0.72523807360349213</v>
      </c>
      <c r="G5" s="26">
        <v>6360266.3099999996</v>
      </c>
      <c r="H5" s="41">
        <f>G5/D5</f>
        <v>0.72523807360349213</v>
      </c>
      <c r="I5" s="26">
        <v>6360266.3099999996</v>
      </c>
      <c r="J5" s="145">
        <f>I5/D5</f>
        <v>0.72523807360349213</v>
      </c>
      <c r="K5" s="26">
        <v>8967149.3300000001</v>
      </c>
      <c r="L5" s="41">
        <v>0.56900332445966895</v>
      </c>
      <c r="M5" s="201">
        <f>+G5/K5-1</f>
        <v>-0.29071479954934576</v>
      </c>
      <c r="N5" s="26">
        <v>8967149.3300000001</v>
      </c>
      <c r="O5" s="41">
        <v>0.56900332445966895</v>
      </c>
      <c r="P5" s="201">
        <f>+I5/N5-1</f>
        <v>-0.29071479954934576</v>
      </c>
    </row>
    <row r="6" spans="1:16" ht="15" customHeight="1" x14ac:dyDescent="0.2">
      <c r="A6" s="20">
        <v>2</v>
      </c>
      <c r="B6" s="20" t="s">
        <v>1</v>
      </c>
      <c r="C6" s="151">
        <v>86589554.450000003</v>
      </c>
      <c r="D6" s="195">
        <v>33001980.170000002</v>
      </c>
      <c r="E6" s="26">
        <v>28504356.539999999</v>
      </c>
      <c r="F6" s="41">
        <f>E6/D6</f>
        <v>0.86371655255739754</v>
      </c>
      <c r="G6" s="26">
        <v>27256289.359999999</v>
      </c>
      <c r="H6" s="264">
        <f>G6/D6</f>
        <v>0.82589860425335804</v>
      </c>
      <c r="I6" s="26">
        <v>20276496.66</v>
      </c>
      <c r="J6" s="170">
        <f>I6/D6</f>
        <v>0.61440242541664425</v>
      </c>
      <c r="K6" s="28">
        <v>67846992.75</v>
      </c>
      <c r="L6" s="390">
        <v>0.79850069498102161</v>
      </c>
      <c r="M6" s="201">
        <f t="shared" ref="M6:M17" si="0">+G6/K6-1</f>
        <v>-0.59826827608361466</v>
      </c>
      <c r="N6" s="28">
        <v>34831049.909999996</v>
      </c>
      <c r="O6" s="390">
        <v>0.40993147128180779</v>
      </c>
      <c r="P6" s="201">
        <f>+I6/N6-1</f>
        <v>-0.41786145659138985</v>
      </c>
    </row>
    <row r="7" spans="1:16" ht="15" customHeight="1" x14ac:dyDescent="0.2">
      <c r="A7" s="20">
        <v>3</v>
      </c>
      <c r="B7" s="20" t="s">
        <v>2</v>
      </c>
      <c r="C7" s="151" t="s">
        <v>127</v>
      </c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8"/>
      <c r="L7" s="122" t="s">
        <v>127</v>
      </c>
      <c r="M7" s="203" t="s">
        <v>127</v>
      </c>
      <c r="N7" s="28"/>
      <c r="O7" s="122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51">
        <v>245461759.06</v>
      </c>
      <c r="D8" s="195">
        <v>311852040.19</v>
      </c>
      <c r="E8" s="26">
        <v>293294670.88999999</v>
      </c>
      <c r="F8" s="41">
        <f>E8/D8</f>
        <v>0.94049303224473479</v>
      </c>
      <c r="G8" s="26">
        <v>286791840.33999997</v>
      </c>
      <c r="H8" s="41">
        <f>G8/D8</f>
        <v>0.91964073784884726</v>
      </c>
      <c r="I8" s="26">
        <v>226061921.61000001</v>
      </c>
      <c r="J8" s="170">
        <f>I8/D8</f>
        <v>0.72490121107519057</v>
      </c>
      <c r="K8" s="377">
        <v>234334098.84</v>
      </c>
      <c r="L8" s="392">
        <v>0.9385207532153742</v>
      </c>
      <c r="M8" s="421">
        <f t="shared" si="0"/>
        <v>0.22385876302115704</v>
      </c>
      <c r="N8" s="377">
        <v>154570449.52000001</v>
      </c>
      <c r="O8" s="392">
        <v>0.61906301911016148</v>
      </c>
      <c r="P8" s="421">
        <f>+I8/N8-1</f>
        <v>0.46251707433088396</v>
      </c>
    </row>
    <row r="9" spans="1:16" ht="15" customHeight="1" x14ac:dyDescent="0.2">
      <c r="A9" s="48">
        <v>5</v>
      </c>
      <c r="B9" s="48" t="s">
        <v>441</v>
      </c>
      <c r="C9" s="168" t="s">
        <v>127</v>
      </c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171">
        <v>0</v>
      </c>
      <c r="L9" s="70" t="s">
        <v>127</v>
      </c>
      <c r="M9" s="468" t="s">
        <v>127</v>
      </c>
      <c r="N9" s="171"/>
      <c r="O9" s="70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54">
        <f>SUM(C5:C9)</f>
        <v>346363261.36000001</v>
      </c>
      <c r="D10" s="144">
        <f>SUM(D5:D9)</f>
        <v>353623921.63999999</v>
      </c>
      <c r="E10" s="76">
        <f>SUM(E5:E9)</f>
        <v>328159293.74000001</v>
      </c>
      <c r="F10" s="82">
        <f>E10/D10</f>
        <v>0.92798952123515066</v>
      </c>
      <c r="G10" s="76">
        <f>SUM(G5:G9)</f>
        <v>320408396.00999999</v>
      </c>
      <c r="H10" s="82">
        <f>G10/D10</f>
        <v>0.9060710444136344</v>
      </c>
      <c r="I10" s="76">
        <f>SUM(I5:I9)</f>
        <v>252698684.58000001</v>
      </c>
      <c r="J10" s="162">
        <f>I10/D10</f>
        <v>0.71459725747076308</v>
      </c>
      <c r="K10" s="521">
        <f>SUM(K5:K9)</f>
        <v>311148240.92000002</v>
      </c>
      <c r="L10" s="82">
        <v>0.88794999920840445</v>
      </c>
      <c r="M10" s="204">
        <f t="shared" si="0"/>
        <v>2.9761232339349464E-2</v>
      </c>
      <c r="N10" s="521">
        <f>SUM(N5:N9)</f>
        <v>198368648.75999999</v>
      </c>
      <c r="O10" s="82">
        <v>0.56610135730994648</v>
      </c>
      <c r="P10" s="204">
        <f>+I10/N10-1</f>
        <v>0.27388418562921313</v>
      </c>
    </row>
    <row r="11" spans="1:16" ht="15" customHeight="1" x14ac:dyDescent="0.2">
      <c r="A11" s="19">
        <v>6</v>
      </c>
      <c r="B11" s="19" t="s">
        <v>5</v>
      </c>
      <c r="C11" s="151">
        <v>4307784.8</v>
      </c>
      <c r="D11" s="195">
        <v>2526947.66</v>
      </c>
      <c r="E11" s="26">
        <v>1385453.53</v>
      </c>
      <c r="F11" s="41">
        <f>E11/D11</f>
        <v>0.54827155778921033</v>
      </c>
      <c r="G11" s="26">
        <v>1274452.5</v>
      </c>
      <c r="H11" s="41">
        <f>G11/D11</f>
        <v>0.50434463688100284</v>
      </c>
      <c r="I11" s="26">
        <v>321153.7</v>
      </c>
      <c r="J11" s="145">
        <f>I11/D11</f>
        <v>0.12709155202684333</v>
      </c>
      <c r="K11" s="26">
        <v>2899558.31</v>
      </c>
      <c r="L11" s="41">
        <v>0.44614510416524744</v>
      </c>
      <c r="M11" s="211">
        <f t="shared" si="0"/>
        <v>-0.56046667673325734</v>
      </c>
      <c r="N11" s="26">
        <v>96832.37</v>
      </c>
      <c r="O11" s="41">
        <v>1.489926505399982E-2</v>
      </c>
      <c r="P11" s="211">
        <f>+I11/N11-1</f>
        <v>2.3165944404748124</v>
      </c>
    </row>
    <row r="12" spans="1:16" ht="15" customHeight="1" x14ac:dyDescent="0.2">
      <c r="A12" s="21">
        <v>7</v>
      </c>
      <c r="B12" s="21" t="s">
        <v>6</v>
      </c>
      <c r="C12" s="153">
        <v>2250000</v>
      </c>
      <c r="D12" s="197">
        <v>1250000</v>
      </c>
      <c r="E12" s="30">
        <v>1250000</v>
      </c>
      <c r="F12" s="371">
        <f>E12/D12</f>
        <v>1</v>
      </c>
      <c r="G12" s="30">
        <v>1150000</v>
      </c>
      <c r="H12" s="371">
        <f>G12/D12</f>
        <v>0.92</v>
      </c>
      <c r="I12" s="171">
        <v>0</v>
      </c>
      <c r="J12" s="373">
        <f>I12/D12</f>
        <v>0</v>
      </c>
      <c r="K12" s="30">
        <v>1168000</v>
      </c>
      <c r="L12" s="371">
        <v>0.92113564668769721</v>
      </c>
      <c r="M12" s="211">
        <f t="shared" si="0"/>
        <v>-1.5410958904109595E-2</v>
      </c>
      <c r="N12" s="171">
        <v>0</v>
      </c>
      <c r="O12" s="371">
        <v>0</v>
      </c>
      <c r="P12" s="211" t="s">
        <v>127</v>
      </c>
    </row>
    <row r="13" spans="1:16" ht="15" customHeight="1" x14ac:dyDescent="0.2">
      <c r="A13" s="9"/>
      <c r="B13" s="2" t="s">
        <v>7</v>
      </c>
      <c r="C13" s="154">
        <f>SUM(C11:C12)</f>
        <v>6557784.7999999998</v>
      </c>
      <c r="D13" s="144">
        <f>SUM(D11:D12)</f>
        <v>3776947.66</v>
      </c>
      <c r="E13" s="76">
        <f>SUM(E11:E12)</f>
        <v>2635453.5300000003</v>
      </c>
      <c r="F13" s="82">
        <f>E13/D13</f>
        <v>0.69777337872879075</v>
      </c>
      <c r="G13" s="76">
        <f>SUM(G11:G12)</f>
        <v>2424452.5</v>
      </c>
      <c r="H13" s="82">
        <f>G13/D13</f>
        <v>0.64190788918689967</v>
      </c>
      <c r="I13" s="76">
        <f>SUM(I11:I12)</f>
        <v>321153.7</v>
      </c>
      <c r="J13" s="162">
        <f>I13/D13</f>
        <v>8.5029957762242328E-2</v>
      </c>
      <c r="K13" s="521">
        <f>SUM(K11:K12)</f>
        <v>4067558.31</v>
      </c>
      <c r="L13" s="82">
        <v>0.52368821699799095</v>
      </c>
      <c r="M13" s="204">
        <f t="shared" si="0"/>
        <v>-0.40395384276617785</v>
      </c>
      <c r="N13" s="521">
        <f>SUM(N11:N12)</f>
        <v>96832.37</v>
      </c>
      <c r="O13" s="82">
        <v>1.2466931590954806E-2</v>
      </c>
      <c r="P13" s="204">
        <f>+I13/N13-1</f>
        <v>2.3165944404748124</v>
      </c>
    </row>
    <row r="14" spans="1:16" ht="15" customHeight="1" x14ac:dyDescent="0.2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26"/>
      <c r="L14" s="41" t="s">
        <v>127</v>
      </c>
      <c r="M14" s="211" t="s">
        <v>127</v>
      </c>
      <c r="N14" s="26"/>
      <c r="O14" s="41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68" t="s">
        <v>127</v>
      </c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30"/>
      <c r="L15" s="371" t="s">
        <v>127</v>
      </c>
      <c r="M15" s="482" t="s">
        <v>127</v>
      </c>
      <c r="N15" s="30"/>
      <c r="O15" s="371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481">
        <f>SUM(C14:C15)</f>
        <v>0</v>
      </c>
      <c r="D16" s="144">
        <f t="shared" ref="D16:I16" si="1">SUM(D14:D15)</f>
        <v>0</v>
      </c>
      <c r="E16" s="76">
        <f t="shared" si="1"/>
        <v>0</v>
      </c>
      <c r="F16" s="82" t="s">
        <v>127</v>
      </c>
      <c r="G16" s="76">
        <f t="shared" si="1"/>
        <v>0</v>
      </c>
      <c r="H16" s="82" t="s">
        <v>127</v>
      </c>
      <c r="I16" s="76">
        <f t="shared" si="1"/>
        <v>0</v>
      </c>
      <c r="J16" s="162" t="s">
        <v>127</v>
      </c>
      <c r="K16" s="521">
        <f>SUM(K14:K15)</f>
        <v>0</v>
      </c>
      <c r="L16" s="82" t="s">
        <v>127</v>
      </c>
      <c r="M16" s="557" t="s">
        <v>127</v>
      </c>
      <c r="N16" s="521">
        <f>SUM(N14:N15)</f>
        <v>0</v>
      </c>
      <c r="O16" s="82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352921046.16000003</v>
      </c>
      <c r="D17" s="146">
        <f t="shared" ref="D17:I17" si="2">+D10+D13+D16</f>
        <v>357400869.30000001</v>
      </c>
      <c r="E17" s="147">
        <f>+E10+E13+E16</f>
        <v>330794747.26999998</v>
      </c>
      <c r="F17" s="172">
        <f>E17/D17</f>
        <v>0.92555663873423033</v>
      </c>
      <c r="G17" s="147">
        <f t="shared" si="2"/>
        <v>322832848.50999999</v>
      </c>
      <c r="H17" s="172">
        <f>G17/D17</f>
        <v>0.90327941603022843</v>
      </c>
      <c r="I17" s="147">
        <f t="shared" si="2"/>
        <v>253019838.28</v>
      </c>
      <c r="J17" s="165">
        <f>I17/D17</f>
        <v>0.70794410426466192</v>
      </c>
      <c r="K17" s="529">
        <f>+K10+K13+K16</f>
        <v>315215799.23000002</v>
      </c>
      <c r="L17" s="172">
        <v>0.88005095697851365</v>
      </c>
      <c r="M17" s="538">
        <f t="shared" si="0"/>
        <v>2.4164554246984604E-2</v>
      </c>
      <c r="N17" s="529">
        <f>+N10+N13+N16</f>
        <v>198465481.13</v>
      </c>
      <c r="O17" s="172">
        <v>0.55409575605763217</v>
      </c>
      <c r="P17" s="538">
        <f>+I17/N17-1</f>
        <v>0.27488083489070569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topLeftCell="B3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8" style="89" bestFit="1" customWidth="1"/>
    <col min="9" max="9" width="11.5703125" style="39" bestFit="1" customWidth="1"/>
    <col min="10" max="10" width="7.140625" style="89" bestFit="1" customWidth="1"/>
    <col min="11" max="11" width="11.5703125" style="39" bestFit="1" customWidth="1"/>
    <col min="12" max="12" width="6.28515625" style="89" customWidth="1"/>
    <col min="13" max="13" width="8" style="89" bestFit="1" customWidth="1"/>
    <col min="14" max="14" width="4.7109375" customWidth="1"/>
  </cols>
  <sheetData>
    <row r="1" spans="1:13" ht="15" x14ac:dyDescent="0.25">
      <c r="A1" s="7" t="s">
        <v>504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7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  <col min="17" max="17" width="4.7109375" customWidth="1"/>
  </cols>
  <sheetData>
    <row r="1" spans="1:16" ht="15.75" thickBot="1" x14ac:dyDescent="0.3">
      <c r="A1" s="7" t="s">
        <v>818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2015521.67</v>
      </c>
      <c r="D5" s="195">
        <v>0</v>
      </c>
      <c r="E5" s="26">
        <v>0</v>
      </c>
      <c r="F5" s="41" t="s">
        <v>127</v>
      </c>
      <c r="G5" s="26">
        <v>0</v>
      </c>
      <c r="H5" s="41" t="s">
        <v>127</v>
      </c>
      <c r="I5" s="26">
        <v>0</v>
      </c>
      <c r="J5" s="145" t="s">
        <v>127</v>
      </c>
      <c r="K5" s="26">
        <v>1228643.52</v>
      </c>
      <c r="L5" s="41">
        <v>0.90252524612187557</v>
      </c>
      <c r="M5" s="201" t="s">
        <v>127</v>
      </c>
      <c r="N5" s="26">
        <v>1228643.52</v>
      </c>
      <c r="O5" s="41">
        <v>0.90252524612187557</v>
      </c>
      <c r="P5" s="201" t="s">
        <v>127</v>
      </c>
    </row>
    <row r="6" spans="1:16" ht="15" customHeight="1" x14ac:dyDescent="0.2">
      <c r="A6" s="20">
        <v>2</v>
      </c>
      <c r="B6" s="20" t="s">
        <v>1</v>
      </c>
      <c r="C6" s="151">
        <v>18442736.609999999</v>
      </c>
      <c r="D6" s="195">
        <v>0</v>
      </c>
      <c r="E6" s="26">
        <v>0</v>
      </c>
      <c r="F6" s="41" t="s">
        <v>127</v>
      </c>
      <c r="G6" s="26">
        <v>0</v>
      </c>
      <c r="H6" s="264" t="s">
        <v>127</v>
      </c>
      <c r="I6" s="26">
        <v>0</v>
      </c>
      <c r="J6" s="170" t="s">
        <v>127</v>
      </c>
      <c r="K6" s="28">
        <v>14969357.76</v>
      </c>
      <c r="L6" s="390">
        <v>0.80822911016125998</v>
      </c>
      <c r="M6" s="201" t="s">
        <v>127</v>
      </c>
      <c r="N6" s="28">
        <v>8003447.7599999998</v>
      </c>
      <c r="O6" s="390">
        <v>0.43212404733701343</v>
      </c>
      <c r="P6" s="201" t="s">
        <v>127</v>
      </c>
    </row>
    <row r="7" spans="1:16" ht="15" customHeight="1" x14ac:dyDescent="0.2">
      <c r="A7" s="20">
        <v>3</v>
      </c>
      <c r="B7" s="20" t="s">
        <v>2</v>
      </c>
      <c r="C7" s="151" t="s">
        <v>127</v>
      </c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8"/>
      <c r="L7" s="122" t="s">
        <v>127</v>
      </c>
      <c r="M7" s="203" t="s">
        <v>127</v>
      </c>
      <c r="N7" s="28"/>
      <c r="O7" s="122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51">
        <v>201396059.78</v>
      </c>
      <c r="D8" s="195">
        <v>0</v>
      </c>
      <c r="E8" s="26">
        <v>0</v>
      </c>
      <c r="F8" s="41" t="s">
        <v>127</v>
      </c>
      <c r="G8" s="26">
        <v>0</v>
      </c>
      <c r="H8" s="41" t="s">
        <v>127</v>
      </c>
      <c r="I8" s="26">
        <v>0</v>
      </c>
      <c r="J8" s="170" t="s">
        <v>127</v>
      </c>
      <c r="K8" s="377">
        <v>128027048.81</v>
      </c>
      <c r="L8" s="392">
        <v>0.62771173361041699</v>
      </c>
      <c r="M8" s="421" t="s">
        <v>127</v>
      </c>
      <c r="N8" s="377">
        <v>88947474.049999997</v>
      </c>
      <c r="O8" s="392">
        <v>0.43610607020281494</v>
      </c>
      <c r="P8" s="421" t="s">
        <v>127</v>
      </c>
    </row>
    <row r="9" spans="1:16" ht="15" customHeight="1" x14ac:dyDescent="0.2">
      <c r="A9" s="48">
        <v>5</v>
      </c>
      <c r="B9" s="48" t="s">
        <v>441</v>
      </c>
      <c r="C9" s="168" t="s">
        <v>127</v>
      </c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171"/>
      <c r="L9" s="70" t="s">
        <v>127</v>
      </c>
      <c r="M9" s="468" t="s">
        <v>127</v>
      </c>
      <c r="N9" s="171"/>
      <c r="O9" s="70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54">
        <f>SUM(C5:C9)</f>
        <v>221854318.06</v>
      </c>
      <c r="D10" s="144">
        <f>SUM(D5:D9)</f>
        <v>0</v>
      </c>
      <c r="E10" s="76">
        <f>SUM(E5:E9)</f>
        <v>0</v>
      </c>
      <c r="F10" s="82" t="s">
        <v>127</v>
      </c>
      <c r="G10" s="76">
        <f>SUM(G5:G9)</f>
        <v>0</v>
      </c>
      <c r="H10" s="82" t="s">
        <v>127</v>
      </c>
      <c r="I10" s="76">
        <f>SUM(I5:I9)</f>
        <v>0</v>
      </c>
      <c r="J10" s="162" t="s">
        <v>127</v>
      </c>
      <c r="K10" s="521">
        <f>SUM(K5:K9)</f>
        <v>144225050.09</v>
      </c>
      <c r="L10" s="82">
        <v>0.6443195568390846</v>
      </c>
      <c r="M10" s="204" t="s">
        <v>127</v>
      </c>
      <c r="N10" s="521">
        <f>SUM(N5:N9)</f>
        <v>98179565.329999998</v>
      </c>
      <c r="O10" s="82">
        <v>0.43861322276958381</v>
      </c>
      <c r="P10" s="204" t="s">
        <v>127</v>
      </c>
    </row>
    <row r="11" spans="1:16" ht="15" customHeight="1" x14ac:dyDescent="0.2">
      <c r="A11" s="19">
        <v>6</v>
      </c>
      <c r="B11" s="19" t="s">
        <v>5</v>
      </c>
      <c r="C11" s="151">
        <v>3304459</v>
      </c>
      <c r="D11" s="195">
        <v>0</v>
      </c>
      <c r="E11" s="26">
        <v>0</v>
      </c>
      <c r="F11" s="41" t="s">
        <v>127</v>
      </c>
      <c r="G11" s="26">
        <v>0</v>
      </c>
      <c r="H11" s="41" t="s">
        <v>127</v>
      </c>
      <c r="I11" s="26">
        <v>0</v>
      </c>
      <c r="J11" s="145" t="s">
        <v>127</v>
      </c>
      <c r="K11" s="26">
        <v>0</v>
      </c>
      <c r="L11" s="41" t="s">
        <v>127</v>
      </c>
      <c r="M11" s="211" t="s">
        <v>127</v>
      </c>
      <c r="N11" s="26">
        <v>0</v>
      </c>
      <c r="O11" s="41" t="s">
        <v>127</v>
      </c>
      <c r="P11" s="211" t="s">
        <v>127</v>
      </c>
    </row>
    <row r="12" spans="1:16" ht="15" customHeight="1" x14ac:dyDescent="0.2">
      <c r="A12" s="21">
        <v>7</v>
      </c>
      <c r="B12" s="21" t="s">
        <v>6</v>
      </c>
      <c r="C12" s="153">
        <v>3899248.15</v>
      </c>
      <c r="D12" s="197">
        <v>0</v>
      </c>
      <c r="E12" s="30">
        <v>0</v>
      </c>
      <c r="F12" s="371" t="s">
        <v>127</v>
      </c>
      <c r="G12" s="30">
        <v>0</v>
      </c>
      <c r="H12" s="371" t="s">
        <v>127</v>
      </c>
      <c r="I12" s="171">
        <v>0</v>
      </c>
      <c r="J12" s="373" t="s">
        <v>127</v>
      </c>
      <c r="K12" s="30">
        <v>3899248.15</v>
      </c>
      <c r="L12" s="371">
        <v>0.91763248752605786</v>
      </c>
      <c r="M12" s="211" t="s">
        <v>127</v>
      </c>
      <c r="N12" s="171">
        <v>3899248.15</v>
      </c>
      <c r="O12" s="371">
        <v>0.91763248752605786</v>
      </c>
      <c r="P12" s="211" t="s">
        <v>127</v>
      </c>
    </row>
    <row r="13" spans="1:16" ht="15" customHeight="1" x14ac:dyDescent="0.2">
      <c r="A13" s="9"/>
      <c r="B13" s="2" t="s">
        <v>7</v>
      </c>
      <c r="C13" s="154">
        <f>SUM(C11:C12)</f>
        <v>7203707.1500000004</v>
      </c>
      <c r="D13" s="144">
        <f>SUM(D11:D12)</f>
        <v>0</v>
      </c>
      <c r="E13" s="76">
        <f>SUM(E11:E12)</f>
        <v>0</v>
      </c>
      <c r="F13" s="82" t="s">
        <v>127</v>
      </c>
      <c r="G13" s="76">
        <f>SUM(G11:G12)</f>
        <v>0</v>
      </c>
      <c r="H13" s="82" t="s">
        <v>127</v>
      </c>
      <c r="I13" s="76">
        <f>SUM(I11:I12)</f>
        <v>0</v>
      </c>
      <c r="J13" s="162" t="s">
        <v>127</v>
      </c>
      <c r="K13" s="521">
        <f>SUM(K11:K12)</f>
        <v>3899248.15</v>
      </c>
      <c r="L13" s="82">
        <v>0.91763248752605786</v>
      </c>
      <c r="M13" s="204" t="s">
        <v>127</v>
      </c>
      <c r="N13" s="521">
        <f>SUM(N11:N12)</f>
        <v>3899248.15</v>
      </c>
      <c r="O13" s="82">
        <v>0.91763248752605786</v>
      </c>
      <c r="P13" s="204" t="s">
        <v>127</v>
      </c>
    </row>
    <row r="14" spans="1:16" ht="15" customHeight="1" x14ac:dyDescent="0.2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26"/>
      <c r="L14" s="41" t="s">
        <v>127</v>
      </c>
      <c r="M14" s="211" t="s">
        <v>127</v>
      </c>
      <c r="N14" s="26"/>
      <c r="O14" s="41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68" t="s">
        <v>127</v>
      </c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30"/>
      <c r="L15" s="371" t="s">
        <v>127</v>
      </c>
      <c r="M15" s="482" t="s">
        <v>127</v>
      </c>
      <c r="N15" s="30"/>
      <c r="O15" s="371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481">
        <f>SUM(C14:C15)</f>
        <v>0</v>
      </c>
      <c r="D16" s="144">
        <f t="shared" ref="D16:I16" si="0">SUM(D14:D15)</f>
        <v>0</v>
      </c>
      <c r="E16" s="76">
        <f t="shared" si="0"/>
        <v>0</v>
      </c>
      <c r="F16" s="82" t="s">
        <v>127</v>
      </c>
      <c r="G16" s="76">
        <f t="shared" si="0"/>
        <v>0</v>
      </c>
      <c r="H16" s="82" t="s">
        <v>127</v>
      </c>
      <c r="I16" s="76">
        <f t="shared" si="0"/>
        <v>0</v>
      </c>
      <c r="J16" s="162" t="s">
        <v>127</v>
      </c>
      <c r="K16" s="521">
        <f>SUM(K14:K15)</f>
        <v>0</v>
      </c>
      <c r="L16" s="82" t="s">
        <v>127</v>
      </c>
      <c r="M16" s="557" t="s">
        <v>127</v>
      </c>
      <c r="N16" s="521">
        <f>SUM(N14:N15)</f>
        <v>0</v>
      </c>
      <c r="O16" s="82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229058025.21000001</v>
      </c>
      <c r="D17" s="146">
        <f t="shared" ref="D17:I17" si="1">+D10+D13+D16</f>
        <v>0</v>
      </c>
      <c r="E17" s="147">
        <f>+E10+E13+E16</f>
        <v>0</v>
      </c>
      <c r="F17" s="172" t="s">
        <v>127</v>
      </c>
      <c r="G17" s="147">
        <f t="shared" si="1"/>
        <v>0</v>
      </c>
      <c r="H17" s="172" t="s">
        <v>127</v>
      </c>
      <c r="I17" s="147">
        <f t="shared" si="1"/>
        <v>0</v>
      </c>
      <c r="J17" s="165" t="s">
        <v>127</v>
      </c>
      <c r="K17" s="529">
        <f>+K10+K13+K16</f>
        <v>148124298.24000001</v>
      </c>
      <c r="L17" s="172">
        <v>0.64941129196146741</v>
      </c>
      <c r="M17" s="538" t="s">
        <v>127</v>
      </c>
      <c r="N17" s="529">
        <f>+N10+N13+N16</f>
        <v>102078813.48</v>
      </c>
      <c r="O17" s="172">
        <v>0.44753720308960737</v>
      </c>
      <c r="P17" s="538" t="s">
        <v>127</v>
      </c>
    </row>
    <row r="18" spans="1:16" ht="30.6" customHeight="1" x14ac:dyDescent="0.2">
      <c r="A18" s="6" t="s">
        <v>817</v>
      </c>
      <c r="B18" s="742" t="s">
        <v>823</v>
      </c>
      <c r="C18" s="743"/>
      <c r="D18" s="743"/>
      <c r="E18" s="743"/>
      <c r="F18" s="743"/>
      <c r="G18" s="743"/>
      <c r="H18" s="743"/>
      <c r="I18" s="743"/>
      <c r="J18" s="743"/>
      <c r="K18" s="743"/>
      <c r="L18" s="743"/>
      <c r="M18" s="743"/>
      <c r="N18" s="743"/>
      <c r="O18" s="743"/>
      <c r="P18" s="743"/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3">
    <mergeCell ref="D2:J2"/>
    <mergeCell ref="K2:P2"/>
    <mergeCell ref="B18:P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5"/>
  <sheetViews>
    <sheetView topLeftCell="B6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8" style="89" bestFit="1" customWidth="1"/>
    <col min="9" max="9" width="11.5703125" style="39" bestFit="1" customWidth="1"/>
    <col min="10" max="10" width="7.140625" style="89" bestFit="1" customWidth="1"/>
    <col min="11" max="11" width="11.5703125" style="39" bestFit="1" customWidth="1"/>
    <col min="12" max="12" width="6.28515625" style="89" customWidth="1"/>
    <col min="13" max="13" width="8" style="89" bestFit="1" customWidth="1"/>
    <col min="14" max="14" width="4.7109375" customWidth="1"/>
  </cols>
  <sheetData>
    <row r="1" spans="1:13" ht="15" x14ac:dyDescent="0.25">
      <c r="A1" s="7" t="s">
        <v>748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7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pageSetUpPr fitToPage="1"/>
  </sheetPr>
  <dimension ref="A1:P137"/>
  <sheetViews>
    <sheetView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9"/>
    <col min="6" max="6" width="6.28515625" style="89" customWidth="1"/>
    <col min="7" max="7" width="11.42578125" style="39"/>
    <col min="8" max="8" width="6.28515625" style="89" customWidth="1"/>
    <col min="9" max="9" width="11.42578125" style="39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42578125" style="39"/>
    <col min="15" max="15" width="6.28515625" style="89" customWidth="1"/>
    <col min="16" max="16" width="8.140625" style="89" bestFit="1" customWidth="1"/>
  </cols>
  <sheetData>
    <row r="1" spans="1:16" ht="15.75" thickBot="1" x14ac:dyDescent="0.3">
      <c r="A1" s="7" t="s">
        <v>505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68">
        <v>216818992.09</v>
      </c>
      <c r="D5" s="195">
        <v>218204077.55000001</v>
      </c>
      <c r="E5" s="26">
        <v>143780990.28</v>
      </c>
      <c r="F5" s="41">
        <f>E5/D5</f>
        <v>0.65892898012895085</v>
      </c>
      <c r="G5" s="26">
        <v>143753917.11000001</v>
      </c>
      <c r="H5" s="41">
        <f>G5/D5</f>
        <v>0.65880490742460929</v>
      </c>
      <c r="I5" s="26">
        <v>143111816.91</v>
      </c>
      <c r="J5" s="145">
        <f>I5/D5</f>
        <v>0.65586224839087559</v>
      </c>
      <c r="K5" s="26">
        <v>141605012.02000001</v>
      </c>
      <c r="L5" s="41">
        <v>0.66371472616704097</v>
      </c>
      <c r="M5" s="201">
        <f>+G5/K5-1</f>
        <v>1.5175346263142764E-2</v>
      </c>
      <c r="N5" s="26">
        <v>141179261.02000001</v>
      </c>
      <c r="O5" s="41">
        <v>0.66171919504600674</v>
      </c>
      <c r="P5" s="201">
        <f>+I5/N5-1</f>
        <v>1.3688666990020693E-2</v>
      </c>
    </row>
    <row r="6" spans="1:16" ht="15" customHeight="1" x14ac:dyDescent="0.2">
      <c r="A6" s="20">
        <v>2</v>
      </c>
      <c r="B6" s="20" t="s">
        <v>1</v>
      </c>
      <c r="C6" s="153">
        <v>21079352.989999998</v>
      </c>
      <c r="D6" s="196">
        <v>21559761.309999999</v>
      </c>
      <c r="E6" s="28">
        <v>19452832.559999999</v>
      </c>
      <c r="F6" s="41">
        <f>E6/D6</f>
        <v>0.90227495009312786</v>
      </c>
      <c r="G6" s="28">
        <v>18691895.219999999</v>
      </c>
      <c r="H6" s="41">
        <f>G6/D6</f>
        <v>0.86698061964768569</v>
      </c>
      <c r="I6" s="28">
        <v>7370027.4800000004</v>
      </c>
      <c r="J6" s="145">
        <f>I6/D6</f>
        <v>0.34184179379488694</v>
      </c>
      <c r="K6" s="28">
        <v>15811721.140000001</v>
      </c>
      <c r="L6" s="264">
        <v>0.74653971088974025</v>
      </c>
      <c r="M6" s="201">
        <f>+G6/K6-1</f>
        <v>0.1821543685534539</v>
      </c>
      <c r="N6" s="28">
        <v>7041272.4400000004</v>
      </c>
      <c r="O6" s="264">
        <v>0.33244891211466787</v>
      </c>
      <c r="P6" s="201">
        <f>+I6/N6-1</f>
        <v>4.6689720189267314E-2</v>
      </c>
    </row>
    <row r="7" spans="1:16" ht="15" customHeight="1" x14ac:dyDescent="0.2">
      <c r="A7" s="20">
        <v>3</v>
      </c>
      <c r="B7" s="20" t="s">
        <v>2</v>
      </c>
      <c r="C7" s="153" t="s">
        <v>127</v>
      </c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396" t="s">
        <v>127</v>
      </c>
      <c r="P7" s="203" t="s">
        <v>127</v>
      </c>
    </row>
    <row r="8" spans="1:16" ht="15" customHeight="1" x14ac:dyDescent="0.2">
      <c r="A8" s="21">
        <v>4</v>
      </c>
      <c r="B8" s="21" t="s">
        <v>3</v>
      </c>
      <c r="C8" s="153">
        <v>103328</v>
      </c>
      <c r="D8" s="197">
        <v>210428</v>
      </c>
      <c r="E8" s="30">
        <v>199212.89</v>
      </c>
      <c r="F8" s="371">
        <f>E8/D8</f>
        <v>0.94670333795882688</v>
      </c>
      <c r="G8" s="30">
        <v>199212.89</v>
      </c>
      <c r="H8" s="70">
        <f>G8/D8</f>
        <v>0.94670333795882688</v>
      </c>
      <c r="I8" s="30">
        <v>132547.92000000001</v>
      </c>
      <c r="J8" s="164">
        <f>I8/D8</f>
        <v>0.62989678179709929</v>
      </c>
      <c r="K8" s="30">
        <v>3099996.84</v>
      </c>
      <c r="L8" s="371">
        <v>0.96422272203984838</v>
      </c>
      <c r="M8" s="482">
        <f>+G8/K8-1</f>
        <v>-0.93573771191328048</v>
      </c>
      <c r="N8" s="30">
        <v>3085010.73</v>
      </c>
      <c r="O8" s="371">
        <v>0.959561443811904</v>
      </c>
      <c r="P8" s="482">
        <f>+I8/N8-1</f>
        <v>-0.95703485932446009</v>
      </c>
    </row>
    <row r="9" spans="1:16" ht="15" customHeight="1" x14ac:dyDescent="0.2">
      <c r="A9" s="9"/>
      <c r="B9" s="2" t="s">
        <v>4</v>
      </c>
      <c r="C9" s="154">
        <f>SUM(C5:C8)</f>
        <v>238001673.08000001</v>
      </c>
      <c r="D9" s="76">
        <f t="shared" ref="D9:I9" si="0">SUM(D5:D8)</f>
        <v>239974266.86000001</v>
      </c>
      <c r="E9" s="76">
        <f t="shared" si="0"/>
        <v>163433035.72999999</v>
      </c>
      <c r="F9" s="82">
        <f>E9/D9</f>
        <v>0.68104400471133075</v>
      </c>
      <c r="G9" s="76">
        <f t="shared" si="0"/>
        <v>162645025.22</v>
      </c>
      <c r="H9" s="82">
        <f>G9/D9</f>
        <v>0.67776027550023277</v>
      </c>
      <c r="I9" s="76">
        <f t="shared" si="0"/>
        <v>150614392.30999997</v>
      </c>
      <c r="J9" s="162">
        <f>I9/D9</f>
        <v>0.62762726304261518</v>
      </c>
      <c r="K9" s="521">
        <f>SUM(K5:K8)</f>
        <v>160516730.00000003</v>
      </c>
      <c r="L9" s="82">
        <v>0.67515701999306277</v>
      </c>
      <c r="M9" s="204">
        <f>+G9/K9-1</f>
        <v>1.3259024277406883E-2</v>
      </c>
      <c r="N9" s="521">
        <f>SUM(N5:N8)</f>
        <v>151305544.19</v>
      </c>
      <c r="O9" s="82">
        <v>0.63641341512345195</v>
      </c>
      <c r="P9" s="204">
        <f>+I9/N9-1</f>
        <v>-4.5679217090163204E-3</v>
      </c>
    </row>
    <row r="10" spans="1:16" ht="15" customHeight="1" x14ac:dyDescent="0.2">
      <c r="A10" s="19">
        <v>6</v>
      </c>
      <c r="B10" s="19" t="s">
        <v>5</v>
      </c>
      <c r="C10" s="168">
        <v>3969548.05</v>
      </c>
      <c r="D10" s="195">
        <v>3111652.34</v>
      </c>
      <c r="E10" s="171">
        <v>2858400.13</v>
      </c>
      <c r="F10" s="41">
        <f>E10/D10</f>
        <v>0.91861166276692729</v>
      </c>
      <c r="G10" s="128">
        <v>1842138.1</v>
      </c>
      <c r="H10" s="41">
        <f>G10/D10</f>
        <v>0.59201282749987427</v>
      </c>
      <c r="I10" s="49">
        <v>1114105.19</v>
      </c>
      <c r="J10" s="145">
        <f>I10/D10</f>
        <v>0.35804295218918963</v>
      </c>
      <c r="K10" s="128">
        <v>1631624.63</v>
      </c>
      <c r="L10" s="41">
        <v>0.64161902227757972</v>
      </c>
      <c r="M10" s="201">
        <f>+G10/K10-1</f>
        <v>0.12902077238194187</v>
      </c>
      <c r="N10" s="49">
        <v>339102.19</v>
      </c>
      <c r="O10" s="41">
        <v>0.1333483275500604</v>
      </c>
      <c r="P10" s="201">
        <f>+I10/N10-1</f>
        <v>2.2854556026311714</v>
      </c>
    </row>
    <row r="11" spans="1:16" ht="15" customHeight="1" x14ac:dyDescent="0.2">
      <c r="A11" s="21">
        <v>7</v>
      </c>
      <c r="B11" s="21" t="s">
        <v>6</v>
      </c>
      <c r="C11" s="153" t="s">
        <v>127</v>
      </c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83" t="s">
        <v>127</v>
      </c>
      <c r="M11" s="513" t="s">
        <v>127</v>
      </c>
      <c r="N11" s="129"/>
      <c r="O11" s="483" t="s">
        <v>127</v>
      </c>
      <c r="P11" s="468" t="s">
        <v>127</v>
      </c>
    </row>
    <row r="12" spans="1:16" ht="15" customHeight="1" x14ac:dyDescent="0.2">
      <c r="A12" s="9"/>
      <c r="B12" s="2" t="s">
        <v>7</v>
      </c>
      <c r="C12" s="154">
        <f>SUM(C10:C11)</f>
        <v>3969548.05</v>
      </c>
      <c r="D12" s="144">
        <f t="shared" ref="D12:I12" si="1">SUM(D10:D11)</f>
        <v>3111652.34</v>
      </c>
      <c r="E12" s="76">
        <f t="shared" si="1"/>
        <v>2858400.13</v>
      </c>
      <c r="F12" s="82">
        <f>E12/D12</f>
        <v>0.91861166276692729</v>
      </c>
      <c r="G12" s="76">
        <f t="shared" si="1"/>
        <v>1842138.1</v>
      </c>
      <c r="H12" s="82">
        <f>G12/D12</f>
        <v>0.59201282749987427</v>
      </c>
      <c r="I12" s="76">
        <f t="shared" si="1"/>
        <v>1114105.19</v>
      </c>
      <c r="J12" s="162">
        <f>I12/D12</f>
        <v>0.35804295218918963</v>
      </c>
      <c r="K12" s="144">
        <f>SUM(K10:K11)</f>
        <v>1631624.63</v>
      </c>
      <c r="L12" s="82">
        <v>0.64161902227757972</v>
      </c>
      <c r="M12" s="553">
        <f>+G12/K12-1</f>
        <v>0.12902077238194187</v>
      </c>
      <c r="N12" s="521">
        <f>SUM(N10:N11)</f>
        <v>339102.19</v>
      </c>
      <c r="O12" s="82">
        <v>0.1333483275500604</v>
      </c>
      <c r="P12" s="204">
        <f>+I12/N12-1</f>
        <v>2.2854556026311714</v>
      </c>
    </row>
    <row r="13" spans="1:16" ht="15" customHeight="1" x14ac:dyDescent="0.2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8"/>
      <c r="L13" s="395" t="s">
        <v>127</v>
      </c>
      <c r="M13" s="211" t="s">
        <v>127</v>
      </c>
      <c r="N13" s="518"/>
      <c r="O13" s="395" t="s">
        <v>127</v>
      </c>
      <c r="P13" s="211" t="s">
        <v>127</v>
      </c>
    </row>
    <row r="14" spans="1:16" ht="15" customHeight="1" x14ac:dyDescent="0.2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2"/>
      <c r="L14" s="24" t="s">
        <v>127</v>
      </c>
      <c r="M14" s="206" t="s">
        <v>127</v>
      </c>
      <c r="N14" s="522"/>
      <c r="O14" s="24" t="s">
        <v>127</v>
      </c>
      <c r="P14" s="206" t="s">
        <v>127</v>
      </c>
    </row>
    <row r="15" spans="1:16" ht="15" customHeight="1" thickBot="1" x14ac:dyDescent="0.25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7">
        <f t="shared" si="2"/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21">
        <f>SUM(K13:K14)</f>
        <v>0</v>
      </c>
      <c r="L15" s="477" t="s">
        <v>127</v>
      </c>
      <c r="M15" s="557" t="s">
        <v>127</v>
      </c>
      <c r="N15" s="521">
        <f>SUM(N13:N14)</f>
        <v>0</v>
      </c>
      <c r="O15" s="477" t="s">
        <v>127</v>
      </c>
      <c r="P15" s="557" t="s">
        <v>127</v>
      </c>
    </row>
    <row r="16" spans="1:16" s="6" customFormat="1" ht="19.5" customHeight="1" thickBot="1" x14ac:dyDescent="0.25">
      <c r="A16" s="5"/>
      <c r="B16" s="4" t="s">
        <v>11</v>
      </c>
      <c r="C16" s="155">
        <f>+C9+C12+C15</f>
        <v>241971221.13000003</v>
      </c>
      <c r="D16" s="146">
        <f t="shared" ref="D16:I16" si="3">+D9+D12+D15</f>
        <v>243085919.20000002</v>
      </c>
      <c r="E16" s="147">
        <f t="shared" si="3"/>
        <v>166291435.85999998</v>
      </c>
      <c r="F16" s="172">
        <f>E16/D16</f>
        <v>0.68408501984511483</v>
      </c>
      <c r="G16" s="147">
        <f t="shared" si="3"/>
        <v>164487163.31999999</v>
      </c>
      <c r="H16" s="172">
        <f>G16/D16</f>
        <v>0.67666265434596173</v>
      </c>
      <c r="I16" s="147">
        <f t="shared" si="3"/>
        <v>151728497.49999997</v>
      </c>
      <c r="J16" s="165">
        <f>I16/D16</f>
        <v>0.62417641465758733</v>
      </c>
      <c r="K16" s="529">
        <f>+K9+K12+K15</f>
        <v>162148354.63000003</v>
      </c>
      <c r="L16" s="249">
        <v>0.67480208891808491</v>
      </c>
      <c r="M16" s="538">
        <f>+G16/K16-1</f>
        <v>1.4423881730633692E-2</v>
      </c>
      <c r="N16" s="529">
        <f>+N9+N12+N15</f>
        <v>151644646.38</v>
      </c>
      <c r="O16" s="249">
        <v>0.63108950062411306</v>
      </c>
      <c r="P16" s="538">
        <f>+I16/N16-1</f>
        <v>5.5294480881218355E-4</v>
      </c>
    </row>
    <row r="17" spans="2:16" x14ac:dyDescent="0.2">
      <c r="P17" s="484"/>
    </row>
    <row r="25" spans="2:16" x14ac:dyDescent="0.2">
      <c r="B25" s="323"/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35"/>
  <sheetViews>
    <sheetView topLeftCell="A7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1.5703125" style="39" bestFit="1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140625" style="89" bestFit="1" customWidth="1"/>
  </cols>
  <sheetData>
    <row r="2" spans="1:15" ht="15" x14ac:dyDescent="0.25">
      <c r="B2" s="7" t="s">
        <v>505</v>
      </c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">
      <c r="D14"/>
      <c r="E14"/>
      <c r="F14"/>
      <c r="G14"/>
      <c r="H14"/>
      <c r="I14"/>
      <c r="J14"/>
      <c r="K14"/>
      <c r="L14"/>
      <c r="M14"/>
    </row>
    <row r="15" spans="1:15" x14ac:dyDescent="0.2">
      <c r="D15"/>
      <c r="E15"/>
      <c r="F15"/>
      <c r="G15"/>
      <c r="H15"/>
      <c r="I15"/>
      <c r="J15"/>
      <c r="K15"/>
      <c r="L15"/>
      <c r="M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s="89" customFormat="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x14ac:dyDescent="0.2">
      <c r="D19"/>
      <c r="E19"/>
      <c r="F19"/>
      <c r="G19"/>
      <c r="H19"/>
      <c r="I19"/>
      <c r="J19"/>
      <c r="K19"/>
      <c r="L19"/>
      <c r="M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pageSetUpPr fitToPage="1"/>
  </sheetPr>
  <dimension ref="A1:P137"/>
  <sheetViews>
    <sheetView topLeftCell="C1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9"/>
    <col min="6" max="6" width="6.28515625" style="89" customWidth="1"/>
    <col min="7" max="7" width="11.42578125" style="39"/>
    <col min="8" max="8" width="6.28515625" style="89" customWidth="1"/>
    <col min="9" max="9" width="11.42578125" style="39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42578125" style="39"/>
    <col min="15" max="15" width="6.28515625" style="89" customWidth="1"/>
    <col min="16" max="16" width="8.140625" style="89" bestFit="1" customWidth="1"/>
    <col min="17" max="17" width="4.42578125" customWidth="1"/>
  </cols>
  <sheetData>
    <row r="1" spans="1:16" ht="15.75" thickBot="1" x14ac:dyDescent="0.3">
      <c r="A1" s="7" t="s">
        <v>506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68">
        <v>14329488.07</v>
      </c>
      <c r="D5" s="195">
        <v>13925536.23</v>
      </c>
      <c r="E5" s="26">
        <v>9436362.4399999995</v>
      </c>
      <c r="F5" s="41">
        <f>E5/D5</f>
        <v>0.67763009511052774</v>
      </c>
      <c r="G5" s="26">
        <v>9409723.4399999995</v>
      </c>
      <c r="H5" s="41">
        <f>G5/D5</f>
        <v>0.67571713466433592</v>
      </c>
      <c r="I5" s="26">
        <v>9409723.4399999995</v>
      </c>
      <c r="J5" s="145">
        <f>I5/D5</f>
        <v>0.67571713466433592</v>
      </c>
      <c r="K5" s="26">
        <v>8654475.7599999998</v>
      </c>
      <c r="L5" s="41">
        <v>0.72380743841052597</v>
      </c>
      <c r="M5" s="201">
        <f>+G5/K5-1</f>
        <v>8.7266716199110306E-2</v>
      </c>
      <c r="N5" s="26">
        <v>8654475.7599999998</v>
      </c>
      <c r="O5" s="41">
        <v>0.72380743841052597</v>
      </c>
      <c r="P5" s="201">
        <f>+I5/N5-1</f>
        <v>8.7266716199110306E-2</v>
      </c>
    </row>
    <row r="6" spans="1:16" ht="15" customHeight="1" x14ac:dyDescent="0.2">
      <c r="A6" s="20">
        <v>2</v>
      </c>
      <c r="B6" s="20" t="s">
        <v>1</v>
      </c>
      <c r="C6" s="153">
        <v>6635452.4299999997</v>
      </c>
      <c r="D6" s="196">
        <v>7967478.4900000002</v>
      </c>
      <c r="E6" s="28">
        <v>7091643.3499999996</v>
      </c>
      <c r="F6" s="41">
        <f>E6/D6</f>
        <v>0.89007373649025057</v>
      </c>
      <c r="G6" s="28">
        <v>6484591.9100000001</v>
      </c>
      <c r="H6" s="41">
        <f>G6/D6</f>
        <v>0.81388257503786499</v>
      </c>
      <c r="I6" s="28">
        <v>3357803.46</v>
      </c>
      <c r="J6" s="145">
        <f>I6/D6</f>
        <v>0.42143866020026116</v>
      </c>
      <c r="K6" s="28">
        <v>6106171.21</v>
      </c>
      <c r="L6" s="264">
        <v>0.61382074168249001</v>
      </c>
      <c r="M6" s="201">
        <f>+G6/K6-1</f>
        <v>6.197348338026698E-2</v>
      </c>
      <c r="N6" s="28">
        <v>3149854.91</v>
      </c>
      <c r="O6" s="264">
        <v>0.31663807164169455</v>
      </c>
      <c r="P6" s="201">
        <f>+I6/N6-1</f>
        <v>6.6018453529340437E-2</v>
      </c>
    </row>
    <row r="7" spans="1:16" ht="15" customHeight="1" x14ac:dyDescent="0.2">
      <c r="A7" s="20">
        <v>3</v>
      </c>
      <c r="B7" s="20" t="s">
        <v>2</v>
      </c>
      <c r="C7" s="153" t="s">
        <v>127</v>
      </c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396" t="s">
        <v>127</v>
      </c>
      <c r="P7" s="203" t="s">
        <v>127</v>
      </c>
    </row>
    <row r="8" spans="1:16" ht="15" customHeight="1" x14ac:dyDescent="0.2">
      <c r="A8" s="21">
        <v>4</v>
      </c>
      <c r="B8" s="21" t="s">
        <v>3</v>
      </c>
      <c r="C8" s="153">
        <v>28565665.370000001</v>
      </c>
      <c r="D8" s="197">
        <v>29202959.629999999</v>
      </c>
      <c r="E8" s="30">
        <v>27020787.620000001</v>
      </c>
      <c r="F8" s="371">
        <f>E8/D8</f>
        <v>0.92527565569901116</v>
      </c>
      <c r="G8" s="30">
        <v>26508859.800000001</v>
      </c>
      <c r="H8" s="70">
        <f>G8/D8</f>
        <v>0.90774565783283256</v>
      </c>
      <c r="I8" s="30">
        <v>14737072.52</v>
      </c>
      <c r="J8" s="164">
        <f>I8/D8</f>
        <v>0.50464311517455607</v>
      </c>
      <c r="K8" s="30">
        <v>30011349.77</v>
      </c>
      <c r="L8" s="371">
        <v>0.91973912091900278</v>
      </c>
      <c r="M8" s="482">
        <f>+G8/K8-1</f>
        <v>-0.11670551297566645</v>
      </c>
      <c r="N8" s="30">
        <v>19993297.300000001</v>
      </c>
      <c r="O8" s="371">
        <v>0.61272211426344891</v>
      </c>
      <c r="P8" s="482">
        <f>+I8/N8-1</f>
        <v>-0.26289934577224539</v>
      </c>
    </row>
    <row r="9" spans="1:16" ht="15" customHeight="1" x14ac:dyDescent="0.2">
      <c r="A9" s="9"/>
      <c r="B9" s="2" t="s">
        <v>4</v>
      </c>
      <c r="C9" s="154">
        <f>SUM(C5:C8)</f>
        <v>49530605.870000005</v>
      </c>
      <c r="D9" s="76">
        <f t="shared" ref="D9:I9" si="0">SUM(D5:D8)</f>
        <v>51095974.349999994</v>
      </c>
      <c r="E9" s="76">
        <f t="shared" si="0"/>
        <v>43548793.409999996</v>
      </c>
      <c r="F9" s="82">
        <f>E9/D9</f>
        <v>0.85229402049752678</v>
      </c>
      <c r="G9" s="76">
        <f t="shared" si="0"/>
        <v>42403175.149999999</v>
      </c>
      <c r="H9" s="82">
        <f>G9/D9</f>
        <v>0.82987311015040865</v>
      </c>
      <c r="I9" s="76">
        <f t="shared" si="0"/>
        <v>27504599.419999998</v>
      </c>
      <c r="J9" s="162">
        <f>I9/D9</f>
        <v>0.53829288451566637</v>
      </c>
      <c r="K9" s="521">
        <f>SUM(K5:K8)</f>
        <v>44771996.739999995</v>
      </c>
      <c r="L9" s="82">
        <v>0.82097775140908225</v>
      </c>
      <c r="M9" s="204">
        <f>+G9/K9-1</f>
        <v>-5.2908553615694687E-2</v>
      </c>
      <c r="N9" s="521">
        <f>SUM(N5:N8)</f>
        <v>31797627.969999999</v>
      </c>
      <c r="O9" s="82">
        <v>0.5830685922397203</v>
      </c>
      <c r="P9" s="204">
        <f>+I9/N9-1</f>
        <v>-0.13501096855558947</v>
      </c>
    </row>
    <row r="10" spans="1:16" ht="15" customHeight="1" x14ac:dyDescent="0.2">
      <c r="A10" s="19">
        <v>6</v>
      </c>
      <c r="B10" s="19" t="s">
        <v>5</v>
      </c>
      <c r="C10" s="168">
        <v>9350729.7599999998</v>
      </c>
      <c r="D10" s="195">
        <v>2240000</v>
      </c>
      <c r="E10" s="171">
        <v>1908309.81</v>
      </c>
      <c r="F10" s="41">
        <f>E10/D10</f>
        <v>0.85192402232142861</v>
      </c>
      <c r="G10" s="128">
        <v>1908309.81</v>
      </c>
      <c r="H10" s="41">
        <f>G10/D10</f>
        <v>0.85192402232142861</v>
      </c>
      <c r="I10" s="49">
        <v>292939.34999999998</v>
      </c>
      <c r="J10" s="145">
        <f>I10/D10</f>
        <v>0.13077649553571427</v>
      </c>
      <c r="K10" s="26">
        <v>6838115.1600000001</v>
      </c>
      <c r="L10" s="41">
        <v>0.86410150647558115</v>
      </c>
      <c r="M10" s="201">
        <f>+G10/K10-1</f>
        <v>-0.72093043691881897</v>
      </c>
      <c r="N10" s="26">
        <v>45743</v>
      </c>
      <c r="O10" s="41">
        <v>5.7803348270479412E-3</v>
      </c>
      <c r="P10" s="201">
        <f>+I10/N10-1</f>
        <v>5.4040257525741637</v>
      </c>
    </row>
    <row r="11" spans="1:16" ht="15" customHeight="1" x14ac:dyDescent="0.2">
      <c r="A11" s="21">
        <v>7</v>
      </c>
      <c r="B11" s="21" t="s">
        <v>6</v>
      </c>
      <c r="C11" s="153">
        <v>6657503</v>
      </c>
      <c r="D11" s="197">
        <v>13532012</v>
      </c>
      <c r="E11" s="30">
        <v>13532012</v>
      </c>
      <c r="F11" s="41">
        <f>E11/D11</f>
        <v>1</v>
      </c>
      <c r="G11" s="129">
        <v>13532012</v>
      </c>
      <c r="H11" s="42">
        <f>G11/D11</f>
        <v>1</v>
      </c>
      <c r="I11" s="129">
        <v>13369509</v>
      </c>
      <c r="J11" s="164">
        <f>I11/D11</f>
        <v>0.98799121667938217</v>
      </c>
      <c r="K11" s="49">
        <v>6009938.1600000001</v>
      </c>
      <c r="L11" s="483">
        <v>1</v>
      </c>
      <c r="M11" s="513">
        <f>+G11/K11-1</f>
        <v>1.2516058634453571</v>
      </c>
      <c r="N11" s="49">
        <v>0</v>
      </c>
      <c r="O11" s="483">
        <v>0</v>
      </c>
      <c r="P11" s="468" t="s">
        <v>127</v>
      </c>
    </row>
    <row r="12" spans="1:16" ht="15" customHeight="1" x14ac:dyDescent="0.2">
      <c r="A12" s="9"/>
      <c r="B12" s="2" t="s">
        <v>7</v>
      </c>
      <c r="C12" s="154">
        <f>SUM(C10:C11)</f>
        <v>16008232.76</v>
      </c>
      <c r="D12" s="144">
        <f>SUM(D10:D11)</f>
        <v>15772012</v>
      </c>
      <c r="E12" s="76">
        <f>SUM(E10:E11)</f>
        <v>15440321.810000001</v>
      </c>
      <c r="F12" s="82">
        <f>E12/D12</f>
        <v>0.97896969708113335</v>
      </c>
      <c r="G12" s="76">
        <f>SUM(G10:G11)</f>
        <v>15440321.810000001</v>
      </c>
      <c r="H12" s="82">
        <f>G12/D12</f>
        <v>0.97896969708113335</v>
      </c>
      <c r="I12" s="76">
        <f>SUM(I10:I11)</f>
        <v>13662448.35</v>
      </c>
      <c r="J12" s="162">
        <f>I12/D12</f>
        <v>0.86624638315010161</v>
      </c>
      <c r="K12" s="144">
        <f>SUM(K10:K11)</f>
        <v>12848053.32</v>
      </c>
      <c r="L12" s="82">
        <v>0.92276074579839751</v>
      </c>
      <c r="M12" s="553">
        <f>+G12/K12-1</f>
        <v>0.20176352210219495</v>
      </c>
      <c r="N12" s="521">
        <f>SUM(N10:N11)</f>
        <v>45743</v>
      </c>
      <c r="O12" s="82">
        <v>3.2853105247741998E-3</v>
      </c>
      <c r="P12" s="204">
        <f>+I12/N12-1</f>
        <v>297.67845025468375</v>
      </c>
    </row>
    <row r="13" spans="1:16" ht="15" customHeight="1" x14ac:dyDescent="0.2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8"/>
      <c r="L13" s="395" t="s">
        <v>127</v>
      </c>
      <c r="M13" s="211" t="s">
        <v>127</v>
      </c>
      <c r="N13" s="518"/>
      <c r="O13" s="395" t="s">
        <v>127</v>
      </c>
      <c r="P13" s="211" t="s">
        <v>127</v>
      </c>
    </row>
    <row r="14" spans="1:16" ht="15" customHeight="1" x14ac:dyDescent="0.2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2"/>
      <c r="L14" s="24" t="s">
        <v>127</v>
      </c>
      <c r="M14" s="206" t="s">
        <v>127</v>
      </c>
      <c r="N14" s="522"/>
      <c r="O14" s="24" t="s">
        <v>127</v>
      </c>
      <c r="P14" s="206" t="s">
        <v>127</v>
      </c>
    </row>
    <row r="15" spans="1:16" ht="15" customHeight="1" thickBot="1" x14ac:dyDescent="0.25">
      <c r="A15" s="9"/>
      <c r="B15" s="2" t="s">
        <v>10</v>
      </c>
      <c r="C15" s="154">
        <f>SUM(C13:C14)</f>
        <v>0</v>
      </c>
      <c r="D15" s="144">
        <f t="shared" ref="D15:I15" si="1">SUM(D13:D14)</f>
        <v>0</v>
      </c>
      <c r="E15" s="317">
        <f t="shared" si="1"/>
        <v>0</v>
      </c>
      <c r="F15" s="82" t="s">
        <v>127</v>
      </c>
      <c r="G15" s="91">
        <f t="shared" si="1"/>
        <v>0</v>
      </c>
      <c r="H15" s="82" t="s">
        <v>127</v>
      </c>
      <c r="I15" s="76">
        <f t="shared" si="1"/>
        <v>0</v>
      </c>
      <c r="J15" s="162" t="s">
        <v>127</v>
      </c>
      <c r="K15" s="521">
        <f>SUM(K13:K14)</f>
        <v>0</v>
      </c>
      <c r="L15" s="477" t="s">
        <v>127</v>
      </c>
      <c r="M15" s="557" t="s">
        <v>127</v>
      </c>
      <c r="N15" s="521">
        <f>SUM(N13:N14)</f>
        <v>0</v>
      </c>
      <c r="O15" s="477" t="s">
        <v>127</v>
      </c>
      <c r="P15" s="557" t="s">
        <v>127</v>
      </c>
    </row>
    <row r="16" spans="1:16" s="6" customFormat="1" ht="19.5" customHeight="1" thickBot="1" x14ac:dyDescent="0.25">
      <c r="A16" s="5"/>
      <c r="B16" s="4" t="s">
        <v>11</v>
      </c>
      <c r="C16" s="155">
        <f>+C9+C12+C15</f>
        <v>65538838.630000003</v>
      </c>
      <c r="D16" s="146">
        <f t="shared" ref="D16:I16" si="2">+D9+D12+D15</f>
        <v>66867986.349999994</v>
      </c>
      <c r="E16" s="147">
        <f t="shared" si="2"/>
        <v>58989115.219999999</v>
      </c>
      <c r="F16" s="172">
        <f>E16/D16</f>
        <v>0.88217274722824079</v>
      </c>
      <c r="G16" s="147">
        <f t="shared" si="2"/>
        <v>57843496.960000001</v>
      </c>
      <c r="H16" s="172">
        <f>G16/D16</f>
        <v>0.86504021008253384</v>
      </c>
      <c r="I16" s="147">
        <f t="shared" si="2"/>
        <v>41167047.769999996</v>
      </c>
      <c r="J16" s="165">
        <f>I16/D16</f>
        <v>0.61564658990213483</v>
      </c>
      <c r="K16" s="529">
        <f>+K9+K12+K15</f>
        <v>57620050.059999995</v>
      </c>
      <c r="L16" s="249">
        <v>0.84167898837061828</v>
      </c>
      <c r="M16" s="538">
        <f>+G16/K16-1</f>
        <v>3.8779365822718681E-3</v>
      </c>
      <c r="N16" s="529">
        <f>+N9+N12+N15</f>
        <v>31843370.969999999</v>
      </c>
      <c r="O16" s="249">
        <v>0.46514878477944721</v>
      </c>
      <c r="P16" s="538">
        <f>+I16/N16-1</f>
        <v>0.29279804606063653</v>
      </c>
    </row>
    <row r="17" spans="2:16" x14ac:dyDescent="0.2">
      <c r="P17" s="484"/>
    </row>
    <row r="23" spans="2:16" x14ac:dyDescent="0.2">
      <c r="H23" s="89" t="s">
        <v>146</v>
      </c>
    </row>
    <row r="25" spans="2:16" x14ac:dyDescent="0.2">
      <c r="B25" s="323"/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opLeftCell="A6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9"/>
    <col min="6" max="6" width="6.28515625" style="89" customWidth="1"/>
    <col min="7" max="7" width="11.42578125" style="39"/>
    <col min="8" max="8" width="6.28515625" style="89" customWidth="1"/>
    <col min="9" max="9" width="11.42578125" style="39"/>
    <col min="10" max="10" width="6.28515625" style="89" customWidth="1"/>
    <col min="11" max="11" width="11.42578125" style="39"/>
    <col min="12" max="12" width="6.28515625" style="89" customWidth="1"/>
    <col min="13" max="13" width="8.140625" style="89" bestFit="1" customWidth="1"/>
    <col min="14" max="14" width="4.42578125" customWidth="1"/>
  </cols>
  <sheetData>
    <row r="1" spans="1:13" ht="15" x14ac:dyDescent="0.25">
      <c r="A1" s="7" t="s">
        <v>506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20" spans="5:5" x14ac:dyDescent="0.2">
      <c r="E20" s="17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8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pageSetUpPr fitToPage="1"/>
  </sheetPr>
  <dimension ref="A1:P137"/>
  <sheetViews>
    <sheetView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9"/>
    <col min="6" max="6" width="6.28515625" style="89" customWidth="1"/>
    <col min="7" max="7" width="11.42578125" style="39"/>
    <col min="8" max="8" width="6.28515625" style="89" customWidth="1"/>
    <col min="9" max="9" width="11.42578125" style="39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42578125" style="39"/>
    <col min="15" max="15" width="6.28515625" style="89" customWidth="1"/>
    <col min="16" max="16" width="8.140625" style="89" bestFit="1" customWidth="1"/>
  </cols>
  <sheetData>
    <row r="1" spans="1:16" ht="15.75" thickBot="1" x14ac:dyDescent="0.3">
      <c r="A1" s="7" t="s">
        <v>507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68">
        <v>1937048.91</v>
      </c>
      <c r="D5" s="195">
        <v>1875478.61</v>
      </c>
      <c r="E5" s="26">
        <v>1204939.1299999999</v>
      </c>
      <c r="F5" s="41">
        <f>E5/D5</f>
        <v>0.64247020657836229</v>
      </c>
      <c r="G5" s="26">
        <v>1204939.1299999999</v>
      </c>
      <c r="H5" s="41">
        <f>G5/D5</f>
        <v>0.64247020657836229</v>
      </c>
      <c r="I5" s="26">
        <v>1204939.1299999999</v>
      </c>
      <c r="J5" s="145">
        <f>I5/D5</f>
        <v>0.64247020657836229</v>
      </c>
      <c r="K5" s="171">
        <v>1133333.6599999999</v>
      </c>
      <c r="L5" s="41">
        <v>0.74706908841082864</v>
      </c>
      <c r="M5" s="201">
        <f>+G5/K5-1</f>
        <v>6.3181278847749045E-2</v>
      </c>
      <c r="N5" s="171">
        <v>1133333.6599999999</v>
      </c>
      <c r="O5" s="41">
        <v>0.74706908841082864</v>
      </c>
      <c r="P5" s="201">
        <f>+I5/N5-1</f>
        <v>6.3181278847749045E-2</v>
      </c>
    </row>
    <row r="6" spans="1:16" ht="15" customHeight="1" x14ac:dyDescent="0.2">
      <c r="A6" s="20">
        <v>2</v>
      </c>
      <c r="B6" s="20" t="s">
        <v>1</v>
      </c>
      <c r="C6" s="153">
        <v>226815575.13999999</v>
      </c>
      <c r="D6" s="196">
        <v>226038800.56999999</v>
      </c>
      <c r="E6" s="28">
        <v>213242273.49000001</v>
      </c>
      <c r="F6" s="41">
        <f>E6/D6</f>
        <v>0.94338791814621603</v>
      </c>
      <c r="G6" s="28">
        <v>212835189.34999999</v>
      </c>
      <c r="H6" s="41">
        <f>G6/D6</f>
        <v>0.9415869700834345</v>
      </c>
      <c r="I6" s="28">
        <v>101600701.31</v>
      </c>
      <c r="J6" s="145">
        <f>I6/D6</f>
        <v>0.44948345617564078</v>
      </c>
      <c r="K6" s="30">
        <v>210215466.28</v>
      </c>
      <c r="L6" s="264">
        <v>0.94834749874276458</v>
      </c>
      <c r="M6" s="201">
        <f>+G6/K6-1</f>
        <v>1.2462085289721703E-2</v>
      </c>
      <c r="N6" s="30">
        <v>101336846.29000001</v>
      </c>
      <c r="O6" s="264">
        <v>0.45716210329451268</v>
      </c>
      <c r="P6" s="201">
        <f>+I6/N6-1</f>
        <v>2.603742169407175E-3</v>
      </c>
    </row>
    <row r="7" spans="1:16" ht="15" customHeight="1" x14ac:dyDescent="0.2">
      <c r="A7" s="20">
        <v>3</v>
      </c>
      <c r="B7" s="20" t="s">
        <v>2</v>
      </c>
      <c r="C7" s="153"/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30"/>
      <c r="L7" s="396" t="s">
        <v>127</v>
      </c>
      <c r="M7" s="203" t="s">
        <v>127</v>
      </c>
      <c r="N7" s="30"/>
      <c r="O7" s="396" t="s">
        <v>127</v>
      </c>
      <c r="P7" s="203" t="s">
        <v>127</v>
      </c>
    </row>
    <row r="8" spans="1:16" ht="15" customHeight="1" x14ac:dyDescent="0.2">
      <c r="A8" s="21">
        <v>4</v>
      </c>
      <c r="B8" s="21" t="s">
        <v>3</v>
      </c>
      <c r="C8" s="153">
        <v>62133668.689999998</v>
      </c>
      <c r="D8" s="197">
        <v>60124203.799999997</v>
      </c>
      <c r="E8" s="30">
        <v>56933202.490000002</v>
      </c>
      <c r="F8" s="371">
        <f>E8/D8</f>
        <v>0.94692651031829556</v>
      </c>
      <c r="G8" s="30">
        <v>56926652.490000002</v>
      </c>
      <c r="H8" s="70">
        <f>G8/D8</f>
        <v>0.94681756916671223</v>
      </c>
      <c r="I8" s="30">
        <v>29624518.809999999</v>
      </c>
      <c r="J8" s="164">
        <f>I8/D8</f>
        <v>0.49272201439114943</v>
      </c>
      <c r="K8" s="72">
        <v>60456358.159999996</v>
      </c>
      <c r="L8" s="371">
        <v>0.99859069915860077</v>
      </c>
      <c r="M8" s="482">
        <f>+G8/K8-1</f>
        <v>-5.8384358195353037E-2</v>
      </c>
      <c r="N8" s="30">
        <v>33318412.02</v>
      </c>
      <c r="O8" s="371">
        <v>0.55033841545420226</v>
      </c>
      <c r="P8" s="482">
        <f>+I8/N8-1</f>
        <v>-0.11086642447973427</v>
      </c>
    </row>
    <row r="9" spans="1:16" ht="15" customHeight="1" x14ac:dyDescent="0.2">
      <c r="A9" s="9"/>
      <c r="B9" s="2" t="s">
        <v>4</v>
      </c>
      <c r="C9" s="154">
        <f>SUM(C5:C8)</f>
        <v>290886292.74000001</v>
      </c>
      <c r="D9" s="76">
        <f t="shared" ref="D9:I9" si="0">SUM(D5:D8)</f>
        <v>288038482.98000002</v>
      </c>
      <c r="E9" s="76">
        <f t="shared" si="0"/>
        <v>271380415.11000001</v>
      </c>
      <c r="F9" s="82">
        <f>E9/D9</f>
        <v>0.94216721426366956</v>
      </c>
      <c r="G9" s="76">
        <f>SUM(G5:G8)</f>
        <v>270966780.96999997</v>
      </c>
      <c r="H9" s="82">
        <f>G9/D9</f>
        <v>0.94073117649635229</v>
      </c>
      <c r="I9" s="76">
        <f t="shared" si="0"/>
        <v>132430159.25</v>
      </c>
      <c r="J9" s="162">
        <f>I9/D9</f>
        <v>0.4597655073027006</v>
      </c>
      <c r="K9" s="521">
        <f>SUM(K5:K8)</f>
        <v>271805158.10000002</v>
      </c>
      <c r="L9" s="82">
        <v>0.95799230451215878</v>
      </c>
      <c r="M9" s="204">
        <f>+G9/K9-1</f>
        <v>-3.0844783662700159E-3</v>
      </c>
      <c r="N9" s="521">
        <f>SUM(N5:N8)</f>
        <v>135788591.97</v>
      </c>
      <c r="O9" s="82">
        <v>0.47859439849166535</v>
      </c>
      <c r="P9" s="204">
        <f>+I9/N9-1</f>
        <v>-2.4732804658155527E-2</v>
      </c>
    </row>
    <row r="10" spans="1:16" ht="15" customHeight="1" x14ac:dyDescent="0.2">
      <c r="A10" s="19">
        <v>6</v>
      </c>
      <c r="B10" s="19" t="s">
        <v>5</v>
      </c>
      <c r="C10" s="168">
        <v>3615281.66</v>
      </c>
      <c r="D10" s="195">
        <v>2922691.8</v>
      </c>
      <c r="E10" s="171">
        <v>2622063.83</v>
      </c>
      <c r="F10" s="41">
        <f>E10/D10</f>
        <v>0.89714003713973545</v>
      </c>
      <c r="G10" s="128">
        <v>2233085.08</v>
      </c>
      <c r="H10" s="41">
        <f>G10/D10</f>
        <v>0.76405082465417673</v>
      </c>
      <c r="I10" s="49">
        <v>288632.90000000002</v>
      </c>
      <c r="J10" s="145">
        <f>I10/D10</f>
        <v>9.8755845553061744E-2</v>
      </c>
      <c r="K10" s="128">
        <v>2819652.45</v>
      </c>
      <c r="L10" s="41">
        <v>0.97431028340737358</v>
      </c>
      <c r="M10" s="201">
        <f>+G10/K10-1</f>
        <v>-0.20802825185068463</v>
      </c>
      <c r="N10" s="49">
        <v>254385.96</v>
      </c>
      <c r="O10" s="41">
        <v>8.790120810189099E-2</v>
      </c>
      <c r="P10" s="201">
        <f>+I10/N10-1</f>
        <v>0.13462590466863822</v>
      </c>
    </row>
    <row r="11" spans="1:16" ht="15" customHeight="1" x14ac:dyDescent="0.2">
      <c r="A11" s="21">
        <v>7</v>
      </c>
      <c r="B11" s="21" t="s">
        <v>6</v>
      </c>
      <c r="C11" s="153">
        <v>69682.850000000006</v>
      </c>
      <c r="D11" s="197">
        <v>69682.850000000006</v>
      </c>
      <c r="E11" s="30">
        <v>69682.850000000006</v>
      </c>
      <c r="F11" s="41">
        <f>E11/D11</f>
        <v>1</v>
      </c>
      <c r="G11" s="129">
        <v>69682.850000000006</v>
      </c>
      <c r="H11" s="41">
        <f>G11/D11</f>
        <v>1</v>
      </c>
      <c r="I11" s="129">
        <v>41633.82</v>
      </c>
      <c r="J11" s="164">
        <f>I11/D11</f>
        <v>0.59747584950959953</v>
      </c>
      <c r="K11" s="129">
        <v>0</v>
      </c>
      <c r="L11" s="483" t="s">
        <v>127</v>
      </c>
      <c r="M11" s="513" t="s">
        <v>127</v>
      </c>
      <c r="N11" s="129">
        <v>0</v>
      </c>
      <c r="O11" s="483" t="s">
        <v>127</v>
      </c>
      <c r="P11" s="468" t="s">
        <v>127</v>
      </c>
    </row>
    <row r="12" spans="1:16" ht="15" customHeight="1" x14ac:dyDescent="0.2">
      <c r="A12" s="9"/>
      <c r="B12" s="2" t="s">
        <v>7</v>
      </c>
      <c r="C12" s="154">
        <f>SUM(C10:C11)</f>
        <v>3684964.5100000002</v>
      </c>
      <c r="D12" s="144">
        <f t="shared" ref="D12:I12" si="1">SUM(D10:D11)</f>
        <v>2992374.65</v>
      </c>
      <c r="E12" s="76">
        <f t="shared" si="1"/>
        <v>2691746.68</v>
      </c>
      <c r="F12" s="82">
        <f>E12/D12</f>
        <v>0.89953531721036339</v>
      </c>
      <c r="G12" s="76">
        <f>SUM(G10:G11)</f>
        <v>2302767.9300000002</v>
      </c>
      <c r="H12" s="82">
        <f>G12/D12</f>
        <v>0.7695453274876527</v>
      </c>
      <c r="I12" s="76">
        <f t="shared" si="1"/>
        <v>330266.72000000003</v>
      </c>
      <c r="J12" s="162">
        <f>I12/D12</f>
        <v>0.11036944187453267</v>
      </c>
      <c r="K12" s="144">
        <f>SUM(K10:K11)</f>
        <v>2819652.45</v>
      </c>
      <c r="L12" s="82">
        <v>0.96848041970019871</v>
      </c>
      <c r="M12" s="553">
        <f>+G12/K12-1</f>
        <v>-0.18331497557438325</v>
      </c>
      <c r="N12" s="521">
        <f>SUM(N10:N11)</f>
        <v>254385.96</v>
      </c>
      <c r="O12" s="82">
        <v>8.7375244174734357E-2</v>
      </c>
      <c r="P12" s="204">
        <f>+I12/N12-1</f>
        <v>0.29828988989801175</v>
      </c>
    </row>
    <row r="13" spans="1:16" ht="15" customHeight="1" x14ac:dyDescent="0.2">
      <c r="A13" s="19">
        <v>8</v>
      </c>
      <c r="B13" s="19" t="s">
        <v>8</v>
      </c>
      <c r="C13" s="151"/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8"/>
      <c r="L13" s="395" t="s">
        <v>127</v>
      </c>
      <c r="M13" s="211" t="s">
        <v>127</v>
      </c>
      <c r="N13" s="518"/>
      <c r="O13" s="395" t="s">
        <v>127</v>
      </c>
      <c r="P13" s="211" t="s">
        <v>127</v>
      </c>
    </row>
    <row r="14" spans="1:16" ht="15" customHeight="1" x14ac:dyDescent="0.2">
      <c r="A14" s="21">
        <v>9</v>
      </c>
      <c r="B14" s="21" t="s">
        <v>9</v>
      </c>
      <c r="C14" s="153"/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2"/>
      <c r="L14" s="24" t="s">
        <v>127</v>
      </c>
      <c r="M14" s="206" t="s">
        <v>127</v>
      </c>
      <c r="N14" s="522"/>
      <c r="O14" s="24" t="s">
        <v>127</v>
      </c>
      <c r="P14" s="206" t="s">
        <v>127</v>
      </c>
    </row>
    <row r="15" spans="1:16" ht="15" customHeight="1" thickBot="1" x14ac:dyDescent="0.25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7">
        <f t="shared" si="2"/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21">
        <f>SUM(K13:K14)</f>
        <v>0</v>
      </c>
      <c r="L15" s="477" t="s">
        <v>127</v>
      </c>
      <c r="M15" s="557" t="s">
        <v>127</v>
      </c>
      <c r="N15" s="521">
        <f>SUM(N13:N14)</f>
        <v>0</v>
      </c>
      <c r="O15" s="477" t="s">
        <v>127</v>
      </c>
      <c r="P15" s="557" t="s">
        <v>127</v>
      </c>
    </row>
    <row r="16" spans="1:16" s="6" customFormat="1" ht="24" customHeight="1" thickBot="1" x14ac:dyDescent="0.25">
      <c r="A16" s="5"/>
      <c r="B16" s="4" t="s">
        <v>11</v>
      </c>
      <c r="C16" s="155">
        <f>+C9+C12+C15</f>
        <v>294571257.25</v>
      </c>
      <c r="D16" s="146">
        <f t="shared" ref="D16:I16" si="3">+D9+D12+D15</f>
        <v>291030857.63</v>
      </c>
      <c r="E16" s="147">
        <f t="shared" si="3"/>
        <v>274072161.79000002</v>
      </c>
      <c r="F16" s="172">
        <f>E16/D16</f>
        <v>0.94172887377612624</v>
      </c>
      <c r="G16" s="147">
        <f t="shared" si="3"/>
        <v>273269548.89999998</v>
      </c>
      <c r="H16" s="172">
        <f>G16/D16</f>
        <v>0.93897104631914763</v>
      </c>
      <c r="I16" s="147">
        <f t="shared" si="3"/>
        <v>132760425.97</v>
      </c>
      <c r="J16" s="165">
        <f>I16/D16</f>
        <v>0.45617302251427927</v>
      </c>
      <c r="K16" s="529">
        <f>+K9+K12+K15</f>
        <v>274624810.55000001</v>
      </c>
      <c r="L16" s="249">
        <v>0.95809883470810164</v>
      </c>
      <c r="M16" s="538">
        <f>+G16/K16-1</f>
        <v>-4.9349570684666944E-3</v>
      </c>
      <c r="N16" s="529">
        <f>+N9+N12+N15</f>
        <v>136042977.93000001</v>
      </c>
      <c r="O16" s="249">
        <v>0.47462069564622228</v>
      </c>
      <c r="P16" s="538">
        <f>+I16/N16-1</f>
        <v>-2.4128786431660054E-2</v>
      </c>
    </row>
    <row r="17" spans="2:16" x14ac:dyDescent="0.2">
      <c r="P17" s="484"/>
    </row>
    <row r="25" spans="2:16" x14ac:dyDescent="0.2">
      <c r="B25" s="323"/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6"/>
  <sheetViews>
    <sheetView topLeftCell="A11" zoomScale="115" zoomScaleNormal="115" workbookViewId="0">
      <selection activeCell="A32" sqref="A3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92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89" customWidth="1"/>
    <col min="12" max="12" width="10.85546875" customWidth="1"/>
    <col min="13" max="13" width="6.28515625" style="89" customWidth="1"/>
    <col min="14" max="14" width="7.140625" customWidth="1"/>
    <col min="15" max="15" width="4.42578125" customWidth="1"/>
  </cols>
  <sheetData>
    <row r="1" spans="1:13" ht="15" x14ac:dyDescent="0.25">
      <c r="A1" s="7" t="s">
        <v>41</v>
      </c>
    </row>
    <row r="2" spans="1:13" x14ac:dyDescent="0.2">
      <c r="A2" s="8" t="s">
        <v>20</v>
      </c>
      <c r="D2"/>
      <c r="K2"/>
      <c r="M2"/>
    </row>
    <row r="3" spans="1:13" x14ac:dyDescent="0.2">
      <c r="D3"/>
      <c r="K3"/>
      <c r="M3"/>
    </row>
    <row r="4" spans="1:13" ht="30" customHeight="1" x14ac:dyDescent="0.2">
      <c r="D4"/>
      <c r="K4"/>
      <c r="M4"/>
    </row>
    <row r="5" spans="1:13" ht="15" customHeight="1" x14ac:dyDescent="0.2">
      <c r="D5"/>
      <c r="K5"/>
      <c r="M5"/>
    </row>
    <row r="6" spans="1:13" ht="15" customHeight="1" x14ac:dyDescent="0.2">
      <c r="D6"/>
      <c r="K6"/>
      <c r="M6"/>
    </row>
    <row r="7" spans="1:13" ht="15" customHeight="1" x14ac:dyDescent="0.2">
      <c r="D7"/>
      <c r="K7"/>
      <c r="M7"/>
    </row>
    <row r="8" spans="1:13" ht="15" customHeight="1" x14ac:dyDescent="0.2">
      <c r="D8"/>
      <c r="K8"/>
      <c r="M8"/>
    </row>
    <row r="9" spans="1:13" ht="15" customHeight="1" x14ac:dyDescent="0.2">
      <c r="D9"/>
      <c r="K9"/>
      <c r="M9"/>
    </row>
    <row r="10" spans="1:13" ht="15" customHeight="1" x14ac:dyDescent="0.2">
      <c r="D10"/>
      <c r="K10"/>
      <c r="M10"/>
    </row>
    <row r="11" spans="1:13" ht="15" customHeight="1" x14ac:dyDescent="0.2">
      <c r="D11"/>
      <c r="K11"/>
      <c r="M11"/>
    </row>
    <row r="12" spans="1:13" ht="15" customHeight="1" x14ac:dyDescent="0.2">
      <c r="D12"/>
      <c r="K12"/>
      <c r="M12"/>
    </row>
    <row r="13" spans="1:13" ht="15" customHeight="1" x14ac:dyDescent="0.2">
      <c r="D13"/>
      <c r="K13"/>
      <c r="M13"/>
    </row>
    <row r="14" spans="1:13" ht="15" customHeight="1" x14ac:dyDescent="0.2">
      <c r="D14"/>
      <c r="K14"/>
      <c r="M14"/>
    </row>
    <row r="15" spans="1:13" ht="15" customHeight="1" x14ac:dyDescent="0.2">
      <c r="D15"/>
      <c r="K15"/>
      <c r="M15"/>
    </row>
    <row r="16" spans="1:13" ht="15" customHeight="1" x14ac:dyDescent="0.2">
      <c r="D16"/>
      <c r="K16"/>
      <c r="M16"/>
    </row>
    <row r="17" spans="1:16" ht="15" customHeight="1" x14ac:dyDescent="0.2">
      <c r="D17"/>
      <c r="K17"/>
      <c r="M17"/>
    </row>
    <row r="18" spans="1:16" s="6" customFormat="1" ht="19.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">
      <c r="D19"/>
      <c r="K19"/>
      <c r="M19"/>
    </row>
    <row r="20" spans="1:16" x14ac:dyDescent="0.2">
      <c r="D20"/>
      <c r="K20"/>
      <c r="M20"/>
    </row>
    <row r="21" spans="1:16" s="428" customForma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28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28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28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28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28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28" customForma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28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28" customForma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">
      <c r="D30"/>
      <c r="K30"/>
      <c r="M30"/>
    </row>
    <row r="31" spans="1:16" x14ac:dyDescent="0.2">
      <c r="D31"/>
      <c r="K31"/>
      <c r="M31"/>
    </row>
    <row r="32" spans="1:16" x14ac:dyDescent="0.2">
      <c r="D32"/>
      <c r="K32"/>
      <c r="M32"/>
    </row>
    <row r="33" spans="4:13" x14ac:dyDescent="0.2">
      <c r="D33"/>
      <c r="K33"/>
      <c r="M33"/>
    </row>
    <row r="34" spans="4:13" x14ac:dyDescent="0.2">
      <c r="D34"/>
      <c r="K34"/>
      <c r="M34"/>
    </row>
    <row r="35" spans="4:13" x14ac:dyDescent="0.2">
      <c r="D35"/>
      <c r="K35"/>
      <c r="M35"/>
    </row>
    <row r="36" spans="4:13" x14ac:dyDescent="0.2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7"/>
  <sheetViews>
    <sheetView topLeftCell="A9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1.5703125" style="39" bestFit="1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" style="89" bestFit="1" customWidth="1"/>
  </cols>
  <sheetData>
    <row r="1" spans="1:15" ht="15" x14ac:dyDescent="0.25">
      <c r="A1" s="7" t="s">
        <v>517</v>
      </c>
    </row>
    <row r="2" spans="1:15" x14ac:dyDescent="0.2"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ht="15" customHeight="1" x14ac:dyDescent="0.2">
      <c r="D13"/>
      <c r="E13"/>
      <c r="F13"/>
      <c r="G13"/>
      <c r="H13"/>
      <c r="I13"/>
      <c r="J13"/>
      <c r="K13"/>
      <c r="L13"/>
      <c r="M13"/>
    </row>
    <row r="14" spans="1:15" ht="15" customHeight="1" x14ac:dyDescent="0.2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x14ac:dyDescent="0.2">
      <c r="D17"/>
      <c r="E17"/>
      <c r="F17"/>
      <c r="G17"/>
      <c r="H17"/>
      <c r="I17"/>
      <c r="J17"/>
      <c r="K17"/>
      <c r="L17"/>
      <c r="M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s="89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9"/>
    <col min="6" max="6" width="6.28515625" style="89" customWidth="1"/>
    <col min="7" max="7" width="11.42578125" style="39"/>
    <col min="8" max="8" width="6.28515625" style="89" customWidth="1"/>
    <col min="9" max="9" width="11.42578125" style="39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42578125" style="39"/>
    <col min="15" max="15" width="6.28515625" style="89" customWidth="1"/>
    <col min="16" max="16" width="8.140625" style="89" bestFit="1" customWidth="1"/>
  </cols>
  <sheetData>
    <row r="1" spans="1:16" ht="15.75" thickBot="1" x14ac:dyDescent="0.3">
      <c r="A1" s="7" t="s">
        <v>508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68">
        <v>613704.25</v>
      </c>
      <c r="D5" s="195">
        <v>655858.26</v>
      </c>
      <c r="E5" s="26">
        <v>163065.44</v>
      </c>
      <c r="F5" s="41">
        <f>E5/D5</f>
        <v>0.24862908641266485</v>
      </c>
      <c r="G5" s="26">
        <v>163065.44</v>
      </c>
      <c r="H5" s="41">
        <f>G5/D5</f>
        <v>0.24862908641266485</v>
      </c>
      <c r="I5" s="26">
        <v>163065.44</v>
      </c>
      <c r="J5" s="145">
        <f>I5/D5</f>
        <v>0.24862908641266485</v>
      </c>
      <c r="K5" s="26">
        <v>418068.12</v>
      </c>
      <c r="L5" s="41">
        <v>0.69476976788167311</v>
      </c>
      <c r="M5" s="201">
        <f>G5/K5-1</f>
        <v>-0.6099548561607615</v>
      </c>
      <c r="N5" s="26">
        <v>418068.12</v>
      </c>
      <c r="O5" s="41">
        <v>0.69476976788167311</v>
      </c>
      <c r="P5" s="201">
        <f>I5/N5-1</f>
        <v>-0.6099548561607615</v>
      </c>
    </row>
    <row r="6" spans="1:16" ht="15" customHeight="1" x14ac:dyDescent="0.2">
      <c r="A6" s="20">
        <v>2</v>
      </c>
      <c r="B6" s="20" t="s">
        <v>1</v>
      </c>
      <c r="C6" s="153">
        <v>3920062.54</v>
      </c>
      <c r="D6" s="196">
        <v>3832117.33</v>
      </c>
      <c r="E6" s="28">
        <v>3374488.94</v>
      </c>
      <c r="F6" s="41">
        <f>E6/D6</f>
        <v>0.88058079891828356</v>
      </c>
      <c r="G6" s="28">
        <v>3264640.06</v>
      </c>
      <c r="H6" s="41">
        <f>G6/D6</f>
        <v>0.8519154761892429</v>
      </c>
      <c r="I6" s="28">
        <v>1865297.13</v>
      </c>
      <c r="J6" s="145">
        <f>I6/D6</f>
        <v>0.48675365845335428</v>
      </c>
      <c r="K6" s="28">
        <v>3179663.58</v>
      </c>
      <c r="L6" s="264">
        <v>0.84409541789166809</v>
      </c>
      <c r="M6" s="201">
        <f>G6/K6-1</f>
        <v>2.6724990824343653E-2</v>
      </c>
      <c r="N6" s="28">
        <v>1504802.01</v>
      </c>
      <c r="O6" s="264">
        <v>0.39947511726230234</v>
      </c>
      <c r="P6" s="201">
        <f>I6/N6-1</f>
        <v>0.23956315688334295</v>
      </c>
    </row>
    <row r="7" spans="1:16" ht="15" customHeight="1" x14ac:dyDescent="0.2">
      <c r="A7" s="20">
        <v>3</v>
      </c>
      <c r="B7" s="20" t="s">
        <v>2</v>
      </c>
      <c r="C7" s="153" t="s">
        <v>127</v>
      </c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396" t="s">
        <v>127</v>
      </c>
      <c r="P7" s="203" t="s">
        <v>127</v>
      </c>
    </row>
    <row r="8" spans="1:16" ht="15" customHeight="1" x14ac:dyDescent="0.2">
      <c r="A8" s="21">
        <v>4</v>
      </c>
      <c r="B8" s="21" t="s">
        <v>3</v>
      </c>
      <c r="C8" s="153">
        <v>50</v>
      </c>
      <c r="D8" s="197">
        <v>50</v>
      </c>
      <c r="E8" s="30">
        <v>0</v>
      </c>
      <c r="F8" s="371">
        <f>E8/D8</f>
        <v>0</v>
      </c>
      <c r="G8" s="30">
        <v>0</v>
      </c>
      <c r="H8" s="70">
        <f>G8/D8</f>
        <v>0</v>
      </c>
      <c r="I8" s="30">
        <v>0</v>
      </c>
      <c r="J8" s="164">
        <f>I8/D8</f>
        <v>0</v>
      </c>
      <c r="K8" s="30">
        <v>32000</v>
      </c>
      <c r="L8" s="371">
        <v>0.91298145506419404</v>
      </c>
      <c r="M8" s="482" t="s">
        <v>127</v>
      </c>
      <c r="N8" s="171">
        <v>32000</v>
      </c>
      <c r="O8" s="371">
        <v>0</v>
      </c>
      <c r="P8" s="482" t="s">
        <v>127</v>
      </c>
    </row>
    <row r="9" spans="1:16" ht="15" customHeight="1" x14ac:dyDescent="0.2">
      <c r="A9" s="9"/>
      <c r="B9" s="2" t="s">
        <v>4</v>
      </c>
      <c r="C9" s="154">
        <f>SUM(C5:C8)</f>
        <v>4533816.79</v>
      </c>
      <c r="D9" s="76">
        <f t="shared" ref="D9:I9" si="0">SUM(D5:D8)</f>
        <v>4488025.59</v>
      </c>
      <c r="E9" s="76">
        <f t="shared" si="0"/>
        <v>3537554.38</v>
      </c>
      <c r="F9" s="82">
        <f>E9/D9</f>
        <v>0.78822063490061334</v>
      </c>
      <c r="G9" s="76">
        <f t="shared" si="0"/>
        <v>3427705.5</v>
      </c>
      <c r="H9" s="82">
        <f>G9/D9</f>
        <v>0.76374464255227215</v>
      </c>
      <c r="I9" s="76">
        <f t="shared" si="0"/>
        <v>2028362.5699999998</v>
      </c>
      <c r="J9" s="162">
        <f>I9/D9</f>
        <v>0.45194986733576087</v>
      </c>
      <c r="K9" s="521">
        <f>SUM(K5:K8)</f>
        <v>3629731.7</v>
      </c>
      <c r="L9" s="82">
        <v>0.82423949815827213</v>
      </c>
      <c r="M9" s="204">
        <f>G9/K9-1</f>
        <v>-5.5658714389275721E-2</v>
      </c>
      <c r="N9" s="521">
        <f>SUM(N5:N8)</f>
        <v>1954870.13</v>
      </c>
      <c r="O9" s="82">
        <v>0.44391192189654022</v>
      </c>
      <c r="P9" s="204">
        <f>I9/N9-1</f>
        <v>3.7594538313396875E-2</v>
      </c>
    </row>
    <row r="10" spans="1:16" ht="15" customHeight="1" x14ac:dyDescent="0.2">
      <c r="A10" s="19">
        <v>6</v>
      </c>
      <c r="B10" s="19" t="s">
        <v>5</v>
      </c>
      <c r="C10" s="168" t="s">
        <v>127</v>
      </c>
      <c r="D10" s="195"/>
      <c r="E10" s="171"/>
      <c r="F10" s="41" t="s">
        <v>127</v>
      </c>
      <c r="G10" s="128"/>
      <c r="H10" s="41" t="s">
        <v>127</v>
      </c>
      <c r="I10" s="49"/>
      <c r="J10" s="145" t="s">
        <v>127</v>
      </c>
      <c r="K10" s="128"/>
      <c r="L10" s="41" t="s">
        <v>127</v>
      </c>
      <c r="M10" s="201" t="s">
        <v>127</v>
      </c>
      <c r="N10" s="49"/>
      <c r="O10" s="41" t="s">
        <v>127</v>
      </c>
      <c r="P10" s="201" t="s">
        <v>127</v>
      </c>
    </row>
    <row r="11" spans="1:16" ht="15" customHeight="1" x14ac:dyDescent="0.2">
      <c r="A11" s="21">
        <v>7</v>
      </c>
      <c r="B11" s="21" t="s">
        <v>6</v>
      </c>
      <c r="C11" s="153" t="s">
        <v>127</v>
      </c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83" t="s">
        <v>127</v>
      </c>
      <c r="M11" s="513" t="s">
        <v>127</v>
      </c>
      <c r="N11" s="129"/>
      <c r="O11" s="483" t="s">
        <v>127</v>
      </c>
      <c r="P11" s="468" t="s">
        <v>127</v>
      </c>
    </row>
    <row r="12" spans="1:16" ht="15" customHeight="1" x14ac:dyDescent="0.2">
      <c r="A12" s="9"/>
      <c r="B12" s="2" t="s">
        <v>7</v>
      </c>
      <c r="C12" s="154">
        <f>SUM(C10:C11)</f>
        <v>0</v>
      </c>
      <c r="D12" s="144">
        <f t="shared" ref="D12:I12" si="1">SUM(D10:D11)</f>
        <v>0</v>
      </c>
      <c r="E12" s="76">
        <f t="shared" si="1"/>
        <v>0</v>
      </c>
      <c r="F12" s="82" t="s">
        <v>127</v>
      </c>
      <c r="G12" s="76">
        <f t="shared" si="1"/>
        <v>0</v>
      </c>
      <c r="H12" s="82" t="s">
        <v>127</v>
      </c>
      <c r="I12" s="76">
        <f t="shared" si="1"/>
        <v>0</v>
      </c>
      <c r="J12" s="162" t="s">
        <v>127</v>
      </c>
      <c r="K12" s="144">
        <f>SUM(K10:K11)</f>
        <v>0</v>
      </c>
      <c r="L12" s="82" t="s">
        <v>127</v>
      </c>
      <c r="M12" s="553" t="s">
        <v>127</v>
      </c>
      <c r="N12" s="521">
        <f>SUM(N10:N11)</f>
        <v>0</v>
      </c>
      <c r="O12" s="82" t="s">
        <v>127</v>
      </c>
      <c r="P12" s="204" t="s">
        <v>127</v>
      </c>
    </row>
    <row r="13" spans="1:16" ht="15" customHeight="1" x14ac:dyDescent="0.2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8"/>
      <c r="L13" s="395" t="s">
        <v>127</v>
      </c>
      <c r="M13" s="211" t="s">
        <v>127</v>
      </c>
      <c r="N13" s="518"/>
      <c r="O13" s="395" t="s">
        <v>127</v>
      </c>
      <c r="P13" s="211" t="s">
        <v>127</v>
      </c>
    </row>
    <row r="14" spans="1:16" ht="15" customHeight="1" x14ac:dyDescent="0.2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2"/>
      <c r="L14" s="24" t="s">
        <v>127</v>
      </c>
      <c r="M14" s="206" t="s">
        <v>127</v>
      </c>
      <c r="N14" s="522"/>
      <c r="O14" s="24" t="s">
        <v>127</v>
      </c>
      <c r="P14" s="206" t="s">
        <v>127</v>
      </c>
    </row>
    <row r="15" spans="1:16" ht="15" customHeight="1" thickBot="1" x14ac:dyDescent="0.25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7">
        <f t="shared" si="2"/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21">
        <f>SUM(K13:K14)</f>
        <v>0</v>
      </c>
      <c r="L15" s="477" t="s">
        <v>127</v>
      </c>
      <c r="M15" s="557" t="s">
        <v>127</v>
      </c>
      <c r="N15" s="521">
        <f>SUM(N13:N14)</f>
        <v>0</v>
      </c>
      <c r="O15" s="477" t="s">
        <v>127</v>
      </c>
      <c r="P15" s="557" t="s">
        <v>127</v>
      </c>
    </row>
    <row r="16" spans="1:16" s="6" customFormat="1" ht="24" customHeight="1" thickBot="1" x14ac:dyDescent="0.25">
      <c r="A16" s="5"/>
      <c r="B16" s="4" t="s">
        <v>11</v>
      </c>
      <c r="C16" s="155">
        <f>+C9+C12+C15</f>
        <v>4533816.79</v>
      </c>
      <c r="D16" s="146">
        <f t="shared" ref="D16:I16" si="3">+D9+D12+D15</f>
        <v>4488025.59</v>
      </c>
      <c r="E16" s="147">
        <f t="shared" si="3"/>
        <v>3537554.38</v>
      </c>
      <c r="F16" s="172">
        <f>E16/D16</f>
        <v>0.78822063490061334</v>
      </c>
      <c r="G16" s="147">
        <f t="shared" si="3"/>
        <v>3427705.5</v>
      </c>
      <c r="H16" s="172">
        <f>G16/D16</f>
        <v>0.76374464255227215</v>
      </c>
      <c r="I16" s="147">
        <f t="shared" si="3"/>
        <v>2028362.5699999998</v>
      </c>
      <c r="J16" s="165">
        <f>I16/D16</f>
        <v>0.45194986733576087</v>
      </c>
      <c r="K16" s="529">
        <f>+K9+K12+K15</f>
        <v>3629731.7</v>
      </c>
      <c r="L16" s="249">
        <v>0.82423949815827213</v>
      </c>
      <c r="M16" s="538">
        <f>G16/K16-1</f>
        <v>-5.5658714389275721E-2</v>
      </c>
      <c r="N16" s="529">
        <f>+N9+N12+N15</f>
        <v>1954870.13</v>
      </c>
      <c r="O16" s="249">
        <v>0.44391192189654022</v>
      </c>
      <c r="P16" s="538">
        <f>I16/N16-1</f>
        <v>3.7594538313396875E-2</v>
      </c>
    </row>
    <row r="17" spans="2:16" x14ac:dyDescent="0.2">
      <c r="P17" s="484"/>
    </row>
    <row r="25" spans="2:16" x14ac:dyDescent="0.2">
      <c r="B25" s="323"/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31"/>
  <sheetViews>
    <sheetView topLeftCell="A7" zoomScaleNormal="100" workbookViewId="0">
      <selection activeCell="E21" sqref="E21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1.5703125" style="39" bestFit="1" customWidth="1"/>
    <col min="10" max="10" width="6.28515625" style="89" customWidth="1"/>
    <col min="11" max="11" width="8.140625" style="39" customWidth="1"/>
    <col min="12" max="12" width="6.28515625" style="89" customWidth="1"/>
    <col min="13" max="13" width="8" style="89" bestFit="1" customWidth="1"/>
  </cols>
  <sheetData>
    <row r="3" spans="1:13" ht="15" x14ac:dyDescent="0.25">
      <c r="A3" s="7" t="s">
        <v>518</v>
      </c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24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4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9"/>
    <col min="6" max="6" width="6.28515625" style="89" customWidth="1"/>
    <col min="7" max="7" width="11.42578125" style="39"/>
    <col min="8" max="8" width="6.28515625" style="89" customWidth="1"/>
    <col min="9" max="9" width="11.42578125" style="39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42578125" style="39"/>
    <col min="15" max="15" width="6.28515625" style="89" customWidth="1"/>
    <col min="16" max="16" width="8.140625" style="89" bestFit="1" customWidth="1"/>
  </cols>
  <sheetData>
    <row r="1" spans="1:16" ht="15.75" thickBot="1" x14ac:dyDescent="0.3">
      <c r="A1" s="7" t="s">
        <v>509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68">
        <v>4812343.55</v>
      </c>
      <c r="D5" s="195">
        <v>4832351.75</v>
      </c>
      <c r="E5" s="26">
        <v>3183539.66</v>
      </c>
      <c r="F5" s="41">
        <f>E5/D5</f>
        <v>0.65879717054951559</v>
      </c>
      <c r="G5" s="26">
        <v>3183539.66</v>
      </c>
      <c r="H5" s="41">
        <f>G5/D5</f>
        <v>0.65879717054951559</v>
      </c>
      <c r="I5" s="26">
        <v>3183539.66</v>
      </c>
      <c r="J5" s="145">
        <f>I5/D5</f>
        <v>0.65879717054951559</v>
      </c>
      <c r="K5" s="26">
        <v>2907819.4</v>
      </c>
      <c r="L5" s="41">
        <v>0.66297733496754474</v>
      </c>
      <c r="M5" s="201">
        <f>G5/K5-1</f>
        <v>9.4820283543056494E-2</v>
      </c>
      <c r="N5" s="26">
        <v>2907819.4</v>
      </c>
      <c r="O5" s="41">
        <v>0.66297733496754474</v>
      </c>
      <c r="P5" s="201">
        <f>I5/N5-1</f>
        <v>9.4820283543056494E-2</v>
      </c>
    </row>
    <row r="6" spans="1:16" ht="15" customHeight="1" x14ac:dyDescent="0.2">
      <c r="A6" s="20">
        <v>2</v>
      </c>
      <c r="B6" s="20" t="s">
        <v>1</v>
      </c>
      <c r="C6" s="153">
        <v>26590500.969999999</v>
      </c>
      <c r="D6" s="196">
        <v>26354225.260000002</v>
      </c>
      <c r="E6" s="28">
        <v>25459911.359999999</v>
      </c>
      <c r="F6" s="41">
        <f>E6/D6</f>
        <v>0.96606563497211295</v>
      </c>
      <c r="G6" s="28">
        <v>24606828.640000001</v>
      </c>
      <c r="H6" s="41">
        <f>G6/D6</f>
        <v>0.93369576973859403</v>
      </c>
      <c r="I6" s="28">
        <v>9086185.3499999996</v>
      </c>
      <c r="J6" s="145">
        <f>I6/D6</f>
        <v>0.3447714839028434</v>
      </c>
      <c r="K6" s="28">
        <v>24172848.370000001</v>
      </c>
      <c r="L6" s="264">
        <v>0.92243462426349587</v>
      </c>
      <c r="M6" s="201">
        <f>G6/K6-1</f>
        <v>1.7953211940823444E-2</v>
      </c>
      <c r="N6" s="28">
        <v>9059774.3699999992</v>
      </c>
      <c r="O6" s="264">
        <v>0.34572051414820498</v>
      </c>
      <c r="P6" s="201">
        <f>I6/N6-1</f>
        <v>2.9151918051575354E-3</v>
      </c>
    </row>
    <row r="7" spans="1:16" ht="15" customHeight="1" x14ac:dyDescent="0.2">
      <c r="A7" s="20">
        <v>3</v>
      </c>
      <c r="B7" s="20" t="s">
        <v>2</v>
      </c>
      <c r="C7" s="153" t="s">
        <v>127</v>
      </c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/>
      <c r="N7" s="28"/>
      <c r="O7" s="396" t="s">
        <v>127</v>
      </c>
      <c r="P7" s="203" t="s">
        <v>127</v>
      </c>
    </row>
    <row r="8" spans="1:16" ht="15" customHeight="1" x14ac:dyDescent="0.2">
      <c r="A8" s="21">
        <v>4</v>
      </c>
      <c r="B8" s="21" t="s">
        <v>3</v>
      </c>
      <c r="C8" s="153">
        <v>147286783.46000001</v>
      </c>
      <c r="D8" s="197">
        <v>164000520.46000001</v>
      </c>
      <c r="E8" s="30">
        <v>163802260.34</v>
      </c>
      <c r="F8" s="371">
        <f>E8/D8</f>
        <v>0.99879110066575449</v>
      </c>
      <c r="G8" s="30">
        <v>163802260.34</v>
      </c>
      <c r="H8" s="70">
        <f>G8/D8</f>
        <v>0.99879110066575449</v>
      </c>
      <c r="I8" s="30">
        <v>91432365.980000004</v>
      </c>
      <c r="J8" s="164">
        <f>I8/D8</f>
        <v>0.55751265742050193</v>
      </c>
      <c r="K8" s="30">
        <v>6282942.0499999998</v>
      </c>
      <c r="L8" s="371">
        <v>0.99984755486242616</v>
      </c>
      <c r="M8" s="482">
        <f>G8/K8-1</f>
        <v>25.07094877470659</v>
      </c>
      <c r="N8" s="30">
        <v>3182336.02</v>
      </c>
      <c r="O8" s="371">
        <v>0.50642690367446963</v>
      </c>
      <c r="P8" s="482">
        <f>I8/N8-1</f>
        <v>27.731210470979743</v>
      </c>
    </row>
    <row r="9" spans="1:16" ht="15" customHeight="1" x14ac:dyDescent="0.2">
      <c r="A9" s="9"/>
      <c r="B9" s="2" t="s">
        <v>4</v>
      </c>
      <c r="C9" s="154">
        <f>SUM(C5:C8)</f>
        <v>178689627.98000002</v>
      </c>
      <c r="D9" s="76">
        <f>SUM(D5:D8)</f>
        <v>195187097.47</v>
      </c>
      <c r="E9" s="76">
        <f>SUM(E5:E8)</f>
        <v>192445711.36000001</v>
      </c>
      <c r="F9" s="82">
        <f>E9/D9</f>
        <v>0.98595508542555521</v>
      </c>
      <c r="G9" s="76">
        <f>SUM(G5:G8)</f>
        <v>191592628.64000002</v>
      </c>
      <c r="H9" s="82">
        <f>G9/D9</f>
        <v>0.98158449571415729</v>
      </c>
      <c r="I9" s="76">
        <f>SUM(I5:I8)</f>
        <v>103702090.99000001</v>
      </c>
      <c r="J9" s="162">
        <f>I9/D9</f>
        <v>0.53129583017616666</v>
      </c>
      <c r="K9" s="521">
        <f>SUM(K5:K8)</f>
        <v>33363609.82</v>
      </c>
      <c r="L9" s="82">
        <v>0.90476633905261361</v>
      </c>
      <c r="M9" s="204">
        <f>G9/K9-1</f>
        <v>4.7425629203093234</v>
      </c>
      <c r="N9" s="521">
        <f>SUM(N5:N8)</f>
        <v>15149929.789999999</v>
      </c>
      <c r="O9" s="82">
        <v>0.41084123051893517</v>
      </c>
      <c r="P9" s="204">
        <f>I9/N9-1</f>
        <v>5.8450542297859727</v>
      </c>
    </row>
    <row r="10" spans="1:16" ht="15" customHeight="1" x14ac:dyDescent="0.2">
      <c r="A10" s="19">
        <v>6</v>
      </c>
      <c r="B10" s="19" t="s">
        <v>5</v>
      </c>
      <c r="C10" s="168">
        <v>9124051.0500000007</v>
      </c>
      <c r="D10" s="195">
        <v>9161172.1899999995</v>
      </c>
      <c r="E10" s="171">
        <v>6960057.4699999997</v>
      </c>
      <c r="F10" s="41">
        <f>E10/D10</f>
        <v>0.75973437958052403</v>
      </c>
      <c r="G10" s="128">
        <v>5254123.96</v>
      </c>
      <c r="H10" s="41">
        <f>G10/D10</f>
        <v>0.57352092625605378</v>
      </c>
      <c r="I10" s="49">
        <v>81140.259999999995</v>
      </c>
      <c r="J10" s="145">
        <f>I10/D10</f>
        <v>8.8569735746883722E-3</v>
      </c>
      <c r="K10" s="128">
        <v>11955374.359999999</v>
      </c>
      <c r="L10" s="41">
        <v>0.75738799237882093</v>
      </c>
      <c r="M10" s="201">
        <f>G10/K10-1</f>
        <v>-0.5605220044318211</v>
      </c>
      <c r="N10" s="49">
        <v>3403424.65</v>
      </c>
      <c r="O10" s="41">
        <v>0.21561122933134913</v>
      </c>
      <c r="P10" s="201">
        <f>I10/N10-1</f>
        <v>-0.97615923126137083</v>
      </c>
    </row>
    <row r="11" spans="1:16" ht="15" customHeight="1" x14ac:dyDescent="0.2">
      <c r="A11" s="21">
        <v>7</v>
      </c>
      <c r="B11" s="21" t="s">
        <v>6</v>
      </c>
      <c r="C11" s="153" t="s">
        <v>127</v>
      </c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/>
      <c r="L11" s="483" t="s">
        <v>127</v>
      </c>
      <c r="M11" s="513" t="s">
        <v>127</v>
      </c>
      <c r="N11" s="129"/>
      <c r="O11" s="483" t="s">
        <v>127</v>
      </c>
      <c r="P11" s="468" t="s">
        <v>127</v>
      </c>
    </row>
    <row r="12" spans="1:16" ht="15" customHeight="1" x14ac:dyDescent="0.2">
      <c r="A12" s="9"/>
      <c r="B12" s="2" t="s">
        <v>7</v>
      </c>
      <c r="C12" s="154">
        <f>SUM(C10:C11)</f>
        <v>9124051.0500000007</v>
      </c>
      <c r="D12" s="144">
        <f t="shared" ref="D12:I12" si="0">SUM(D10:D11)</f>
        <v>9161172.1899999995</v>
      </c>
      <c r="E12" s="76">
        <f t="shared" si="0"/>
        <v>6960057.4699999997</v>
      </c>
      <c r="F12" s="82">
        <f>E12/D12</f>
        <v>0.75973437958052403</v>
      </c>
      <c r="G12" s="76">
        <f t="shared" si="0"/>
        <v>5254123.96</v>
      </c>
      <c r="H12" s="82">
        <f>G12/D12</f>
        <v>0.57352092625605378</v>
      </c>
      <c r="I12" s="76">
        <f t="shared" si="0"/>
        <v>81140.259999999995</v>
      </c>
      <c r="J12" s="162">
        <f>I12/D12</f>
        <v>8.8569735746883722E-3</v>
      </c>
      <c r="K12" s="144">
        <f>SUM(K10:K11)</f>
        <v>11955374.359999999</v>
      </c>
      <c r="L12" s="82">
        <v>0.75738799237882093</v>
      </c>
      <c r="M12" s="553">
        <f>G12/K12-1</f>
        <v>-0.5605220044318211</v>
      </c>
      <c r="N12" s="521">
        <f>SUM(N10:N11)</f>
        <v>3403424.65</v>
      </c>
      <c r="O12" s="82">
        <v>0.21561122933134913</v>
      </c>
      <c r="P12" s="204">
        <f>I12/N12-1</f>
        <v>-0.97615923126137083</v>
      </c>
    </row>
    <row r="13" spans="1:16" ht="15" customHeight="1" x14ac:dyDescent="0.2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8"/>
      <c r="L13" s="395" t="s">
        <v>127</v>
      </c>
      <c r="M13" s="211" t="s">
        <v>127</v>
      </c>
      <c r="N13" s="518"/>
      <c r="O13" s="395" t="s">
        <v>127</v>
      </c>
      <c r="P13" s="211" t="s">
        <v>127</v>
      </c>
    </row>
    <row r="14" spans="1:16" ht="15" customHeight="1" x14ac:dyDescent="0.2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2"/>
      <c r="L14" s="24" t="s">
        <v>127</v>
      </c>
      <c r="M14" s="206" t="s">
        <v>127</v>
      </c>
      <c r="N14" s="522"/>
      <c r="O14" s="24" t="s">
        <v>127</v>
      </c>
      <c r="P14" s="206" t="s">
        <v>127</v>
      </c>
    </row>
    <row r="15" spans="1:16" ht="15" customHeight="1" thickBot="1" x14ac:dyDescent="0.25">
      <c r="A15" s="9"/>
      <c r="B15" s="2" t="s">
        <v>10</v>
      </c>
      <c r="C15" s="154">
        <f>SUM(C13:C14)</f>
        <v>0</v>
      </c>
      <c r="D15" s="144">
        <f t="shared" ref="D15:I15" si="1">SUM(D13:D14)</f>
        <v>0</v>
      </c>
      <c r="E15" s="317">
        <f t="shared" si="1"/>
        <v>0</v>
      </c>
      <c r="F15" s="82" t="s">
        <v>127</v>
      </c>
      <c r="G15" s="91">
        <f t="shared" si="1"/>
        <v>0</v>
      </c>
      <c r="H15" s="82" t="s">
        <v>127</v>
      </c>
      <c r="I15" s="76">
        <f t="shared" si="1"/>
        <v>0</v>
      </c>
      <c r="J15" s="162" t="s">
        <v>127</v>
      </c>
      <c r="K15" s="521">
        <v>0</v>
      </c>
      <c r="L15" s="477" t="s">
        <v>127</v>
      </c>
      <c r="M15" s="557" t="s">
        <v>127</v>
      </c>
      <c r="N15" s="521">
        <f>SUM(N13:N14)</f>
        <v>0</v>
      </c>
      <c r="O15" s="477" t="s">
        <v>127</v>
      </c>
      <c r="P15" s="557" t="s">
        <v>127</v>
      </c>
    </row>
    <row r="16" spans="1:16" s="6" customFormat="1" ht="24" customHeight="1" thickBot="1" x14ac:dyDescent="0.25">
      <c r="A16" s="5"/>
      <c r="B16" s="4" t="s">
        <v>11</v>
      </c>
      <c r="C16" s="155">
        <f>+C9+C12+C15</f>
        <v>187813679.03000003</v>
      </c>
      <c r="D16" s="146">
        <f t="shared" ref="D16:I16" si="2">+D9+D12+D15</f>
        <v>204348269.66</v>
      </c>
      <c r="E16" s="147">
        <f t="shared" si="2"/>
        <v>199405768.83000001</v>
      </c>
      <c r="F16" s="172">
        <f>E16/D16</f>
        <v>0.97581334631204142</v>
      </c>
      <c r="G16" s="147">
        <f t="shared" si="2"/>
        <v>196846752.60000002</v>
      </c>
      <c r="H16" s="172">
        <f>G16/D16</f>
        <v>0.96329052811417881</v>
      </c>
      <c r="I16" s="147">
        <f t="shared" si="2"/>
        <v>103783231.25000001</v>
      </c>
      <c r="J16" s="165">
        <f>I16/D16</f>
        <v>0.50787428453726213</v>
      </c>
      <c r="K16" s="529">
        <f>SUM(K9,K12,K15)</f>
        <v>45318984.18</v>
      </c>
      <c r="L16" s="249">
        <v>0.86058953068811328</v>
      </c>
      <c r="M16" s="538">
        <f>G16/K16-1</f>
        <v>3.3435826323501683</v>
      </c>
      <c r="N16" s="529">
        <f>+N9+N12+N15</f>
        <v>18553354.439999998</v>
      </c>
      <c r="O16" s="249">
        <v>0.35232084035229183</v>
      </c>
      <c r="P16" s="538">
        <f>I16/N16-1</f>
        <v>4.5937718209193026</v>
      </c>
    </row>
    <row r="17" spans="2:16" x14ac:dyDescent="0.2">
      <c r="P17" s="484"/>
    </row>
    <row r="25" spans="2:16" x14ac:dyDescent="0.2">
      <c r="B25" s="323"/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37"/>
  <sheetViews>
    <sheetView topLeftCell="A10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1.5703125" style="39" bestFit="1" customWidth="1"/>
    <col min="10" max="10" width="6.28515625" style="89" customWidth="1"/>
    <col min="11" max="11" width="8.140625" style="39" customWidth="1"/>
    <col min="12" max="12" width="6.28515625" style="89" customWidth="1"/>
    <col min="13" max="13" width="8" style="89" bestFit="1" customWidth="1"/>
  </cols>
  <sheetData>
    <row r="2" spans="1:13" ht="15" x14ac:dyDescent="0.25">
      <c r="A2" s="7" t="s">
        <v>519</v>
      </c>
    </row>
    <row r="3" spans="1:13" ht="15" x14ac:dyDescent="0.25">
      <c r="A3" s="7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24" customHeight="1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  <row r="32" spans="4:13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37"/>
  <sheetViews>
    <sheetView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9"/>
    <col min="6" max="6" width="6.28515625" style="89" customWidth="1"/>
    <col min="7" max="7" width="11.42578125" style="39"/>
    <col min="8" max="8" width="6.28515625" style="89" customWidth="1"/>
    <col min="9" max="9" width="11.42578125" style="39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42578125" style="39"/>
    <col min="15" max="15" width="6.28515625" style="89" customWidth="1"/>
    <col min="16" max="16" width="8.140625" style="89" bestFit="1" customWidth="1"/>
    <col min="17" max="17" width="5.5703125" customWidth="1"/>
  </cols>
  <sheetData>
    <row r="1" spans="1:16" ht="15.75" thickBot="1" x14ac:dyDescent="0.3">
      <c r="A1" s="7" t="s">
        <v>820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68">
        <v>12091779.17</v>
      </c>
      <c r="D5" s="195">
        <v>12942923.57</v>
      </c>
      <c r="E5" s="26">
        <v>8406802.0600000005</v>
      </c>
      <c r="F5" s="41">
        <f>E5/D5</f>
        <v>0.64952883438838083</v>
      </c>
      <c r="G5" s="26">
        <v>8406802.0600000005</v>
      </c>
      <c r="H5" s="41">
        <f>G5/D5</f>
        <v>0.64952883438838083</v>
      </c>
      <c r="I5" s="26">
        <v>8406802.0600000005</v>
      </c>
      <c r="J5" s="145">
        <f>I5/D5</f>
        <v>0.64952883438838083</v>
      </c>
      <c r="K5" s="26">
        <v>7780305.2999999998</v>
      </c>
      <c r="L5" s="41">
        <v>0.69253895728144932</v>
      </c>
      <c r="M5" s="201">
        <f>+G5/K5-1</f>
        <v>8.0523415964152578E-2</v>
      </c>
      <c r="N5" s="26">
        <v>7780305.2999999998</v>
      </c>
      <c r="O5" s="41">
        <v>0.69253895728144932</v>
      </c>
      <c r="P5" s="201">
        <f>+I5/N5-1</f>
        <v>8.0523415964152578E-2</v>
      </c>
    </row>
    <row r="6" spans="1:16" ht="15" customHeight="1" x14ac:dyDescent="0.2">
      <c r="A6" s="20">
        <v>2</v>
      </c>
      <c r="B6" s="20" t="s">
        <v>1</v>
      </c>
      <c r="C6" s="153">
        <v>19680313.559999999</v>
      </c>
      <c r="D6" s="196">
        <v>22808373.18</v>
      </c>
      <c r="E6" s="28">
        <v>20125494.350000001</v>
      </c>
      <c r="F6" s="41">
        <f t="shared" ref="F6:F12" si="0">E6/D6</f>
        <v>0.88237307374677043</v>
      </c>
      <c r="G6" s="28">
        <v>16197082.43</v>
      </c>
      <c r="H6" s="41">
        <f t="shared" ref="H6:H12" si="1">G6/D6</f>
        <v>0.71013755791240518</v>
      </c>
      <c r="I6" s="28">
        <v>11594493.51</v>
      </c>
      <c r="J6" s="145">
        <f t="shared" ref="J6:J12" si="2">I6/D6</f>
        <v>0.50834373054571358</v>
      </c>
      <c r="K6" s="28">
        <v>17338093.48</v>
      </c>
      <c r="L6" s="264">
        <v>0.77088732922448955</v>
      </c>
      <c r="M6" s="201">
        <f>+G6/K6-1</f>
        <v>-6.5809487722291449E-2</v>
      </c>
      <c r="N6" s="28">
        <v>11056678.75</v>
      </c>
      <c r="O6" s="264">
        <v>0.49160269908065279</v>
      </c>
      <c r="P6" s="201">
        <f>+I6/N6-1</f>
        <v>4.8641619437482575E-2</v>
      </c>
    </row>
    <row r="7" spans="1:16" ht="15" customHeight="1" x14ac:dyDescent="0.2">
      <c r="A7" s="20">
        <v>3</v>
      </c>
      <c r="B7" s="20" t="s">
        <v>2</v>
      </c>
      <c r="C7" s="153" t="s">
        <v>127</v>
      </c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396" t="s">
        <v>127</v>
      </c>
      <c r="P7" s="203" t="s">
        <v>127</v>
      </c>
    </row>
    <row r="8" spans="1:16" ht="15" customHeight="1" x14ac:dyDescent="0.2">
      <c r="A8" s="21">
        <v>4</v>
      </c>
      <c r="B8" s="21" t="s">
        <v>3</v>
      </c>
      <c r="C8" s="153">
        <v>52193967.899999999</v>
      </c>
      <c r="D8" s="197">
        <v>50902203.280000001</v>
      </c>
      <c r="E8" s="30">
        <v>44077945.539999999</v>
      </c>
      <c r="F8" s="371">
        <f t="shared" si="0"/>
        <v>0.86593394194625517</v>
      </c>
      <c r="G8" s="30">
        <v>38087319.189999998</v>
      </c>
      <c r="H8" s="70">
        <f t="shared" si="1"/>
        <v>0.74824500190082921</v>
      </c>
      <c r="I8" s="30">
        <v>24005666.870000001</v>
      </c>
      <c r="J8" s="164">
        <f t="shared" si="2"/>
        <v>0.47160368948964682</v>
      </c>
      <c r="K8" s="30">
        <v>34302349.810000002</v>
      </c>
      <c r="L8" s="371">
        <v>0.69263946381149577</v>
      </c>
      <c r="M8" s="482">
        <f>+G8/K8-1</f>
        <v>0.1103414022935707</v>
      </c>
      <c r="N8" s="30">
        <v>21015382.329999998</v>
      </c>
      <c r="O8" s="371">
        <v>0.42434653105313841</v>
      </c>
      <c r="P8" s="482">
        <f>+I8/N8-1</f>
        <v>0.14229027542988337</v>
      </c>
    </row>
    <row r="9" spans="1:16" ht="15" customHeight="1" x14ac:dyDescent="0.2">
      <c r="A9" s="9"/>
      <c r="B9" s="2" t="s">
        <v>4</v>
      </c>
      <c r="C9" s="154">
        <f>SUM(C5:C8)</f>
        <v>83966060.629999995</v>
      </c>
      <c r="D9" s="76">
        <f t="shared" ref="D9:I9" si="3">SUM(D5:D8)</f>
        <v>86653500.030000001</v>
      </c>
      <c r="E9" s="76">
        <f t="shared" si="3"/>
        <v>72610241.950000003</v>
      </c>
      <c r="F9" s="82">
        <f>E9/D9</f>
        <v>0.83793778583510037</v>
      </c>
      <c r="G9" s="76">
        <f t="shared" si="3"/>
        <v>62691203.68</v>
      </c>
      <c r="H9" s="82">
        <f>G9/D9</f>
        <v>0.72346995399257852</v>
      </c>
      <c r="I9" s="76">
        <f t="shared" si="3"/>
        <v>44006962.439999998</v>
      </c>
      <c r="J9" s="162">
        <f>I9/D9</f>
        <v>0.50784979746651326</v>
      </c>
      <c r="K9" s="521">
        <f>SUM(K5:K8)</f>
        <v>59420748.590000004</v>
      </c>
      <c r="L9" s="82">
        <v>0.7137656811389621</v>
      </c>
      <c r="M9" s="204">
        <f>+G9/K9-1</f>
        <v>5.5038941238622963E-2</v>
      </c>
      <c r="N9" s="521">
        <f>SUM(N5:N8)</f>
        <v>39852366.379999995</v>
      </c>
      <c r="O9" s="82">
        <v>0.4787090723223783</v>
      </c>
      <c r="P9" s="204">
        <f>+I9/N9-1</f>
        <v>0.10424967040564481</v>
      </c>
    </row>
    <row r="10" spans="1:16" ht="15" customHeight="1" x14ac:dyDescent="0.2">
      <c r="A10" s="19">
        <v>6</v>
      </c>
      <c r="B10" s="19" t="s">
        <v>5</v>
      </c>
      <c r="C10" s="168">
        <v>933037.9</v>
      </c>
      <c r="D10" s="195">
        <v>130510.42</v>
      </c>
      <c r="E10" s="171">
        <v>32337.42</v>
      </c>
      <c r="F10" s="41">
        <f t="shared" si="0"/>
        <v>0.24777653768948102</v>
      </c>
      <c r="G10" s="128">
        <v>24337.42</v>
      </c>
      <c r="H10" s="41">
        <f t="shared" si="1"/>
        <v>0.18647875012585202</v>
      </c>
      <c r="I10" s="49">
        <v>16847.52</v>
      </c>
      <c r="J10" s="145">
        <f t="shared" si="2"/>
        <v>0.1290894627417489</v>
      </c>
      <c r="K10" s="128">
        <v>15738234.220000001</v>
      </c>
      <c r="L10" s="41">
        <v>0.95755747926261958</v>
      </c>
      <c r="M10" s="201">
        <f>+G10/K10-1</f>
        <v>-0.99845361178008951</v>
      </c>
      <c r="N10" s="49">
        <v>15738234.220000001</v>
      </c>
      <c r="O10" s="41">
        <v>0.95755747926261958</v>
      </c>
      <c r="P10" s="201">
        <f>+I10/N10-1</f>
        <v>-0.99892951650328154</v>
      </c>
    </row>
    <row r="11" spans="1:16" ht="15" customHeight="1" x14ac:dyDescent="0.2">
      <c r="A11" s="21">
        <v>7</v>
      </c>
      <c r="B11" s="21" t="s">
        <v>6</v>
      </c>
      <c r="C11" s="153" t="s">
        <v>127</v>
      </c>
      <c r="D11" s="197"/>
      <c r="E11" s="30"/>
      <c r="F11" s="42" t="s">
        <v>127</v>
      </c>
      <c r="G11" s="129"/>
      <c r="H11" s="42" t="s">
        <v>127</v>
      </c>
      <c r="I11" s="129"/>
      <c r="J11" s="164" t="s">
        <v>127</v>
      </c>
      <c r="K11" s="129">
        <v>75000</v>
      </c>
      <c r="L11" s="483">
        <v>0.38784670457256271</v>
      </c>
      <c r="M11" s="513">
        <f>+G11/K11-1</f>
        <v>-1</v>
      </c>
      <c r="N11" s="129">
        <v>75000</v>
      </c>
      <c r="O11" s="483">
        <v>0.38784670457256271</v>
      </c>
      <c r="P11" s="468">
        <f>+I11/N11-1</f>
        <v>-1</v>
      </c>
    </row>
    <row r="12" spans="1:16" ht="15" customHeight="1" x14ac:dyDescent="0.2">
      <c r="A12" s="9"/>
      <c r="B12" s="2" t="s">
        <v>7</v>
      </c>
      <c r="C12" s="154">
        <f>SUM(C10:C11)</f>
        <v>933037.9</v>
      </c>
      <c r="D12" s="144">
        <f t="shared" ref="D12:I12" si="4">SUM(D10:D11)</f>
        <v>130510.42</v>
      </c>
      <c r="E12" s="76">
        <f t="shared" si="4"/>
        <v>32337.42</v>
      </c>
      <c r="F12" s="82">
        <f t="shared" si="0"/>
        <v>0.24777653768948102</v>
      </c>
      <c r="G12" s="76">
        <f t="shared" si="4"/>
        <v>24337.42</v>
      </c>
      <c r="H12" s="82">
        <f t="shared" si="1"/>
        <v>0.18647875012585202</v>
      </c>
      <c r="I12" s="76">
        <f t="shared" si="4"/>
        <v>16847.52</v>
      </c>
      <c r="J12" s="162">
        <f t="shared" si="2"/>
        <v>0.1290894627417489</v>
      </c>
      <c r="K12" s="144">
        <f>SUM(K10:K11)</f>
        <v>15813234.220000001</v>
      </c>
      <c r="L12" s="82">
        <v>0.95093249917332401</v>
      </c>
      <c r="M12" s="553">
        <f>+G12/K12-1</f>
        <v>-0.9984609460872198</v>
      </c>
      <c r="N12" s="521">
        <f>SUM(N10:N11)</f>
        <v>15813234.220000001</v>
      </c>
      <c r="O12" s="82">
        <v>0.95093249917332401</v>
      </c>
      <c r="P12" s="204">
        <f>+I12/N12-1</f>
        <v>-0.99893459365961379</v>
      </c>
    </row>
    <row r="13" spans="1:16" ht="15" customHeight="1" x14ac:dyDescent="0.2">
      <c r="A13" s="19">
        <v>8</v>
      </c>
      <c r="B13" s="19" t="s">
        <v>8</v>
      </c>
      <c r="C13" s="151" t="s">
        <v>127</v>
      </c>
      <c r="D13" s="195">
        <v>30000</v>
      </c>
      <c r="E13" s="26">
        <v>30000</v>
      </c>
      <c r="F13" s="41">
        <f t="shared" ref="F13:F15" si="5">E13/D13</f>
        <v>1</v>
      </c>
      <c r="G13" s="26">
        <v>30000</v>
      </c>
      <c r="H13" s="41">
        <f t="shared" ref="H13:H15" si="6">G13/D13</f>
        <v>1</v>
      </c>
      <c r="I13" s="26">
        <v>30000</v>
      </c>
      <c r="J13" s="145">
        <f t="shared" ref="J13:J15" si="7">I13/D13</f>
        <v>1</v>
      </c>
      <c r="K13" s="518"/>
      <c r="L13" s="395" t="s">
        <v>127</v>
      </c>
      <c r="M13" s="211" t="s">
        <v>127</v>
      </c>
      <c r="N13" s="518"/>
      <c r="O13" s="395" t="s">
        <v>127</v>
      </c>
      <c r="P13" s="211" t="s">
        <v>127</v>
      </c>
    </row>
    <row r="14" spans="1:16" ht="15" customHeight="1" x14ac:dyDescent="0.2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2"/>
      <c r="L14" s="24" t="s">
        <v>127</v>
      </c>
      <c r="M14" s="206" t="s">
        <v>127</v>
      </c>
      <c r="N14" s="522"/>
      <c r="O14" s="24" t="s">
        <v>127</v>
      </c>
      <c r="P14" s="206" t="s">
        <v>127</v>
      </c>
    </row>
    <row r="15" spans="1:16" ht="15" customHeight="1" thickBot="1" x14ac:dyDescent="0.25">
      <c r="A15" s="9"/>
      <c r="B15" s="2" t="s">
        <v>10</v>
      </c>
      <c r="C15" s="154">
        <f>SUM(C13:C14)</f>
        <v>0</v>
      </c>
      <c r="D15" s="144">
        <f t="shared" ref="D15:I15" si="8">SUM(D13:D14)</f>
        <v>30000</v>
      </c>
      <c r="E15" s="317">
        <f>E13+E14</f>
        <v>30000</v>
      </c>
      <c r="F15" s="82">
        <f t="shared" si="5"/>
        <v>1</v>
      </c>
      <c r="G15" s="91">
        <f t="shared" si="8"/>
        <v>30000</v>
      </c>
      <c r="H15" s="82">
        <f t="shared" si="6"/>
        <v>1</v>
      </c>
      <c r="I15" s="76">
        <f t="shared" si="8"/>
        <v>30000</v>
      </c>
      <c r="J15" s="162">
        <f t="shared" si="7"/>
        <v>1</v>
      </c>
      <c r="K15" s="521"/>
      <c r="L15" s="477" t="s">
        <v>127</v>
      </c>
      <c r="M15" s="557" t="s">
        <v>127</v>
      </c>
      <c r="N15" s="521"/>
      <c r="O15" s="477" t="s">
        <v>127</v>
      </c>
      <c r="P15" s="557" t="s">
        <v>127</v>
      </c>
    </row>
    <row r="16" spans="1:16" s="6" customFormat="1" ht="19.5" customHeight="1" thickBot="1" x14ac:dyDescent="0.25">
      <c r="A16" s="5"/>
      <c r="B16" s="4" t="s">
        <v>11</v>
      </c>
      <c r="C16" s="155">
        <f>+C9+C12+C15</f>
        <v>84899098.530000001</v>
      </c>
      <c r="D16" s="146">
        <f t="shared" ref="D16:I16" si="9">+D9+D12+D15</f>
        <v>86814010.450000003</v>
      </c>
      <c r="E16" s="147">
        <f t="shared" si="9"/>
        <v>72672579.370000005</v>
      </c>
      <c r="F16" s="172">
        <f>E16/D16</f>
        <v>0.83710657984007464</v>
      </c>
      <c r="G16" s="147">
        <f t="shared" si="9"/>
        <v>62745541.100000001</v>
      </c>
      <c r="H16" s="172">
        <f>G16/D16</f>
        <v>0.7227582365422216</v>
      </c>
      <c r="I16" s="147">
        <f t="shared" si="9"/>
        <v>44053809.960000001</v>
      </c>
      <c r="J16" s="165">
        <f>I16/D16</f>
        <v>0.50745046486906076</v>
      </c>
      <c r="K16" s="529">
        <f>SUM(K9,K12,K15)</f>
        <v>75233982.810000002</v>
      </c>
      <c r="L16" s="249">
        <v>0.75325243485370919</v>
      </c>
      <c r="M16" s="538">
        <f>+G16/K16-1</f>
        <v>-0.1659946907441946</v>
      </c>
      <c r="N16" s="529">
        <f>SUM(N15,N12,N9)</f>
        <v>55665600.599999994</v>
      </c>
      <c r="O16" s="249">
        <v>0.55733124345466367</v>
      </c>
      <c r="P16" s="538">
        <f>+I16/N16-1</f>
        <v>-0.20859903629603516</v>
      </c>
    </row>
    <row r="17" spans="1:18" ht="38.450000000000003" customHeight="1" x14ac:dyDescent="0.2">
      <c r="A17" s="6" t="s">
        <v>817</v>
      </c>
      <c r="B17" s="742" t="s">
        <v>823</v>
      </c>
      <c r="C17" s="743"/>
      <c r="D17" s="743"/>
      <c r="E17" s="743"/>
      <c r="F17" s="743"/>
      <c r="G17" s="743"/>
      <c r="H17" s="743"/>
      <c r="I17" s="743"/>
      <c r="J17" s="743"/>
      <c r="K17" s="743"/>
      <c r="L17" s="743"/>
      <c r="M17" s="743"/>
      <c r="N17" s="743"/>
      <c r="O17" s="743"/>
      <c r="P17" s="743"/>
    </row>
    <row r="25" spans="1:18" x14ac:dyDescent="0.2">
      <c r="B25" s="323"/>
      <c r="R25" s="459"/>
    </row>
    <row r="26" spans="1:18" x14ac:dyDescent="0.2">
      <c r="R26" s="459"/>
    </row>
    <row r="27" spans="1:18" x14ac:dyDescent="0.2">
      <c r="R27" s="459"/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3">
    <mergeCell ref="D2:J2"/>
    <mergeCell ref="K2:P2"/>
    <mergeCell ref="B17:P1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B7" zoomScaleNormal="100" workbookViewId="0">
      <selection activeCell="B36" sqref="B3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9"/>
    <col min="6" max="6" width="6.28515625" style="89" customWidth="1"/>
    <col min="7" max="7" width="11.42578125" style="39"/>
    <col min="8" max="8" width="6.28515625" style="89" customWidth="1"/>
    <col min="9" max="9" width="11.42578125" style="39"/>
    <col min="10" max="10" width="6.28515625" style="89" customWidth="1"/>
    <col min="11" max="11" width="11.42578125" style="39"/>
    <col min="12" max="12" width="6.28515625" style="89" customWidth="1"/>
    <col min="13" max="13" width="8.140625" style="89" bestFit="1" customWidth="1"/>
    <col min="14" max="14" width="5.5703125" customWidth="1"/>
  </cols>
  <sheetData>
    <row r="1" spans="1:13" ht="15" x14ac:dyDescent="0.25">
      <c r="A1" s="7" t="s">
        <v>510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3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7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37"/>
  <sheetViews>
    <sheetView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39"/>
    <col min="6" max="6" width="6.28515625" style="89" customWidth="1"/>
    <col min="7" max="7" width="11.42578125" style="39"/>
    <col min="8" max="8" width="6.28515625" style="89" customWidth="1"/>
    <col min="9" max="9" width="11.42578125" style="39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42578125" style="39"/>
    <col min="15" max="15" width="6.28515625" style="89" customWidth="1"/>
    <col min="16" max="16" width="8.140625" style="89" bestFit="1" customWidth="1"/>
    <col min="17" max="17" width="5.5703125" customWidth="1"/>
  </cols>
  <sheetData>
    <row r="1" spans="1:19" ht="15.75" thickBot="1" x14ac:dyDescent="0.3">
      <c r="A1" s="7" t="s">
        <v>821</v>
      </c>
    </row>
    <row r="2" spans="1:19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9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9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9" ht="15" customHeight="1" x14ac:dyDescent="0.2">
      <c r="A5" s="19">
        <v>1</v>
      </c>
      <c r="B5" s="19" t="s">
        <v>0</v>
      </c>
      <c r="C5" s="168">
        <v>495216.94</v>
      </c>
      <c r="D5" s="195">
        <v>452126.68</v>
      </c>
      <c r="E5" s="26">
        <v>305303.52</v>
      </c>
      <c r="F5" s="41">
        <f>E5/D5</f>
        <v>0.67526101313021392</v>
      </c>
      <c r="G5" s="26">
        <v>294150.02</v>
      </c>
      <c r="H5" s="41">
        <f>G5/D5</f>
        <v>0.65059204203565257</v>
      </c>
      <c r="I5" s="26">
        <v>294150.02</v>
      </c>
      <c r="J5" s="145">
        <f>I5/D5</f>
        <v>0.65059204203565257</v>
      </c>
      <c r="K5" s="26">
        <v>307310.27</v>
      </c>
      <c r="L5" s="41">
        <v>0.62954587659694816</v>
      </c>
      <c r="M5" s="201">
        <f>+G5/K5-1</f>
        <v>-4.2823983721728576E-2</v>
      </c>
      <c r="N5" s="26">
        <v>307310.27</v>
      </c>
      <c r="O5" s="41">
        <v>0.62954587659694816</v>
      </c>
      <c r="P5" s="201">
        <f>+I5/N5-1</f>
        <v>-4.2823983721728576E-2</v>
      </c>
    </row>
    <row r="6" spans="1:19" ht="15" customHeight="1" x14ac:dyDescent="0.2">
      <c r="A6" s="20">
        <v>2</v>
      </c>
      <c r="B6" s="20" t="s">
        <v>1</v>
      </c>
      <c r="C6" s="153">
        <v>1764607.81</v>
      </c>
      <c r="D6" s="196">
        <v>2108572.52</v>
      </c>
      <c r="E6" s="28">
        <v>1589633.08</v>
      </c>
      <c r="F6" s="41">
        <f>E6/D6</f>
        <v>0.75389063687503621</v>
      </c>
      <c r="G6" s="28">
        <v>1022278.82</v>
      </c>
      <c r="H6" s="41">
        <f>G6/D6</f>
        <v>0.4848203276404266</v>
      </c>
      <c r="I6" s="28">
        <v>318143.99</v>
      </c>
      <c r="J6" s="145">
        <f>I6/D6</f>
        <v>0.15088121797205248</v>
      </c>
      <c r="K6" s="28">
        <v>457537.79</v>
      </c>
      <c r="L6" s="264">
        <v>0.23486032877997215</v>
      </c>
      <c r="M6" s="201">
        <f>+G6/K6-1</f>
        <v>1.2343046680362728</v>
      </c>
      <c r="N6" s="28">
        <v>273211.02</v>
      </c>
      <c r="O6" s="264">
        <v>0.14024290754980381</v>
      </c>
      <c r="P6" s="201">
        <f>+I6/N6-1</f>
        <v>0.16446250960155262</v>
      </c>
    </row>
    <row r="7" spans="1:19" ht="15" customHeight="1" x14ac:dyDescent="0.2">
      <c r="A7" s="20">
        <v>3</v>
      </c>
      <c r="B7" s="20" t="s">
        <v>2</v>
      </c>
      <c r="C7" s="153" t="s">
        <v>127</v>
      </c>
      <c r="D7" s="196"/>
      <c r="E7" s="28"/>
      <c r="F7" s="395" t="s">
        <v>127</v>
      </c>
      <c r="G7" s="28"/>
      <c r="H7" s="395" t="s">
        <v>127</v>
      </c>
      <c r="I7" s="28"/>
      <c r="J7" s="331" t="s">
        <v>127</v>
      </c>
      <c r="K7" s="28"/>
      <c r="L7" s="396" t="s">
        <v>127</v>
      </c>
      <c r="M7" s="203" t="s">
        <v>127</v>
      </c>
      <c r="N7" s="28"/>
      <c r="O7" s="396" t="s">
        <v>127</v>
      </c>
      <c r="P7" s="203" t="s">
        <v>127</v>
      </c>
    </row>
    <row r="8" spans="1:19" ht="15" customHeight="1" x14ac:dyDescent="0.2">
      <c r="A8" s="21">
        <v>4</v>
      </c>
      <c r="B8" s="21" t="s">
        <v>3</v>
      </c>
      <c r="C8" s="153">
        <v>37772510.530000001</v>
      </c>
      <c r="D8" s="197">
        <v>61312476.479999997</v>
      </c>
      <c r="E8" s="30">
        <v>37895950.93</v>
      </c>
      <c r="F8" s="371">
        <f>E8/D8</f>
        <v>0.61807894747754288</v>
      </c>
      <c r="G8" s="30">
        <v>33097150.93</v>
      </c>
      <c r="H8" s="70">
        <f>G8/D8</f>
        <v>0.53981102754504173</v>
      </c>
      <c r="I8" s="30">
        <v>30684533.809999999</v>
      </c>
      <c r="J8" s="164">
        <f>I8/D8</f>
        <v>0.50046149775093862</v>
      </c>
      <c r="K8" s="30">
        <v>26094583.93</v>
      </c>
      <c r="L8" s="371">
        <v>0.58244424989055399</v>
      </c>
      <c r="M8" s="482">
        <f>+G8/K8-1</f>
        <v>0.26835327280115795</v>
      </c>
      <c r="N8" s="30">
        <v>24665040.390000001</v>
      </c>
      <c r="O8" s="371">
        <v>0.55053611841489014</v>
      </c>
      <c r="P8" s="482">
        <f>+I8/N8-1</f>
        <v>0.24404960725061264</v>
      </c>
    </row>
    <row r="9" spans="1:19" ht="15" customHeight="1" x14ac:dyDescent="0.2">
      <c r="A9" s="9"/>
      <c r="B9" s="2" t="s">
        <v>4</v>
      </c>
      <c r="C9" s="154">
        <f>SUM(C5:C8)</f>
        <v>40032335.280000001</v>
      </c>
      <c r="D9" s="76">
        <f t="shared" ref="D9:I9" si="0">SUM(D5:D8)</f>
        <v>63873175.68</v>
      </c>
      <c r="E9" s="76">
        <f t="shared" si="0"/>
        <v>39790887.530000001</v>
      </c>
      <c r="F9" s="82">
        <f>E9/D9</f>
        <v>0.62296710796640953</v>
      </c>
      <c r="G9" s="76">
        <f t="shared" si="0"/>
        <v>34413579.769999996</v>
      </c>
      <c r="H9" s="82">
        <f>G9/D9</f>
        <v>0.53877984621290076</v>
      </c>
      <c r="I9" s="76">
        <f t="shared" si="0"/>
        <v>31296827.82</v>
      </c>
      <c r="J9" s="162">
        <f>I9/D9</f>
        <v>0.48998390148620213</v>
      </c>
      <c r="K9" s="521">
        <f>SUM(K5:K8)</f>
        <v>26859431.989999998</v>
      </c>
      <c r="L9" s="82">
        <v>0.56859642789898901</v>
      </c>
      <c r="M9" s="204">
        <f>+G9/K9-1</f>
        <v>0.28124748813796474</v>
      </c>
      <c r="N9" s="521">
        <f>SUM(N5:N8)</f>
        <v>25245561.68</v>
      </c>
      <c r="O9" s="82">
        <v>0.53443185979867025</v>
      </c>
      <c r="P9" s="204">
        <f>+I9/N9-1</f>
        <v>0.23969623717241051</v>
      </c>
    </row>
    <row r="10" spans="1:19" ht="15" customHeight="1" x14ac:dyDescent="0.2">
      <c r="A10" s="19">
        <v>6</v>
      </c>
      <c r="B10" s="19" t="s">
        <v>5</v>
      </c>
      <c r="C10" s="168">
        <v>1167818</v>
      </c>
      <c r="D10" s="195">
        <v>0</v>
      </c>
      <c r="E10" s="171">
        <v>0</v>
      </c>
      <c r="F10" s="41" t="s">
        <v>127</v>
      </c>
      <c r="G10" s="128">
        <v>0</v>
      </c>
      <c r="H10" s="41" t="s">
        <v>127</v>
      </c>
      <c r="I10" s="49">
        <v>0</v>
      </c>
      <c r="J10" s="145" t="s">
        <v>127</v>
      </c>
      <c r="K10" s="128">
        <v>0</v>
      </c>
      <c r="L10" s="41" t="s">
        <v>127</v>
      </c>
      <c r="M10" s="201" t="s">
        <v>127</v>
      </c>
      <c r="N10" s="49">
        <v>0</v>
      </c>
      <c r="O10" s="41" t="s">
        <v>127</v>
      </c>
      <c r="P10" s="201" t="s">
        <v>127</v>
      </c>
    </row>
    <row r="11" spans="1:19" ht="15" customHeight="1" x14ac:dyDescent="0.2">
      <c r="A11" s="21">
        <v>7</v>
      </c>
      <c r="B11" s="21" t="s">
        <v>6</v>
      </c>
      <c r="C11" s="153">
        <v>38808</v>
      </c>
      <c r="D11" s="197">
        <v>150000</v>
      </c>
      <c r="E11" s="30">
        <v>150000</v>
      </c>
      <c r="F11" s="371">
        <f>E11/D11</f>
        <v>1</v>
      </c>
      <c r="G11" s="129">
        <v>150000</v>
      </c>
      <c r="H11" s="70">
        <f>G11/D11</f>
        <v>1</v>
      </c>
      <c r="I11" s="129">
        <v>150000</v>
      </c>
      <c r="J11" s="164">
        <f>I11/D11</f>
        <v>1</v>
      </c>
      <c r="K11" s="129">
        <v>0</v>
      </c>
      <c r="L11" s="483" t="s">
        <v>127</v>
      </c>
      <c r="M11" s="513" t="s">
        <v>127</v>
      </c>
      <c r="N11" s="129">
        <v>0</v>
      </c>
      <c r="O11" s="483" t="s">
        <v>127</v>
      </c>
      <c r="P11" s="468" t="s">
        <v>127</v>
      </c>
    </row>
    <row r="12" spans="1:19" ht="15" customHeight="1" x14ac:dyDescent="0.2">
      <c r="A12" s="9"/>
      <c r="B12" s="2" t="s">
        <v>7</v>
      </c>
      <c r="C12" s="154">
        <f>SUM(C10:C11)</f>
        <v>1206626</v>
      </c>
      <c r="D12" s="144">
        <f t="shared" ref="D12:I12" si="1">SUM(D10:D11)</f>
        <v>150000</v>
      </c>
      <c r="E12" s="76">
        <f t="shared" si="1"/>
        <v>150000</v>
      </c>
      <c r="F12" s="82">
        <f>E12/D12</f>
        <v>1</v>
      </c>
      <c r="G12" s="76">
        <f t="shared" si="1"/>
        <v>150000</v>
      </c>
      <c r="H12" s="82">
        <f>G12/D12</f>
        <v>1</v>
      </c>
      <c r="I12" s="76">
        <f t="shared" si="1"/>
        <v>150000</v>
      </c>
      <c r="J12" s="162">
        <f>I12/D12</f>
        <v>1</v>
      </c>
      <c r="K12" s="144">
        <f>SUM(K10:K11)</f>
        <v>0</v>
      </c>
      <c r="L12" s="82" t="s">
        <v>127</v>
      </c>
      <c r="M12" s="553" t="s">
        <v>127</v>
      </c>
      <c r="N12" s="521">
        <f>SUM(N10:N11)</f>
        <v>0</v>
      </c>
      <c r="O12" s="82" t="s">
        <v>127</v>
      </c>
      <c r="P12" s="204" t="s">
        <v>127</v>
      </c>
      <c r="S12" s="462"/>
    </row>
    <row r="13" spans="1:19" ht="15" customHeight="1" x14ac:dyDescent="0.2">
      <c r="A13" s="19">
        <v>8</v>
      </c>
      <c r="B13" s="19" t="s">
        <v>8</v>
      </c>
      <c r="C13" s="151" t="s">
        <v>127</v>
      </c>
      <c r="D13" s="195"/>
      <c r="E13" s="26"/>
      <c r="F13" s="41" t="s">
        <v>127</v>
      </c>
      <c r="G13" s="26"/>
      <c r="H13" s="41" t="s">
        <v>127</v>
      </c>
      <c r="I13" s="26"/>
      <c r="J13" s="145" t="s">
        <v>127</v>
      </c>
      <c r="K13" s="518"/>
      <c r="L13" s="395" t="s">
        <v>127</v>
      </c>
      <c r="M13" s="211" t="s">
        <v>127</v>
      </c>
      <c r="N13" s="518"/>
      <c r="O13" s="395" t="s">
        <v>127</v>
      </c>
      <c r="P13" s="211" t="s">
        <v>127</v>
      </c>
      <c r="S13" s="462"/>
    </row>
    <row r="14" spans="1:19" ht="15" customHeight="1" x14ac:dyDescent="0.2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522"/>
      <c r="L14" s="24" t="s">
        <v>127</v>
      </c>
      <c r="M14" s="206" t="s">
        <v>127</v>
      </c>
      <c r="N14" s="522"/>
      <c r="O14" s="24" t="s">
        <v>127</v>
      </c>
      <c r="P14" s="206" t="s">
        <v>127</v>
      </c>
      <c r="S14" s="462"/>
    </row>
    <row r="15" spans="1:19" ht="15" customHeight="1" thickBot="1" x14ac:dyDescent="0.25">
      <c r="A15" s="9"/>
      <c r="B15" s="2" t="s">
        <v>10</v>
      </c>
      <c r="C15" s="154">
        <f>SUM(C13:C14)</f>
        <v>0</v>
      </c>
      <c r="D15" s="144">
        <f t="shared" ref="D15:I15" si="2">SUM(D13:D14)</f>
        <v>0</v>
      </c>
      <c r="E15" s="317">
        <f>E13+E14</f>
        <v>0</v>
      </c>
      <c r="F15" s="82" t="s">
        <v>127</v>
      </c>
      <c r="G15" s="91">
        <f t="shared" si="2"/>
        <v>0</v>
      </c>
      <c r="H15" s="82" t="s">
        <v>127</v>
      </c>
      <c r="I15" s="76">
        <f t="shared" si="2"/>
        <v>0</v>
      </c>
      <c r="J15" s="162" t="s">
        <v>127</v>
      </c>
      <c r="K15" s="521">
        <v>0</v>
      </c>
      <c r="L15" s="477" t="s">
        <v>127</v>
      </c>
      <c r="M15" s="557" t="s">
        <v>127</v>
      </c>
      <c r="N15" s="521">
        <f>SUM(N13:N14)</f>
        <v>0</v>
      </c>
      <c r="O15" s="477" t="s">
        <v>127</v>
      </c>
      <c r="P15" s="557" t="s">
        <v>127</v>
      </c>
    </row>
    <row r="16" spans="1:19" s="6" customFormat="1" ht="19.5" customHeight="1" thickBot="1" x14ac:dyDescent="0.25">
      <c r="A16" s="5"/>
      <c r="B16" s="4" t="s">
        <v>11</v>
      </c>
      <c r="C16" s="155">
        <f>+C9+C12+C15</f>
        <v>41238961.280000001</v>
      </c>
      <c r="D16" s="146">
        <f t="shared" ref="D16:I16" si="3">+D9+D12+D15</f>
        <v>64023175.68</v>
      </c>
      <c r="E16" s="147">
        <f t="shared" si="3"/>
        <v>39940887.530000001</v>
      </c>
      <c r="F16" s="172">
        <f>E16/D16</f>
        <v>0.62385045892806301</v>
      </c>
      <c r="G16" s="147">
        <f t="shared" si="3"/>
        <v>34563579.769999996</v>
      </c>
      <c r="H16" s="172">
        <f>G16/D16</f>
        <v>0.53986043964384611</v>
      </c>
      <c r="I16" s="147">
        <f t="shared" si="3"/>
        <v>31446827.82</v>
      </c>
      <c r="J16" s="165">
        <f>I16/D16</f>
        <v>0.49117881901355881</v>
      </c>
      <c r="K16" s="529">
        <f>K9+K12+K15</f>
        <v>26859431.989999998</v>
      </c>
      <c r="L16" s="249">
        <v>0.56323097548038425</v>
      </c>
      <c r="M16" s="538">
        <f>+G16/K16-1</f>
        <v>0.2868321185223992</v>
      </c>
      <c r="N16" s="529">
        <f>N9+N12+N15</f>
        <v>25245561.68</v>
      </c>
      <c r="O16" s="249">
        <v>0.52938879485130208</v>
      </c>
      <c r="P16" s="538">
        <f>+I16/N16-1</f>
        <v>0.2456378756236095</v>
      </c>
      <c r="S16" s="461"/>
    </row>
    <row r="17" spans="1:16" ht="41.45" customHeight="1" x14ac:dyDescent="0.2">
      <c r="A17" s="6" t="s">
        <v>817</v>
      </c>
      <c r="B17" s="742" t="s">
        <v>823</v>
      </c>
      <c r="C17" s="743"/>
      <c r="D17" s="743"/>
      <c r="E17" s="743"/>
      <c r="F17" s="743"/>
      <c r="G17" s="743"/>
      <c r="H17" s="743"/>
      <c r="I17" s="743"/>
      <c r="J17" s="743"/>
      <c r="K17" s="743"/>
      <c r="L17" s="743"/>
      <c r="M17" s="743"/>
      <c r="N17" s="743"/>
      <c r="O17" s="743"/>
      <c r="P17" s="743"/>
    </row>
    <row r="25" spans="1:16" x14ac:dyDescent="0.2">
      <c r="B25" s="323"/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3">
    <mergeCell ref="D2:J2"/>
    <mergeCell ref="K2:P2"/>
    <mergeCell ref="B17:P1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topLeftCell="B5" zoomScaleNormal="100" workbookViewId="0">
      <selection activeCell="B17" sqref="B17"/>
    </sheetView>
  </sheetViews>
  <sheetFormatPr defaultColWidth="9.140625" defaultRowHeight="12.75" x14ac:dyDescent="0.2"/>
  <sheetData>
    <row r="1" spans="1:1" ht="15" x14ac:dyDescent="0.25">
      <c r="A1" s="7" t="s">
        <v>511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P137"/>
  <sheetViews>
    <sheetView topLeftCell="C4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</cols>
  <sheetData>
    <row r="1" spans="1:16" ht="15.75" thickBot="1" x14ac:dyDescent="0.3">
      <c r="A1" s="7" t="s">
        <v>125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6182266.1900000004</v>
      </c>
      <c r="D5" s="195">
        <v>4538909.8499999996</v>
      </c>
      <c r="E5" s="26">
        <v>656754.77</v>
      </c>
      <c r="F5" s="41">
        <f>E5/D5</f>
        <v>0.14469438515065464</v>
      </c>
      <c r="G5" s="26">
        <v>656754.77</v>
      </c>
      <c r="H5" s="41">
        <f>G5/D5</f>
        <v>0.14469438515065464</v>
      </c>
      <c r="I5" s="26">
        <v>656754.77</v>
      </c>
      <c r="J5" s="145">
        <f>I5/D5</f>
        <v>0.14469438515065464</v>
      </c>
      <c r="K5" s="26">
        <v>808523.16</v>
      </c>
      <c r="L5" s="41">
        <v>6.5577547456742616E-2</v>
      </c>
      <c r="M5" s="201">
        <f>+G5/K5-1</f>
        <v>-0.18771062785634984</v>
      </c>
      <c r="N5" s="26">
        <v>808523.16</v>
      </c>
      <c r="O5" s="41">
        <v>6.5577547456742616E-2</v>
      </c>
      <c r="P5" s="201">
        <f>+I5/N5-1</f>
        <v>-0.18771062785634984</v>
      </c>
    </row>
    <row r="6" spans="1:16" ht="15" customHeight="1" x14ac:dyDescent="0.2">
      <c r="A6" s="20">
        <v>2</v>
      </c>
      <c r="B6" s="20" t="s">
        <v>1</v>
      </c>
      <c r="C6" s="151">
        <v>2915040</v>
      </c>
      <c r="D6" s="195">
        <v>2917540</v>
      </c>
      <c r="E6" s="26">
        <v>1003243.76</v>
      </c>
      <c r="F6" s="41">
        <f t="shared" ref="F6:F17" si="0">E6/D6</f>
        <v>0.34386632574017839</v>
      </c>
      <c r="G6" s="26">
        <v>1003243.76</v>
      </c>
      <c r="H6" s="264">
        <f t="shared" ref="H6:H17" si="1">G6/D6</f>
        <v>0.34386632574017839</v>
      </c>
      <c r="I6" s="26">
        <v>914584.64</v>
      </c>
      <c r="J6" s="170">
        <f t="shared" ref="J6:J17" si="2">I6/D6</f>
        <v>0.31347801229803191</v>
      </c>
      <c r="K6" s="26">
        <v>1689964.77</v>
      </c>
      <c r="L6" s="390">
        <v>0.5797398217520171</v>
      </c>
      <c r="M6" s="201">
        <f t="shared" ref="M6:M17" si="3">+G6/K6-1</f>
        <v>-0.40635226378121481</v>
      </c>
      <c r="N6" s="26">
        <v>1121562.01</v>
      </c>
      <c r="O6" s="390">
        <v>0.38475012692793237</v>
      </c>
      <c r="P6" s="201">
        <f>+I6/N6-1</f>
        <v>-0.18454384880600583</v>
      </c>
    </row>
    <row r="7" spans="1:16" ht="15" customHeight="1" x14ac:dyDescent="0.2">
      <c r="A7" s="20">
        <v>3</v>
      </c>
      <c r="B7" s="20" t="s">
        <v>2</v>
      </c>
      <c r="C7" s="151">
        <v>16428635.050000001</v>
      </c>
      <c r="D7" s="195">
        <v>16428635.050000001</v>
      </c>
      <c r="E7" s="26">
        <v>5661094.9400000004</v>
      </c>
      <c r="F7" s="41">
        <f t="shared" si="0"/>
        <v>0.3445870532013553</v>
      </c>
      <c r="G7" s="26">
        <v>5661094.9400000004</v>
      </c>
      <c r="H7" s="264">
        <f t="shared" si="1"/>
        <v>0.3445870532013553</v>
      </c>
      <c r="I7" s="26">
        <v>5661094.9400000004</v>
      </c>
      <c r="J7" s="170">
        <f t="shared" si="2"/>
        <v>0.3445870532013553</v>
      </c>
      <c r="K7" s="26">
        <v>10767853.82</v>
      </c>
      <c r="L7" s="122">
        <v>0.48723320452488689</v>
      </c>
      <c r="M7" s="203">
        <f t="shared" si="3"/>
        <v>-0.47425967749625331</v>
      </c>
      <c r="N7" s="26">
        <v>10767853.82</v>
      </c>
      <c r="O7" s="122">
        <v>0.48723320452488689</v>
      </c>
      <c r="P7" s="203">
        <f t="shared" ref="P7:P17" si="4">+I7/N7-1</f>
        <v>-0.47425967749625331</v>
      </c>
    </row>
    <row r="8" spans="1:16" ht="15" customHeight="1" x14ac:dyDescent="0.2">
      <c r="A8" s="222">
        <v>4</v>
      </c>
      <c r="B8" s="514" t="s">
        <v>3</v>
      </c>
      <c r="C8" s="151">
        <v>109645756.87</v>
      </c>
      <c r="D8" s="195">
        <v>109434674.48999999</v>
      </c>
      <c r="E8" s="26">
        <v>97287726.870000005</v>
      </c>
      <c r="F8" s="41">
        <f t="shared" si="0"/>
        <v>0.88900275276909635</v>
      </c>
      <c r="G8" s="26">
        <v>97287726.870000005</v>
      </c>
      <c r="H8" s="41">
        <f t="shared" si="1"/>
        <v>0.88900275276909635</v>
      </c>
      <c r="I8" s="26">
        <v>65105168.130000003</v>
      </c>
      <c r="J8" s="170">
        <f t="shared" si="2"/>
        <v>0.59492266444260533</v>
      </c>
      <c r="K8" s="26">
        <v>210044144.38999999</v>
      </c>
      <c r="L8" s="392">
        <v>0.84819836398474535</v>
      </c>
      <c r="M8" s="421">
        <f t="shared" si="3"/>
        <v>-0.53682247532994409</v>
      </c>
      <c r="N8" s="26">
        <v>145950942.63</v>
      </c>
      <c r="O8" s="392">
        <v>0.58937777637323752</v>
      </c>
      <c r="P8" s="421">
        <f t="shared" si="4"/>
        <v>-0.55392430527120329</v>
      </c>
    </row>
    <row r="9" spans="1:16" ht="15" customHeight="1" x14ac:dyDescent="0.2">
      <c r="A9" s="48">
        <v>5</v>
      </c>
      <c r="B9" s="48" t="s">
        <v>441</v>
      </c>
      <c r="C9" s="168">
        <v>38862805.329999998</v>
      </c>
      <c r="D9" s="478">
        <v>12965270.300000001</v>
      </c>
      <c r="E9" s="171">
        <v>0</v>
      </c>
      <c r="F9" s="371">
        <f t="shared" si="0"/>
        <v>0</v>
      </c>
      <c r="G9" s="30">
        <v>0</v>
      </c>
      <c r="H9" s="70">
        <f t="shared" si="1"/>
        <v>0</v>
      </c>
      <c r="I9" s="30">
        <v>0</v>
      </c>
      <c r="J9" s="373">
        <f t="shared" si="2"/>
        <v>0</v>
      </c>
      <c r="K9" s="30">
        <v>0</v>
      </c>
      <c r="L9" s="70">
        <v>0</v>
      </c>
      <c r="M9" s="468" t="s">
        <v>127</v>
      </c>
      <c r="N9" s="30">
        <v>0</v>
      </c>
      <c r="O9" s="70">
        <v>0</v>
      </c>
      <c r="P9" s="468" t="s">
        <v>127</v>
      </c>
    </row>
    <row r="10" spans="1:16" ht="15" customHeight="1" x14ac:dyDescent="0.2">
      <c r="A10" s="9"/>
      <c r="B10" s="2" t="s">
        <v>4</v>
      </c>
      <c r="C10" s="154">
        <f>SUM(C5:C9)</f>
        <v>174034503.44</v>
      </c>
      <c r="D10" s="144">
        <f>SUM(D5:D9)</f>
        <v>146285029.69</v>
      </c>
      <c r="E10" s="76">
        <f>SUM(E5:E9)</f>
        <v>104608820.34</v>
      </c>
      <c r="F10" s="82">
        <f t="shared" si="0"/>
        <v>0.71510270436887391</v>
      </c>
      <c r="G10" s="76">
        <f>SUM(G5:G9)</f>
        <v>104608820.34</v>
      </c>
      <c r="H10" s="82">
        <f t="shared" si="1"/>
        <v>0.71510270436887391</v>
      </c>
      <c r="I10" s="76">
        <f>SUM(I5:I9)</f>
        <v>72337602.480000004</v>
      </c>
      <c r="J10" s="162">
        <f t="shared" si="2"/>
        <v>0.49449764362966103</v>
      </c>
      <c r="K10" s="521">
        <f>SUM(K5:K9)</f>
        <v>223310486.13999999</v>
      </c>
      <c r="L10" s="82">
        <v>0.76505475560457081</v>
      </c>
      <c r="M10" s="204">
        <f t="shared" si="3"/>
        <v>-0.53155437459207522</v>
      </c>
      <c r="N10" s="521">
        <f>SUM(N5:N9)</f>
        <v>158648881.62</v>
      </c>
      <c r="O10" s="82">
        <v>0.5435261167208868</v>
      </c>
      <c r="P10" s="204">
        <f t="shared" si="4"/>
        <v>-0.54403963178722592</v>
      </c>
    </row>
    <row r="11" spans="1:16" ht="15" customHeight="1" x14ac:dyDescent="0.2">
      <c r="A11" s="19">
        <v>6</v>
      </c>
      <c r="B11" s="19" t="s">
        <v>5</v>
      </c>
      <c r="C11" s="151">
        <v>358502046.81999999</v>
      </c>
      <c r="D11" s="195">
        <v>363948794.31999999</v>
      </c>
      <c r="E11" s="26">
        <v>179965243.88</v>
      </c>
      <c r="F11" s="41">
        <f t="shared" si="0"/>
        <v>0.49447957154589867</v>
      </c>
      <c r="G11" s="26">
        <v>179965243.88</v>
      </c>
      <c r="H11" s="41">
        <f t="shared" si="1"/>
        <v>0.49447957154589867</v>
      </c>
      <c r="I11" s="26">
        <v>109809279.04000001</v>
      </c>
      <c r="J11" s="145">
        <f t="shared" si="2"/>
        <v>0.30171628743864115</v>
      </c>
      <c r="K11" s="26">
        <v>187379097.90000001</v>
      </c>
      <c r="L11" s="41">
        <v>0.5778675137339756</v>
      </c>
      <c r="M11" s="211">
        <f t="shared" si="3"/>
        <v>-3.9566067416743622E-2</v>
      </c>
      <c r="N11" s="26">
        <v>115260374.64</v>
      </c>
      <c r="O11" s="41">
        <v>0.35545707537139004</v>
      </c>
      <c r="P11" s="211">
        <f t="shared" si="4"/>
        <v>-4.7293752228601882E-2</v>
      </c>
    </row>
    <row r="12" spans="1:16" ht="15" customHeight="1" x14ac:dyDescent="0.2">
      <c r="A12" s="21">
        <v>7</v>
      </c>
      <c r="B12" s="21" t="s">
        <v>6</v>
      </c>
      <c r="C12" s="153">
        <v>7061328.0199999996</v>
      </c>
      <c r="D12" s="197">
        <v>8205896.7599999998</v>
      </c>
      <c r="E12" s="30">
        <v>3709779.15</v>
      </c>
      <c r="F12" s="371">
        <f t="shared" si="0"/>
        <v>0.45208698799179142</v>
      </c>
      <c r="G12" s="30">
        <v>3709779.15</v>
      </c>
      <c r="H12" s="371">
        <f t="shared" si="1"/>
        <v>0.45208698799179142</v>
      </c>
      <c r="I12" s="171">
        <v>1220416.74</v>
      </c>
      <c r="J12" s="373">
        <f t="shared" si="2"/>
        <v>0.14872435952996318</v>
      </c>
      <c r="K12" s="30">
        <v>15333173.33</v>
      </c>
      <c r="L12" s="371">
        <v>0.80451592186171739</v>
      </c>
      <c r="M12" s="211">
        <f t="shared" si="3"/>
        <v>-0.75805535682938763</v>
      </c>
      <c r="N12" s="171">
        <v>460109.35</v>
      </c>
      <c r="O12" s="371">
        <v>2.4141466994845845E-2</v>
      </c>
      <c r="P12" s="211">
        <f t="shared" si="4"/>
        <v>1.6524493362284423</v>
      </c>
    </row>
    <row r="13" spans="1:16" ht="15" customHeight="1" x14ac:dyDescent="0.2">
      <c r="A13" s="9"/>
      <c r="B13" s="2" t="s">
        <v>7</v>
      </c>
      <c r="C13" s="154">
        <f>SUM(C11:C12)</f>
        <v>365563374.83999997</v>
      </c>
      <c r="D13" s="144">
        <f t="shared" ref="D13:I13" si="5">SUM(D11:D12)</f>
        <v>372154691.07999998</v>
      </c>
      <c r="E13" s="76">
        <f t="shared" si="5"/>
        <v>183675023.03</v>
      </c>
      <c r="F13" s="82">
        <f t="shared" si="0"/>
        <v>0.49354482808471822</v>
      </c>
      <c r="G13" s="76">
        <f t="shared" si="5"/>
        <v>183675023.03</v>
      </c>
      <c r="H13" s="82">
        <f t="shared" si="1"/>
        <v>0.49354482808471822</v>
      </c>
      <c r="I13" s="76">
        <f t="shared" si="5"/>
        <v>111029695.78</v>
      </c>
      <c r="J13" s="162">
        <f t="shared" si="2"/>
        <v>0.29834286236669411</v>
      </c>
      <c r="K13" s="521">
        <f>SUM(K11:K12)</f>
        <v>202712271.23000002</v>
      </c>
      <c r="L13" s="82">
        <v>0.59044960619757825</v>
      </c>
      <c r="M13" s="204">
        <f t="shared" si="3"/>
        <v>-9.3912657997897497E-2</v>
      </c>
      <c r="N13" s="521">
        <f>SUM(N11:N12)</f>
        <v>115720483.98999999</v>
      </c>
      <c r="O13" s="82">
        <v>0.33706451901653162</v>
      </c>
      <c r="P13" s="204">
        <f t="shared" si="4"/>
        <v>-4.0535504590573201E-2</v>
      </c>
    </row>
    <row r="14" spans="1:16" ht="15" customHeight="1" x14ac:dyDescent="0.2">
      <c r="A14" s="19">
        <v>8</v>
      </c>
      <c r="B14" s="19" t="s">
        <v>8</v>
      </c>
      <c r="C14" s="151">
        <v>43715202.729999997</v>
      </c>
      <c r="D14" s="195">
        <v>43685202.729999997</v>
      </c>
      <c r="E14" s="26">
        <v>26187630.109999999</v>
      </c>
      <c r="F14" s="41">
        <f t="shared" si="0"/>
        <v>0.59946225434398948</v>
      </c>
      <c r="G14" s="26">
        <v>26187630.109999999</v>
      </c>
      <c r="H14" s="41">
        <f t="shared" si="1"/>
        <v>0.59946225434398948</v>
      </c>
      <c r="I14" s="26">
        <v>15123625.32</v>
      </c>
      <c r="J14" s="145">
        <f t="shared" si="2"/>
        <v>0.34619560800651</v>
      </c>
      <c r="K14" s="26">
        <v>22955077.109999999</v>
      </c>
      <c r="L14" s="41">
        <v>0.82114161301270683</v>
      </c>
      <c r="M14" s="211">
        <f t="shared" si="3"/>
        <v>0.14082082950580865</v>
      </c>
      <c r="N14" s="26">
        <v>13783857.18</v>
      </c>
      <c r="O14" s="41">
        <v>0.49307169233560377</v>
      </c>
      <c r="P14" s="211">
        <f t="shared" si="4"/>
        <v>9.7198347494775739E-2</v>
      </c>
    </row>
    <row r="15" spans="1:16" ht="15" customHeight="1" x14ac:dyDescent="0.2">
      <c r="A15" s="21">
        <v>9</v>
      </c>
      <c r="B15" s="21" t="s">
        <v>9</v>
      </c>
      <c r="C15" s="168">
        <v>52858333.329999998</v>
      </c>
      <c r="D15" s="197">
        <v>52858333.329999998</v>
      </c>
      <c r="E15" s="30">
        <v>41552560.100000001</v>
      </c>
      <c r="F15" s="371">
        <f t="shared" si="0"/>
        <v>0.78611181023402887</v>
      </c>
      <c r="G15" s="30">
        <v>41552560.100000001</v>
      </c>
      <c r="H15" s="371">
        <f t="shared" si="1"/>
        <v>0.78611181023402887</v>
      </c>
      <c r="I15" s="30">
        <v>41552560.100000001</v>
      </c>
      <c r="J15" s="373">
        <f t="shared" si="2"/>
        <v>0.78611181023402887</v>
      </c>
      <c r="K15" s="30">
        <v>41491760.479999997</v>
      </c>
      <c r="L15" s="371">
        <v>0.32485230362106082</v>
      </c>
      <c r="M15" s="482">
        <f t="shared" si="3"/>
        <v>1.4653420172257015E-3</v>
      </c>
      <c r="N15" s="30">
        <v>41491760.479999997</v>
      </c>
      <c r="O15" s="371">
        <v>0.32485230362106082</v>
      </c>
      <c r="P15" s="482">
        <f t="shared" si="4"/>
        <v>1.4653420172257015E-3</v>
      </c>
    </row>
    <row r="16" spans="1:16" ht="15" customHeight="1" thickBot="1" x14ac:dyDescent="0.25">
      <c r="A16" s="9"/>
      <c r="B16" s="2" t="s">
        <v>10</v>
      </c>
      <c r="C16" s="481">
        <f>SUM(C14:C15)</f>
        <v>96573536.060000002</v>
      </c>
      <c r="D16" s="144">
        <f t="shared" ref="D16:I16" si="6">SUM(D14:D15)</f>
        <v>96543536.060000002</v>
      </c>
      <c r="E16" s="76">
        <f t="shared" si="6"/>
        <v>67740190.210000008</v>
      </c>
      <c r="F16" s="82">
        <f t="shared" si="0"/>
        <v>0.70165433103569719</v>
      </c>
      <c r="G16" s="76">
        <f t="shared" si="6"/>
        <v>67740190.210000008</v>
      </c>
      <c r="H16" s="82">
        <f t="shared" si="1"/>
        <v>0.70165433103569719</v>
      </c>
      <c r="I16" s="76">
        <f t="shared" si="6"/>
        <v>56676185.420000002</v>
      </c>
      <c r="J16" s="162">
        <f t="shared" si="2"/>
        <v>0.58705313408840554</v>
      </c>
      <c r="K16" s="521">
        <f>SUM(K14:K15)</f>
        <v>64446837.589999996</v>
      </c>
      <c r="L16" s="82">
        <v>0.41396971781086234</v>
      </c>
      <c r="M16" s="557">
        <f t="shared" si="3"/>
        <v>5.1101849883647743E-2</v>
      </c>
      <c r="N16" s="521">
        <f>SUM(N14:N15)</f>
        <v>55275617.659999996</v>
      </c>
      <c r="O16" s="82">
        <v>0.35505903315389226</v>
      </c>
      <c r="P16" s="557">
        <f t="shared" si="4"/>
        <v>2.5337894342762235E-2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636171414.33999991</v>
      </c>
      <c r="D17" s="146">
        <f t="shared" ref="D17:I17" si="7">+D10+D13+D16</f>
        <v>614983256.82999992</v>
      </c>
      <c r="E17" s="147">
        <f t="shared" si="7"/>
        <v>356024033.58000004</v>
      </c>
      <c r="F17" s="172">
        <f t="shared" si="0"/>
        <v>0.57891662842199287</v>
      </c>
      <c r="G17" s="147">
        <f t="shared" si="7"/>
        <v>356024033.58000004</v>
      </c>
      <c r="H17" s="172">
        <f t="shared" si="1"/>
        <v>0.57891662842199287</v>
      </c>
      <c r="I17" s="147">
        <f t="shared" si="7"/>
        <v>240043483.68000001</v>
      </c>
      <c r="J17" s="165">
        <f t="shared" si="2"/>
        <v>0.39032523408414571</v>
      </c>
      <c r="K17" s="529">
        <f>+K10+K13+K16</f>
        <v>490469594.95999998</v>
      </c>
      <c r="L17" s="172">
        <v>0.62015143800767758</v>
      </c>
      <c r="M17" s="538">
        <f t="shared" si="3"/>
        <v>-0.27411599569380973</v>
      </c>
      <c r="N17" s="529">
        <f>+N10+N13+N16</f>
        <v>329644983.26999998</v>
      </c>
      <c r="O17" s="172">
        <v>0.41680424741431621</v>
      </c>
      <c r="P17" s="538">
        <f t="shared" si="4"/>
        <v>-0.27181211344754697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R137"/>
  <sheetViews>
    <sheetView topLeftCell="C49" zoomScaleNormal="100" workbookViewId="0">
      <selection activeCell="M16" sqref="M16"/>
    </sheetView>
  </sheetViews>
  <sheetFormatPr defaultColWidth="11.42578125" defaultRowHeight="12.75" x14ac:dyDescent="0.2"/>
  <cols>
    <col min="1" max="1" width="2.7109375" customWidth="1"/>
    <col min="2" max="2" width="37.42578125" bestFit="1" customWidth="1"/>
    <col min="3" max="3" width="13.28515625" bestFit="1" customWidth="1"/>
    <col min="4" max="4" width="11.5703125" bestFit="1" customWidth="1"/>
    <col min="5" max="5" width="10.85546875" customWidth="1"/>
    <col min="6" max="6" width="10.5703125" style="89" bestFit="1" customWidth="1"/>
    <col min="7" max="7" width="11.140625" bestFit="1" customWidth="1"/>
    <col min="8" max="8" width="7.7109375" style="89" bestFit="1" customWidth="1"/>
    <col min="9" max="9" width="11.28515625" customWidth="1"/>
    <col min="10" max="10" width="9.7109375" style="89" bestFit="1" customWidth="1"/>
    <col min="11" max="11" width="7.85546875" style="89" bestFit="1" customWidth="1"/>
    <col min="12" max="12" width="24.5703125" style="53" customWidth="1"/>
    <col min="13" max="14" width="12.7109375" bestFit="1" customWidth="1"/>
    <col min="16" max="16" width="12.7109375" bestFit="1" customWidth="1"/>
  </cols>
  <sheetData>
    <row r="1" spans="1:17" ht="15.75" thickBot="1" x14ac:dyDescent="0.3">
      <c r="A1" s="7" t="s">
        <v>220</v>
      </c>
      <c r="E1" t="s">
        <v>146</v>
      </c>
    </row>
    <row r="2" spans="1:17" x14ac:dyDescent="0.2">
      <c r="A2" s="8" t="s">
        <v>283</v>
      </c>
      <c r="C2" s="156" t="s">
        <v>763</v>
      </c>
      <c r="D2" s="712" t="s">
        <v>835</v>
      </c>
      <c r="E2" s="713"/>
      <c r="F2" s="713"/>
      <c r="G2" s="713"/>
      <c r="H2" s="714"/>
      <c r="I2" s="709" t="s">
        <v>834</v>
      </c>
      <c r="J2" s="710"/>
      <c r="K2" s="188"/>
    </row>
    <row r="3" spans="1:17" x14ac:dyDescent="0.2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141" t="s">
        <v>46</v>
      </c>
      <c r="I3" s="79" t="s">
        <v>47</v>
      </c>
      <c r="J3" s="16" t="s">
        <v>48</v>
      </c>
      <c r="K3" s="131" t="s">
        <v>350</v>
      </c>
      <c r="M3" s="322"/>
      <c r="O3" s="322"/>
    </row>
    <row r="4" spans="1:17" ht="25.5" x14ac:dyDescent="0.2">
      <c r="A4" s="1"/>
      <c r="B4" s="2" t="s">
        <v>148</v>
      </c>
      <c r="C4" s="150" t="s">
        <v>44</v>
      </c>
      <c r="D4" s="104" t="s">
        <v>45</v>
      </c>
      <c r="E4" s="81" t="s">
        <v>131</v>
      </c>
      <c r="F4" s="81" t="s">
        <v>18</v>
      </c>
      <c r="G4" s="81" t="s">
        <v>402</v>
      </c>
      <c r="H4" s="105" t="s">
        <v>18</v>
      </c>
      <c r="I4" s="81" t="s">
        <v>131</v>
      </c>
      <c r="J4" s="12" t="s">
        <v>18</v>
      </c>
      <c r="K4" s="132" t="s">
        <v>824</v>
      </c>
      <c r="L4" s="51" t="s">
        <v>159</v>
      </c>
      <c r="M4" s="322"/>
      <c r="O4" s="322"/>
    </row>
    <row r="5" spans="1:17" s="271" customFormat="1" ht="15" customHeight="1" x14ac:dyDescent="0.2">
      <c r="A5" s="265"/>
      <c r="B5" s="265" t="s">
        <v>149</v>
      </c>
      <c r="C5" s="266">
        <v>644298820</v>
      </c>
      <c r="D5" s="350">
        <v>644298820</v>
      </c>
      <c r="E5" s="268">
        <v>387064763.74000001</v>
      </c>
      <c r="F5" s="354">
        <f>+E5/D5</f>
        <v>0.60075348848225429</v>
      </c>
      <c r="G5" s="268">
        <v>364626667.38999999</v>
      </c>
      <c r="H5" s="346">
        <f>G5/E5</f>
        <v>0.94203012402060915</v>
      </c>
      <c r="I5" s="268">
        <v>399547230.60000002</v>
      </c>
      <c r="J5" s="649">
        <v>0.59793930713087418</v>
      </c>
      <c r="K5" s="269">
        <f t="shared" ref="K5:K68" si="0">+E5/I5-1</f>
        <v>-3.12415301721779E-2</v>
      </c>
      <c r="L5" s="270" t="s">
        <v>160</v>
      </c>
      <c r="M5" s="322"/>
      <c r="N5"/>
      <c r="O5" s="323"/>
    </row>
    <row r="6" spans="1:17" s="271" customFormat="1" ht="15" customHeight="1" x14ac:dyDescent="0.2">
      <c r="A6" s="272"/>
      <c r="B6" s="272" t="s">
        <v>151</v>
      </c>
      <c r="C6" s="275">
        <v>56970000</v>
      </c>
      <c r="D6" s="276">
        <v>56970000</v>
      </c>
      <c r="E6" s="124">
        <v>59668605.850000001</v>
      </c>
      <c r="F6" s="311">
        <f t="shared" ref="F6:F68" si="1">+E6/D6</f>
        <v>1.0473688932771634</v>
      </c>
      <c r="G6" s="124">
        <v>46692672.82</v>
      </c>
      <c r="H6" s="346">
        <f t="shared" ref="H6:H14" si="2">G6/E6</f>
        <v>0.78253332979456569</v>
      </c>
      <c r="I6" s="268">
        <v>60593604.710000001</v>
      </c>
      <c r="J6" s="649">
        <v>1.0604278537716558</v>
      </c>
      <c r="K6" s="277">
        <f t="shared" si="0"/>
        <v>-1.5265618614819676E-2</v>
      </c>
      <c r="L6" s="273">
        <v>115</v>
      </c>
      <c r="M6" s="322"/>
      <c r="N6"/>
      <c r="O6" s="322"/>
    </row>
    <row r="7" spans="1:17" s="271" customFormat="1" ht="15" customHeight="1" x14ac:dyDescent="0.2">
      <c r="A7" s="272"/>
      <c r="B7" s="272" t="s">
        <v>150</v>
      </c>
      <c r="C7" s="275">
        <v>230728000</v>
      </c>
      <c r="D7" s="276">
        <v>230728000</v>
      </c>
      <c r="E7" s="124">
        <v>124370184.56999999</v>
      </c>
      <c r="F7" s="311">
        <f t="shared" si="1"/>
        <v>0.53903377383759232</v>
      </c>
      <c r="G7" s="124">
        <v>121512375.94</v>
      </c>
      <c r="H7" s="346">
        <f t="shared" si="2"/>
        <v>0.97702175453159745</v>
      </c>
      <c r="I7" s="268">
        <v>145396484.30000001</v>
      </c>
      <c r="J7" s="649">
        <v>0.84201419007742784</v>
      </c>
      <c r="K7" s="277">
        <f t="shared" si="0"/>
        <v>-0.1446135360922205</v>
      </c>
      <c r="L7" s="273">
        <v>116</v>
      </c>
      <c r="M7" s="322"/>
      <c r="N7" s="432"/>
      <c r="O7" s="433"/>
    </row>
    <row r="8" spans="1:17" s="271" customFormat="1" ht="15" customHeight="1" x14ac:dyDescent="0.2">
      <c r="A8" s="272"/>
      <c r="B8" s="272" t="s">
        <v>152</v>
      </c>
      <c r="C8" s="275">
        <v>91698310</v>
      </c>
      <c r="D8" s="276">
        <v>91698310</v>
      </c>
      <c r="E8" s="124">
        <v>9297408.1400000006</v>
      </c>
      <c r="F8" s="311">
        <f t="shared" si="1"/>
        <v>0.10139127035165643</v>
      </c>
      <c r="G8" s="124">
        <v>8251199.75</v>
      </c>
      <c r="H8" s="346">
        <f t="shared" si="2"/>
        <v>0.88747311355527947</v>
      </c>
      <c r="I8" s="268">
        <v>12526381.140000001</v>
      </c>
      <c r="J8" s="649">
        <v>0.1384508231030101</v>
      </c>
      <c r="K8" s="277">
        <f t="shared" si="0"/>
        <v>-0.25777381064105154</v>
      </c>
      <c r="L8" s="273">
        <v>130</v>
      </c>
      <c r="M8" s="322"/>
      <c r="N8" s="432"/>
      <c r="O8" s="433"/>
    </row>
    <row r="9" spans="1:17" s="271" customFormat="1" ht="15" customHeight="1" x14ac:dyDescent="0.2">
      <c r="A9" s="274"/>
      <c r="B9" s="274" t="s">
        <v>347</v>
      </c>
      <c r="C9" s="275">
        <v>10</v>
      </c>
      <c r="D9" s="276">
        <v>10</v>
      </c>
      <c r="E9" s="124">
        <v>0</v>
      </c>
      <c r="F9" s="311">
        <v>0</v>
      </c>
      <c r="G9" s="124">
        <v>0</v>
      </c>
      <c r="H9" s="346" t="s">
        <v>127</v>
      </c>
      <c r="I9" s="268">
        <v>-2119.69</v>
      </c>
      <c r="J9" s="649">
        <v>0</v>
      </c>
      <c r="K9" s="277">
        <f t="shared" si="0"/>
        <v>-1</v>
      </c>
      <c r="L9" s="273">
        <v>180</v>
      </c>
      <c r="M9" s="322"/>
      <c r="N9" s="432"/>
      <c r="O9" s="433"/>
    </row>
    <row r="10" spans="1:17" s="271" customFormat="1" ht="15" customHeight="1" x14ac:dyDescent="0.2">
      <c r="A10" s="274"/>
      <c r="B10" s="274" t="s">
        <v>153</v>
      </c>
      <c r="C10" s="275">
        <v>37961200</v>
      </c>
      <c r="D10" s="276">
        <v>37961200</v>
      </c>
      <c r="E10" s="278">
        <v>20438866.84</v>
      </c>
      <c r="F10" s="355">
        <f t="shared" si="1"/>
        <v>0.53841466655427117</v>
      </c>
      <c r="G10" s="278">
        <v>20140574.399999999</v>
      </c>
      <c r="H10" s="501">
        <f t="shared" si="2"/>
        <v>0.98540562731118608</v>
      </c>
      <c r="I10" s="268">
        <v>19305009.09</v>
      </c>
      <c r="J10" s="649">
        <v>0.87059893717927073</v>
      </c>
      <c r="K10" s="279">
        <f t="shared" si="0"/>
        <v>5.873386252831847E-2</v>
      </c>
      <c r="L10" s="273">
        <v>290</v>
      </c>
      <c r="M10" s="322"/>
      <c r="N10" s="432"/>
      <c r="O10" s="433"/>
    </row>
    <row r="11" spans="1:17" ht="15" customHeight="1" x14ac:dyDescent="0.2">
      <c r="A11" s="9"/>
      <c r="B11" s="2" t="s">
        <v>154</v>
      </c>
      <c r="C11" s="154">
        <f>SUM(C5:C10)</f>
        <v>1061656340</v>
      </c>
      <c r="D11" s="144">
        <f>SUM(D5:D10)</f>
        <v>1061656340</v>
      </c>
      <c r="E11" s="76">
        <f>SUM(E5:E10)</f>
        <v>600839829.1400001</v>
      </c>
      <c r="F11" s="82">
        <f>+E11/D11</f>
        <v>0.56594568929904387</v>
      </c>
      <c r="G11" s="76">
        <f>SUM(G5:G10)</f>
        <v>561223490.29999995</v>
      </c>
      <c r="H11" s="162">
        <f t="shared" si="2"/>
        <v>0.93406505874168799</v>
      </c>
      <c r="I11" s="76">
        <f>SUM(I5:I10)</f>
        <v>637366590.14999998</v>
      </c>
      <c r="J11" s="36">
        <v>0.63063491931308446</v>
      </c>
      <c r="K11" s="136">
        <f>+E11/I11-1</f>
        <v>-5.7308873063778742E-2</v>
      </c>
      <c r="M11" s="322"/>
      <c r="N11" s="432"/>
      <c r="O11" s="433"/>
      <c r="P11" s="271"/>
      <c r="Q11" s="271"/>
    </row>
    <row r="12" spans="1:17" s="271" customFormat="1" ht="15" customHeight="1" x14ac:dyDescent="0.2">
      <c r="A12" s="265"/>
      <c r="B12" s="265" t="s">
        <v>814</v>
      </c>
      <c r="C12" s="266">
        <v>90056137.829999998</v>
      </c>
      <c r="D12" s="350">
        <v>90056137.829999998</v>
      </c>
      <c r="E12" s="310">
        <v>76420031.030000001</v>
      </c>
      <c r="F12" s="561">
        <f t="shared" si="1"/>
        <v>0.84858214966156964</v>
      </c>
      <c r="G12" s="310">
        <v>57853406.25</v>
      </c>
      <c r="H12" s="337">
        <f t="shared" si="2"/>
        <v>0.75704505049583981</v>
      </c>
      <c r="I12" s="268">
        <v>69707037.799999997</v>
      </c>
      <c r="J12" s="354">
        <v>0.77403983392975984</v>
      </c>
      <c r="K12" s="269">
        <f t="shared" si="0"/>
        <v>9.6302947906932834E-2</v>
      </c>
      <c r="L12" s="270" t="s">
        <v>161</v>
      </c>
      <c r="M12" s="322"/>
      <c r="N12" s="432"/>
      <c r="O12" s="433"/>
    </row>
    <row r="13" spans="1:17" s="271" customFormat="1" ht="15" customHeight="1" x14ac:dyDescent="0.2">
      <c r="A13" s="274"/>
      <c r="B13" s="274" t="s">
        <v>815</v>
      </c>
      <c r="C13" s="275">
        <v>1005354878.0200001</v>
      </c>
      <c r="D13" s="276">
        <v>1005354878.0200001</v>
      </c>
      <c r="E13" s="562">
        <v>665954758.27999997</v>
      </c>
      <c r="F13" s="560">
        <f t="shared" si="1"/>
        <v>0.66240764613542935</v>
      </c>
      <c r="G13" s="562">
        <v>481367222</v>
      </c>
      <c r="H13" s="347">
        <f t="shared" si="2"/>
        <v>0.72282270832219153</v>
      </c>
      <c r="I13" s="268">
        <v>685567660</v>
      </c>
      <c r="J13" s="355">
        <v>0.68014656135477358</v>
      </c>
      <c r="K13" s="279">
        <f t="shared" si="0"/>
        <v>-2.8608265623264684E-2</v>
      </c>
      <c r="L13" s="270" t="s">
        <v>182</v>
      </c>
      <c r="M13" s="322"/>
      <c r="N13" s="322"/>
      <c r="O13" s="322"/>
    </row>
    <row r="14" spans="1:17" ht="15" customHeight="1" x14ac:dyDescent="0.2">
      <c r="A14" s="9"/>
      <c r="B14" s="2" t="s">
        <v>155</v>
      </c>
      <c r="C14" s="154">
        <f>SUM(C12:C13)</f>
        <v>1095411015.8500001</v>
      </c>
      <c r="D14" s="144">
        <f>SUM(D12:D13)</f>
        <v>1095411015.8500001</v>
      </c>
      <c r="E14" s="76">
        <f>SUM(E12:E13)</f>
        <v>742374789.30999994</v>
      </c>
      <c r="F14" s="82">
        <f>+E14/D14</f>
        <v>0.67771345966787033</v>
      </c>
      <c r="G14" s="76">
        <f>SUM(G12:G13)</f>
        <v>539220628.25</v>
      </c>
      <c r="H14" s="163">
        <f t="shared" si="2"/>
        <v>0.72634555485266206</v>
      </c>
      <c r="I14" s="76">
        <f>+I13+I12</f>
        <v>755274697.79999995</v>
      </c>
      <c r="J14" s="36">
        <v>0.68784734500960565</v>
      </c>
      <c r="K14" s="136">
        <v>5.7232498088532813E-2</v>
      </c>
      <c r="M14" s="322"/>
      <c r="N14" s="322"/>
      <c r="O14" s="322"/>
      <c r="P14" s="271"/>
      <c r="Q14" s="271"/>
    </row>
    <row r="15" spans="1:17" s="271" customFormat="1" ht="15" customHeight="1" x14ac:dyDescent="0.2">
      <c r="A15" s="265"/>
      <c r="B15" s="265" t="s">
        <v>156</v>
      </c>
      <c r="C15" s="469">
        <v>16276136</v>
      </c>
      <c r="D15" s="268">
        <v>16276136</v>
      </c>
      <c r="E15" s="268">
        <v>0</v>
      </c>
      <c r="F15" s="356">
        <f t="shared" si="1"/>
        <v>0</v>
      </c>
      <c r="G15" s="268">
        <v>0</v>
      </c>
      <c r="H15" s="564" t="s">
        <v>127</v>
      </c>
      <c r="I15" s="268">
        <v>0</v>
      </c>
      <c r="J15" s="318">
        <v>0</v>
      </c>
      <c r="K15" s="269" t="s">
        <v>127</v>
      </c>
      <c r="L15" s="273">
        <v>32600</v>
      </c>
      <c r="M15" s="322"/>
      <c r="N15" s="431"/>
      <c r="O15" s="433"/>
    </row>
    <row r="16" spans="1:17" s="271" customFormat="1" ht="15" customHeight="1" x14ac:dyDescent="0.2">
      <c r="A16" s="265"/>
      <c r="B16" s="265" t="s">
        <v>162</v>
      </c>
      <c r="C16" s="275">
        <v>37348753</v>
      </c>
      <c r="D16" s="268">
        <v>37348753</v>
      </c>
      <c r="E16" s="268">
        <v>0</v>
      </c>
      <c r="F16" s="356">
        <f t="shared" si="1"/>
        <v>0</v>
      </c>
      <c r="G16" s="268">
        <v>0</v>
      </c>
      <c r="H16" s="337" t="s">
        <v>127</v>
      </c>
      <c r="I16" s="268">
        <v>0</v>
      </c>
      <c r="J16" s="318">
        <v>0</v>
      </c>
      <c r="K16" s="279" t="s">
        <v>127</v>
      </c>
      <c r="L16" s="273">
        <v>33000</v>
      </c>
      <c r="M16" s="322"/>
      <c r="N16" s="431"/>
      <c r="O16" s="433"/>
    </row>
    <row r="17" spans="1:17" s="271" customFormat="1" ht="15" customHeight="1" x14ac:dyDescent="0.2">
      <c r="A17" s="302"/>
      <c r="B17" s="265" t="s">
        <v>157</v>
      </c>
      <c r="C17" s="275">
        <v>11958000</v>
      </c>
      <c r="D17" s="309">
        <v>11958000</v>
      </c>
      <c r="E17" s="117">
        <v>0</v>
      </c>
      <c r="F17" s="356">
        <f t="shared" si="1"/>
        <v>0</v>
      </c>
      <c r="G17" s="268">
        <v>0</v>
      </c>
      <c r="H17" s="423" t="s">
        <v>127</v>
      </c>
      <c r="I17" s="310">
        <v>0</v>
      </c>
      <c r="J17" s="318">
        <v>0</v>
      </c>
      <c r="K17" s="279" t="s">
        <v>127</v>
      </c>
      <c r="L17" s="273">
        <v>30903</v>
      </c>
      <c r="M17" s="322"/>
      <c r="N17" s="431"/>
      <c r="O17" s="433"/>
    </row>
    <row r="18" spans="1:17" s="271" customFormat="1" ht="15" customHeight="1" x14ac:dyDescent="0.2">
      <c r="A18" s="265"/>
      <c r="B18" s="327" t="s">
        <v>158</v>
      </c>
      <c r="C18" s="463">
        <v>15292000</v>
      </c>
      <c r="D18" s="350">
        <v>15292000</v>
      </c>
      <c r="E18" s="608">
        <v>8639369.9700000007</v>
      </c>
      <c r="F18" s="357">
        <f t="shared" si="1"/>
        <v>0.56496010789955542</v>
      </c>
      <c r="G18" s="324">
        <v>8623432.2699999996</v>
      </c>
      <c r="H18" s="337">
        <f t="shared" ref="H18:H23" si="3">+G18/E18</f>
        <v>0.99815522427499404</v>
      </c>
      <c r="I18" s="694">
        <v>8898140.3300000001</v>
      </c>
      <c r="J18" s="379">
        <v>0.5890077665982657</v>
      </c>
      <c r="K18" s="365">
        <f t="shared" si="0"/>
        <v>-2.9081397955430965E-2</v>
      </c>
      <c r="L18" s="273">
        <v>301</v>
      </c>
      <c r="M18" s="322"/>
      <c r="N18" s="431"/>
      <c r="O18" s="433"/>
    </row>
    <row r="19" spans="1:17" s="271" customFormat="1" ht="15" customHeight="1" x14ac:dyDescent="0.2">
      <c r="A19" s="265"/>
      <c r="B19" s="326" t="s">
        <v>163</v>
      </c>
      <c r="C19" s="275">
        <v>6185000</v>
      </c>
      <c r="D19" s="276">
        <v>6185000</v>
      </c>
      <c r="E19" s="117">
        <v>3569254.47</v>
      </c>
      <c r="F19" s="356">
        <f t="shared" si="1"/>
        <v>0.57708237186742117</v>
      </c>
      <c r="G19" s="268">
        <v>3543704.1</v>
      </c>
      <c r="H19" s="337">
        <f t="shared" si="3"/>
        <v>0.99284153869813596</v>
      </c>
      <c r="I19" s="268">
        <v>3614183.7</v>
      </c>
      <c r="J19" s="318">
        <v>0.36225154856169189</v>
      </c>
      <c r="K19" s="366">
        <f t="shared" si="0"/>
        <v>-1.2431363131873985E-2</v>
      </c>
      <c r="L19" s="273">
        <v>321</v>
      </c>
      <c r="M19" s="322"/>
      <c r="N19" s="432"/>
      <c r="O19" s="433"/>
    </row>
    <row r="20" spans="1:17" s="271" customFormat="1" ht="15" customHeight="1" x14ac:dyDescent="0.2">
      <c r="A20" s="265"/>
      <c r="B20" s="326" t="s">
        <v>164</v>
      </c>
      <c r="C20" s="275">
        <v>16697000</v>
      </c>
      <c r="D20" s="276">
        <v>16697000</v>
      </c>
      <c r="E20" s="295">
        <v>4032703.55</v>
      </c>
      <c r="F20" s="356">
        <f t="shared" si="1"/>
        <v>0.24152264179193866</v>
      </c>
      <c r="G20" s="310">
        <v>1112031.97</v>
      </c>
      <c r="H20" s="337">
        <f t="shared" si="3"/>
        <v>0.27575346320708349</v>
      </c>
      <c r="I20" s="268">
        <v>16741027.039999999</v>
      </c>
      <c r="J20" s="318">
        <v>1.0525637868264295</v>
      </c>
      <c r="K20" s="366">
        <f t="shared" si="0"/>
        <v>-0.7591125359056824</v>
      </c>
      <c r="L20" s="273">
        <v>331</v>
      </c>
      <c r="M20" s="422"/>
      <c r="N20" s="432"/>
      <c r="O20" s="433"/>
      <c r="P20" s="422"/>
      <c r="Q20" s="422"/>
    </row>
    <row r="21" spans="1:17" s="271" customFormat="1" ht="15" customHeight="1" x14ac:dyDescent="0.2">
      <c r="A21" s="265"/>
      <c r="B21" s="326" t="s">
        <v>165</v>
      </c>
      <c r="C21" s="275">
        <v>29032000</v>
      </c>
      <c r="D21" s="276">
        <v>29032000</v>
      </c>
      <c r="E21" s="609">
        <v>15212713.09</v>
      </c>
      <c r="F21" s="356">
        <f t="shared" si="1"/>
        <v>0.52399810863874341</v>
      </c>
      <c r="G21" s="563">
        <v>15073573.559999999</v>
      </c>
      <c r="H21" s="337">
        <f t="shared" si="3"/>
        <v>0.9908537333757077</v>
      </c>
      <c r="I21" s="268">
        <v>15373011.9</v>
      </c>
      <c r="J21" s="318">
        <v>0.45718994498141263</v>
      </c>
      <c r="K21" s="366">
        <f t="shared" si="0"/>
        <v>-1.0427287186319023E-2</v>
      </c>
      <c r="L21" s="297" t="s">
        <v>166</v>
      </c>
      <c r="M21" s="322"/>
      <c r="N21" s="322"/>
      <c r="O21" s="322"/>
    </row>
    <row r="22" spans="1:17" s="271" customFormat="1" ht="15" customHeight="1" x14ac:dyDescent="0.2">
      <c r="A22" s="265"/>
      <c r="B22" s="326" t="s">
        <v>167</v>
      </c>
      <c r="C22" s="275">
        <v>8872000</v>
      </c>
      <c r="D22" s="276">
        <v>8872000</v>
      </c>
      <c r="E22" s="609">
        <v>7563215.3899999997</v>
      </c>
      <c r="F22" s="356">
        <f t="shared" si="1"/>
        <v>0.85248144612263299</v>
      </c>
      <c r="G22" s="310">
        <v>6566680.5</v>
      </c>
      <c r="H22" s="337">
        <f t="shared" si="3"/>
        <v>0.86823925557936543</v>
      </c>
      <c r="I22" s="268">
        <v>7486954.4199999999</v>
      </c>
      <c r="J22" s="318">
        <v>0.89674864295125167</v>
      </c>
      <c r="K22" s="366">
        <f t="shared" si="0"/>
        <v>1.0185846703738788E-2</v>
      </c>
      <c r="L22" s="297">
        <v>335</v>
      </c>
      <c r="M22" s="322"/>
      <c r="N22" s="322"/>
      <c r="O22" s="322"/>
    </row>
    <row r="23" spans="1:17" s="271" customFormat="1" ht="15" customHeight="1" x14ac:dyDescent="0.2">
      <c r="A23" s="302"/>
      <c r="B23" s="436" t="s">
        <v>168</v>
      </c>
      <c r="C23" s="467">
        <v>4111595</v>
      </c>
      <c r="D23" s="308">
        <v>4111595</v>
      </c>
      <c r="E23" s="607">
        <v>4700221.1499999948</v>
      </c>
      <c r="F23" s="362">
        <f t="shared" si="1"/>
        <v>1.1431624831725875</v>
      </c>
      <c r="G23" s="607">
        <v>3447630.2300000042</v>
      </c>
      <c r="H23" s="423">
        <f t="shared" si="3"/>
        <v>0.73350383311219469</v>
      </c>
      <c r="I23" s="308">
        <v>5737254.0599999996</v>
      </c>
      <c r="J23" s="383">
        <v>1.7883483711694974</v>
      </c>
      <c r="K23" s="367">
        <f t="shared" si="0"/>
        <v>-0.18075422478327641</v>
      </c>
      <c r="L23" s="301" t="s">
        <v>169</v>
      </c>
      <c r="M23" s="322"/>
      <c r="N23" s="322"/>
      <c r="O23" s="322"/>
    </row>
    <row r="24" spans="1:17" s="271" customFormat="1" ht="15" customHeight="1" x14ac:dyDescent="0.2">
      <c r="A24" s="265"/>
      <c r="B24" s="265" t="s">
        <v>170</v>
      </c>
      <c r="C24" s="469">
        <v>16934000</v>
      </c>
      <c r="D24" s="350">
        <v>16934000</v>
      </c>
      <c r="E24" s="117">
        <v>9620249.9199999999</v>
      </c>
      <c r="F24" s="356">
        <f t="shared" si="1"/>
        <v>0.56810262903035313</v>
      </c>
      <c r="G24" s="268">
        <v>4324856.76</v>
      </c>
      <c r="H24" s="337">
        <f>+G24/E24</f>
        <v>0.44955763061922616</v>
      </c>
      <c r="I24" s="268">
        <v>797078.08</v>
      </c>
      <c r="J24" s="318">
        <v>4.3162293821411166E-2</v>
      </c>
      <c r="K24" s="269">
        <f t="shared" si="0"/>
        <v>11.069394657045393</v>
      </c>
      <c r="L24" s="297">
        <v>34920</v>
      </c>
      <c r="M24" s="322"/>
      <c r="N24" s="322"/>
      <c r="O24" s="322"/>
    </row>
    <row r="25" spans="1:17" s="271" customFormat="1" ht="15" customHeight="1" x14ac:dyDescent="0.2">
      <c r="A25" s="265"/>
      <c r="B25" s="265" t="s">
        <v>171</v>
      </c>
      <c r="C25" s="275">
        <v>5590000</v>
      </c>
      <c r="D25" s="276">
        <v>5590000</v>
      </c>
      <c r="E25" s="117">
        <v>4247721.63</v>
      </c>
      <c r="F25" s="356">
        <f t="shared" si="1"/>
        <v>0.75987864579606434</v>
      </c>
      <c r="G25" s="268">
        <v>3160994.53</v>
      </c>
      <c r="H25" s="337">
        <f>+G25/E25</f>
        <v>0.74416235463151104</v>
      </c>
      <c r="I25" s="268">
        <v>3156177.84</v>
      </c>
      <c r="J25" s="318">
        <v>0.56159748042704627</v>
      </c>
      <c r="K25" s="269">
        <f t="shared" si="0"/>
        <v>0.34584356311176689</v>
      </c>
      <c r="L25" s="297">
        <v>34921</v>
      </c>
      <c r="M25" s="322"/>
      <c r="N25" s="322"/>
      <c r="O25" s="322"/>
    </row>
    <row r="26" spans="1:17" s="271" customFormat="1" ht="15" customHeight="1" x14ac:dyDescent="0.2">
      <c r="A26" s="265"/>
      <c r="B26" s="265" t="s">
        <v>172</v>
      </c>
      <c r="C26" s="275">
        <v>4760097.379999999</v>
      </c>
      <c r="D26" s="276">
        <v>4760097.379999999</v>
      </c>
      <c r="E26" s="117">
        <v>2840900.1899999995</v>
      </c>
      <c r="F26" s="362">
        <f t="shared" si="1"/>
        <v>0.59681556136567948</v>
      </c>
      <c r="G26" s="268">
        <v>1876166.290000001</v>
      </c>
      <c r="H26" s="337">
        <f>+G26/E26</f>
        <v>0.66041260323193585</v>
      </c>
      <c r="I26" s="310">
        <v>1963818.96</v>
      </c>
      <c r="J26" s="503">
        <v>0.65695164393837635</v>
      </c>
      <c r="K26" s="269">
        <f t="shared" si="0"/>
        <v>0.44662020678321568</v>
      </c>
      <c r="L26" s="328" t="s">
        <v>341</v>
      </c>
      <c r="M26" s="322"/>
      <c r="N26" s="322"/>
      <c r="O26" s="322"/>
    </row>
    <row r="27" spans="1:17" s="271" customFormat="1" ht="15" customHeight="1" x14ac:dyDescent="0.2">
      <c r="A27" s="283"/>
      <c r="B27" s="283" t="s">
        <v>491</v>
      </c>
      <c r="C27" s="464">
        <v>10</v>
      </c>
      <c r="D27" s="285">
        <v>10</v>
      </c>
      <c r="E27" s="599">
        <v>0</v>
      </c>
      <c r="F27" s="343">
        <f t="shared" si="1"/>
        <v>0</v>
      </c>
      <c r="G27" s="286">
        <v>0</v>
      </c>
      <c r="H27" s="287" t="s">
        <v>127</v>
      </c>
      <c r="I27" s="285">
        <v>0</v>
      </c>
      <c r="J27" s="381">
        <v>0</v>
      </c>
      <c r="K27" s="288" t="s">
        <v>127</v>
      </c>
      <c r="L27" s="297">
        <v>35</v>
      </c>
      <c r="M27" s="322"/>
      <c r="N27" s="322"/>
      <c r="O27" s="322"/>
    </row>
    <row r="28" spans="1:17" s="271" customFormat="1" ht="15" customHeight="1" x14ac:dyDescent="0.2">
      <c r="A28" s="265"/>
      <c r="B28" s="265" t="s">
        <v>173</v>
      </c>
      <c r="C28" s="463">
        <v>8000000</v>
      </c>
      <c r="D28" s="276">
        <v>8000000</v>
      </c>
      <c r="E28" s="117">
        <v>6486165.0199999996</v>
      </c>
      <c r="F28" s="356">
        <f t="shared" si="1"/>
        <v>0.81077062749999995</v>
      </c>
      <c r="G28" s="268">
        <v>3985488.78</v>
      </c>
      <c r="H28" s="337">
        <f t="shared" ref="H28:H36" si="4">+G28/E28</f>
        <v>0.61445997252780349</v>
      </c>
      <c r="I28" s="268">
        <v>5038027.1500000004</v>
      </c>
      <c r="J28" s="318">
        <v>0.55362935714285721</v>
      </c>
      <c r="K28" s="282">
        <f t="shared" si="0"/>
        <v>0.28744145811123678</v>
      </c>
      <c r="L28" s="297">
        <v>36500</v>
      </c>
      <c r="M28" s="322"/>
      <c r="N28" s="322"/>
      <c r="O28" s="322"/>
    </row>
    <row r="29" spans="1:17" s="271" customFormat="1" ht="15" customHeight="1" x14ac:dyDescent="0.2">
      <c r="A29" s="280"/>
      <c r="B29" s="280" t="s">
        <v>174</v>
      </c>
      <c r="C29" s="467">
        <v>131150</v>
      </c>
      <c r="D29" s="308">
        <v>131150</v>
      </c>
      <c r="E29" s="303">
        <v>142949.65000000037</v>
      </c>
      <c r="F29" s="330">
        <f t="shared" si="1"/>
        <v>1.0899706443004222</v>
      </c>
      <c r="G29" s="281">
        <v>71122.310000000056</v>
      </c>
      <c r="H29" s="348">
        <f t="shared" si="4"/>
        <v>0.49753399186356784</v>
      </c>
      <c r="I29" s="268">
        <v>199995.45</v>
      </c>
      <c r="J29" s="684">
        <v>0.47600965074401169</v>
      </c>
      <c r="K29" s="282">
        <f t="shared" si="0"/>
        <v>-0.2852354891073754</v>
      </c>
      <c r="L29" s="301" t="s">
        <v>176</v>
      </c>
      <c r="N29"/>
    </row>
    <row r="30" spans="1:17" s="271" customFormat="1" ht="15" customHeight="1" x14ac:dyDescent="0.2">
      <c r="A30" s="265"/>
      <c r="B30" s="265" t="s">
        <v>175</v>
      </c>
      <c r="C30" s="305">
        <v>1132060</v>
      </c>
      <c r="D30" s="178">
        <v>1132060</v>
      </c>
      <c r="E30" s="294">
        <v>1013880.37</v>
      </c>
      <c r="F30" s="356">
        <f t="shared" si="1"/>
        <v>0.89560656678974615</v>
      </c>
      <c r="G30" s="117">
        <v>999280.37</v>
      </c>
      <c r="H30" s="337">
        <f t="shared" si="4"/>
        <v>0.98559987900742174</v>
      </c>
      <c r="I30" s="268">
        <v>701382.31</v>
      </c>
      <c r="J30" s="318">
        <v>0.62224513623848177</v>
      </c>
      <c r="K30" s="368">
        <f t="shared" si="0"/>
        <v>0.44554596764780108</v>
      </c>
      <c r="L30" s="273">
        <v>38</v>
      </c>
      <c r="N30"/>
    </row>
    <row r="31" spans="1:17" s="271" customFormat="1" ht="15" customHeight="1" x14ac:dyDescent="0.2">
      <c r="A31" s="265"/>
      <c r="B31" s="265" t="s">
        <v>177</v>
      </c>
      <c r="C31" s="266">
        <v>53548190</v>
      </c>
      <c r="D31" s="594">
        <v>53548190</v>
      </c>
      <c r="E31" s="303">
        <v>56644763.520000003</v>
      </c>
      <c r="F31" s="330">
        <f t="shared" si="1"/>
        <v>1.0578277906312052</v>
      </c>
      <c r="G31" s="351">
        <v>24465024.440000001</v>
      </c>
      <c r="H31" s="597">
        <f t="shared" si="4"/>
        <v>0.43190266707286978</v>
      </c>
      <c r="I31" s="268">
        <v>50342298.880000003</v>
      </c>
      <c r="J31" s="318">
        <v>0.92056694532934191</v>
      </c>
      <c r="K31" s="269">
        <f t="shared" si="0"/>
        <v>0.12519222960046128</v>
      </c>
      <c r="L31" s="273">
        <v>391</v>
      </c>
      <c r="N31"/>
    </row>
    <row r="32" spans="1:17" s="271" customFormat="1" ht="15" customHeight="1" x14ac:dyDescent="0.2">
      <c r="A32" s="265"/>
      <c r="B32" s="265" t="s">
        <v>178</v>
      </c>
      <c r="C32" s="275">
        <v>11878000</v>
      </c>
      <c r="D32" s="598">
        <v>11878000</v>
      </c>
      <c r="E32" s="599">
        <v>8332420.25</v>
      </c>
      <c r="F32" s="343">
        <f t="shared" si="1"/>
        <v>0.70150027361508671</v>
      </c>
      <c r="G32" s="599">
        <v>8332406.5999999996</v>
      </c>
      <c r="H32" s="600">
        <f t="shared" si="4"/>
        <v>0.99999836182050461</v>
      </c>
      <c r="I32" s="268">
        <v>7623008.2000000002</v>
      </c>
      <c r="J32" s="318">
        <v>0.624580761982794</v>
      </c>
      <c r="K32" s="269">
        <f t="shared" si="0"/>
        <v>9.3061955515146844E-2</v>
      </c>
      <c r="L32" s="273">
        <v>392</v>
      </c>
    </row>
    <row r="33" spans="1:18" s="271" customFormat="1" ht="15" customHeight="1" x14ac:dyDescent="0.2">
      <c r="A33" s="265"/>
      <c r="B33" s="289" t="s">
        <v>179</v>
      </c>
      <c r="C33" s="275">
        <v>8606000</v>
      </c>
      <c r="D33" s="598">
        <v>8606000</v>
      </c>
      <c r="E33" s="599">
        <v>5298625.8600000003</v>
      </c>
      <c r="F33" s="601">
        <f t="shared" si="1"/>
        <v>0.61568973506855684</v>
      </c>
      <c r="G33" s="599">
        <v>5208133.72</v>
      </c>
      <c r="H33" s="600">
        <f t="shared" si="4"/>
        <v>0.98292158337067403</v>
      </c>
      <c r="I33" s="268">
        <v>6040332.9299999997</v>
      </c>
      <c r="J33" s="318">
        <v>0.74636512171011982</v>
      </c>
      <c r="K33" s="269">
        <f t="shared" si="0"/>
        <v>-0.1227924153511849</v>
      </c>
      <c r="L33" s="273">
        <v>393</v>
      </c>
      <c r="N33"/>
    </row>
    <row r="34" spans="1:18" s="271" customFormat="1" ht="15" customHeight="1" x14ac:dyDescent="0.2">
      <c r="A34" s="265"/>
      <c r="B34" s="291" t="s">
        <v>351</v>
      </c>
      <c r="C34" s="275">
        <v>10</v>
      </c>
      <c r="D34" s="598">
        <v>10</v>
      </c>
      <c r="E34" s="599">
        <v>3000000</v>
      </c>
      <c r="F34" s="601">
        <f t="shared" si="1"/>
        <v>300000</v>
      </c>
      <c r="G34" s="599">
        <v>0</v>
      </c>
      <c r="H34" s="600" t="s">
        <v>127</v>
      </c>
      <c r="I34" s="268">
        <v>0</v>
      </c>
      <c r="J34" s="318">
        <v>0</v>
      </c>
      <c r="K34" s="269" t="s">
        <v>127</v>
      </c>
      <c r="L34" s="273">
        <v>396</v>
      </c>
      <c r="N34" s="6"/>
    </row>
    <row r="35" spans="1:18" s="271" customFormat="1" ht="15" customHeight="1" x14ac:dyDescent="0.2">
      <c r="A35" s="293"/>
      <c r="B35" s="220" t="s">
        <v>404</v>
      </c>
      <c r="C35" s="275">
        <v>4000000</v>
      </c>
      <c r="D35" s="598">
        <v>4000000</v>
      </c>
      <c r="E35" s="599">
        <v>303132.40000000002</v>
      </c>
      <c r="F35" s="601">
        <f t="shared" si="1"/>
        <v>7.5783100000000006E-2</v>
      </c>
      <c r="G35" s="599">
        <v>292151.71000000002</v>
      </c>
      <c r="H35" s="602">
        <f t="shared" si="4"/>
        <v>0.96377592761446818</v>
      </c>
      <c r="I35" s="268">
        <v>3106590.66</v>
      </c>
      <c r="J35" s="318">
        <v>0.69367194492479178</v>
      </c>
      <c r="K35" s="269">
        <f t="shared" si="0"/>
        <v>-0.90242280584208023</v>
      </c>
      <c r="L35" s="273">
        <v>397</v>
      </c>
      <c r="N35"/>
    </row>
    <row r="36" spans="1:18" s="271" customFormat="1" ht="15" customHeight="1" x14ac:dyDescent="0.2">
      <c r="A36" s="293"/>
      <c r="B36" s="617" t="s">
        <v>749</v>
      </c>
      <c r="C36" s="611"/>
      <c r="D36" s="594">
        <v>0</v>
      </c>
      <c r="E36" s="351">
        <v>2578.09</v>
      </c>
      <c r="F36" s="595" t="s">
        <v>127</v>
      </c>
      <c r="G36" s="351">
        <v>2578.09</v>
      </c>
      <c r="H36" s="596">
        <f t="shared" si="4"/>
        <v>1</v>
      </c>
      <c r="I36" s="268">
        <v>10924.85</v>
      </c>
      <c r="J36" s="685" t="s">
        <v>127</v>
      </c>
      <c r="K36" s="269">
        <f t="shared" si="0"/>
        <v>-0.76401598191279518</v>
      </c>
      <c r="L36" s="273">
        <v>398</v>
      </c>
      <c r="N36"/>
    </row>
    <row r="37" spans="1:18" s="271" customFormat="1" ht="15" customHeight="1" x14ac:dyDescent="0.2">
      <c r="A37" s="293"/>
      <c r="B37" s="233" t="s">
        <v>180</v>
      </c>
      <c r="C37" s="275">
        <v>10292265</v>
      </c>
      <c r="D37" s="502">
        <v>10292265</v>
      </c>
      <c r="E37" s="295">
        <v>9625423.3300000001</v>
      </c>
      <c r="F37" s="358">
        <f t="shared" si="1"/>
        <v>0.93520943446364824</v>
      </c>
      <c r="G37" s="295">
        <v>8843743.9000000004</v>
      </c>
      <c r="H37" s="349">
        <f>+G37/E37</f>
        <v>0.91879012452743736</v>
      </c>
      <c r="I37" s="268">
        <v>9809844.3399999999</v>
      </c>
      <c r="J37" s="612">
        <v>0.97648285001439927</v>
      </c>
      <c r="K37" s="296">
        <f t="shared" si="0"/>
        <v>-1.8799585763865423E-2</v>
      </c>
      <c r="L37" s="273">
        <v>399</v>
      </c>
      <c r="N37"/>
    </row>
    <row r="38" spans="1:18" ht="15" customHeight="1" thickBot="1" x14ac:dyDescent="0.25">
      <c r="A38" s="9"/>
      <c r="B38" s="2" t="s">
        <v>181</v>
      </c>
      <c r="C38" s="158">
        <f>SUM(C15:C37)</f>
        <v>270644266.38</v>
      </c>
      <c r="D38" s="161">
        <f>SUM(D15:D37)</f>
        <v>270644266.38</v>
      </c>
      <c r="E38" s="166">
        <f>SUM(E15:E37)</f>
        <v>151276287.85000002</v>
      </c>
      <c r="F38" s="359">
        <f>+E38/D38</f>
        <v>0.55894879974142697</v>
      </c>
      <c r="G38" s="166">
        <f>SUM(G15:G37)</f>
        <v>99929000.129999995</v>
      </c>
      <c r="H38" s="167">
        <f>+G38/E38</f>
        <v>0.66057279399323898</v>
      </c>
      <c r="I38" s="144">
        <f>SUM(I15:I37)</f>
        <v>146640051.09999999</v>
      </c>
      <c r="J38" s="173">
        <v>0.52349642933398588</v>
      </c>
      <c r="K38" s="173">
        <f>+E38/I38-1</f>
        <v>3.1616442542279133E-2</v>
      </c>
      <c r="L38" s="582" t="s">
        <v>146</v>
      </c>
    </row>
    <row r="39" spans="1:18" ht="15.75" thickBot="1" x14ac:dyDescent="0.3">
      <c r="A39" s="7" t="s">
        <v>220</v>
      </c>
    </row>
    <row r="40" spans="1:18" x14ac:dyDescent="0.2">
      <c r="A40" s="8" t="s">
        <v>282</v>
      </c>
      <c r="C40" s="156" t="s">
        <v>763</v>
      </c>
      <c r="D40" s="715" t="s">
        <v>835</v>
      </c>
      <c r="E40" s="713"/>
      <c r="F40" s="713"/>
      <c r="G40" s="713"/>
      <c r="H40" s="714"/>
      <c r="I40" s="711" t="s">
        <v>834</v>
      </c>
      <c r="J40" s="710"/>
      <c r="K40" s="188"/>
    </row>
    <row r="41" spans="1:18" x14ac:dyDescent="0.2">
      <c r="C41" s="149">
        <v>1</v>
      </c>
      <c r="D41" s="140">
        <v>2</v>
      </c>
      <c r="E41" s="79">
        <v>3</v>
      </c>
      <c r="F41" s="80" t="s">
        <v>36</v>
      </c>
      <c r="G41" s="79">
        <v>4</v>
      </c>
      <c r="H41" s="141" t="s">
        <v>46</v>
      </c>
      <c r="I41" s="79" t="s">
        <v>47</v>
      </c>
      <c r="J41" s="16" t="s">
        <v>48</v>
      </c>
      <c r="K41" s="131" t="s">
        <v>350</v>
      </c>
    </row>
    <row r="42" spans="1:18" ht="25.5" x14ac:dyDescent="0.2">
      <c r="A42" s="1"/>
      <c r="B42" s="2" t="s">
        <v>148</v>
      </c>
      <c r="C42" s="150" t="s">
        <v>44</v>
      </c>
      <c r="D42" s="104" t="s">
        <v>45</v>
      </c>
      <c r="E42" s="81" t="s">
        <v>131</v>
      </c>
      <c r="F42" s="81" t="s">
        <v>18</v>
      </c>
      <c r="G42" s="81" t="s">
        <v>402</v>
      </c>
      <c r="H42" s="105" t="s">
        <v>18</v>
      </c>
      <c r="I42" s="81" t="s">
        <v>131</v>
      </c>
      <c r="J42" s="12" t="s">
        <v>18</v>
      </c>
      <c r="K42" s="132" t="s">
        <v>824</v>
      </c>
      <c r="L42" s="51" t="s">
        <v>159</v>
      </c>
    </row>
    <row r="43" spans="1:18" s="271" customFormat="1" ht="15" customHeight="1" x14ac:dyDescent="0.2">
      <c r="A43" s="280"/>
      <c r="B43" s="280" t="s">
        <v>183</v>
      </c>
      <c r="C43" s="452">
        <v>6794276.5399998426</v>
      </c>
      <c r="D43" s="281">
        <v>6794276.5399998426</v>
      </c>
      <c r="E43" s="281">
        <v>2749658.810000062</v>
      </c>
      <c r="F43" s="330">
        <f t="shared" ref="F43:F59" si="5">+E43/D43</f>
        <v>0.40470222161433034</v>
      </c>
      <c r="G43" s="351">
        <v>1972477.1700000167</v>
      </c>
      <c r="H43" s="440">
        <f>G43/E43</f>
        <v>0.71735342684206416</v>
      </c>
      <c r="I43" s="268">
        <v>3954795.65</v>
      </c>
      <c r="J43" s="380">
        <v>0.3455510400142297</v>
      </c>
      <c r="K43" s="606">
        <f t="shared" si="0"/>
        <v>-0.30472796742353503</v>
      </c>
      <c r="L43" s="270" t="s">
        <v>810</v>
      </c>
      <c r="N43"/>
      <c r="O43"/>
      <c r="P43"/>
      <c r="Q43"/>
      <c r="R43"/>
    </row>
    <row r="44" spans="1:18" s="271" customFormat="1" ht="15" customHeight="1" x14ac:dyDescent="0.2">
      <c r="A44" s="280"/>
      <c r="B44" s="280" t="s">
        <v>184</v>
      </c>
      <c r="C44" s="284">
        <v>60170</v>
      </c>
      <c r="D44" s="281">
        <v>73855</v>
      </c>
      <c r="E44" s="281">
        <v>93695</v>
      </c>
      <c r="F44" s="330">
        <f t="shared" si="5"/>
        <v>1.2686344864938055</v>
      </c>
      <c r="G44" s="281">
        <v>93695</v>
      </c>
      <c r="H44" s="440">
        <f>G44/E44</f>
        <v>1</v>
      </c>
      <c r="I44" s="285">
        <v>171396.93</v>
      </c>
      <c r="J44" s="380">
        <v>2.049432503888192</v>
      </c>
      <c r="K44" s="606">
        <f t="shared" si="0"/>
        <v>-0.45334493447461399</v>
      </c>
      <c r="L44" s="270" t="s">
        <v>196</v>
      </c>
      <c r="N44"/>
      <c r="O44"/>
      <c r="P44"/>
      <c r="Q44"/>
      <c r="R44"/>
    </row>
    <row r="45" spans="1:18" s="271" customFormat="1" ht="15" customHeight="1" x14ac:dyDescent="0.2">
      <c r="A45" s="265"/>
      <c r="B45" s="265" t="s">
        <v>185</v>
      </c>
      <c r="C45" s="352">
        <v>3179057</v>
      </c>
      <c r="D45" s="268">
        <v>3179057</v>
      </c>
      <c r="E45" s="268">
        <v>0</v>
      </c>
      <c r="F45" s="356">
        <f t="shared" si="5"/>
        <v>0</v>
      </c>
      <c r="G45" s="268">
        <v>0</v>
      </c>
      <c r="H45" s="298" t="s">
        <v>127</v>
      </c>
      <c r="I45" s="268">
        <v>0</v>
      </c>
      <c r="J45" s="381">
        <v>0</v>
      </c>
      <c r="K45" s="606" t="s">
        <v>127</v>
      </c>
      <c r="L45" s="273">
        <v>45010</v>
      </c>
      <c r="M45" s="310"/>
      <c r="N45"/>
      <c r="O45"/>
      <c r="P45"/>
      <c r="Q45"/>
      <c r="R45"/>
    </row>
    <row r="46" spans="1:18" s="271" customFormat="1" ht="15" customHeight="1" x14ac:dyDescent="0.2">
      <c r="A46" s="265"/>
      <c r="B46" s="265" t="s">
        <v>186</v>
      </c>
      <c r="C46" s="290">
        <v>1455000</v>
      </c>
      <c r="D46" s="268">
        <v>1455000</v>
      </c>
      <c r="E46" s="268">
        <v>0</v>
      </c>
      <c r="F46" s="356">
        <f t="shared" si="5"/>
        <v>0</v>
      </c>
      <c r="G46" s="268">
        <v>0</v>
      </c>
      <c r="H46" s="584" t="s">
        <v>127</v>
      </c>
      <c r="I46" s="285">
        <v>0</v>
      </c>
      <c r="J46" s="380">
        <v>0</v>
      </c>
      <c r="K46" s="606" t="s">
        <v>127</v>
      </c>
      <c r="L46" s="273">
        <v>45030</v>
      </c>
      <c r="M46" s="310"/>
      <c r="N46"/>
      <c r="O46"/>
      <c r="P46"/>
      <c r="Q46"/>
      <c r="R46"/>
    </row>
    <row r="47" spans="1:18" s="271" customFormat="1" ht="15" customHeight="1" x14ac:dyDescent="0.2">
      <c r="A47" s="265"/>
      <c r="B47" s="289" t="s">
        <v>187</v>
      </c>
      <c r="C47" s="290">
        <v>948980.19</v>
      </c>
      <c r="D47" s="268">
        <v>948980.19</v>
      </c>
      <c r="E47" s="117">
        <v>43462.5</v>
      </c>
      <c r="F47" s="356">
        <f t="shared" si="5"/>
        <v>4.5799164680139427E-2</v>
      </c>
      <c r="G47" s="117">
        <v>43462.5</v>
      </c>
      <c r="H47" s="298" t="s">
        <v>127</v>
      </c>
      <c r="I47" s="268">
        <v>0</v>
      </c>
      <c r="J47" s="312">
        <v>0</v>
      </c>
      <c r="K47" s="606" t="s">
        <v>127</v>
      </c>
      <c r="L47" s="297">
        <v>45043</v>
      </c>
      <c r="M47" s="295"/>
      <c r="N47"/>
      <c r="O47"/>
      <c r="P47"/>
      <c r="Q47"/>
      <c r="R47"/>
    </row>
    <row r="48" spans="1:18" s="271" customFormat="1" ht="15" customHeight="1" x14ac:dyDescent="0.2">
      <c r="A48" s="265"/>
      <c r="B48" s="289" t="s">
        <v>188</v>
      </c>
      <c r="C48" s="290">
        <v>60232343.520000003</v>
      </c>
      <c r="D48" s="268">
        <v>60232343.520000003</v>
      </c>
      <c r="E48" s="117">
        <v>46158978.129999995</v>
      </c>
      <c r="F48" s="300">
        <f t="shared" si="5"/>
        <v>0.76634869959315166</v>
      </c>
      <c r="G48" s="117">
        <v>38538574.460000001</v>
      </c>
      <c r="H48" s="298">
        <f>G48/E48</f>
        <v>0.8349096106820596</v>
      </c>
      <c r="I48" s="268">
        <v>32477776.91</v>
      </c>
      <c r="J48" s="312">
        <v>0.58589581239812083</v>
      </c>
      <c r="K48" s="369">
        <f t="shared" ref="K48" si="6">+E48/I48-1</f>
        <v>0.42124808166249572</v>
      </c>
      <c r="L48" s="299" t="s">
        <v>415</v>
      </c>
      <c r="M48" s="295"/>
      <c r="N48"/>
      <c r="O48"/>
      <c r="P48"/>
      <c r="Q48"/>
      <c r="R48"/>
    </row>
    <row r="49" spans="1:18" s="271" customFormat="1" ht="15" customHeight="1" x14ac:dyDescent="0.2">
      <c r="A49" s="265"/>
      <c r="B49" s="289" t="s">
        <v>405</v>
      </c>
      <c r="C49" s="290" t="s">
        <v>127</v>
      </c>
      <c r="D49" s="268"/>
      <c r="E49" s="117"/>
      <c r="F49" s="300" t="s">
        <v>127</v>
      </c>
      <c r="G49" s="117"/>
      <c r="H49" s="584" t="s">
        <v>127</v>
      </c>
      <c r="I49" s="268"/>
      <c r="J49" s="312" t="s">
        <v>127</v>
      </c>
      <c r="K49" s="470" t="s">
        <v>127</v>
      </c>
      <c r="L49" s="301">
        <v>45050</v>
      </c>
      <c r="M49" s="295"/>
      <c r="N49"/>
      <c r="O49"/>
      <c r="P49"/>
      <c r="Q49"/>
      <c r="R49"/>
    </row>
    <row r="50" spans="1:18" s="271" customFormat="1" ht="15" customHeight="1" x14ac:dyDescent="0.2">
      <c r="A50" s="265"/>
      <c r="B50" s="289" t="s">
        <v>197</v>
      </c>
      <c r="C50" s="290">
        <v>20</v>
      </c>
      <c r="D50" s="117">
        <v>20</v>
      </c>
      <c r="E50" s="117">
        <v>0</v>
      </c>
      <c r="F50" s="300" t="s">
        <v>127</v>
      </c>
      <c r="G50" s="117">
        <v>0</v>
      </c>
      <c r="H50" s="584" t="s">
        <v>127</v>
      </c>
      <c r="I50" s="268">
        <v>0</v>
      </c>
      <c r="J50" s="312" t="s">
        <v>127</v>
      </c>
      <c r="K50" s="470" t="s">
        <v>127</v>
      </c>
      <c r="L50" s="301">
        <v>45051</v>
      </c>
      <c r="M50" s="295"/>
      <c r="N50"/>
      <c r="O50"/>
      <c r="P50"/>
      <c r="Q50"/>
      <c r="R50"/>
    </row>
    <row r="51" spans="1:18" s="271" customFormat="1" ht="15" customHeight="1" x14ac:dyDescent="0.2">
      <c r="A51" s="265"/>
      <c r="B51" s="289" t="s">
        <v>189</v>
      </c>
      <c r="C51" s="290">
        <v>529048.14</v>
      </c>
      <c r="D51" s="117">
        <v>557527.27</v>
      </c>
      <c r="E51" s="117">
        <v>172741.57</v>
      </c>
      <c r="F51" s="300">
        <f t="shared" si="5"/>
        <v>0.30983519424978084</v>
      </c>
      <c r="G51" s="117">
        <v>0</v>
      </c>
      <c r="H51" s="298" t="s">
        <v>127</v>
      </c>
      <c r="I51" s="268">
        <v>0</v>
      </c>
      <c r="J51" s="312">
        <v>0</v>
      </c>
      <c r="K51" s="369" t="s">
        <v>127</v>
      </c>
      <c r="L51" s="297">
        <v>45070</v>
      </c>
      <c r="M51" s="295"/>
      <c r="N51"/>
      <c r="O51"/>
      <c r="P51"/>
      <c r="Q51"/>
      <c r="R51"/>
    </row>
    <row r="52" spans="1:18" s="271" customFormat="1" ht="15" customHeight="1" x14ac:dyDescent="0.2">
      <c r="A52" s="302"/>
      <c r="B52" s="378" t="s">
        <v>190</v>
      </c>
      <c r="C52" s="290">
        <v>736251.96999999939</v>
      </c>
      <c r="D52" s="117">
        <v>12208910.030000005</v>
      </c>
      <c r="E52" s="303">
        <v>12374118.200000003</v>
      </c>
      <c r="F52" s="360">
        <f t="shared" si="5"/>
        <v>1.0135317706162175</v>
      </c>
      <c r="G52" s="303">
        <v>12374118.199999996</v>
      </c>
      <c r="H52" s="353">
        <f>G52/E52</f>
        <v>0.99999999999999944</v>
      </c>
      <c r="I52" s="310">
        <v>4237652.78</v>
      </c>
      <c r="J52" s="312">
        <v>1.2258160151758624</v>
      </c>
      <c r="K52" s="472">
        <f t="shared" ref="K52" si="7">+E52/I52-1</f>
        <v>1.9200406079518393</v>
      </c>
      <c r="L52" s="301" t="s">
        <v>809</v>
      </c>
      <c r="M52" s="322"/>
      <c r="N52"/>
      <c r="O52"/>
      <c r="P52"/>
      <c r="Q52"/>
      <c r="R52"/>
    </row>
    <row r="53" spans="1:18" s="271" customFormat="1" ht="15" customHeight="1" x14ac:dyDescent="0.2">
      <c r="A53" s="283"/>
      <c r="B53" s="283" t="s">
        <v>191</v>
      </c>
      <c r="C53" s="284">
        <v>70</v>
      </c>
      <c r="D53" s="285">
        <v>70</v>
      </c>
      <c r="E53" s="117">
        <v>0</v>
      </c>
      <c r="F53" s="360">
        <f t="shared" si="5"/>
        <v>0</v>
      </c>
      <c r="G53" s="117">
        <v>0</v>
      </c>
      <c r="H53" s="471" t="s">
        <v>127</v>
      </c>
      <c r="I53" s="285">
        <v>0</v>
      </c>
      <c r="J53" s="381" t="s">
        <v>127</v>
      </c>
      <c r="K53" s="472" t="s">
        <v>127</v>
      </c>
      <c r="L53" s="273">
        <v>461</v>
      </c>
      <c r="M53" s="322"/>
      <c r="N53"/>
      <c r="O53"/>
      <c r="P53"/>
      <c r="Q53"/>
      <c r="R53"/>
    </row>
    <row r="54" spans="1:18" s="271" customFormat="1" ht="15" customHeight="1" x14ac:dyDescent="0.2">
      <c r="A54" s="293"/>
      <c r="B54" s="304" t="s">
        <v>397</v>
      </c>
      <c r="C54" s="305">
        <v>10</v>
      </c>
      <c r="D54" s="306">
        <v>10</v>
      </c>
      <c r="E54" s="307">
        <v>0</v>
      </c>
      <c r="F54" s="361" t="s">
        <v>127</v>
      </c>
      <c r="G54" s="307">
        <v>0</v>
      </c>
      <c r="H54" s="585" t="s">
        <v>127</v>
      </c>
      <c r="I54" s="268">
        <v>0</v>
      </c>
      <c r="J54" s="319" t="s">
        <v>127</v>
      </c>
      <c r="K54" s="583" t="s">
        <v>127</v>
      </c>
      <c r="L54" s="273">
        <v>462</v>
      </c>
      <c r="N54"/>
      <c r="O54"/>
      <c r="P54"/>
      <c r="Q54"/>
      <c r="R54"/>
    </row>
    <row r="55" spans="1:18" s="271" customFormat="1" ht="15" customHeight="1" x14ac:dyDescent="0.2">
      <c r="A55" s="265"/>
      <c r="B55" s="265" t="s">
        <v>406</v>
      </c>
      <c r="C55" s="266" t="s">
        <v>127</v>
      </c>
      <c r="D55" s="267"/>
      <c r="E55" s="268"/>
      <c r="F55" s="356" t="s">
        <v>127</v>
      </c>
      <c r="G55" s="268"/>
      <c r="H55" s="586" t="s">
        <v>127</v>
      </c>
      <c r="I55" s="268"/>
      <c r="J55" s="318" t="s">
        <v>127</v>
      </c>
      <c r="K55" s="470" t="s">
        <v>127</v>
      </c>
      <c r="L55" s="273">
        <v>46403</v>
      </c>
      <c r="N55"/>
      <c r="O55"/>
      <c r="P55"/>
      <c r="Q55"/>
      <c r="R55"/>
    </row>
    <row r="56" spans="1:18" s="271" customFormat="1" ht="15" customHeight="1" x14ac:dyDescent="0.2">
      <c r="A56" s="265"/>
      <c r="B56" s="265" t="s">
        <v>194</v>
      </c>
      <c r="C56" s="290" t="s">
        <v>127</v>
      </c>
      <c r="D56" s="117"/>
      <c r="E56" s="268"/>
      <c r="F56" s="356" t="s">
        <v>127</v>
      </c>
      <c r="G56" s="268"/>
      <c r="H56" s="337" t="s">
        <v>127</v>
      </c>
      <c r="I56" s="268"/>
      <c r="J56" s="318" t="s">
        <v>127</v>
      </c>
      <c r="K56" s="369" t="s">
        <v>127</v>
      </c>
      <c r="L56" s="273">
        <v>46401</v>
      </c>
      <c r="N56"/>
      <c r="O56"/>
      <c r="P56"/>
      <c r="Q56"/>
      <c r="R56"/>
    </row>
    <row r="57" spans="1:18" s="271" customFormat="1" ht="15" customHeight="1" x14ac:dyDescent="0.2">
      <c r="A57" s="302"/>
      <c r="B57" s="302" t="s">
        <v>195</v>
      </c>
      <c r="C57" s="290">
        <v>1000000</v>
      </c>
      <c r="D57" s="117">
        <v>1000000</v>
      </c>
      <c r="E57" s="309">
        <v>490019.4</v>
      </c>
      <c r="F57" s="362">
        <f t="shared" si="5"/>
        <v>0.49001940000000005</v>
      </c>
      <c r="G57" s="309">
        <v>122504.85</v>
      </c>
      <c r="H57" s="353">
        <f t="shared" ref="H57:H58" si="8">G57/E57</f>
        <v>0.25</v>
      </c>
      <c r="I57" s="268">
        <v>0</v>
      </c>
      <c r="J57" s="684">
        <v>0</v>
      </c>
      <c r="K57" s="472" t="s">
        <v>127</v>
      </c>
      <c r="L57" s="273">
        <v>46402</v>
      </c>
      <c r="N57"/>
    </row>
    <row r="58" spans="1:18" s="271" customFormat="1" ht="15" customHeight="1" x14ac:dyDescent="0.2">
      <c r="A58" s="283"/>
      <c r="B58" s="283" t="s">
        <v>192</v>
      </c>
      <c r="C58" s="284">
        <v>3456961.29</v>
      </c>
      <c r="D58" s="285">
        <v>3721464.06</v>
      </c>
      <c r="E58" s="286">
        <v>316807.64</v>
      </c>
      <c r="F58" s="343">
        <f t="shared" si="5"/>
        <v>8.5129840001733084E-2</v>
      </c>
      <c r="G58" s="286">
        <v>296776.81</v>
      </c>
      <c r="H58" s="353">
        <f t="shared" si="8"/>
        <v>0.93677289474458381</v>
      </c>
      <c r="I58" s="268">
        <v>1997108.88</v>
      </c>
      <c r="J58" s="684">
        <v>1.8241726101887701</v>
      </c>
      <c r="K58" s="472">
        <f t="shared" ref="K58:K59" si="9">+E58/I58-1</f>
        <v>-0.84136686628723012</v>
      </c>
      <c r="L58" s="273">
        <v>49</v>
      </c>
      <c r="N58"/>
    </row>
    <row r="59" spans="1:18" s="271" customFormat="1" ht="15" customHeight="1" x14ac:dyDescent="0.2">
      <c r="A59" s="293"/>
      <c r="B59" s="293" t="s">
        <v>193</v>
      </c>
      <c r="C59" s="374">
        <v>540420</v>
      </c>
      <c r="D59" s="374">
        <v>559420</v>
      </c>
      <c r="E59" s="310">
        <v>392059.78</v>
      </c>
      <c r="F59" s="363">
        <f t="shared" si="5"/>
        <v>0.7008326123485038</v>
      </c>
      <c r="G59" s="310">
        <v>391299.78</v>
      </c>
      <c r="H59" s="338">
        <f>G59/E59</f>
        <v>0.99806152010797944</v>
      </c>
      <c r="I59" s="268">
        <v>609631.93999999994</v>
      </c>
      <c r="J59" s="382">
        <v>1.1314918402293985</v>
      </c>
      <c r="K59" s="472">
        <f t="shared" si="9"/>
        <v>-0.35689101197683304</v>
      </c>
      <c r="L59" s="273" t="s">
        <v>741</v>
      </c>
      <c r="N59"/>
    </row>
    <row r="60" spans="1:18" ht="15" customHeight="1" x14ac:dyDescent="0.2">
      <c r="A60" s="9"/>
      <c r="B60" s="2" t="s">
        <v>198</v>
      </c>
      <c r="C60" s="154">
        <f>SUM(C43:C59)</f>
        <v>78932608.649999857</v>
      </c>
      <c r="D60" s="144">
        <f>SUM(D43:D59)</f>
        <v>90730933.60999985</v>
      </c>
      <c r="E60" s="76">
        <f>SUM(E43:E59)</f>
        <v>62791541.030000061</v>
      </c>
      <c r="F60" s="82">
        <f t="shared" si="1"/>
        <v>0.69206320856241621</v>
      </c>
      <c r="G60" s="76">
        <f>SUM(G43:G59)</f>
        <v>53832908.770000018</v>
      </c>
      <c r="H60" s="162">
        <f>+G60/E60</f>
        <v>0.85732740249646278</v>
      </c>
      <c r="I60" s="76">
        <f>SUM(I43:I59)</f>
        <v>43448363.090000004</v>
      </c>
      <c r="J60" s="36">
        <v>0.55025453560582593</v>
      </c>
      <c r="K60" s="136">
        <f>+E60/I60-1</f>
        <v>0.44519923339648315</v>
      </c>
      <c r="M60" s="39"/>
      <c r="N60" s="39"/>
      <c r="O60" s="39"/>
      <c r="P60" s="39"/>
    </row>
    <row r="61" spans="1:18" s="271" customFormat="1" ht="15" customHeight="1" x14ac:dyDescent="0.2">
      <c r="A61" s="265"/>
      <c r="B61" s="265" t="s">
        <v>200</v>
      </c>
      <c r="C61" s="266">
        <v>2200010</v>
      </c>
      <c r="D61" s="267">
        <v>2200010</v>
      </c>
      <c r="E61" s="268">
        <v>1360612.88</v>
      </c>
      <c r="F61" s="356">
        <f t="shared" ref="F61:F66" si="10">+E61/D61</f>
        <v>0.61845758882914159</v>
      </c>
      <c r="G61" s="268">
        <v>160612.88</v>
      </c>
      <c r="H61" s="337">
        <f>G61/E61</f>
        <v>0.11804450947134942</v>
      </c>
      <c r="I61" s="268">
        <v>1172727.82</v>
      </c>
      <c r="J61" s="318">
        <v>0.31695346486486486</v>
      </c>
      <c r="K61" s="269">
        <f t="shared" si="0"/>
        <v>0.16021199190107027</v>
      </c>
      <c r="L61" s="273" t="s">
        <v>201</v>
      </c>
      <c r="N61"/>
    </row>
    <row r="62" spans="1:18" s="271" customFormat="1" ht="15" customHeight="1" x14ac:dyDescent="0.2">
      <c r="A62" s="265"/>
      <c r="B62" s="265" t="s">
        <v>202</v>
      </c>
      <c r="C62" s="266">
        <v>1528966</v>
      </c>
      <c r="D62" s="267">
        <v>1528966</v>
      </c>
      <c r="E62" s="268">
        <v>1596377.09</v>
      </c>
      <c r="F62" s="356">
        <f t="shared" si="10"/>
        <v>1.0440893322676894</v>
      </c>
      <c r="G62" s="268">
        <v>834009.37</v>
      </c>
      <c r="H62" s="337">
        <f t="shared" ref="H62:H66" si="11">+G62/E62</f>
        <v>0.52243882427553501</v>
      </c>
      <c r="I62" s="268">
        <v>1055471.6299999999</v>
      </c>
      <c r="J62" s="318">
        <v>0.7314375021656121</v>
      </c>
      <c r="K62" s="269">
        <f t="shared" si="0"/>
        <v>0.51247749785562702</v>
      </c>
      <c r="L62" s="273">
        <v>54</v>
      </c>
      <c r="N62"/>
    </row>
    <row r="63" spans="1:18" s="271" customFormat="1" ht="15" customHeight="1" x14ac:dyDescent="0.2">
      <c r="A63" s="265"/>
      <c r="B63" s="265" t="s">
        <v>203</v>
      </c>
      <c r="C63" s="266">
        <v>2818914</v>
      </c>
      <c r="D63" s="267">
        <v>2818914</v>
      </c>
      <c r="E63" s="268">
        <v>2635298.5299999998</v>
      </c>
      <c r="F63" s="356">
        <f t="shared" si="10"/>
        <v>0.93486304654913199</v>
      </c>
      <c r="G63" s="268">
        <v>2569781.4700000002</v>
      </c>
      <c r="H63" s="337">
        <f t="shared" si="11"/>
        <v>0.97513865725110105</v>
      </c>
      <c r="I63" s="268">
        <v>2690762.53</v>
      </c>
      <c r="J63" s="318">
        <v>0.74764171436510141</v>
      </c>
      <c r="K63" s="269">
        <f t="shared" si="0"/>
        <v>-2.0612744298918129E-2</v>
      </c>
      <c r="L63" s="273">
        <v>55000</v>
      </c>
      <c r="N63"/>
    </row>
    <row r="64" spans="1:18" s="271" customFormat="1" ht="15" customHeight="1" x14ac:dyDescent="0.2">
      <c r="A64" s="265"/>
      <c r="B64" s="265" t="s">
        <v>204</v>
      </c>
      <c r="C64" s="266">
        <v>27512353</v>
      </c>
      <c r="D64" s="267">
        <v>27512353</v>
      </c>
      <c r="E64" s="268">
        <v>6521057.4800000004</v>
      </c>
      <c r="F64" s="356">
        <f t="shared" si="10"/>
        <v>0.23702289222590306</v>
      </c>
      <c r="G64" s="268">
        <v>4965177.67</v>
      </c>
      <c r="H64" s="337">
        <f t="shared" si="11"/>
        <v>0.76140682477161659</v>
      </c>
      <c r="I64" s="268">
        <v>9373584.8100000005</v>
      </c>
      <c r="J64" s="318">
        <v>0.30478227011550713</v>
      </c>
      <c r="K64" s="269">
        <f t="shared" si="0"/>
        <v>-0.30431551938985446</v>
      </c>
      <c r="L64" s="273" t="s">
        <v>808</v>
      </c>
      <c r="N64"/>
    </row>
    <row r="65" spans="1:14" s="271" customFormat="1" ht="15" customHeight="1" x14ac:dyDescent="0.2">
      <c r="A65" s="265"/>
      <c r="B65" s="265" t="s">
        <v>205</v>
      </c>
      <c r="C65" s="266">
        <v>2636153</v>
      </c>
      <c r="D65" s="267">
        <v>2636153</v>
      </c>
      <c r="E65" s="268">
        <v>2078106.33</v>
      </c>
      <c r="F65" s="356">
        <f t="shared" si="10"/>
        <v>0.78831021188830852</v>
      </c>
      <c r="G65" s="268">
        <v>1806667.77</v>
      </c>
      <c r="H65" s="337">
        <f t="shared" si="11"/>
        <v>0.86938177508943926</v>
      </c>
      <c r="I65" s="268">
        <v>2122818.5600000001</v>
      </c>
      <c r="J65" s="318">
        <v>0.81644983577302066</v>
      </c>
      <c r="K65" s="269">
        <f t="shared" si="0"/>
        <v>-2.1062671507827813E-2</v>
      </c>
      <c r="L65" s="273" t="s">
        <v>206</v>
      </c>
      <c r="N65"/>
    </row>
    <row r="66" spans="1:14" s="271" customFormat="1" ht="15" customHeight="1" x14ac:dyDescent="0.2">
      <c r="A66" s="265"/>
      <c r="B66" s="293" t="s">
        <v>207</v>
      </c>
      <c r="C66" s="469">
        <v>17527592.620000001</v>
      </c>
      <c r="D66" s="276">
        <v>17527592.620000001</v>
      </c>
      <c r="E66" s="278">
        <v>282466.15999999997</v>
      </c>
      <c r="F66" s="356">
        <f t="shared" si="10"/>
        <v>1.6115513757302281E-2</v>
      </c>
      <c r="G66" s="278">
        <v>282466.15999999997</v>
      </c>
      <c r="H66" s="337">
        <f t="shared" si="11"/>
        <v>1</v>
      </c>
      <c r="I66" s="268">
        <v>1242215.24</v>
      </c>
      <c r="J66" s="503">
        <v>62079.722138930527</v>
      </c>
      <c r="K66" s="269">
        <f t="shared" si="0"/>
        <v>-0.77261093657166857</v>
      </c>
      <c r="L66" s="270" t="s">
        <v>208</v>
      </c>
    </row>
    <row r="67" spans="1:14" ht="15" customHeight="1" thickBot="1" x14ac:dyDescent="0.25">
      <c r="A67" s="9"/>
      <c r="B67" s="499" t="s">
        <v>42</v>
      </c>
      <c r="C67" s="481">
        <f>SUM(C61:C66)</f>
        <v>54223988.620000005</v>
      </c>
      <c r="D67" s="144">
        <f>SUM(D61:D66)</f>
        <v>54223988.620000005</v>
      </c>
      <c r="E67" s="76">
        <f>SUM(E61:E66)</f>
        <v>14473918.470000001</v>
      </c>
      <c r="F67" s="82">
        <f t="shared" si="1"/>
        <v>0.26692832523687554</v>
      </c>
      <c r="G67" s="76">
        <f>SUM(G61:G66)</f>
        <v>10618715.32</v>
      </c>
      <c r="H67" s="162">
        <f>+G67/E67</f>
        <v>0.73364482064821246</v>
      </c>
      <c r="I67" s="76">
        <f>SUM(I61:I66)</f>
        <v>17657580.59</v>
      </c>
      <c r="J67" s="36">
        <v>0.41944876002176879</v>
      </c>
      <c r="K67" s="218">
        <f>+E67/I67-1</f>
        <v>-0.18030001923383543</v>
      </c>
    </row>
    <row r="68" spans="1:14" s="6" customFormat="1" ht="19.5" customHeight="1" thickBot="1" x14ac:dyDescent="0.25">
      <c r="A68" s="5"/>
      <c r="B68" s="4" t="s">
        <v>199</v>
      </c>
      <c r="C68" s="155">
        <f>+C11+C14+C38+C60+C67</f>
        <v>2560868219.5</v>
      </c>
      <c r="D68" s="146">
        <f>+D11+D14+D38+D60+D67</f>
        <v>2572666544.46</v>
      </c>
      <c r="E68" s="147">
        <f>+E11+E14+E38+E60+E67</f>
        <v>1571756365.8000002</v>
      </c>
      <c r="F68" s="172">
        <f t="shared" si="1"/>
        <v>0.61094445729262215</v>
      </c>
      <c r="G68" s="147">
        <f>+G11+G14+G38+G60+G67</f>
        <v>1264824742.7699997</v>
      </c>
      <c r="H68" s="165">
        <f>+G68/E68</f>
        <v>0.80472061083476065</v>
      </c>
      <c r="I68" s="139">
        <f>+I11+I14+I38+I60+I67</f>
        <v>1600387282.7299995</v>
      </c>
      <c r="J68" s="174">
        <v>0.63763618117138543</v>
      </c>
      <c r="K68" s="138">
        <f t="shared" si="0"/>
        <v>-1.7889992777972874E-2</v>
      </c>
      <c r="L68" s="14"/>
    </row>
    <row r="71" spans="1:14" x14ac:dyDescent="0.2">
      <c r="B71" s="238"/>
    </row>
    <row r="72" spans="1:14" x14ac:dyDescent="0.2">
      <c r="E72" s="39"/>
      <c r="G72" s="39"/>
    </row>
    <row r="73" spans="1:14" x14ac:dyDescent="0.2">
      <c r="E73" s="39"/>
    </row>
    <row r="74" spans="1:14" x14ac:dyDescent="0.2">
      <c r="E74" s="238"/>
    </row>
    <row r="75" spans="1:14" x14ac:dyDescent="0.2">
      <c r="E75" s="39"/>
    </row>
    <row r="76" spans="1:14" x14ac:dyDescent="0.2">
      <c r="E76" s="39"/>
    </row>
    <row r="77" spans="1:14" x14ac:dyDescent="0.2">
      <c r="C77" s="39"/>
    </row>
    <row r="79" spans="1:14" x14ac:dyDescent="0.2">
      <c r="C79" s="238"/>
      <c r="E79" s="39"/>
    </row>
    <row r="80" spans="1:14" x14ac:dyDescent="0.2">
      <c r="E80" s="39"/>
    </row>
    <row r="81" spans="5:5" x14ac:dyDescent="0.2">
      <c r="E81" s="39"/>
    </row>
    <row r="82" spans="5:5" x14ac:dyDescent="0.2">
      <c r="E82" s="238"/>
    </row>
    <row r="136" spans="12:15" x14ac:dyDescent="0.2">
      <c r="L136" s="576"/>
      <c r="O136" s="577">
        <v>0.58699999999999997</v>
      </c>
    </row>
    <row r="137" spans="12:15" x14ac:dyDescent="0.2">
      <c r="L137" s="576"/>
      <c r="O137" s="577">
        <v>0.52900000000000003</v>
      </c>
    </row>
  </sheetData>
  <mergeCells count="4">
    <mergeCell ref="I2:J2"/>
    <mergeCell ref="I40:J40"/>
    <mergeCell ref="D2:H2"/>
    <mergeCell ref="D40:H4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fitToWidth="0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rowBreaks count="1" manualBreakCount="1">
    <brk id="38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2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42578125" style="89" bestFit="1" customWidth="1"/>
  </cols>
  <sheetData>
    <row r="1" spans="1:13" ht="15" x14ac:dyDescent="0.25">
      <c r="A1" s="7" t="s">
        <v>125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B17" sqref="B17"/>
    </sheetView>
  </sheetViews>
  <sheetFormatPr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</cols>
  <sheetData>
    <row r="1" spans="1:16" ht="15.75" thickBot="1" x14ac:dyDescent="0.3">
      <c r="A1" s="7" t="s">
        <v>819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4" customHeight="1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2" customHeight="1" x14ac:dyDescent="0.2">
      <c r="A5" s="19">
        <v>1</v>
      </c>
      <c r="B5" s="19" t="s">
        <v>0</v>
      </c>
      <c r="C5" s="151" t="s">
        <v>127</v>
      </c>
      <c r="D5" s="195"/>
      <c r="E5" s="26"/>
      <c r="F5" s="41" t="s">
        <v>127</v>
      </c>
      <c r="G5" s="26"/>
      <c r="H5" s="41" t="s">
        <v>127</v>
      </c>
      <c r="I5" s="26"/>
      <c r="J5" s="145" t="s">
        <v>127</v>
      </c>
      <c r="K5" s="26"/>
      <c r="L5" s="41" t="s">
        <v>127</v>
      </c>
      <c r="M5" s="201" t="s">
        <v>127</v>
      </c>
      <c r="N5" s="26"/>
      <c r="O5" s="41" t="s">
        <v>127</v>
      </c>
      <c r="P5" s="201" t="s">
        <v>127</v>
      </c>
    </row>
    <row r="6" spans="1:16" ht="12" customHeight="1" x14ac:dyDescent="0.2">
      <c r="A6" s="20">
        <v>2</v>
      </c>
      <c r="B6" s="20" t="s">
        <v>1</v>
      </c>
      <c r="C6" s="151">
        <v>0</v>
      </c>
      <c r="D6" s="195">
        <v>2657272.61</v>
      </c>
      <c r="E6" s="26">
        <v>1464554.75</v>
      </c>
      <c r="F6" s="41">
        <f t="shared" ref="F6:F17" si="0">E6/D6</f>
        <v>0.55114960523376644</v>
      </c>
      <c r="G6" s="26">
        <v>625689.56000000006</v>
      </c>
      <c r="H6" s="264">
        <f t="shared" ref="H6:H17" si="1">G6/D6</f>
        <v>0.23546306752471291</v>
      </c>
      <c r="I6" s="26">
        <v>256470.25</v>
      </c>
      <c r="J6" s="170">
        <f t="shared" ref="J6:J17" si="2">I6/D6</f>
        <v>9.6516348768596993E-2</v>
      </c>
      <c r="K6" s="26"/>
      <c r="L6" s="390" t="s">
        <v>127</v>
      </c>
      <c r="M6" s="201" t="s">
        <v>127</v>
      </c>
      <c r="N6" s="26"/>
      <c r="O6" s="390" t="s">
        <v>127</v>
      </c>
      <c r="P6" s="201" t="s">
        <v>127</v>
      </c>
    </row>
    <row r="7" spans="1:16" ht="12" customHeight="1" x14ac:dyDescent="0.2">
      <c r="A7" s="20">
        <v>3</v>
      </c>
      <c r="B7" s="20" t="s">
        <v>2</v>
      </c>
      <c r="C7" s="151" t="s">
        <v>127</v>
      </c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122" t="s">
        <v>127</v>
      </c>
      <c r="M7" s="203" t="s">
        <v>127</v>
      </c>
      <c r="N7" s="26"/>
      <c r="O7" s="122" t="s">
        <v>127</v>
      </c>
      <c r="P7" s="203" t="s">
        <v>127</v>
      </c>
    </row>
    <row r="8" spans="1:16" ht="12" customHeight="1" x14ac:dyDescent="0.2">
      <c r="A8" s="222">
        <v>4</v>
      </c>
      <c r="B8" s="514" t="s">
        <v>3</v>
      </c>
      <c r="C8" s="151">
        <v>0</v>
      </c>
      <c r="D8" s="195">
        <v>12808585.92</v>
      </c>
      <c r="E8" s="26">
        <v>10016228.43</v>
      </c>
      <c r="F8" s="41">
        <f t="shared" si="0"/>
        <v>0.78199330453490057</v>
      </c>
      <c r="G8" s="26">
        <v>8572903.4199999999</v>
      </c>
      <c r="H8" s="41">
        <f t="shared" si="1"/>
        <v>0.66930912385994279</v>
      </c>
      <c r="I8" s="26">
        <v>7883172.4199999999</v>
      </c>
      <c r="J8" s="170">
        <f t="shared" si="2"/>
        <v>0.61546001012420892</v>
      </c>
      <c r="K8" s="26"/>
      <c r="L8" s="392" t="s">
        <v>127</v>
      </c>
      <c r="M8" s="421" t="s">
        <v>127</v>
      </c>
      <c r="N8" s="26"/>
      <c r="O8" s="392" t="s">
        <v>127</v>
      </c>
      <c r="P8" s="421" t="s">
        <v>127</v>
      </c>
    </row>
    <row r="9" spans="1:16" ht="12" customHeight="1" x14ac:dyDescent="0.2">
      <c r="A9" s="48">
        <v>5</v>
      </c>
      <c r="B9" s="48" t="s">
        <v>441</v>
      </c>
      <c r="C9" s="168" t="s">
        <v>127</v>
      </c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70" t="s">
        <v>127</v>
      </c>
      <c r="M9" s="468" t="s">
        <v>127</v>
      </c>
      <c r="N9" s="30"/>
      <c r="O9" s="70" t="s">
        <v>127</v>
      </c>
      <c r="P9" s="468" t="s">
        <v>127</v>
      </c>
    </row>
    <row r="10" spans="1:16" ht="18" customHeight="1" x14ac:dyDescent="0.2">
      <c r="A10" s="9"/>
      <c r="B10" s="2" t="s">
        <v>4</v>
      </c>
      <c r="C10" s="154">
        <f>SUM(C5:C9)</f>
        <v>0</v>
      </c>
      <c r="D10" s="144">
        <f>SUM(D5:D9)</f>
        <v>15465858.529999999</v>
      </c>
      <c r="E10" s="76">
        <f>SUM(E5:E9)</f>
        <v>11480783.18</v>
      </c>
      <c r="F10" s="82">
        <f t="shared" si="0"/>
        <v>0.74233080289271214</v>
      </c>
      <c r="G10" s="76">
        <f>SUM(G5:G9)</f>
        <v>9198592.9800000004</v>
      </c>
      <c r="H10" s="82">
        <f t="shared" si="1"/>
        <v>0.59476769182628753</v>
      </c>
      <c r="I10" s="76">
        <f>SUM(I5:I9)</f>
        <v>8139642.6699999999</v>
      </c>
      <c r="J10" s="162">
        <f t="shared" si="2"/>
        <v>0.52629749937328574</v>
      </c>
      <c r="K10" s="521">
        <f>SUM(K5:K9)</f>
        <v>0</v>
      </c>
      <c r="L10" s="82" t="s">
        <v>127</v>
      </c>
      <c r="M10" s="204" t="s">
        <v>127</v>
      </c>
      <c r="N10" s="521">
        <f>SUM(N5:N9)</f>
        <v>0</v>
      </c>
      <c r="O10" s="82" t="s">
        <v>127</v>
      </c>
      <c r="P10" s="204" t="s">
        <v>127</v>
      </c>
    </row>
    <row r="11" spans="1:16" ht="12" customHeight="1" x14ac:dyDescent="0.2">
      <c r="A11" s="19">
        <v>6</v>
      </c>
      <c r="B11" s="19" t="s">
        <v>5</v>
      </c>
      <c r="C11" s="151" t="s">
        <v>127</v>
      </c>
      <c r="D11" s="195"/>
      <c r="E11" s="26"/>
      <c r="F11" s="41" t="s">
        <v>127</v>
      </c>
      <c r="G11" s="26"/>
      <c r="H11" s="41" t="s">
        <v>127</v>
      </c>
      <c r="I11" s="26"/>
      <c r="J11" s="145" t="s">
        <v>127</v>
      </c>
      <c r="K11" s="26"/>
      <c r="L11" s="41" t="s">
        <v>127</v>
      </c>
      <c r="M11" s="211" t="s">
        <v>127</v>
      </c>
      <c r="N11" s="26"/>
      <c r="O11" s="41" t="s">
        <v>127</v>
      </c>
      <c r="P11" s="211" t="s">
        <v>127</v>
      </c>
    </row>
    <row r="12" spans="1:16" ht="12" customHeight="1" x14ac:dyDescent="0.2">
      <c r="A12" s="21">
        <v>7</v>
      </c>
      <c r="B12" s="21" t="s">
        <v>6</v>
      </c>
      <c r="C12" s="153" t="s">
        <v>127</v>
      </c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211" t="s">
        <v>127</v>
      </c>
      <c r="N12" s="171"/>
      <c r="O12" s="371" t="s">
        <v>127</v>
      </c>
      <c r="P12" s="211" t="s">
        <v>127</v>
      </c>
    </row>
    <row r="13" spans="1:16" ht="18" customHeight="1" x14ac:dyDescent="0.2">
      <c r="A13" s="9"/>
      <c r="B13" s="2" t="s">
        <v>7</v>
      </c>
      <c r="C13" s="154">
        <f>SUM(C11:C12)</f>
        <v>0</v>
      </c>
      <c r="D13" s="144">
        <f t="shared" ref="D13:I13" si="3">SUM(D11:D12)</f>
        <v>0</v>
      </c>
      <c r="E13" s="76">
        <f t="shared" si="3"/>
        <v>0</v>
      </c>
      <c r="F13" s="82" t="s">
        <v>127</v>
      </c>
      <c r="G13" s="76">
        <f t="shared" si="3"/>
        <v>0</v>
      </c>
      <c r="H13" s="82" t="s">
        <v>127</v>
      </c>
      <c r="I13" s="76">
        <f t="shared" si="3"/>
        <v>0</v>
      </c>
      <c r="J13" s="162" t="s">
        <v>127</v>
      </c>
      <c r="K13" s="521">
        <f>SUM(K11:K12)</f>
        <v>0</v>
      </c>
      <c r="L13" s="82" t="s">
        <v>127</v>
      </c>
      <c r="M13" s="204" t="s">
        <v>127</v>
      </c>
      <c r="N13" s="521">
        <f>SUM(N11:N12)</f>
        <v>0</v>
      </c>
      <c r="O13" s="82" t="s">
        <v>127</v>
      </c>
      <c r="P13" s="204" t="s">
        <v>127</v>
      </c>
    </row>
    <row r="14" spans="1:16" ht="12" customHeight="1" x14ac:dyDescent="0.2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26"/>
      <c r="L14" s="41" t="s">
        <v>127</v>
      </c>
      <c r="M14" s="211" t="s">
        <v>127</v>
      </c>
      <c r="N14" s="26"/>
      <c r="O14" s="41" t="s">
        <v>127</v>
      </c>
      <c r="P14" s="211" t="s">
        <v>127</v>
      </c>
    </row>
    <row r="15" spans="1:16" ht="12" customHeight="1" x14ac:dyDescent="0.2">
      <c r="A15" s="21">
        <v>9</v>
      </c>
      <c r="B15" s="21" t="s">
        <v>9</v>
      </c>
      <c r="C15" s="168" t="s">
        <v>127</v>
      </c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30"/>
      <c r="L15" s="371" t="s">
        <v>127</v>
      </c>
      <c r="M15" s="482" t="s">
        <v>127</v>
      </c>
      <c r="N15" s="30"/>
      <c r="O15" s="371" t="s">
        <v>127</v>
      </c>
      <c r="P15" s="482" t="s">
        <v>127</v>
      </c>
    </row>
    <row r="16" spans="1:16" ht="12" customHeight="1" thickBot="1" x14ac:dyDescent="0.25">
      <c r="A16" s="9"/>
      <c r="B16" s="2" t="s">
        <v>10</v>
      </c>
      <c r="C16" s="481">
        <f>SUM(C14:C15)</f>
        <v>0</v>
      </c>
      <c r="D16" s="144">
        <f t="shared" ref="D16:I16" si="4">SUM(D14:D15)</f>
        <v>0</v>
      </c>
      <c r="E16" s="76">
        <f t="shared" si="4"/>
        <v>0</v>
      </c>
      <c r="F16" s="82" t="s">
        <v>127</v>
      </c>
      <c r="G16" s="76">
        <f t="shared" si="4"/>
        <v>0</v>
      </c>
      <c r="H16" s="82" t="s">
        <v>127</v>
      </c>
      <c r="I16" s="76">
        <f t="shared" si="4"/>
        <v>0</v>
      </c>
      <c r="J16" s="162" t="s">
        <v>127</v>
      </c>
      <c r="K16" s="521">
        <f>SUM(K14:K15)</f>
        <v>0</v>
      </c>
      <c r="L16" s="82" t="s">
        <v>127</v>
      </c>
      <c r="M16" s="557" t="s">
        <v>127</v>
      </c>
      <c r="N16" s="521">
        <f>SUM(N14:N15)</f>
        <v>0</v>
      </c>
      <c r="O16" s="82" t="s">
        <v>127</v>
      </c>
      <c r="P16" s="557" t="s">
        <v>127</v>
      </c>
    </row>
    <row r="17" spans="1:16" ht="20.25" customHeight="1" thickBot="1" x14ac:dyDescent="0.25">
      <c r="A17" s="5"/>
      <c r="B17" s="4" t="s">
        <v>11</v>
      </c>
      <c r="C17" s="155">
        <f>+C10+C13+C16</f>
        <v>0</v>
      </c>
      <c r="D17" s="146">
        <f t="shared" ref="D17:I17" si="5">+D10+D13+D16</f>
        <v>15465858.529999999</v>
      </c>
      <c r="E17" s="147">
        <f t="shared" si="5"/>
        <v>11480783.18</v>
      </c>
      <c r="F17" s="172">
        <f t="shared" si="0"/>
        <v>0.74233080289271214</v>
      </c>
      <c r="G17" s="147">
        <f t="shared" si="5"/>
        <v>9198592.9800000004</v>
      </c>
      <c r="H17" s="172">
        <f t="shared" si="1"/>
        <v>0.59476769182628753</v>
      </c>
      <c r="I17" s="147">
        <f t="shared" si="5"/>
        <v>8139642.6699999999</v>
      </c>
      <c r="J17" s="165">
        <f t="shared" si="2"/>
        <v>0.52629749937328574</v>
      </c>
      <c r="K17" s="529">
        <f>+K10+K13+K16</f>
        <v>0</v>
      </c>
      <c r="L17" s="172" t="s">
        <v>127</v>
      </c>
      <c r="M17" s="538" t="s">
        <v>127</v>
      </c>
      <c r="N17" s="529">
        <f>+N10+N13+N16</f>
        <v>0</v>
      </c>
      <c r="O17" s="172" t="s">
        <v>127</v>
      </c>
      <c r="P17" s="538" t="s">
        <v>127</v>
      </c>
    </row>
    <row r="18" spans="1:16" ht="27" customHeight="1" x14ac:dyDescent="0.2">
      <c r="A18" s="6" t="s">
        <v>817</v>
      </c>
      <c r="B18" s="742" t="s">
        <v>823</v>
      </c>
      <c r="C18" s="743"/>
      <c r="D18" s="743"/>
      <c r="E18" s="743"/>
      <c r="F18" s="743"/>
      <c r="G18" s="743"/>
      <c r="H18" s="743"/>
      <c r="I18" s="743"/>
      <c r="J18" s="743"/>
      <c r="K18" s="743"/>
      <c r="L18" s="743"/>
      <c r="M18" s="743"/>
      <c r="N18" s="743"/>
      <c r="O18" s="743"/>
      <c r="P18" s="743"/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3">
    <mergeCell ref="D2:J2"/>
    <mergeCell ref="K2:P2"/>
    <mergeCell ref="B18:P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"/>
  <sheetViews>
    <sheetView topLeftCell="A8" workbookViewId="0">
      <selection activeCell="B17" sqref="B17"/>
    </sheetView>
  </sheetViews>
  <sheetFormatPr defaultRowHeight="12.75" x14ac:dyDescent="0.2"/>
  <sheetData>
    <row r="1" spans="1:1" ht="15" x14ac:dyDescent="0.25">
      <c r="A1" s="7" t="s">
        <v>767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P137"/>
  <sheetViews>
    <sheetView topLeftCell="C1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39" bestFit="1" customWidth="1"/>
    <col min="5" max="5" width="11" style="39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1.5703125" style="39" bestFit="1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28515625" style="89" bestFit="1" customWidth="1"/>
  </cols>
  <sheetData>
    <row r="1" spans="1:16" ht="15.75" thickBot="1" x14ac:dyDescent="0.3">
      <c r="A1" s="7" t="s">
        <v>822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22"/>
      <c r="M2" s="722"/>
      <c r="N2" s="722"/>
      <c r="O2" s="722"/>
      <c r="P2" s="72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104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18621589.289999999</v>
      </c>
      <c r="D5" s="195">
        <v>18946698.510000002</v>
      </c>
      <c r="E5" s="171">
        <v>12413100.01</v>
      </c>
      <c r="F5" s="41">
        <f>E5/D5</f>
        <v>0.65515899793562493</v>
      </c>
      <c r="G5" s="26">
        <v>12385325.869999999</v>
      </c>
      <c r="H5" s="41">
        <f>G5/D5</f>
        <v>0.65369308871743892</v>
      </c>
      <c r="I5" s="171">
        <v>12385325.869999999</v>
      </c>
      <c r="J5" s="145">
        <f>I5/D5</f>
        <v>0.65369308871743892</v>
      </c>
      <c r="K5" s="26">
        <v>11097436.33</v>
      </c>
      <c r="L5" s="41">
        <v>0.73958030124912955</v>
      </c>
      <c r="M5" s="201">
        <f>+G5/K5-1</f>
        <v>0.11605288840616401</v>
      </c>
      <c r="N5" s="171">
        <v>11097436.33</v>
      </c>
      <c r="O5" s="41">
        <v>0.73958030124912955</v>
      </c>
      <c r="P5" s="201">
        <f>+I5/N5-1</f>
        <v>0.11605288840616401</v>
      </c>
    </row>
    <row r="6" spans="1:16" ht="15" customHeight="1" x14ac:dyDescent="0.2">
      <c r="A6" s="20">
        <v>2</v>
      </c>
      <c r="B6" s="20" t="s">
        <v>1</v>
      </c>
      <c r="C6" s="151">
        <v>24354957.649999999</v>
      </c>
      <c r="D6" s="195">
        <v>26695824.989999998</v>
      </c>
      <c r="E6" s="30">
        <v>22147290.300000001</v>
      </c>
      <c r="F6" s="41">
        <f>E6/D6</f>
        <v>0.82961625303942343</v>
      </c>
      <c r="G6" s="30">
        <v>19539237.34</v>
      </c>
      <c r="H6" s="41">
        <f>G6/D6</f>
        <v>0.73192109055701449</v>
      </c>
      <c r="I6" s="30">
        <v>10992753.26</v>
      </c>
      <c r="J6" s="145">
        <f>I6/D6</f>
        <v>0.41177799390420711</v>
      </c>
      <c r="K6" s="30">
        <v>18223132.93</v>
      </c>
      <c r="L6" s="264">
        <v>0.78611270805521583</v>
      </c>
      <c r="M6" s="201">
        <f>+G6/K6-1</f>
        <v>7.222163252913294E-2</v>
      </c>
      <c r="N6" s="30">
        <v>8873423.5</v>
      </c>
      <c r="O6" s="264">
        <v>0.38278330098894758</v>
      </c>
      <c r="P6" s="201">
        <f>+I6/N6-1</f>
        <v>0.23884014551993382</v>
      </c>
    </row>
    <row r="7" spans="1:16" ht="15" customHeight="1" x14ac:dyDescent="0.2">
      <c r="A7" s="20">
        <v>3</v>
      </c>
      <c r="B7" s="20" t="s">
        <v>2</v>
      </c>
      <c r="C7" s="151" t="s">
        <v>127</v>
      </c>
      <c r="D7" s="195"/>
      <c r="E7" s="30"/>
      <c r="F7" s="22" t="s">
        <v>127</v>
      </c>
      <c r="G7" s="30"/>
      <c r="H7" s="22" t="s">
        <v>127</v>
      </c>
      <c r="I7" s="30"/>
      <c r="J7" s="217" t="s">
        <v>127</v>
      </c>
      <c r="K7" s="30"/>
      <c r="L7" s="264" t="s">
        <v>127</v>
      </c>
      <c r="M7" s="211" t="s">
        <v>127</v>
      </c>
      <c r="N7" s="30"/>
      <c r="O7" s="264" t="s">
        <v>127</v>
      </c>
      <c r="P7" s="211" t="s">
        <v>127</v>
      </c>
    </row>
    <row r="8" spans="1:16" ht="15" customHeight="1" x14ac:dyDescent="0.2">
      <c r="A8" s="21">
        <v>4</v>
      </c>
      <c r="B8" s="21" t="s">
        <v>3</v>
      </c>
      <c r="C8" s="153">
        <v>33091882.27</v>
      </c>
      <c r="D8" s="197">
        <v>156400286.68000001</v>
      </c>
      <c r="E8" s="30">
        <v>140086959.78999999</v>
      </c>
      <c r="F8" s="371">
        <f>E8/D8</f>
        <v>0.89569503204698331</v>
      </c>
      <c r="G8" s="30">
        <v>138092307.72</v>
      </c>
      <c r="H8" s="371">
        <f>G8/D8</f>
        <v>0.88294152556472794</v>
      </c>
      <c r="I8" s="30">
        <v>93869668.030000001</v>
      </c>
      <c r="J8" s="373">
        <f>I8/D8</f>
        <v>0.60018859314535877</v>
      </c>
      <c r="K8" s="30">
        <v>32287744.91</v>
      </c>
      <c r="L8" s="371">
        <v>0.90360589192369034</v>
      </c>
      <c r="M8" s="482">
        <f>+G8/K8-1</f>
        <v>3.2769263726817517</v>
      </c>
      <c r="N8" s="30">
        <v>13998958.189999999</v>
      </c>
      <c r="O8" s="371">
        <v>0.39177530473364358</v>
      </c>
      <c r="P8" s="482">
        <f>+I8/N8-1</f>
        <v>5.7054752757997917</v>
      </c>
    </row>
    <row r="9" spans="1:16" ht="15" customHeight="1" x14ac:dyDescent="0.2">
      <c r="A9" s="9"/>
      <c r="B9" s="2" t="s">
        <v>4</v>
      </c>
      <c r="C9" s="154">
        <f>SUM(C5:C8)</f>
        <v>76068429.209999993</v>
      </c>
      <c r="D9" s="144">
        <f>SUM(D5:D8)</f>
        <v>202042810.18000001</v>
      </c>
      <c r="E9" s="76">
        <f>SUM(E5:E8)</f>
        <v>174647350.09999999</v>
      </c>
      <c r="F9" s="82">
        <f>E9/D9</f>
        <v>0.86440764679726345</v>
      </c>
      <c r="G9" s="76">
        <f>SUM(G5:G8)</f>
        <v>170016870.93000001</v>
      </c>
      <c r="H9" s="82">
        <f>G9/D9</f>
        <v>0.84148933970247153</v>
      </c>
      <c r="I9" s="76">
        <f>SUM(I5:I8)</f>
        <v>117247747.16</v>
      </c>
      <c r="J9" s="162">
        <f>I9/D9</f>
        <v>0.58031140556570138</v>
      </c>
      <c r="K9" s="76">
        <f>SUM(K5:K8)</f>
        <v>61608314.170000002</v>
      </c>
      <c r="L9" s="82">
        <v>0.83346295782136037</v>
      </c>
      <c r="M9" s="204">
        <f>+G9/K9-1</f>
        <v>1.7596416688315952</v>
      </c>
      <c r="N9" s="76">
        <f>SUM(N5:N8)</f>
        <v>33969818.019999996</v>
      </c>
      <c r="O9" s="82">
        <v>0.45955785976350055</v>
      </c>
      <c r="P9" s="204">
        <f>+I9/N9-1</f>
        <v>2.4515270906358539</v>
      </c>
    </row>
    <row r="10" spans="1:16" ht="15" customHeight="1" x14ac:dyDescent="0.2">
      <c r="A10" s="19">
        <v>6</v>
      </c>
      <c r="B10" s="19" t="s">
        <v>5</v>
      </c>
      <c r="C10" s="151">
        <v>3950507.83</v>
      </c>
      <c r="D10" s="195">
        <v>360000</v>
      </c>
      <c r="E10" s="26">
        <v>45947.33</v>
      </c>
      <c r="F10" s="371">
        <f>E10/D10</f>
        <v>0.12763147222222224</v>
      </c>
      <c r="G10" s="128">
        <v>45947.33</v>
      </c>
      <c r="H10" s="371">
        <f>G10/D10</f>
        <v>0.12763147222222224</v>
      </c>
      <c r="I10" s="128">
        <v>4839.04</v>
      </c>
      <c r="J10" s="373">
        <f>I10/D10</f>
        <v>1.3441777777777778E-2</v>
      </c>
      <c r="K10" s="128">
        <v>219204.38</v>
      </c>
      <c r="L10" s="41">
        <v>0.89606972133401686</v>
      </c>
      <c r="M10" s="211">
        <f t="shared" ref="M10:M12" si="0">+G10/K10-1</f>
        <v>-0.79039045661405116</v>
      </c>
      <c r="N10" s="128">
        <v>149473.29</v>
      </c>
      <c r="O10" s="395">
        <v>0.61102104491333009</v>
      </c>
      <c r="P10" s="211">
        <f t="shared" ref="P10:P12" si="1">+I10/N10-1</f>
        <v>-0.96762605546449132</v>
      </c>
    </row>
    <row r="11" spans="1:16" ht="15" customHeight="1" x14ac:dyDescent="0.2">
      <c r="A11" s="21">
        <v>7</v>
      </c>
      <c r="B11" s="21" t="s">
        <v>6</v>
      </c>
      <c r="C11" s="168">
        <v>57406</v>
      </c>
      <c r="D11" s="478">
        <v>4438861.7699999996</v>
      </c>
      <c r="E11" s="171">
        <v>4265932.59</v>
      </c>
      <c r="F11" s="371">
        <f>E11/D11</f>
        <v>0.96104199928712808</v>
      </c>
      <c r="G11" s="171">
        <v>4096032.59</v>
      </c>
      <c r="H11" s="371">
        <f>G11/D11</f>
        <v>0.92276642126659425</v>
      </c>
      <c r="I11" s="129">
        <v>196784.44</v>
      </c>
      <c r="J11" s="373">
        <f>I11/D11</f>
        <v>4.4332184734826745E-2</v>
      </c>
      <c r="K11" s="171">
        <v>288925.90000000002</v>
      </c>
      <c r="L11" s="371">
        <v>0.59592132646094897</v>
      </c>
      <c r="M11" s="468">
        <f t="shared" si="0"/>
        <v>13.176758089184803</v>
      </c>
      <c r="N11" s="129">
        <v>138925.9</v>
      </c>
      <c r="O11" s="371">
        <v>0.28654027419411393</v>
      </c>
      <c r="P11" s="468">
        <f t="shared" si="1"/>
        <v>0.41647050693931087</v>
      </c>
    </row>
    <row r="12" spans="1:16" ht="15" customHeight="1" x14ac:dyDescent="0.2">
      <c r="A12" s="9"/>
      <c r="B12" s="2" t="s">
        <v>7</v>
      </c>
      <c r="C12" s="154">
        <f>SUM(C10:C11)</f>
        <v>4007913.83</v>
      </c>
      <c r="D12" s="144">
        <f t="shared" ref="D12:I12" si="2">SUM(D10:D11)</f>
        <v>4798861.7699999996</v>
      </c>
      <c r="E12" s="76">
        <f t="shared" si="2"/>
        <v>4311879.92</v>
      </c>
      <c r="F12" s="82">
        <f>E12/D12</f>
        <v>0.89852138416564564</v>
      </c>
      <c r="G12" s="76">
        <f t="shared" si="2"/>
        <v>4141979.92</v>
      </c>
      <c r="H12" s="82">
        <f>G12/D12</f>
        <v>0.86311715538328593</v>
      </c>
      <c r="I12" s="76">
        <f t="shared" si="2"/>
        <v>201623.48</v>
      </c>
      <c r="J12" s="162">
        <f>I12/D12</f>
        <v>4.2014854701680648E-2</v>
      </c>
      <c r="K12" s="144">
        <f>SUM(K10:K11)</f>
        <v>508130.28</v>
      </c>
      <c r="L12" s="82">
        <v>0.69657679570217035</v>
      </c>
      <c r="M12" s="212">
        <f t="shared" si="0"/>
        <v>7.1514132950313449</v>
      </c>
      <c r="N12" s="76">
        <f>SUM(N10:N11)</f>
        <v>288399.19</v>
      </c>
      <c r="O12" s="82">
        <v>0.39535566282981877</v>
      </c>
      <c r="P12" s="212">
        <f t="shared" si="1"/>
        <v>-0.30088749555780647</v>
      </c>
    </row>
    <row r="13" spans="1:16" ht="15" customHeight="1" x14ac:dyDescent="0.2">
      <c r="A13" s="19">
        <v>8</v>
      </c>
      <c r="B13" s="19" t="s">
        <v>8</v>
      </c>
      <c r="C13" s="151" t="s">
        <v>127</v>
      </c>
      <c r="D13" s="195"/>
      <c r="E13" s="26"/>
      <c r="F13" s="23" t="s">
        <v>127</v>
      </c>
      <c r="G13" s="26"/>
      <c r="H13" s="23" t="s">
        <v>127</v>
      </c>
      <c r="I13" s="26"/>
      <c r="J13" s="213" t="s">
        <v>127</v>
      </c>
      <c r="K13" s="26"/>
      <c r="L13" s="78" t="s">
        <v>127</v>
      </c>
      <c r="M13" s="205" t="s">
        <v>127</v>
      </c>
      <c r="N13" s="26"/>
      <c r="O13" s="78" t="s">
        <v>127</v>
      </c>
      <c r="P13" s="205" t="s">
        <v>127</v>
      </c>
    </row>
    <row r="14" spans="1:16" ht="15" customHeight="1" x14ac:dyDescent="0.2">
      <c r="A14" s="21">
        <v>9</v>
      </c>
      <c r="B14" s="21" t="s">
        <v>9</v>
      </c>
      <c r="C14" s="153" t="s">
        <v>127</v>
      </c>
      <c r="D14" s="197"/>
      <c r="E14" s="30"/>
      <c r="F14" s="24" t="s">
        <v>127</v>
      </c>
      <c r="G14" s="30"/>
      <c r="H14" s="24" t="s">
        <v>127</v>
      </c>
      <c r="I14" s="30"/>
      <c r="J14" s="214" t="s">
        <v>127</v>
      </c>
      <c r="K14" s="30"/>
      <c r="L14" s="42" t="s">
        <v>127</v>
      </c>
      <c r="M14" s="206" t="s">
        <v>127</v>
      </c>
      <c r="N14" s="30"/>
      <c r="O14" s="42" t="s">
        <v>127</v>
      </c>
      <c r="P14" s="206" t="s">
        <v>127</v>
      </c>
    </row>
    <row r="15" spans="1:16" ht="15" customHeight="1" thickBot="1" x14ac:dyDescent="0.25">
      <c r="A15" s="9"/>
      <c r="B15" s="2" t="s">
        <v>10</v>
      </c>
      <c r="C15" s="154">
        <f>SUM(C13:C14)</f>
        <v>0</v>
      </c>
      <c r="D15" s="144">
        <f t="shared" ref="D15:I15" si="3">SUM(D13:D14)</f>
        <v>0</v>
      </c>
      <c r="E15" s="76">
        <f t="shared" si="3"/>
        <v>0</v>
      </c>
      <c r="F15" s="215" t="s">
        <v>127</v>
      </c>
      <c r="G15" s="76">
        <f t="shared" si="3"/>
        <v>0</v>
      </c>
      <c r="H15" s="215" t="s">
        <v>127</v>
      </c>
      <c r="I15" s="76">
        <f t="shared" si="3"/>
        <v>0</v>
      </c>
      <c r="J15" s="216" t="s">
        <v>127</v>
      </c>
      <c r="K15" s="76">
        <f>SUM(K13:K14)</f>
        <v>0</v>
      </c>
      <c r="L15" s="51" t="s">
        <v>127</v>
      </c>
      <c r="M15" s="558" t="s">
        <v>127</v>
      </c>
      <c r="N15" s="76">
        <f>SUM(N13:N14)</f>
        <v>0</v>
      </c>
      <c r="O15" s="51" t="s">
        <v>127</v>
      </c>
      <c r="P15" s="558" t="s">
        <v>127</v>
      </c>
    </row>
    <row r="16" spans="1:16" s="6" customFormat="1" ht="19.5" customHeight="1" thickBot="1" x14ac:dyDescent="0.25">
      <c r="A16" s="5"/>
      <c r="B16" s="4" t="s">
        <v>11</v>
      </c>
      <c r="C16" s="155">
        <f>+C9+C12+C15</f>
        <v>80076343.039999992</v>
      </c>
      <c r="D16" s="146">
        <f t="shared" ref="D16:I16" si="4">+D9+D12+D15</f>
        <v>206841671.95000002</v>
      </c>
      <c r="E16" s="147">
        <f t="shared" si="4"/>
        <v>178959230.01999998</v>
      </c>
      <c r="F16" s="172">
        <f>E16/D16</f>
        <v>0.86519910776615616</v>
      </c>
      <c r="G16" s="147">
        <f t="shared" si="4"/>
        <v>174158850.84999999</v>
      </c>
      <c r="H16" s="172">
        <f>G16/D16</f>
        <v>0.84199111914014857</v>
      </c>
      <c r="I16" s="147">
        <f t="shared" si="4"/>
        <v>117449370.64</v>
      </c>
      <c r="J16" s="165">
        <f>I16/D16</f>
        <v>0.56782257430403638</v>
      </c>
      <c r="K16" s="147">
        <f>+K9+K12+K15</f>
        <v>62116444.450000003</v>
      </c>
      <c r="L16" s="172">
        <v>0.83212529162191939</v>
      </c>
      <c r="M16" s="538">
        <f>+G16/K16-1</f>
        <v>1.8037479027021157</v>
      </c>
      <c r="N16" s="147">
        <f>+N9+N12+N15</f>
        <v>34258217.209999993</v>
      </c>
      <c r="O16" s="172">
        <v>0.4589304690365017</v>
      </c>
      <c r="P16" s="538">
        <f>+I16/N16-1</f>
        <v>2.428356178608047</v>
      </c>
    </row>
    <row r="17" spans="1:16" ht="40.9" customHeight="1" x14ac:dyDescent="0.2">
      <c r="A17" s="6" t="s">
        <v>817</v>
      </c>
      <c r="B17" s="742" t="s">
        <v>823</v>
      </c>
      <c r="C17" s="743"/>
      <c r="D17" s="743"/>
      <c r="E17" s="743"/>
      <c r="F17" s="743"/>
      <c r="G17" s="743"/>
      <c r="H17" s="743"/>
      <c r="I17" s="743"/>
      <c r="J17" s="743"/>
      <c r="K17" s="743"/>
      <c r="L17" s="743"/>
      <c r="M17" s="743"/>
      <c r="N17" s="743"/>
      <c r="O17" s="743"/>
      <c r="P17" s="743"/>
    </row>
    <row r="21" spans="1:16" x14ac:dyDescent="0.2">
      <c r="J21" s="89" t="s">
        <v>146</v>
      </c>
    </row>
    <row r="24" spans="1:16" x14ac:dyDescent="0.2">
      <c r="N24" s="578"/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3">
    <mergeCell ref="D2:J2"/>
    <mergeCell ref="K2:P2"/>
    <mergeCell ref="B17:P1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topLeftCell="A4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39" bestFit="1" customWidth="1"/>
    <col min="5" max="5" width="11" style="39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1.5703125" style="39" bestFit="1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28515625" style="89" bestFit="1" customWidth="1"/>
  </cols>
  <sheetData>
    <row r="1" spans="1:13" ht="15" x14ac:dyDescent="0.25">
      <c r="A1" s="7" t="s">
        <v>520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20" spans="1:13" s="39" customFormat="1" x14ac:dyDescent="0.2">
      <c r="A20"/>
      <c r="B20"/>
      <c r="C20"/>
      <c r="F20" s="89"/>
      <c r="H20" s="89"/>
      <c r="J20" s="89" t="s">
        <v>146</v>
      </c>
      <c r="L20" s="89"/>
      <c r="M20" s="8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XFD132"/>
  <sheetViews>
    <sheetView topLeftCell="C4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1.5703125" style="39" bestFit="1" customWidth="1"/>
    <col min="5" max="5" width="11.140625" style="39" bestFit="1" customWidth="1"/>
    <col min="6" max="6" width="7" style="89" bestFit="1" customWidth="1"/>
    <col min="7" max="7" width="11.140625" style="39" bestFit="1" customWidth="1"/>
    <col min="8" max="8" width="7" style="89" bestFit="1" customWidth="1"/>
    <col min="9" max="9" width="11.140625" style="39" bestFit="1" customWidth="1"/>
    <col min="10" max="10" width="7" style="89" bestFit="1" customWidth="1"/>
    <col min="11" max="11" width="9.5703125" style="89" bestFit="1" customWidth="1"/>
    <col min="12" max="12" width="6.28515625" style="89" bestFit="1" customWidth="1"/>
    <col min="13" max="13" width="6.85546875" style="89" bestFit="1" customWidth="1"/>
    <col min="14" max="14" width="9.5703125" style="39" bestFit="1" customWidth="1"/>
    <col min="15" max="15" width="5.42578125" style="89" bestFit="1" customWidth="1"/>
    <col min="16" max="16" width="7" style="89" bestFit="1" customWidth="1"/>
  </cols>
  <sheetData>
    <row r="1" spans="1:16384" ht="15.75" thickBot="1" x14ac:dyDescent="0.3">
      <c r="A1" s="7" t="s">
        <v>126</v>
      </c>
    </row>
    <row r="2" spans="1:16384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44"/>
      <c r="M2" s="744"/>
      <c r="N2" s="744"/>
      <c r="O2" s="744"/>
      <c r="P2" s="745"/>
    </row>
    <row r="3" spans="1:16384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384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384" ht="15" customHeight="1" x14ac:dyDescent="0.2">
      <c r="A5" s="19">
        <v>1</v>
      </c>
      <c r="B5" s="19" t="s">
        <v>0</v>
      </c>
      <c r="C5" s="151">
        <v>49446920.539999999</v>
      </c>
      <c r="D5" s="195">
        <v>49627905.469999999</v>
      </c>
      <c r="E5" s="26">
        <v>33602681.559999995</v>
      </c>
      <c r="F5" s="41">
        <f>E5/D5</f>
        <v>0.67709247935746086</v>
      </c>
      <c r="G5" s="26">
        <v>33602681.559999995</v>
      </c>
      <c r="H5" s="41">
        <f>G5/D5</f>
        <v>0.67709247935746086</v>
      </c>
      <c r="I5" s="26">
        <v>33601106.559999995</v>
      </c>
      <c r="J5" s="145">
        <f>I5/D5</f>
        <v>0.6770607431803024</v>
      </c>
      <c r="K5" s="26">
        <v>30938445.050000001</v>
      </c>
      <c r="L5" s="41">
        <v>0.70661351729842903</v>
      </c>
      <c r="M5" s="201">
        <f>+G5/K5-1</f>
        <v>8.611410514310891E-2</v>
      </c>
      <c r="N5" s="26">
        <v>30936702.649999999</v>
      </c>
      <c r="O5" s="41">
        <v>0.7065737220407633</v>
      </c>
      <c r="P5" s="201">
        <f>+I5/N5-1</f>
        <v>8.6124366263060637E-2</v>
      </c>
    </row>
    <row r="6" spans="1:16384" ht="15" customHeight="1" x14ac:dyDescent="0.2">
      <c r="A6" s="20">
        <v>2</v>
      </c>
      <c r="B6" s="20" t="s">
        <v>1</v>
      </c>
      <c r="C6" s="151">
        <v>179201712.37</v>
      </c>
      <c r="D6" s="195">
        <v>184671664.11000001</v>
      </c>
      <c r="E6" s="26">
        <v>176660595.63</v>
      </c>
      <c r="F6" s="41">
        <f>E6/D6</f>
        <v>0.95661993669354595</v>
      </c>
      <c r="G6" s="26">
        <v>172535347.78999999</v>
      </c>
      <c r="H6" s="264">
        <f>G6/D6</f>
        <v>0.93428165399120999</v>
      </c>
      <c r="I6" s="26">
        <v>83812444.859999985</v>
      </c>
      <c r="J6" s="170">
        <f>I6/D6</f>
        <v>0.45384572269883783</v>
      </c>
      <c r="K6" s="28">
        <v>165593517.78</v>
      </c>
      <c r="L6" s="390">
        <v>0.90908154581328393</v>
      </c>
      <c r="M6" s="201">
        <f>+G6/K6-1</f>
        <v>4.1920904290605021E-2</v>
      </c>
      <c r="N6" s="28">
        <v>80943141.549999997</v>
      </c>
      <c r="O6" s="390">
        <v>0.44436471445106734</v>
      </c>
      <c r="P6" s="201">
        <f>+I6/N6-1</f>
        <v>3.5448380864085527E-2</v>
      </c>
    </row>
    <row r="7" spans="1:16384" ht="15" customHeight="1" x14ac:dyDescent="0.2">
      <c r="A7" s="20">
        <v>3</v>
      </c>
      <c r="B7" s="20" t="s">
        <v>2</v>
      </c>
      <c r="C7" s="151" t="s">
        <v>127</v>
      </c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8"/>
      <c r="L7" s="398" t="s">
        <v>127</v>
      </c>
      <c r="M7" s="203" t="s">
        <v>127</v>
      </c>
      <c r="N7" s="28"/>
      <c r="O7" s="398" t="s">
        <v>127</v>
      </c>
      <c r="P7" s="203" t="s">
        <v>127</v>
      </c>
    </row>
    <row r="8" spans="1:16384" ht="15" customHeight="1" x14ac:dyDescent="0.2">
      <c r="A8" s="222">
        <v>4</v>
      </c>
      <c r="B8" s="514" t="s">
        <v>3</v>
      </c>
      <c r="C8" s="151">
        <v>105445823.69999999</v>
      </c>
      <c r="D8" s="195">
        <v>105268935.18000001</v>
      </c>
      <c r="E8" s="26">
        <v>104424775.59999999</v>
      </c>
      <c r="F8" s="41">
        <f>E8/D8</f>
        <v>0.99198092411064498</v>
      </c>
      <c r="G8" s="26">
        <v>103599438.56999999</v>
      </c>
      <c r="H8" s="41">
        <f>G8/D8</f>
        <v>0.98414065263275119</v>
      </c>
      <c r="I8" s="26">
        <v>68664345.530000001</v>
      </c>
      <c r="J8" s="170">
        <f>I8/D8</f>
        <v>0.65227548291041804</v>
      </c>
      <c r="K8" s="30">
        <v>105743673.23999999</v>
      </c>
      <c r="L8" s="392">
        <v>0.97760129934944828</v>
      </c>
      <c r="M8" s="421">
        <f>+G8/K8-1</f>
        <v>-2.0277663942440904E-2</v>
      </c>
      <c r="N8" s="30">
        <v>79681602.239999995</v>
      </c>
      <c r="O8" s="392">
        <v>0.73665719657073181</v>
      </c>
      <c r="P8" s="421">
        <f>+I8/N8-1</f>
        <v>-0.13826600369827091</v>
      </c>
    </row>
    <row r="9" spans="1:16384" ht="15" customHeight="1" x14ac:dyDescent="0.2">
      <c r="A9" s="48">
        <v>5</v>
      </c>
      <c r="B9" s="48" t="s">
        <v>441</v>
      </c>
      <c r="C9" s="168" t="s">
        <v>127</v>
      </c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>
        <v>0</v>
      </c>
      <c r="L9" s="252" t="s">
        <v>127</v>
      </c>
      <c r="M9" s="468" t="s">
        <v>127</v>
      </c>
      <c r="N9" s="30">
        <v>0</v>
      </c>
      <c r="O9" s="252" t="s">
        <v>127</v>
      </c>
      <c r="P9" s="468" t="s">
        <v>127</v>
      </c>
      <c r="Q9" s="21"/>
      <c r="R9" s="21"/>
      <c r="S9" s="153"/>
      <c r="T9" s="197"/>
      <c r="U9" s="30"/>
      <c r="V9" s="371"/>
      <c r="W9" s="30"/>
      <c r="X9" s="371"/>
      <c r="Y9" s="30"/>
      <c r="Z9" s="373"/>
      <c r="AA9" s="30"/>
      <c r="AB9" s="371"/>
      <c r="AC9" s="482"/>
      <c r="AD9" s="30"/>
      <c r="AE9" s="371"/>
      <c r="AF9" s="482"/>
      <c r="AG9" s="21"/>
      <c r="AH9" s="21"/>
      <c r="AI9" s="153"/>
      <c r="AJ9" s="197"/>
      <c r="AK9" s="30"/>
      <c r="AL9" s="371"/>
      <c r="AM9" s="30"/>
      <c r="AN9" s="371"/>
      <c r="AO9" s="30"/>
      <c r="AP9" s="373"/>
      <c r="AQ9" s="30"/>
      <c r="AR9" s="371"/>
      <c r="AS9" s="482"/>
      <c r="AT9" s="30"/>
      <c r="AU9" s="371"/>
      <c r="AV9" s="482"/>
      <c r="AW9" s="21"/>
      <c r="AX9" s="21"/>
      <c r="AY9" s="153"/>
      <c r="AZ9" s="197"/>
      <c r="BA9" s="30"/>
      <c r="BB9" s="371"/>
      <c r="BC9" s="30"/>
      <c r="BD9" s="371"/>
      <c r="BE9" s="30"/>
      <c r="BF9" s="373"/>
      <c r="BG9" s="30"/>
      <c r="BH9" s="371"/>
      <c r="BI9" s="482"/>
      <c r="BJ9" s="30"/>
      <c r="BK9" s="371"/>
      <c r="BL9" s="482"/>
      <c r="BM9" s="21"/>
      <c r="BN9" s="21"/>
      <c r="BO9" s="153"/>
      <c r="BP9" s="197"/>
      <c r="BQ9" s="30"/>
      <c r="BR9" s="371"/>
      <c r="BS9" s="30"/>
      <c r="BT9" s="371"/>
      <c r="BU9" s="30"/>
      <c r="BV9" s="373"/>
      <c r="BW9" s="30"/>
      <c r="BX9" s="371"/>
      <c r="BY9" s="482"/>
      <c r="BZ9" s="30"/>
      <c r="CA9" s="371"/>
      <c r="CB9" s="482"/>
      <c r="CC9" s="21"/>
      <c r="CD9" s="21"/>
      <c r="CE9" s="153"/>
      <c r="CF9" s="197"/>
      <c r="CG9" s="30"/>
      <c r="CH9" s="371"/>
      <c r="CI9" s="30"/>
      <c r="CJ9" s="371"/>
      <c r="CK9" s="30"/>
      <c r="CL9" s="373"/>
      <c r="CM9" s="30"/>
      <c r="CN9" s="371"/>
      <c r="CO9" s="482"/>
      <c r="CP9" s="30"/>
      <c r="CQ9" s="371"/>
      <c r="CR9" s="482"/>
      <c r="CS9" s="21"/>
      <c r="CT9" s="21"/>
      <c r="CU9" s="153"/>
      <c r="CV9" s="197"/>
      <c r="CW9" s="30"/>
      <c r="CX9" s="371"/>
      <c r="CY9" s="30"/>
      <c r="CZ9" s="371"/>
      <c r="DA9" s="30"/>
      <c r="DB9" s="373"/>
      <c r="DC9" s="30"/>
      <c r="DD9" s="371"/>
      <c r="DE9" s="482"/>
      <c r="DF9" s="30"/>
      <c r="DG9" s="371"/>
      <c r="DH9" s="482"/>
      <c r="DI9" s="21"/>
      <c r="DJ9" s="21"/>
      <c r="DK9" s="153"/>
      <c r="DL9" s="197"/>
      <c r="DM9" s="30"/>
      <c r="DN9" s="371"/>
      <c r="DO9" s="30"/>
      <c r="DP9" s="371"/>
      <c r="DQ9" s="30"/>
      <c r="DR9" s="373"/>
      <c r="DS9" s="30"/>
      <c r="DT9" s="371"/>
      <c r="DU9" s="482"/>
      <c r="DV9" s="30"/>
      <c r="DW9" s="371"/>
      <c r="DX9" s="482"/>
      <c r="DY9" s="21"/>
      <c r="DZ9" s="21"/>
      <c r="EA9" s="153"/>
      <c r="EB9" s="197"/>
      <c r="EC9" s="30"/>
      <c r="ED9" s="371"/>
      <c r="EE9" s="30"/>
      <c r="EF9" s="371"/>
      <c r="EG9" s="30"/>
      <c r="EH9" s="373"/>
      <c r="EI9" s="30"/>
      <c r="EJ9" s="371"/>
      <c r="EK9" s="482"/>
      <c r="EL9" s="30"/>
      <c r="EM9" s="371"/>
      <c r="EN9" s="482"/>
      <c r="EO9" s="21"/>
      <c r="EP9" s="21"/>
      <c r="EQ9" s="153"/>
      <c r="ER9" s="197"/>
      <c r="ES9" s="30"/>
      <c r="ET9" s="371"/>
      <c r="EU9" s="30"/>
      <c r="EV9" s="371"/>
      <c r="EW9" s="30"/>
      <c r="EX9" s="373"/>
      <c r="EY9" s="30"/>
      <c r="EZ9" s="371"/>
      <c r="FA9" s="482"/>
      <c r="FB9" s="30"/>
      <c r="FC9" s="371"/>
      <c r="FD9" s="482"/>
      <c r="FE9" s="21"/>
      <c r="FF9" s="21"/>
      <c r="FG9" s="153"/>
      <c r="FH9" s="197"/>
      <c r="FI9" s="30"/>
      <c r="FJ9" s="371"/>
      <c r="FK9" s="30"/>
      <c r="FL9" s="371"/>
      <c r="FM9" s="30"/>
      <c r="FN9" s="373"/>
      <c r="FO9" s="30"/>
      <c r="FP9" s="371"/>
      <c r="FQ9" s="482"/>
      <c r="FR9" s="30"/>
      <c r="FS9" s="371"/>
      <c r="FT9" s="482"/>
      <c r="FU9" s="21"/>
      <c r="FV9" s="21"/>
      <c r="FW9" s="153"/>
      <c r="FX9" s="197"/>
      <c r="FY9" s="30"/>
      <c r="FZ9" s="371"/>
      <c r="GA9" s="30"/>
      <c r="GB9" s="371"/>
      <c r="GC9" s="30"/>
      <c r="GD9" s="373"/>
      <c r="GE9" s="30"/>
      <c r="GF9" s="371"/>
      <c r="GG9" s="482"/>
      <c r="GH9" s="30"/>
      <c r="GI9" s="371"/>
      <c r="GJ9" s="482"/>
      <c r="GK9" s="21"/>
      <c r="GL9" s="21"/>
      <c r="GM9" s="153"/>
      <c r="GN9" s="197"/>
      <c r="GO9" s="30"/>
      <c r="GP9" s="371"/>
      <c r="GQ9" s="30"/>
      <c r="GR9" s="371"/>
      <c r="GS9" s="30"/>
      <c r="GT9" s="373"/>
      <c r="GU9" s="30"/>
      <c r="GV9" s="371"/>
      <c r="GW9" s="482"/>
      <c r="GX9" s="30"/>
      <c r="GY9" s="371"/>
      <c r="GZ9" s="482"/>
      <c r="HA9" s="21"/>
      <c r="HB9" s="21"/>
      <c r="HC9" s="153"/>
      <c r="HD9" s="197"/>
      <c r="HE9" s="30"/>
      <c r="HF9" s="371"/>
      <c r="HG9" s="30"/>
      <c r="HH9" s="371"/>
      <c r="HI9" s="30"/>
      <c r="HJ9" s="373"/>
      <c r="HK9" s="30"/>
      <c r="HL9" s="371"/>
      <c r="HM9" s="482"/>
      <c r="HN9" s="30"/>
      <c r="HO9" s="371"/>
      <c r="HP9" s="482"/>
      <c r="HQ9" s="21"/>
      <c r="HR9" s="21"/>
      <c r="HS9" s="153"/>
      <c r="HT9" s="197"/>
      <c r="HU9" s="30"/>
      <c r="HV9" s="371"/>
      <c r="HW9" s="30"/>
      <c r="HX9" s="371"/>
      <c r="HY9" s="30"/>
      <c r="HZ9" s="373"/>
      <c r="IA9" s="30"/>
      <c r="IB9" s="371"/>
      <c r="IC9" s="482"/>
      <c r="ID9" s="30"/>
      <c r="IE9" s="371"/>
      <c r="IF9" s="482"/>
      <c r="IG9" s="21"/>
      <c r="IH9" s="21"/>
      <c r="II9" s="153"/>
      <c r="IJ9" s="197"/>
      <c r="IK9" s="30"/>
      <c r="IL9" s="371"/>
      <c r="IM9" s="30"/>
      <c r="IN9" s="371"/>
      <c r="IO9" s="30"/>
      <c r="IP9" s="373"/>
      <c r="IQ9" s="30"/>
      <c r="IR9" s="371"/>
      <c r="IS9" s="482"/>
      <c r="IT9" s="30"/>
      <c r="IU9" s="371"/>
      <c r="IV9" s="482"/>
      <c r="IW9" s="21"/>
      <c r="IX9" s="21"/>
      <c r="IY9" s="153"/>
      <c r="IZ9" s="197"/>
      <c r="JA9" s="30"/>
      <c r="JB9" s="371"/>
      <c r="JC9" s="30"/>
      <c r="JD9" s="371"/>
      <c r="JE9" s="30"/>
      <c r="JF9" s="373"/>
      <c r="JG9" s="30"/>
      <c r="JH9" s="371"/>
      <c r="JI9" s="482"/>
      <c r="JJ9" s="30"/>
      <c r="JK9" s="371"/>
      <c r="JL9" s="482"/>
      <c r="JM9" s="21"/>
      <c r="JN9" s="21"/>
      <c r="JO9" s="153"/>
      <c r="JP9" s="197"/>
      <c r="JQ9" s="30"/>
      <c r="JR9" s="371"/>
      <c r="JS9" s="30"/>
      <c r="JT9" s="371"/>
      <c r="JU9" s="30"/>
      <c r="JV9" s="373"/>
      <c r="JW9" s="30"/>
      <c r="JX9" s="371"/>
      <c r="JY9" s="482"/>
      <c r="JZ9" s="30"/>
      <c r="KA9" s="371"/>
      <c r="KB9" s="482"/>
      <c r="KC9" s="21"/>
      <c r="KD9" s="21"/>
      <c r="KE9" s="153"/>
      <c r="KF9" s="197"/>
      <c r="KG9" s="30"/>
      <c r="KH9" s="371"/>
      <c r="KI9" s="30"/>
      <c r="KJ9" s="371"/>
      <c r="KK9" s="30"/>
      <c r="KL9" s="373"/>
      <c r="KM9" s="30"/>
      <c r="KN9" s="371"/>
      <c r="KO9" s="482"/>
      <c r="KP9" s="30"/>
      <c r="KQ9" s="371"/>
      <c r="KR9" s="482"/>
      <c r="KS9" s="21"/>
      <c r="KT9" s="21"/>
      <c r="KU9" s="153"/>
      <c r="KV9" s="197"/>
      <c r="KW9" s="30"/>
      <c r="KX9" s="371"/>
      <c r="KY9" s="30"/>
      <c r="KZ9" s="371"/>
      <c r="LA9" s="30"/>
      <c r="LB9" s="373"/>
      <c r="LC9" s="30"/>
      <c r="LD9" s="371"/>
      <c r="LE9" s="482"/>
      <c r="LF9" s="30"/>
      <c r="LG9" s="371"/>
      <c r="LH9" s="482"/>
      <c r="LI9" s="21"/>
      <c r="LJ9" s="21"/>
      <c r="LK9" s="153"/>
      <c r="LL9" s="197"/>
      <c r="LM9" s="30"/>
      <c r="LN9" s="371"/>
      <c r="LO9" s="30"/>
      <c r="LP9" s="371"/>
      <c r="LQ9" s="30"/>
      <c r="LR9" s="373"/>
      <c r="LS9" s="30"/>
      <c r="LT9" s="371"/>
      <c r="LU9" s="482"/>
      <c r="LV9" s="30"/>
      <c r="LW9" s="371"/>
      <c r="LX9" s="482"/>
      <c r="LY9" s="21"/>
      <c r="LZ9" s="21"/>
      <c r="MA9" s="153"/>
      <c r="MB9" s="197"/>
      <c r="MC9" s="30"/>
      <c r="MD9" s="371"/>
      <c r="ME9" s="30"/>
      <c r="MF9" s="371"/>
      <c r="MG9" s="30"/>
      <c r="MH9" s="373"/>
      <c r="MI9" s="30"/>
      <c r="MJ9" s="371"/>
      <c r="MK9" s="482"/>
      <c r="ML9" s="30"/>
      <c r="MM9" s="371"/>
      <c r="MN9" s="482"/>
      <c r="MO9" s="21"/>
      <c r="MP9" s="21"/>
      <c r="MQ9" s="153"/>
      <c r="MR9" s="197"/>
      <c r="MS9" s="30"/>
      <c r="MT9" s="371"/>
      <c r="MU9" s="30"/>
      <c r="MV9" s="371"/>
      <c r="MW9" s="30"/>
      <c r="MX9" s="373"/>
      <c r="MY9" s="30"/>
      <c r="MZ9" s="371"/>
      <c r="NA9" s="482"/>
      <c r="NB9" s="30"/>
      <c r="NC9" s="371"/>
      <c r="ND9" s="482"/>
      <c r="NE9" s="21"/>
      <c r="NF9" s="21"/>
      <c r="NG9" s="153"/>
      <c r="NH9" s="197"/>
      <c r="NI9" s="30"/>
      <c r="NJ9" s="371"/>
      <c r="NK9" s="30"/>
      <c r="NL9" s="371"/>
      <c r="NM9" s="30"/>
      <c r="NN9" s="373"/>
      <c r="NO9" s="30"/>
      <c r="NP9" s="371"/>
      <c r="NQ9" s="482"/>
      <c r="NR9" s="30"/>
      <c r="NS9" s="371"/>
      <c r="NT9" s="482"/>
      <c r="NU9" s="21"/>
      <c r="NV9" s="21"/>
      <c r="NW9" s="153"/>
      <c r="NX9" s="197"/>
      <c r="NY9" s="30"/>
      <c r="NZ9" s="371"/>
      <c r="OA9" s="30"/>
      <c r="OB9" s="371"/>
      <c r="OC9" s="30"/>
      <c r="OD9" s="373"/>
      <c r="OE9" s="30"/>
      <c r="OF9" s="371"/>
      <c r="OG9" s="482"/>
      <c r="OH9" s="30"/>
      <c r="OI9" s="371"/>
      <c r="OJ9" s="482"/>
      <c r="OK9" s="21"/>
      <c r="OL9" s="21"/>
      <c r="OM9" s="153"/>
      <c r="ON9" s="197"/>
      <c r="OO9" s="30"/>
      <c r="OP9" s="371"/>
      <c r="OQ9" s="30"/>
      <c r="OR9" s="371"/>
      <c r="OS9" s="30"/>
      <c r="OT9" s="373"/>
      <c r="OU9" s="30"/>
      <c r="OV9" s="371"/>
      <c r="OW9" s="482"/>
      <c r="OX9" s="30"/>
      <c r="OY9" s="371"/>
      <c r="OZ9" s="482"/>
      <c r="PA9" s="21"/>
      <c r="PB9" s="21"/>
      <c r="PC9" s="153"/>
      <c r="PD9" s="197"/>
      <c r="PE9" s="30"/>
      <c r="PF9" s="371"/>
      <c r="PG9" s="30"/>
      <c r="PH9" s="371"/>
      <c r="PI9" s="30"/>
      <c r="PJ9" s="373"/>
      <c r="PK9" s="30"/>
      <c r="PL9" s="371"/>
      <c r="PM9" s="482"/>
      <c r="PN9" s="30"/>
      <c r="PO9" s="371"/>
      <c r="PP9" s="482"/>
      <c r="PQ9" s="21"/>
      <c r="PR9" s="21"/>
      <c r="PS9" s="153"/>
      <c r="PT9" s="197"/>
      <c r="PU9" s="30"/>
      <c r="PV9" s="371"/>
      <c r="PW9" s="30"/>
      <c r="PX9" s="371"/>
      <c r="PY9" s="30"/>
      <c r="PZ9" s="373"/>
      <c r="QA9" s="30"/>
      <c r="QB9" s="371"/>
      <c r="QC9" s="482"/>
      <c r="QD9" s="30"/>
      <c r="QE9" s="371"/>
      <c r="QF9" s="482"/>
      <c r="QG9" s="21"/>
      <c r="QH9" s="21"/>
      <c r="QI9" s="153"/>
      <c r="QJ9" s="197"/>
      <c r="QK9" s="30"/>
      <c r="QL9" s="371"/>
      <c r="QM9" s="30"/>
      <c r="QN9" s="371"/>
      <c r="QO9" s="30"/>
      <c r="QP9" s="373"/>
      <c r="QQ9" s="30"/>
      <c r="QR9" s="371"/>
      <c r="QS9" s="482"/>
      <c r="QT9" s="30"/>
      <c r="QU9" s="371"/>
      <c r="QV9" s="482"/>
      <c r="QW9" s="21"/>
      <c r="QX9" s="21"/>
      <c r="QY9" s="153"/>
      <c r="QZ9" s="197"/>
      <c r="RA9" s="30"/>
      <c r="RB9" s="371"/>
      <c r="RC9" s="30"/>
      <c r="RD9" s="371"/>
      <c r="RE9" s="30"/>
      <c r="RF9" s="373"/>
      <c r="RG9" s="30"/>
      <c r="RH9" s="371"/>
      <c r="RI9" s="482"/>
      <c r="RJ9" s="30"/>
      <c r="RK9" s="371"/>
      <c r="RL9" s="482"/>
      <c r="RM9" s="21"/>
      <c r="RN9" s="21"/>
      <c r="RO9" s="153"/>
      <c r="RP9" s="197"/>
      <c r="RQ9" s="30"/>
      <c r="RR9" s="371"/>
      <c r="RS9" s="30"/>
      <c r="RT9" s="371"/>
      <c r="RU9" s="30"/>
      <c r="RV9" s="373"/>
      <c r="RW9" s="30"/>
      <c r="RX9" s="371"/>
      <c r="RY9" s="482"/>
      <c r="RZ9" s="30"/>
      <c r="SA9" s="371"/>
      <c r="SB9" s="482"/>
      <c r="SC9" s="21"/>
      <c r="SD9" s="21"/>
      <c r="SE9" s="153"/>
      <c r="SF9" s="197"/>
      <c r="SG9" s="30"/>
      <c r="SH9" s="371"/>
      <c r="SI9" s="30"/>
      <c r="SJ9" s="371"/>
      <c r="SK9" s="30"/>
      <c r="SL9" s="373"/>
      <c r="SM9" s="30"/>
      <c r="SN9" s="371"/>
      <c r="SO9" s="482"/>
      <c r="SP9" s="30"/>
      <c r="SQ9" s="371"/>
      <c r="SR9" s="482"/>
      <c r="SS9" s="21"/>
      <c r="ST9" s="21"/>
      <c r="SU9" s="153"/>
      <c r="SV9" s="197"/>
      <c r="SW9" s="30"/>
      <c r="SX9" s="371"/>
      <c r="SY9" s="30"/>
      <c r="SZ9" s="371"/>
      <c r="TA9" s="30"/>
      <c r="TB9" s="373"/>
      <c r="TC9" s="30"/>
      <c r="TD9" s="371"/>
      <c r="TE9" s="482"/>
      <c r="TF9" s="30"/>
      <c r="TG9" s="371"/>
      <c r="TH9" s="482"/>
      <c r="TI9" s="21"/>
      <c r="TJ9" s="21"/>
      <c r="TK9" s="153"/>
      <c r="TL9" s="197"/>
      <c r="TM9" s="30"/>
      <c r="TN9" s="371"/>
      <c r="TO9" s="30"/>
      <c r="TP9" s="371"/>
      <c r="TQ9" s="30"/>
      <c r="TR9" s="373"/>
      <c r="TS9" s="30"/>
      <c r="TT9" s="371"/>
      <c r="TU9" s="482"/>
      <c r="TV9" s="30"/>
      <c r="TW9" s="371"/>
      <c r="TX9" s="482"/>
      <c r="TY9" s="21"/>
      <c r="TZ9" s="21"/>
      <c r="UA9" s="153"/>
      <c r="UB9" s="197"/>
      <c r="UC9" s="30"/>
      <c r="UD9" s="371"/>
      <c r="UE9" s="30"/>
      <c r="UF9" s="371"/>
      <c r="UG9" s="30"/>
      <c r="UH9" s="373"/>
      <c r="UI9" s="30"/>
      <c r="UJ9" s="371"/>
      <c r="UK9" s="482"/>
      <c r="UL9" s="30"/>
      <c r="UM9" s="371"/>
      <c r="UN9" s="482"/>
      <c r="UO9" s="21"/>
      <c r="UP9" s="21"/>
      <c r="UQ9" s="153"/>
      <c r="UR9" s="197"/>
      <c r="US9" s="30"/>
      <c r="UT9" s="371"/>
      <c r="UU9" s="30"/>
      <c r="UV9" s="371"/>
      <c r="UW9" s="30"/>
      <c r="UX9" s="373"/>
      <c r="UY9" s="30"/>
      <c r="UZ9" s="371"/>
      <c r="VA9" s="482"/>
      <c r="VB9" s="30"/>
      <c r="VC9" s="371"/>
      <c r="VD9" s="482"/>
      <c r="VE9" s="21"/>
      <c r="VF9" s="21"/>
      <c r="VG9" s="153"/>
      <c r="VH9" s="197"/>
      <c r="VI9" s="30"/>
      <c r="VJ9" s="371"/>
      <c r="VK9" s="30"/>
      <c r="VL9" s="371"/>
      <c r="VM9" s="30"/>
      <c r="VN9" s="373"/>
      <c r="VO9" s="30"/>
      <c r="VP9" s="371"/>
      <c r="VQ9" s="482"/>
      <c r="VR9" s="30"/>
      <c r="VS9" s="371"/>
      <c r="VT9" s="482"/>
      <c r="VU9" s="21"/>
      <c r="VV9" s="21"/>
      <c r="VW9" s="153"/>
      <c r="VX9" s="197"/>
      <c r="VY9" s="30"/>
      <c r="VZ9" s="371"/>
      <c r="WA9" s="30"/>
      <c r="WB9" s="371"/>
      <c r="WC9" s="30"/>
      <c r="WD9" s="373"/>
      <c r="WE9" s="30"/>
      <c r="WF9" s="371"/>
      <c r="WG9" s="482"/>
      <c r="WH9" s="30"/>
      <c r="WI9" s="371"/>
      <c r="WJ9" s="482"/>
      <c r="WK9" s="21"/>
      <c r="WL9" s="21"/>
      <c r="WM9" s="153"/>
      <c r="WN9" s="197"/>
      <c r="WO9" s="30"/>
      <c r="WP9" s="371"/>
      <c r="WQ9" s="30"/>
      <c r="WR9" s="371"/>
      <c r="WS9" s="30"/>
      <c r="WT9" s="373"/>
      <c r="WU9" s="30"/>
      <c r="WV9" s="371"/>
      <c r="WW9" s="482"/>
      <c r="WX9" s="30"/>
      <c r="WY9" s="371"/>
      <c r="WZ9" s="482"/>
      <c r="XA9" s="21"/>
      <c r="XB9" s="21"/>
      <c r="XC9" s="153"/>
      <c r="XD9" s="197"/>
      <c r="XE9" s="30"/>
      <c r="XF9" s="371"/>
      <c r="XG9" s="30"/>
      <c r="XH9" s="371"/>
      <c r="XI9" s="30"/>
      <c r="XJ9" s="373"/>
      <c r="XK9" s="30"/>
      <c r="XL9" s="371"/>
      <c r="XM9" s="482"/>
      <c r="XN9" s="30"/>
      <c r="XO9" s="371"/>
      <c r="XP9" s="482"/>
      <c r="XQ9" s="21"/>
      <c r="XR9" s="21"/>
      <c r="XS9" s="153"/>
      <c r="XT9" s="197"/>
      <c r="XU9" s="30"/>
      <c r="XV9" s="371"/>
      <c r="XW9" s="30"/>
      <c r="XX9" s="371"/>
      <c r="XY9" s="30"/>
      <c r="XZ9" s="373"/>
      <c r="YA9" s="30"/>
      <c r="YB9" s="371"/>
      <c r="YC9" s="482"/>
      <c r="YD9" s="30"/>
      <c r="YE9" s="371"/>
      <c r="YF9" s="482"/>
      <c r="YG9" s="21"/>
      <c r="YH9" s="21"/>
      <c r="YI9" s="153"/>
      <c r="YJ9" s="197"/>
      <c r="YK9" s="30"/>
      <c r="YL9" s="371"/>
      <c r="YM9" s="30"/>
      <c r="YN9" s="371"/>
      <c r="YO9" s="30"/>
      <c r="YP9" s="373"/>
      <c r="YQ9" s="30"/>
      <c r="YR9" s="371"/>
      <c r="YS9" s="482"/>
      <c r="YT9" s="30"/>
      <c r="YU9" s="371"/>
      <c r="YV9" s="482"/>
      <c r="YW9" s="21"/>
      <c r="YX9" s="21"/>
      <c r="YY9" s="153"/>
      <c r="YZ9" s="197"/>
      <c r="ZA9" s="30"/>
      <c r="ZB9" s="371"/>
      <c r="ZC9" s="30"/>
      <c r="ZD9" s="371"/>
      <c r="ZE9" s="30"/>
      <c r="ZF9" s="373"/>
      <c r="ZG9" s="30"/>
      <c r="ZH9" s="371"/>
      <c r="ZI9" s="482"/>
      <c r="ZJ9" s="30"/>
      <c r="ZK9" s="371"/>
      <c r="ZL9" s="482"/>
      <c r="ZM9" s="21"/>
      <c r="ZN9" s="21"/>
      <c r="ZO9" s="153"/>
      <c r="ZP9" s="197"/>
      <c r="ZQ9" s="30"/>
      <c r="ZR9" s="371"/>
      <c r="ZS9" s="30"/>
      <c r="ZT9" s="371"/>
      <c r="ZU9" s="30"/>
      <c r="ZV9" s="373"/>
      <c r="ZW9" s="30"/>
      <c r="ZX9" s="371"/>
      <c r="ZY9" s="482"/>
      <c r="ZZ9" s="30"/>
      <c r="AAA9" s="371"/>
      <c r="AAB9" s="482"/>
      <c r="AAC9" s="21"/>
      <c r="AAD9" s="21"/>
      <c r="AAE9" s="153"/>
      <c r="AAF9" s="197"/>
      <c r="AAG9" s="30"/>
      <c r="AAH9" s="371"/>
      <c r="AAI9" s="30"/>
      <c r="AAJ9" s="371"/>
      <c r="AAK9" s="30"/>
      <c r="AAL9" s="373"/>
      <c r="AAM9" s="30"/>
      <c r="AAN9" s="371"/>
      <c r="AAO9" s="482"/>
      <c r="AAP9" s="30"/>
      <c r="AAQ9" s="371"/>
      <c r="AAR9" s="482"/>
      <c r="AAS9" s="21"/>
      <c r="AAT9" s="21"/>
      <c r="AAU9" s="153"/>
      <c r="AAV9" s="197"/>
      <c r="AAW9" s="30"/>
      <c r="AAX9" s="371"/>
      <c r="AAY9" s="30"/>
      <c r="AAZ9" s="371"/>
      <c r="ABA9" s="30"/>
      <c r="ABB9" s="373"/>
      <c r="ABC9" s="30"/>
      <c r="ABD9" s="371"/>
      <c r="ABE9" s="482"/>
      <c r="ABF9" s="30"/>
      <c r="ABG9" s="371"/>
      <c r="ABH9" s="482"/>
      <c r="ABI9" s="21"/>
      <c r="ABJ9" s="21"/>
      <c r="ABK9" s="153"/>
      <c r="ABL9" s="197"/>
      <c r="ABM9" s="30"/>
      <c r="ABN9" s="371"/>
      <c r="ABO9" s="30"/>
      <c r="ABP9" s="371"/>
      <c r="ABQ9" s="30"/>
      <c r="ABR9" s="373"/>
      <c r="ABS9" s="30"/>
      <c r="ABT9" s="371"/>
      <c r="ABU9" s="482"/>
      <c r="ABV9" s="30"/>
      <c r="ABW9" s="371"/>
      <c r="ABX9" s="482"/>
      <c r="ABY9" s="21"/>
      <c r="ABZ9" s="21"/>
      <c r="ACA9" s="153"/>
      <c r="ACB9" s="197"/>
      <c r="ACC9" s="30"/>
      <c r="ACD9" s="371"/>
      <c r="ACE9" s="30"/>
      <c r="ACF9" s="371"/>
      <c r="ACG9" s="30"/>
      <c r="ACH9" s="373"/>
      <c r="ACI9" s="30"/>
      <c r="ACJ9" s="371"/>
      <c r="ACK9" s="482"/>
      <c r="ACL9" s="30"/>
      <c r="ACM9" s="371"/>
      <c r="ACN9" s="482"/>
      <c r="ACO9" s="21"/>
      <c r="ACP9" s="21"/>
      <c r="ACQ9" s="153"/>
      <c r="ACR9" s="197"/>
      <c r="ACS9" s="30"/>
      <c r="ACT9" s="371"/>
      <c r="ACU9" s="30"/>
      <c r="ACV9" s="371"/>
      <c r="ACW9" s="30"/>
      <c r="ACX9" s="373"/>
      <c r="ACY9" s="30"/>
      <c r="ACZ9" s="371"/>
      <c r="ADA9" s="482"/>
      <c r="ADB9" s="30"/>
      <c r="ADC9" s="371"/>
      <c r="ADD9" s="482"/>
      <c r="ADE9" s="21"/>
      <c r="ADF9" s="21"/>
      <c r="ADG9" s="153"/>
      <c r="ADH9" s="197"/>
      <c r="ADI9" s="30"/>
      <c r="ADJ9" s="371"/>
      <c r="ADK9" s="30"/>
      <c r="ADL9" s="371"/>
      <c r="ADM9" s="30"/>
      <c r="ADN9" s="373"/>
      <c r="ADO9" s="30"/>
      <c r="ADP9" s="371"/>
      <c r="ADQ9" s="482"/>
      <c r="ADR9" s="30"/>
      <c r="ADS9" s="371"/>
      <c r="ADT9" s="482"/>
      <c r="ADU9" s="21"/>
      <c r="ADV9" s="21"/>
      <c r="ADW9" s="153"/>
      <c r="ADX9" s="197"/>
      <c r="ADY9" s="30"/>
      <c r="ADZ9" s="371"/>
      <c r="AEA9" s="30"/>
      <c r="AEB9" s="371"/>
      <c r="AEC9" s="30"/>
      <c r="AED9" s="373"/>
      <c r="AEE9" s="30"/>
      <c r="AEF9" s="371"/>
      <c r="AEG9" s="482"/>
      <c r="AEH9" s="30"/>
      <c r="AEI9" s="371"/>
      <c r="AEJ9" s="482"/>
      <c r="AEK9" s="21"/>
      <c r="AEL9" s="21"/>
      <c r="AEM9" s="153"/>
      <c r="AEN9" s="197"/>
      <c r="AEO9" s="30"/>
      <c r="AEP9" s="371"/>
      <c r="AEQ9" s="30"/>
      <c r="AER9" s="371"/>
      <c r="AES9" s="30"/>
      <c r="AET9" s="373"/>
      <c r="AEU9" s="30"/>
      <c r="AEV9" s="371"/>
      <c r="AEW9" s="482"/>
      <c r="AEX9" s="30"/>
      <c r="AEY9" s="371"/>
      <c r="AEZ9" s="482"/>
      <c r="AFA9" s="21"/>
      <c r="AFB9" s="21"/>
      <c r="AFC9" s="153"/>
      <c r="AFD9" s="197"/>
      <c r="AFE9" s="30"/>
      <c r="AFF9" s="371"/>
      <c r="AFG9" s="30"/>
      <c r="AFH9" s="371"/>
      <c r="AFI9" s="30"/>
      <c r="AFJ9" s="373"/>
      <c r="AFK9" s="30"/>
      <c r="AFL9" s="371"/>
      <c r="AFM9" s="482"/>
      <c r="AFN9" s="30"/>
      <c r="AFO9" s="371"/>
      <c r="AFP9" s="482"/>
      <c r="AFQ9" s="21"/>
      <c r="AFR9" s="21"/>
      <c r="AFS9" s="153"/>
      <c r="AFT9" s="197"/>
      <c r="AFU9" s="30"/>
      <c r="AFV9" s="371"/>
      <c r="AFW9" s="30"/>
      <c r="AFX9" s="371"/>
      <c r="AFY9" s="30"/>
      <c r="AFZ9" s="373"/>
      <c r="AGA9" s="30"/>
      <c r="AGB9" s="371"/>
      <c r="AGC9" s="482"/>
      <c r="AGD9" s="30"/>
      <c r="AGE9" s="371"/>
      <c r="AGF9" s="482"/>
      <c r="AGG9" s="21"/>
      <c r="AGH9" s="21"/>
      <c r="AGI9" s="153"/>
      <c r="AGJ9" s="197"/>
      <c r="AGK9" s="30"/>
      <c r="AGL9" s="371"/>
      <c r="AGM9" s="30"/>
      <c r="AGN9" s="371"/>
      <c r="AGO9" s="30"/>
      <c r="AGP9" s="373"/>
      <c r="AGQ9" s="30"/>
      <c r="AGR9" s="371"/>
      <c r="AGS9" s="482"/>
      <c r="AGT9" s="30"/>
      <c r="AGU9" s="371"/>
      <c r="AGV9" s="482"/>
      <c r="AGW9" s="21"/>
      <c r="AGX9" s="21"/>
      <c r="AGY9" s="153"/>
      <c r="AGZ9" s="197"/>
      <c r="AHA9" s="30"/>
      <c r="AHB9" s="371"/>
      <c r="AHC9" s="30"/>
      <c r="AHD9" s="371"/>
      <c r="AHE9" s="30"/>
      <c r="AHF9" s="373"/>
      <c r="AHG9" s="30"/>
      <c r="AHH9" s="371"/>
      <c r="AHI9" s="482"/>
      <c r="AHJ9" s="30"/>
      <c r="AHK9" s="371"/>
      <c r="AHL9" s="482"/>
      <c r="AHM9" s="21"/>
      <c r="AHN9" s="21"/>
      <c r="AHO9" s="153"/>
      <c r="AHP9" s="197"/>
      <c r="AHQ9" s="30"/>
      <c r="AHR9" s="371"/>
      <c r="AHS9" s="30"/>
      <c r="AHT9" s="371"/>
      <c r="AHU9" s="30"/>
      <c r="AHV9" s="373"/>
      <c r="AHW9" s="30"/>
      <c r="AHX9" s="371"/>
      <c r="AHY9" s="482"/>
      <c r="AHZ9" s="30"/>
      <c r="AIA9" s="371"/>
      <c r="AIB9" s="482"/>
      <c r="AIC9" s="21"/>
      <c r="AID9" s="21"/>
      <c r="AIE9" s="153"/>
      <c r="AIF9" s="197"/>
      <c r="AIG9" s="30"/>
      <c r="AIH9" s="371"/>
      <c r="AII9" s="30"/>
      <c r="AIJ9" s="371"/>
      <c r="AIK9" s="30"/>
      <c r="AIL9" s="373"/>
      <c r="AIM9" s="30"/>
      <c r="AIN9" s="371"/>
      <c r="AIO9" s="482"/>
      <c r="AIP9" s="30"/>
      <c r="AIQ9" s="371"/>
      <c r="AIR9" s="482"/>
      <c r="AIS9" s="21"/>
      <c r="AIT9" s="21"/>
      <c r="AIU9" s="153"/>
      <c r="AIV9" s="197"/>
      <c r="AIW9" s="30"/>
      <c r="AIX9" s="371"/>
      <c r="AIY9" s="30"/>
      <c r="AIZ9" s="371"/>
      <c r="AJA9" s="30"/>
      <c r="AJB9" s="373"/>
      <c r="AJC9" s="30"/>
      <c r="AJD9" s="371"/>
      <c r="AJE9" s="482"/>
      <c r="AJF9" s="30"/>
      <c r="AJG9" s="371"/>
      <c r="AJH9" s="482"/>
      <c r="AJI9" s="21"/>
      <c r="AJJ9" s="21"/>
      <c r="AJK9" s="153"/>
      <c r="AJL9" s="197"/>
      <c r="AJM9" s="30"/>
      <c r="AJN9" s="371"/>
      <c r="AJO9" s="30"/>
      <c r="AJP9" s="371"/>
      <c r="AJQ9" s="30"/>
      <c r="AJR9" s="373"/>
      <c r="AJS9" s="30"/>
      <c r="AJT9" s="371"/>
      <c r="AJU9" s="482"/>
      <c r="AJV9" s="30"/>
      <c r="AJW9" s="371"/>
      <c r="AJX9" s="482"/>
      <c r="AJY9" s="21"/>
      <c r="AJZ9" s="21"/>
      <c r="AKA9" s="153"/>
      <c r="AKB9" s="197"/>
      <c r="AKC9" s="30"/>
      <c r="AKD9" s="371"/>
      <c r="AKE9" s="30"/>
      <c r="AKF9" s="371"/>
      <c r="AKG9" s="30"/>
      <c r="AKH9" s="373"/>
      <c r="AKI9" s="30"/>
      <c r="AKJ9" s="371"/>
      <c r="AKK9" s="482"/>
      <c r="AKL9" s="30"/>
      <c r="AKM9" s="371"/>
      <c r="AKN9" s="482"/>
      <c r="AKO9" s="21"/>
      <c r="AKP9" s="21"/>
      <c r="AKQ9" s="153"/>
      <c r="AKR9" s="197"/>
      <c r="AKS9" s="30"/>
      <c r="AKT9" s="371"/>
      <c r="AKU9" s="30"/>
      <c r="AKV9" s="371"/>
      <c r="AKW9" s="30"/>
      <c r="AKX9" s="373"/>
      <c r="AKY9" s="30"/>
      <c r="AKZ9" s="371"/>
      <c r="ALA9" s="482"/>
      <c r="ALB9" s="30"/>
      <c r="ALC9" s="371"/>
      <c r="ALD9" s="482"/>
      <c r="ALE9" s="21"/>
      <c r="ALF9" s="21"/>
      <c r="ALG9" s="153"/>
      <c r="ALH9" s="197"/>
      <c r="ALI9" s="30"/>
      <c r="ALJ9" s="371"/>
      <c r="ALK9" s="30"/>
      <c r="ALL9" s="371"/>
      <c r="ALM9" s="30"/>
      <c r="ALN9" s="373"/>
      <c r="ALO9" s="30"/>
      <c r="ALP9" s="371"/>
      <c r="ALQ9" s="482"/>
      <c r="ALR9" s="30"/>
      <c r="ALS9" s="371"/>
      <c r="ALT9" s="482"/>
      <c r="ALU9" s="21"/>
      <c r="ALV9" s="21"/>
      <c r="ALW9" s="153"/>
      <c r="ALX9" s="197"/>
      <c r="ALY9" s="30"/>
      <c r="ALZ9" s="371"/>
      <c r="AMA9" s="30"/>
      <c r="AMB9" s="371"/>
      <c r="AMC9" s="30"/>
      <c r="AMD9" s="373"/>
      <c r="AME9" s="30"/>
      <c r="AMF9" s="371"/>
      <c r="AMG9" s="482"/>
      <c r="AMH9" s="30"/>
      <c r="AMI9" s="371"/>
      <c r="AMJ9" s="482"/>
      <c r="AMK9" s="21"/>
      <c r="AML9" s="21"/>
      <c r="AMM9" s="153"/>
      <c r="AMN9" s="197"/>
      <c r="AMO9" s="30"/>
      <c r="AMP9" s="371"/>
      <c r="AMQ9" s="30"/>
      <c r="AMR9" s="371"/>
      <c r="AMS9" s="30"/>
      <c r="AMT9" s="373"/>
      <c r="AMU9" s="30"/>
      <c r="AMV9" s="371"/>
      <c r="AMW9" s="482"/>
      <c r="AMX9" s="30"/>
      <c r="AMY9" s="371"/>
      <c r="AMZ9" s="482"/>
      <c r="ANA9" s="21"/>
      <c r="ANB9" s="21"/>
      <c r="ANC9" s="153"/>
      <c r="AND9" s="197"/>
      <c r="ANE9" s="30"/>
      <c r="ANF9" s="371"/>
      <c r="ANG9" s="30"/>
      <c r="ANH9" s="371"/>
      <c r="ANI9" s="30"/>
      <c r="ANJ9" s="373"/>
      <c r="ANK9" s="30"/>
      <c r="ANL9" s="371"/>
      <c r="ANM9" s="482"/>
      <c r="ANN9" s="30"/>
      <c r="ANO9" s="371"/>
      <c r="ANP9" s="482"/>
      <c r="ANQ9" s="21"/>
      <c r="ANR9" s="21"/>
      <c r="ANS9" s="153"/>
      <c r="ANT9" s="197"/>
      <c r="ANU9" s="30"/>
      <c r="ANV9" s="371"/>
      <c r="ANW9" s="30"/>
      <c r="ANX9" s="371"/>
      <c r="ANY9" s="30"/>
      <c r="ANZ9" s="373"/>
      <c r="AOA9" s="30"/>
      <c r="AOB9" s="371"/>
      <c r="AOC9" s="482"/>
      <c r="AOD9" s="30"/>
      <c r="AOE9" s="371"/>
      <c r="AOF9" s="482"/>
      <c r="AOG9" s="21"/>
      <c r="AOH9" s="21"/>
      <c r="AOI9" s="153"/>
      <c r="AOJ9" s="197"/>
      <c r="AOK9" s="30"/>
      <c r="AOL9" s="371"/>
      <c r="AOM9" s="30"/>
      <c r="AON9" s="371"/>
      <c r="AOO9" s="30"/>
      <c r="AOP9" s="373"/>
      <c r="AOQ9" s="30"/>
      <c r="AOR9" s="371"/>
      <c r="AOS9" s="482"/>
      <c r="AOT9" s="30"/>
      <c r="AOU9" s="371"/>
      <c r="AOV9" s="482"/>
      <c r="AOW9" s="21"/>
      <c r="AOX9" s="21"/>
      <c r="AOY9" s="153"/>
      <c r="AOZ9" s="197"/>
      <c r="APA9" s="30"/>
      <c r="APB9" s="371"/>
      <c r="APC9" s="30"/>
      <c r="APD9" s="371"/>
      <c r="APE9" s="30"/>
      <c r="APF9" s="373"/>
      <c r="APG9" s="30"/>
      <c r="APH9" s="371"/>
      <c r="API9" s="482"/>
      <c r="APJ9" s="30"/>
      <c r="APK9" s="371"/>
      <c r="APL9" s="482"/>
      <c r="APM9" s="21"/>
      <c r="APN9" s="21"/>
      <c r="APO9" s="153"/>
      <c r="APP9" s="197"/>
      <c r="APQ9" s="30"/>
      <c r="APR9" s="371"/>
      <c r="APS9" s="30"/>
      <c r="APT9" s="371"/>
      <c r="APU9" s="30"/>
      <c r="APV9" s="373"/>
      <c r="APW9" s="30"/>
      <c r="APX9" s="371"/>
      <c r="APY9" s="482"/>
      <c r="APZ9" s="30"/>
      <c r="AQA9" s="371"/>
      <c r="AQB9" s="482"/>
      <c r="AQC9" s="21"/>
      <c r="AQD9" s="21"/>
      <c r="AQE9" s="153"/>
      <c r="AQF9" s="197"/>
      <c r="AQG9" s="30"/>
      <c r="AQH9" s="371"/>
      <c r="AQI9" s="30"/>
      <c r="AQJ9" s="371"/>
      <c r="AQK9" s="30"/>
      <c r="AQL9" s="373"/>
      <c r="AQM9" s="30"/>
      <c r="AQN9" s="371"/>
      <c r="AQO9" s="482"/>
      <c r="AQP9" s="30"/>
      <c r="AQQ9" s="371"/>
      <c r="AQR9" s="482"/>
      <c r="AQS9" s="21"/>
      <c r="AQT9" s="21"/>
      <c r="AQU9" s="153"/>
      <c r="AQV9" s="197"/>
      <c r="AQW9" s="30"/>
      <c r="AQX9" s="371"/>
      <c r="AQY9" s="30"/>
      <c r="AQZ9" s="371"/>
      <c r="ARA9" s="30"/>
      <c r="ARB9" s="373"/>
      <c r="ARC9" s="30"/>
      <c r="ARD9" s="371"/>
      <c r="ARE9" s="482"/>
      <c r="ARF9" s="30"/>
      <c r="ARG9" s="371"/>
      <c r="ARH9" s="482"/>
      <c r="ARI9" s="21"/>
      <c r="ARJ9" s="21"/>
      <c r="ARK9" s="153"/>
      <c r="ARL9" s="197"/>
      <c r="ARM9" s="30"/>
      <c r="ARN9" s="371"/>
      <c r="ARO9" s="30"/>
      <c r="ARP9" s="371"/>
      <c r="ARQ9" s="30"/>
      <c r="ARR9" s="373"/>
      <c r="ARS9" s="30"/>
      <c r="ART9" s="371"/>
      <c r="ARU9" s="482"/>
      <c r="ARV9" s="30"/>
      <c r="ARW9" s="371"/>
      <c r="ARX9" s="482"/>
      <c r="ARY9" s="21"/>
      <c r="ARZ9" s="21"/>
      <c r="ASA9" s="153"/>
      <c r="ASB9" s="197"/>
      <c r="ASC9" s="30"/>
      <c r="ASD9" s="371"/>
      <c r="ASE9" s="30"/>
      <c r="ASF9" s="371"/>
      <c r="ASG9" s="30"/>
      <c r="ASH9" s="373"/>
      <c r="ASI9" s="30"/>
      <c r="ASJ9" s="371"/>
      <c r="ASK9" s="482"/>
      <c r="ASL9" s="30"/>
      <c r="ASM9" s="371"/>
      <c r="ASN9" s="482"/>
      <c r="ASO9" s="21"/>
      <c r="ASP9" s="21"/>
      <c r="ASQ9" s="153"/>
      <c r="ASR9" s="197"/>
      <c r="ASS9" s="30"/>
      <c r="AST9" s="371"/>
      <c r="ASU9" s="30"/>
      <c r="ASV9" s="371"/>
      <c r="ASW9" s="30"/>
      <c r="ASX9" s="373"/>
      <c r="ASY9" s="30"/>
      <c r="ASZ9" s="371"/>
      <c r="ATA9" s="482"/>
      <c r="ATB9" s="30"/>
      <c r="ATC9" s="371"/>
      <c r="ATD9" s="482"/>
      <c r="ATE9" s="21"/>
      <c r="ATF9" s="21"/>
      <c r="ATG9" s="153"/>
      <c r="ATH9" s="197"/>
      <c r="ATI9" s="30"/>
      <c r="ATJ9" s="371"/>
      <c r="ATK9" s="30"/>
      <c r="ATL9" s="371"/>
      <c r="ATM9" s="30"/>
      <c r="ATN9" s="373"/>
      <c r="ATO9" s="30"/>
      <c r="ATP9" s="371"/>
      <c r="ATQ9" s="482"/>
      <c r="ATR9" s="30"/>
      <c r="ATS9" s="371"/>
      <c r="ATT9" s="482"/>
      <c r="ATU9" s="21"/>
      <c r="ATV9" s="21"/>
      <c r="ATW9" s="153"/>
      <c r="ATX9" s="197"/>
      <c r="ATY9" s="30"/>
      <c r="ATZ9" s="371"/>
      <c r="AUA9" s="30"/>
      <c r="AUB9" s="371"/>
      <c r="AUC9" s="30"/>
      <c r="AUD9" s="373"/>
      <c r="AUE9" s="30"/>
      <c r="AUF9" s="371"/>
      <c r="AUG9" s="482"/>
      <c r="AUH9" s="30"/>
      <c r="AUI9" s="371"/>
      <c r="AUJ9" s="482"/>
      <c r="AUK9" s="21"/>
      <c r="AUL9" s="21"/>
      <c r="AUM9" s="153"/>
      <c r="AUN9" s="197"/>
      <c r="AUO9" s="30"/>
      <c r="AUP9" s="371"/>
      <c r="AUQ9" s="30"/>
      <c r="AUR9" s="371"/>
      <c r="AUS9" s="30"/>
      <c r="AUT9" s="373"/>
      <c r="AUU9" s="30"/>
      <c r="AUV9" s="371"/>
      <c r="AUW9" s="482"/>
      <c r="AUX9" s="30"/>
      <c r="AUY9" s="371"/>
      <c r="AUZ9" s="482"/>
      <c r="AVA9" s="21"/>
      <c r="AVB9" s="21"/>
      <c r="AVC9" s="153"/>
      <c r="AVD9" s="197"/>
      <c r="AVE9" s="30"/>
      <c r="AVF9" s="371"/>
      <c r="AVG9" s="30"/>
      <c r="AVH9" s="371"/>
      <c r="AVI9" s="30"/>
      <c r="AVJ9" s="373"/>
      <c r="AVK9" s="30"/>
      <c r="AVL9" s="371"/>
      <c r="AVM9" s="482"/>
      <c r="AVN9" s="30"/>
      <c r="AVO9" s="371"/>
      <c r="AVP9" s="482"/>
      <c r="AVQ9" s="21"/>
      <c r="AVR9" s="21"/>
      <c r="AVS9" s="153"/>
      <c r="AVT9" s="197"/>
      <c r="AVU9" s="30"/>
      <c r="AVV9" s="371"/>
      <c r="AVW9" s="30"/>
      <c r="AVX9" s="371"/>
      <c r="AVY9" s="30"/>
      <c r="AVZ9" s="373"/>
      <c r="AWA9" s="30"/>
      <c r="AWB9" s="371"/>
      <c r="AWC9" s="482"/>
      <c r="AWD9" s="30"/>
      <c r="AWE9" s="371"/>
      <c r="AWF9" s="482"/>
      <c r="AWG9" s="21"/>
      <c r="AWH9" s="21"/>
      <c r="AWI9" s="153"/>
      <c r="AWJ9" s="197"/>
      <c r="AWK9" s="30"/>
      <c r="AWL9" s="371"/>
      <c r="AWM9" s="30"/>
      <c r="AWN9" s="371"/>
      <c r="AWO9" s="30"/>
      <c r="AWP9" s="373"/>
      <c r="AWQ9" s="30"/>
      <c r="AWR9" s="371"/>
      <c r="AWS9" s="482"/>
      <c r="AWT9" s="30"/>
      <c r="AWU9" s="371"/>
      <c r="AWV9" s="482"/>
      <c r="AWW9" s="21"/>
      <c r="AWX9" s="21"/>
      <c r="AWY9" s="153"/>
      <c r="AWZ9" s="197"/>
      <c r="AXA9" s="30"/>
      <c r="AXB9" s="371"/>
      <c r="AXC9" s="30"/>
      <c r="AXD9" s="371"/>
      <c r="AXE9" s="30"/>
      <c r="AXF9" s="373"/>
      <c r="AXG9" s="30"/>
      <c r="AXH9" s="371"/>
      <c r="AXI9" s="482"/>
      <c r="AXJ9" s="30"/>
      <c r="AXK9" s="371"/>
      <c r="AXL9" s="482"/>
      <c r="AXM9" s="21"/>
      <c r="AXN9" s="21"/>
      <c r="AXO9" s="153"/>
      <c r="AXP9" s="197"/>
      <c r="AXQ9" s="30"/>
      <c r="AXR9" s="371"/>
      <c r="AXS9" s="30"/>
      <c r="AXT9" s="371"/>
      <c r="AXU9" s="30"/>
      <c r="AXV9" s="373"/>
      <c r="AXW9" s="30"/>
      <c r="AXX9" s="371"/>
      <c r="AXY9" s="482"/>
      <c r="AXZ9" s="30"/>
      <c r="AYA9" s="371"/>
      <c r="AYB9" s="482"/>
      <c r="AYC9" s="21"/>
      <c r="AYD9" s="21"/>
      <c r="AYE9" s="153"/>
      <c r="AYF9" s="197"/>
      <c r="AYG9" s="30"/>
      <c r="AYH9" s="371"/>
      <c r="AYI9" s="30"/>
      <c r="AYJ9" s="371"/>
      <c r="AYK9" s="30"/>
      <c r="AYL9" s="373"/>
      <c r="AYM9" s="30"/>
      <c r="AYN9" s="371"/>
      <c r="AYO9" s="482"/>
      <c r="AYP9" s="30"/>
      <c r="AYQ9" s="371"/>
      <c r="AYR9" s="482"/>
      <c r="AYS9" s="21"/>
      <c r="AYT9" s="21"/>
      <c r="AYU9" s="153"/>
      <c r="AYV9" s="197"/>
      <c r="AYW9" s="30"/>
      <c r="AYX9" s="371"/>
      <c r="AYY9" s="30"/>
      <c r="AYZ9" s="371"/>
      <c r="AZA9" s="30"/>
      <c r="AZB9" s="373"/>
      <c r="AZC9" s="30"/>
      <c r="AZD9" s="371"/>
      <c r="AZE9" s="482"/>
      <c r="AZF9" s="30"/>
      <c r="AZG9" s="371"/>
      <c r="AZH9" s="482"/>
      <c r="AZI9" s="21"/>
      <c r="AZJ9" s="21"/>
      <c r="AZK9" s="153"/>
      <c r="AZL9" s="197"/>
      <c r="AZM9" s="30"/>
      <c r="AZN9" s="371"/>
      <c r="AZO9" s="30"/>
      <c r="AZP9" s="371"/>
      <c r="AZQ9" s="30"/>
      <c r="AZR9" s="373"/>
      <c r="AZS9" s="30"/>
      <c r="AZT9" s="371"/>
      <c r="AZU9" s="482"/>
      <c r="AZV9" s="30"/>
      <c r="AZW9" s="371"/>
      <c r="AZX9" s="482"/>
      <c r="AZY9" s="21"/>
      <c r="AZZ9" s="21"/>
      <c r="BAA9" s="153"/>
      <c r="BAB9" s="197"/>
      <c r="BAC9" s="30"/>
      <c r="BAD9" s="371"/>
      <c r="BAE9" s="30"/>
      <c r="BAF9" s="371"/>
      <c r="BAG9" s="30"/>
      <c r="BAH9" s="373"/>
      <c r="BAI9" s="30"/>
      <c r="BAJ9" s="371"/>
      <c r="BAK9" s="482"/>
      <c r="BAL9" s="30"/>
      <c r="BAM9" s="371"/>
      <c r="BAN9" s="482"/>
      <c r="BAO9" s="21"/>
      <c r="BAP9" s="21"/>
      <c r="BAQ9" s="153"/>
      <c r="BAR9" s="197"/>
      <c r="BAS9" s="30"/>
      <c r="BAT9" s="371"/>
      <c r="BAU9" s="30"/>
      <c r="BAV9" s="371"/>
      <c r="BAW9" s="30"/>
      <c r="BAX9" s="373"/>
      <c r="BAY9" s="30"/>
      <c r="BAZ9" s="371"/>
      <c r="BBA9" s="482"/>
      <c r="BBB9" s="30"/>
      <c r="BBC9" s="371"/>
      <c r="BBD9" s="482"/>
      <c r="BBE9" s="21"/>
      <c r="BBF9" s="21"/>
      <c r="BBG9" s="153"/>
      <c r="BBH9" s="197"/>
      <c r="BBI9" s="30"/>
      <c r="BBJ9" s="371"/>
      <c r="BBK9" s="30"/>
      <c r="BBL9" s="371"/>
      <c r="BBM9" s="30"/>
      <c r="BBN9" s="373"/>
      <c r="BBO9" s="30"/>
      <c r="BBP9" s="371"/>
      <c r="BBQ9" s="482"/>
      <c r="BBR9" s="30"/>
      <c r="BBS9" s="371"/>
      <c r="BBT9" s="482"/>
      <c r="BBU9" s="21"/>
      <c r="BBV9" s="21"/>
      <c r="BBW9" s="153"/>
      <c r="BBX9" s="197"/>
      <c r="BBY9" s="30"/>
      <c r="BBZ9" s="371"/>
      <c r="BCA9" s="30"/>
      <c r="BCB9" s="371"/>
      <c r="BCC9" s="30"/>
      <c r="BCD9" s="373"/>
      <c r="BCE9" s="30"/>
      <c r="BCF9" s="371"/>
      <c r="BCG9" s="482"/>
      <c r="BCH9" s="30"/>
      <c r="BCI9" s="371"/>
      <c r="BCJ9" s="482"/>
      <c r="BCK9" s="21"/>
      <c r="BCL9" s="21"/>
      <c r="BCM9" s="153"/>
      <c r="BCN9" s="197"/>
      <c r="BCO9" s="30"/>
      <c r="BCP9" s="371"/>
      <c r="BCQ9" s="30"/>
      <c r="BCR9" s="371"/>
      <c r="BCS9" s="30"/>
      <c r="BCT9" s="373"/>
      <c r="BCU9" s="30"/>
      <c r="BCV9" s="371"/>
      <c r="BCW9" s="482"/>
      <c r="BCX9" s="30"/>
      <c r="BCY9" s="371"/>
      <c r="BCZ9" s="482"/>
      <c r="BDA9" s="21"/>
      <c r="BDB9" s="21"/>
      <c r="BDC9" s="153"/>
      <c r="BDD9" s="197"/>
      <c r="BDE9" s="30"/>
      <c r="BDF9" s="371"/>
      <c r="BDG9" s="30"/>
      <c r="BDH9" s="371"/>
      <c r="BDI9" s="30"/>
      <c r="BDJ9" s="373"/>
      <c r="BDK9" s="30"/>
      <c r="BDL9" s="371"/>
      <c r="BDM9" s="482"/>
      <c r="BDN9" s="30"/>
      <c r="BDO9" s="371"/>
      <c r="BDP9" s="482"/>
      <c r="BDQ9" s="21"/>
      <c r="BDR9" s="21"/>
      <c r="BDS9" s="153"/>
      <c r="BDT9" s="197"/>
      <c r="BDU9" s="30"/>
      <c r="BDV9" s="371"/>
      <c r="BDW9" s="30"/>
      <c r="BDX9" s="371"/>
      <c r="BDY9" s="30"/>
      <c r="BDZ9" s="373"/>
      <c r="BEA9" s="30"/>
      <c r="BEB9" s="371"/>
      <c r="BEC9" s="482"/>
      <c r="BED9" s="30"/>
      <c r="BEE9" s="371"/>
      <c r="BEF9" s="482"/>
      <c r="BEG9" s="21"/>
      <c r="BEH9" s="21"/>
      <c r="BEI9" s="153"/>
      <c r="BEJ9" s="197"/>
      <c r="BEK9" s="30"/>
      <c r="BEL9" s="371"/>
      <c r="BEM9" s="30"/>
      <c r="BEN9" s="371"/>
      <c r="BEO9" s="30"/>
      <c r="BEP9" s="373"/>
      <c r="BEQ9" s="30"/>
      <c r="BER9" s="371"/>
      <c r="BES9" s="482"/>
      <c r="BET9" s="30"/>
      <c r="BEU9" s="371"/>
      <c r="BEV9" s="482"/>
      <c r="BEW9" s="21"/>
      <c r="BEX9" s="21"/>
      <c r="BEY9" s="153"/>
      <c r="BEZ9" s="197"/>
      <c r="BFA9" s="30"/>
      <c r="BFB9" s="371"/>
      <c r="BFC9" s="30"/>
      <c r="BFD9" s="371"/>
      <c r="BFE9" s="30"/>
      <c r="BFF9" s="373"/>
      <c r="BFG9" s="30"/>
      <c r="BFH9" s="371"/>
      <c r="BFI9" s="482"/>
      <c r="BFJ9" s="30"/>
      <c r="BFK9" s="371"/>
      <c r="BFL9" s="482"/>
      <c r="BFM9" s="21"/>
      <c r="BFN9" s="21"/>
      <c r="BFO9" s="153"/>
      <c r="BFP9" s="197"/>
      <c r="BFQ9" s="30"/>
      <c r="BFR9" s="371"/>
      <c r="BFS9" s="30"/>
      <c r="BFT9" s="371"/>
      <c r="BFU9" s="30"/>
      <c r="BFV9" s="373"/>
      <c r="BFW9" s="30"/>
      <c r="BFX9" s="371"/>
      <c r="BFY9" s="482"/>
      <c r="BFZ9" s="30"/>
      <c r="BGA9" s="371"/>
      <c r="BGB9" s="482"/>
      <c r="BGC9" s="21"/>
      <c r="BGD9" s="21"/>
      <c r="BGE9" s="153"/>
      <c r="BGF9" s="197"/>
      <c r="BGG9" s="30"/>
      <c r="BGH9" s="371"/>
      <c r="BGI9" s="30"/>
      <c r="BGJ9" s="371"/>
      <c r="BGK9" s="30"/>
      <c r="BGL9" s="373"/>
      <c r="BGM9" s="30"/>
      <c r="BGN9" s="371"/>
      <c r="BGO9" s="482"/>
      <c r="BGP9" s="30"/>
      <c r="BGQ9" s="371"/>
      <c r="BGR9" s="482"/>
      <c r="BGS9" s="21"/>
      <c r="BGT9" s="21"/>
      <c r="BGU9" s="153"/>
      <c r="BGV9" s="197"/>
      <c r="BGW9" s="30"/>
      <c r="BGX9" s="371"/>
      <c r="BGY9" s="30"/>
      <c r="BGZ9" s="371"/>
      <c r="BHA9" s="30"/>
      <c r="BHB9" s="373"/>
      <c r="BHC9" s="30"/>
      <c r="BHD9" s="371"/>
      <c r="BHE9" s="482"/>
      <c r="BHF9" s="30"/>
      <c r="BHG9" s="371"/>
      <c r="BHH9" s="482"/>
      <c r="BHI9" s="21"/>
      <c r="BHJ9" s="21"/>
      <c r="BHK9" s="153"/>
      <c r="BHL9" s="197"/>
      <c r="BHM9" s="30"/>
      <c r="BHN9" s="371"/>
      <c r="BHO9" s="30"/>
      <c r="BHP9" s="371"/>
      <c r="BHQ9" s="30"/>
      <c r="BHR9" s="373"/>
      <c r="BHS9" s="30"/>
      <c r="BHT9" s="371"/>
      <c r="BHU9" s="482"/>
      <c r="BHV9" s="30"/>
      <c r="BHW9" s="371"/>
      <c r="BHX9" s="482"/>
      <c r="BHY9" s="21"/>
      <c r="BHZ9" s="21"/>
      <c r="BIA9" s="153"/>
      <c r="BIB9" s="197"/>
      <c r="BIC9" s="30"/>
      <c r="BID9" s="371"/>
      <c r="BIE9" s="30"/>
      <c r="BIF9" s="371"/>
      <c r="BIG9" s="30"/>
      <c r="BIH9" s="373"/>
      <c r="BII9" s="30"/>
      <c r="BIJ9" s="371"/>
      <c r="BIK9" s="482"/>
      <c r="BIL9" s="30"/>
      <c r="BIM9" s="371"/>
      <c r="BIN9" s="482"/>
      <c r="BIO9" s="21"/>
      <c r="BIP9" s="21"/>
      <c r="BIQ9" s="153"/>
      <c r="BIR9" s="197"/>
      <c r="BIS9" s="30"/>
      <c r="BIT9" s="371"/>
      <c r="BIU9" s="30"/>
      <c r="BIV9" s="371"/>
      <c r="BIW9" s="30"/>
      <c r="BIX9" s="373"/>
      <c r="BIY9" s="30"/>
      <c r="BIZ9" s="371"/>
      <c r="BJA9" s="482"/>
      <c r="BJB9" s="30"/>
      <c r="BJC9" s="371"/>
      <c r="BJD9" s="482"/>
      <c r="BJE9" s="21"/>
      <c r="BJF9" s="21"/>
      <c r="BJG9" s="153"/>
      <c r="BJH9" s="197"/>
      <c r="BJI9" s="30"/>
      <c r="BJJ9" s="371"/>
      <c r="BJK9" s="30"/>
      <c r="BJL9" s="371"/>
      <c r="BJM9" s="30"/>
      <c r="BJN9" s="373"/>
      <c r="BJO9" s="30"/>
      <c r="BJP9" s="371"/>
      <c r="BJQ9" s="482"/>
      <c r="BJR9" s="30"/>
      <c r="BJS9" s="371"/>
      <c r="BJT9" s="482"/>
      <c r="BJU9" s="21"/>
      <c r="BJV9" s="21"/>
      <c r="BJW9" s="153"/>
      <c r="BJX9" s="197"/>
      <c r="BJY9" s="30"/>
      <c r="BJZ9" s="371"/>
      <c r="BKA9" s="30"/>
      <c r="BKB9" s="371"/>
      <c r="BKC9" s="30"/>
      <c r="BKD9" s="373"/>
      <c r="BKE9" s="30"/>
      <c r="BKF9" s="371"/>
      <c r="BKG9" s="482"/>
      <c r="BKH9" s="30"/>
      <c r="BKI9" s="371"/>
      <c r="BKJ9" s="482"/>
      <c r="BKK9" s="21"/>
      <c r="BKL9" s="21"/>
      <c r="BKM9" s="153"/>
      <c r="BKN9" s="197"/>
      <c r="BKO9" s="30"/>
      <c r="BKP9" s="371"/>
      <c r="BKQ9" s="30"/>
      <c r="BKR9" s="371"/>
      <c r="BKS9" s="30"/>
      <c r="BKT9" s="373"/>
      <c r="BKU9" s="30"/>
      <c r="BKV9" s="371"/>
      <c r="BKW9" s="482"/>
      <c r="BKX9" s="30"/>
      <c r="BKY9" s="371"/>
      <c r="BKZ9" s="482"/>
      <c r="BLA9" s="21"/>
      <c r="BLB9" s="21"/>
      <c r="BLC9" s="153"/>
      <c r="BLD9" s="197"/>
      <c r="BLE9" s="30"/>
      <c r="BLF9" s="371"/>
      <c r="BLG9" s="30"/>
      <c r="BLH9" s="371"/>
      <c r="BLI9" s="30"/>
      <c r="BLJ9" s="373"/>
      <c r="BLK9" s="30"/>
      <c r="BLL9" s="371"/>
      <c r="BLM9" s="482"/>
      <c r="BLN9" s="30"/>
      <c r="BLO9" s="371"/>
      <c r="BLP9" s="482"/>
      <c r="BLQ9" s="21"/>
      <c r="BLR9" s="21"/>
      <c r="BLS9" s="153"/>
      <c r="BLT9" s="197"/>
      <c r="BLU9" s="30"/>
      <c r="BLV9" s="371"/>
      <c r="BLW9" s="30"/>
      <c r="BLX9" s="371"/>
      <c r="BLY9" s="30"/>
      <c r="BLZ9" s="373"/>
      <c r="BMA9" s="30"/>
      <c r="BMB9" s="371"/>
      <c r="BMC9" s="482"/>
      <c r="BMD9" s="30"/>
      <c r="BME9" s="371"/>
      <c r="BMF9" s="482"/>
      <c r="BMG9" s="21"/>
      <c r="BMH9" s="21"/>
      <c r="BMI9" s="153"/>
      <c r="BMJ9" s="197"/>
      <c r="BMK9" s="30"/>
      <c r="BML9" s="371"/>
      <c r="BMM9" s="30"/>
      <c r="BMN9" s="371"/>
      <c r="BMO9" s="30"/>
      <c r="BMP9" s="373"/>
      <c r="BMQ9" s="30"/>
      <c r="BMR9" s="371"/>
      <c r="BMS9" s="482"/>
      <c r="BMT9" s="30"/>
      <c r="BMU9" s="371"/>
      <c r="BMV9" s="482"/>
      <c r="BMW9" s="21"/>
      <c r="BMX9" s="21"/>
      <c r="BMY9" s="153"/>
      <c r="BMZ9" s="197"/>
      <c r="BNA9" s="30"/>
      <c r="BNB9" s="371"/>
      <c r="BNC9" s="30"/>
      <c r="BND9" s="371"/>
      <c r="BNE9" s="30"/>
      <c r="BNF9" s="373"/>
      <c r="BNG9" s="30"/>
      <c r="BNH9" s="371"/>
      <c r="BNI9" s="482"/>
      <c r="BNJ9" s="30"/>
      <c r="BNK9" s="371"/>
      <c r="BNL9" s="482"/>
      <c r="BNM9" s="21"/>
      <c r="BNN9" s="21"/>
      <c r="BNO9" s="153"/>
      <c r="BNP9" s="197"/>
      <c r="BNQ9" s="30"/>
      <c r="BNR9" s="371"/>
      <c r="BNS9" s="30"/>
      <c r="BNT9" s="371"/>
      <c r="BNU9" s="30"/>
      <c r="BNV9" s="373"/>
      <c r="BNW9" s="30"/>
      <c r="BNX9" s="371"/>
      <c r="BNY9" s="482"/>
      <c r="BNZ9" s="30"/>
      <c r="BOA9" s="371"/>
      <c r="BOB9" s="482"/>
      <c r="BOC9" s="21"/>
      <c r="BOD9" s="21"/>
      <c r="BOE9" s="153"/>
      <c r="BOF9" s="197"/>
      <c r="BOG9" s="30"/>
      <c r="BOH9" s="371"/>
      <c r="BOI9" s="30"/>
      <c r="BOJ9" s="371"/>
      <c r="BOK9" s="30"/>
      <c r="BOL9" s="373"/>
      <c r="BOM9" s="30"/>
      <c r="BON9" s="371"/>
      <c r="BOO9" s="482"/>
      <c r="BOP9" s="30"/>
      <c r="BOQ9" s="371"/>
      <c r="BOR9" s="482"/>
      <c r="BOS9" s="21"/>
      <c r="BOT9" s="21"/>
      <c r="BOU9" s="153"/>
      <c r="BOV9" s="197"/>
      <c r="BOW9" s="30"/>
      <c r="BOX9" s="371"/>
      <c r="BOY9" s="30"/>
      <c r="BOZ9" s="371"/>
      <c r="BPA9" s="30"/>
      <c r="BPB9" s="373"/>
      <c r="BPC9" s="30"/>
      <c r="BPD9" s="371"/>
      <c r="BPE9" s="482"/>
      <c r="BPF9" s="30"/>
      <c r="BPG9" s="371"/>
      <c r="BPH9" s="482"/>
      <c r="BPI9" s="21"/>
      <c r="BPJ9" s="21"/>
      <c r="BPK9" s="153"/>
      <c r="BPL9" s="197"/>
      <c r="BPM9" s="30"/>
      <c r="BPN9" s="371"/>
      <c r="BPO9" s="30"/>
      <c r="BPP9" s="371"/>
      <c r="BPQ9" s="30"/>
      <c r="BPR9" s="373"/>
      <c r="BPS9" s="30"/>
      <c r="BPT9" s="371"/>
      <c r="BPU9" s="482"/>
      <c r="BPV9" s="30"/>
      <c r="BPW9" s="371"/>
      <c r="BPX9" s="482"/>
      <c r="BPY9" s="21"/>
      <c r="BPZ9" s="21"/>
      <c r="BQA9" s="153"/>
      <c r="BQB9" s="197"/>
      <c r="BQC9" s="30"/>
      <c r="BQD9" s="371"/>
      <c r="BQE9" s="30"/>
      <c r="BQF9" s="371"/>
      <c r="BQG9" s="30"/>
      <c r="BQH9" s="373"/>
      <c r="BQI9" s="30"/>
      <c r="BQJ9" s="371"/>
      <c r="BQK9" s="482"/>
      <c r="BQL9" s="30"/>
      <c r="BQM9" s="371"/>
      <c r="BQN9" s="482"/>
      <c r="BQO9" s="21"/>
      <c r="BQP9" s="21"/>
      <c r="BQQ9" s="153"/>
      <c r="BQR9" s="197"/>
      <c r="BQS9" s="30"/>
      <c r="BQT9" s="371"/>
      <c r="BQU9" s="30"/>
      <c r="BQV9" s="371"/>
      <c r="BQW9" s="30"/>
      <c r="BQX9" s="373"/>
      <c r="BQY9" s="30"/>
      <c r="BQZ9" s="371"/>
      <c r="BRA9" s="482"/>
      <c r="BRB9" s="30"/>
      <c r="BRC9" s="371"/>
      <c r="BRD9" s="482"/>
      <c r="BRE9" s="21"/>
      <c r="BRF9" s="21"/>
      <c r="BRG9" s="153"/>
      <c r="BRH9" s="197"/>
      <c r="BRI9" s="30"/>
      <c r="BRJ9" s="371"/>
      <c r="BRK9" s="30"/>
      <c r="BRL9" s="371"/>
      <c r="BRM9" s="30"/>
      <c r="BRN9" s="373"/>
      <c r="BRO9" s="30"/>
      <c r="BRP9" s="371"/>
      <c r="BRQ9" s="482"/>
      <c r="BRR9" s="30"/>
      <c r="BRS9" s="371"/>
      <c r="BRT9" s="482"/>
      <c r="BRU9" s="21"/>
      <c r="BRV9" s="21"/>
      <c r="BRW9" s="153"/>
      <c r="BRX9" s="197"/>
      <c r="BRY9" s="30"/>
      <c r="BRZ9" s="371"/>
      <c r="BSA9" s="30"/>
      <c r="BSB9" s="371"/>
      <c r="BSC9" s="30"/>
      <c r="BSD9" s="373"/>
      <c r="BSE9" s="30"/>
      <c r="BSF9" s="371"/>
      <c r="BSG9" s="482"/>
      <c r="BSH9" s="30"/>
      <c r="BSI9" s="371"/>
      <c r="BSJ9" s="482"/>
      <c r="BSK9" s="21"/>
      <c r="BSL9" s="21"/>
      <c r="BSM9" s="153"/>
      <c r="BSN9" s="197"/>
      <c r="BSO9" s="30"/>
      <c r="BSP9" s="371"/>
      <c r="BSQ9" s="30"/>
      <c r="BSR9" s="371"/>
      <c r="BSS9" s="30"/>
      <c r="BST9" s="373"/>
      <c r="BSU9" s="30"/>
      <c r="BSV9" s="371"/>
      <c r="BSW9" s="482"/>
      <c r="BSX9" s="30"/>
      <c r="BSY9" s="371"/>
      <c r="BSZ9" s="482"/>
      <c r="BTA9" s="21"/>
      <c r="BTB9" s="21"/>
      <c r="BTC9" s="153"/>
      <c r="BTD9" s="197"/>
      <c r="BTE9" s="30"/>
      <c r="BTF9" s="371"/>
      <c r="BTG9" s="30"/>
      <c r="BTH9" s="371"/>
      <c r="BTI9" s="30"/>
      <c r="BTJ9" s="373"/>
      <c r="BTK9" s="30"/>
      <c r="BTL9" s="371"/>
      <c r="BTM9" s="482"/>
      <c r="BTN9" s="30"/>
      <c r="BTO9" s="371"/>
      <c r="BTP9" s="482"/>
      <c r="BTQ9" s="21"/>
      <c r="BTR9" s="21"/>
      <c r="BTS9" s="153"/>
      <c r="BTT9" s="197"/>
      <c r="BTU9" s="30"/>
      <c r="BTV9" s="371"/>
      <c r="BTW9" s="30"/>
      <c r="BTX9" s="371"/>
      <c r="BTY9" s="30"/>
      <c r="BTZ9" s="373"/>
      <c r="BUA9" s="30"/>
      <c r="BUB9" s="371"/>
      <c r="BUC9" s="482"/>
      <c r="BUD9" s="30"/>
      <c r="BUE9" s="371"/>
      <c r="BUF9" s="482"/>
      <c r="BUG9" s="21"/>
      <c r="BUH9" s="21"/>
      <c r="BUI9" s="153"/>
      <c r="BUJ9" s="197"/>
      <c r="BUK9" s="30"/>
      <c r="BUL9" s="371"/>
      <c r="BUM9" s="30"/>
      <c r="BUN9" s="371"/>
      <c r="BUO9" s="30"/>
      <c r="BUP9" s="373"/>
      <c r="BUQ9" s="30"/>
      <c r="BUR9" s="371"/>
      <c r="BUS9" s="482"/>
      <c r="BUT9" s="30"/>
      <c r="BUU9" s="371"/>
      <c r="BUV9" s="482"/>
      <c r="BUW9" s="21"/>
      <c r="BUX9" s="21"/>
      <c r="BUY9" s="153"/>
      <c r="BUZ9" s="197"/>
      <c r="BVA9" s="30"/>
      <c r="BVB9" s="371"/>
      <c r="BVC9" s="30"/>
      <c r="BVD9" s="371"/>
      <c r="BVE9" s="30"/>
      <c r="BVF9" s="373"/>
      <c r="BVG9" s="30"/>
      <c r="BVH9" s="371"/>
      <c r="BVI9" s="482"/>
      <c r="BVJ9" s="30"/>
      <c r="BVK9" s="371"/>
      <c r="BVL9" s="482"/>
      <c r="BVM9" s="21"/>
      <c r="BVN9" s="21"/>
      <c r="BVO9" s="153"/>
      <c r="BVP9" s="197"/>
      <c r="BVQ9" s="30"/>
      <c r="BVR9" s="371"/>
      <c r="BVS9" s="30"/>
      <c r="BVT9" s="371"/>
      <c r="BVU9" s="30"/>
      <c r="BVV9" s="373"/>
      <c r="BVW9" s="30"/>
      <c r="BVX9" s="371"/>
      <c r="BVY9" s="482"/>
      <c r="BVZ9" s="30"/>
      <c r="BWA9" s="371"/>
      <c r="BWB9" s="482"/>
      <c r="BWC9" s="21"/>
      <c r="BWD9" s="21"/>
      <c r="BWE9" s="153"/>
      <c r="BWF9" s="197"/>
      <c r="BWG9" s="30"/>
      <c r="BWH9" s="371"/>
      <c r="BWI9" s="30"/>
      <c r="BWJ9" s="371"/>
      <c r="BWK9" s="30"/>
      <c r="BWL9" s="373"/>
      <c r="BWM9" s="30"/>
      <c r="BWN9" s="371"/>
      <c r="BWO9" s="482"/>
      <c r="BWP9" s="30"/>
      <c r="BWQ9" s="371"/>
      <c r="BWR9" s="482"/>
      <c r="BWS9" s="21"/>
      <c r="BWT9" s="21"/>
      <c r="BWU9" s="153"/>
      <c r="BWV9" s="197"/>
      <c r="BWW9" s="30"/>
      <c r="BWX9" s="371"/>
      <c r="BWY9" s="30"/>
      <c r="BWZ9" s="371"/>
      <c r="BXA9" s="30"/>
      <c r="BXB9" s="373"/>
      <c r="BXC9" s="30"/>
      <c r="BXD9" s="371"/>
      <c r="BXE9" s="482"/>
      <c r="BXF9" s="30"/>
      <c r="BXG9" s="371"/>
      <c r="BXH9" s="482"/>
      <c r="BXI9" s="21"/>
      <c r="BXJ9" s="21"/>
      <c r="BXK9" s="153"/>
      <c r="BXL9" s="197"/>
      <c r="BXM9" s="30"/>
      <c r="BXN9" s="371"/>
      <c r="BXO9" s="30"/>
      <c r="BXP9" s="371"/>
      <c r="BXQ9" s="30"/>
      <c r="BXR9" s="373"/>
      <c r="BXS9" s="30"/>
      <c r="BXT9" s="371"/>
      <c r="BXU9" s="482"/>
      <c r="BXV9" s="30"/>
      <c r="BXW9" s="371"/>
      <c r="BXX9" s="482"/>
      <c r="BXY9" s="21"/>
      <c r="BXZ9" s="21"/>
      <c r="BYA9" s="153"/>
      <c r="BYB9" s="197"/>
      <c r="BYC9" s="30"/>
      <c r="BYD9" s="371"/>
      <c r="BYE9" s="30"/>
      <c r="BYF9" s="371"/>
      <c r="BYG9" s="30"/>
      <c r="BYH9" s="373"/>
      <c r="BYI9" s="30"/>
      <c r="BYJ9" s="371"/>
      <c r="BYK9" s="482"/>
      <c r="BYL9" s="30"/>
      <c r="BYM9" s="371"/>
      <c r="BYN9" s="482"/>
      <c r="BYO9" s="21"/>
      <c r="BYP9" s="21"/>
      <c r="BYQ9" s="153"/>
      <c r="BYR9" s="197"/>
      <c r="BYS9" s="30"/>
      <c r="BYT9" s="371"/>
      <c r="BYU9" s="30"/>
      <c r="BYV9" s="371"/>
      <c r="BYW9" s="30"/>
      <c r="BYX9" s="373"/>
      <c r="BYY9" s="30"/>
      <c r="BYZ9" s="371"/>
      <c r="BZA9" s="482"/>
      <c r="BZB9" s="30"/>
      <c r="BZC9" s="371"/>
      <c r="BZD9" s="482"/>
      <c r="BZE9" s="21"/>
      <c r="BZF9" s="21"/>
      <c r="BZG9" s="153"/>
      <c r="BZH9" s="197"/>
      <c r="BZI9" s="30"/>
      <c r="BZJ9" s="371"/>
      <c r="BZK9" s="30"/>
      <c r="BZL9" s="371"/>
      <c r="BZM9" s="30"/>
      <c r="BZN9" s="373"/>
      <c r="BZO9" s="30"/>
      <c r="BZP9" s="371"/>
      <c r="BZQ9" s="482"/>
      <c r="BZR9" s="30"/>
      <c r="BZS9" s="371"/>
      <c r="BZT9" s="482"/>
      <c r="BZU9" s="21"/>
      <c r="BZV9" s="21"/>
      <c r="BZW9" s="153"/>
      <c r="BZX9" s="197"/>
      <c r="BZY9" s="30"/>
      <c r="BZZ9" s="371"/>
      <c r="CAA9" s="30"/>
      <c r="CAB9" s="371"/>
      <c r="CAC9" s="30"/>
      <c r="CAD9" s="373"/>
      <c r="CAE9" s="30"/>
      <c r="CAF9" s="371"/>
      <c r="CAG9" s="482"/>
      <c r="CAH9" s="30"/>
      <c r="CAI9" s="371"/>
      <c r="CAJ9" s="482"/>
      <c r="CAK9" s="21"/>
      <c r="CAL9" s="21"/>
      <c r="CAM9" s="153"/>
      <c r="CAN9" s="197"/>
      <c r="CAO9" s="30"/>
      <c r="CAP9" s="371"/>
      <c r="CAQ9" s="30"/>
      <c r="CAR9" s="371"/>
      <c r="CAS9" s="30"/>
      <c r="CAT9" s="373"/>
      <c r="CAU9" s="30"/>
      <c r="CAV9" s="371"/>
      <c r="CAW9" s="482"/>
      <c r="CAX9" s="30"/>
      <c r="CAY9" s="371"/>
      <c r="CAZ9" s="482"/>
      <c r="CBA9" s="21"/>
      <c r="CBB9" s="21"/>
      <c r="CBC9" s="153"/>
      <c r="CBD9" s="197"/>
      <c r="CBE9" s="30"/>
      <c r="CBF9" s="371"/>
      <c r="CBG9" s="30"/>
      <c r="CBH9" s="371"/>
      <c r="CBI9" s="30"/>
      <c r="CBJ9" s="373"/>
      <c r="CBK9" s="30"/>
      <c r="CBL9" s="371"/>
      <c r="CBM9" s="482"/>
      <c r="CBN9" s="30"/>
      <c r="CBO9" s="371"/>
      <c r="CBP9" s="482"/>
      <c r="CBQ9" s="21"/>
      <c r="CBR9" s="21"/>
      <c r="CBS9" s="153"/>
      <c r="CBT9" s="197"/>
      <c r="CBU9" s="30"/>
      <c r="CBV9" s="371"/>
      <c r="CBW9" s="30"/>
      <c r="CBX9" s="371"/>
      <c r="CBY9" s="30"/>
      <c r="CBZ9" s="373"/>
      <c r="CCA9" s="30"/>
      <c r="CCB9" s="371"/>
      <c r="CCC9" s="482"/>
      <c r="CCD9" s="30"/>
      <c r="CCE9" s="371"/>
      <c r="CCF9" s="482"/>
      <c r="CCG9" s="21"/>
      <c r="CCH9" s="21"/>
      <c r="CCI9" s="153"/>
      <c r="CCJ9" s="197"/>
      <c r="CCK9" s="30"/>
      <c r="CCL9" s="371"/>
      <c r="CCM9" s="30"/>
      <c r="CCN9" s="371"/>
      <c r="CCO9" s="30"/>
      <c r="CCP9" s="373"/>
      <c r="CCQ9" s="30"/>
      <c r="CCR9" s="371"/>
      <c r="CCS9" s="482"/>
      <c r="CCT9" s="30"/>
      <c r="CCU9" s="371"/>
      <c r="CCV9" s="482"/>
      <c r="CCW9" s="21"/>
      <c r="CCX9" s="21"/>
      <c r="CCY9" s="153"/>
      <c r="CCZ9" s="197"/>
      <c r="CDA9" s="30"/>
      <c r="CDB9" s="371"/>
      <c r="CDC9" s="30"/>
      <c r="CDD9" s="371"/>
      <c r="CDE9" s="30"/>
      <c r="CDF9" s="373"/>
      <c r="CDG9" s="30"/>
      <c r="CDH9" s="371"/>
      <c r="CDI9" s="482"/>
      <c r="CDJ9" s="30"/>
      <c r="CDK9" s="371"/>
      <c r="CDL9" s="482"/>
      <c r="CDM9" s="21"/>
      <c r="CDN9" s="21"/>
      <c r="CDO9" s="153"/>
      <c r="CDP9" s="197"/>
      <c r="CDQ9" s="30"/>
      <c r="CDR9" s="371"/>
      <c r="CDS9" s="30"/>
      <c r="CDT9" s="371"/>
      <c r="CDU9" s="30"/>
      <c r="CDV9" s="373"/>
      <c r="CDW9" s="30"/>
      <c r="CDX9" s="371"/>
      <c r="CDY9" s="482"/>
      <c r="CDZ9" s="30"/>
      <c r="CEA9" s="371"/>
      <c r="CEB9" s="482"/>
      <c r="CEC9" s="21"/>
      <c r="CED9" s="21"/>
      <c r="CEE9" s="153"/>
      <c r="CEF9" s="197"/>
      <c r="CEG9" s="30"/>
      <c r="CEH9" s="371"/>
      <c r="CEI9" s="30"/>
      <c r="CEJ9" s="371"/>
      <c r="CEK9" s="30"/>
      <c r="CEL9" s="373"/>
      <c r="CEM9" s="30"/>
      <c r="CEN9" s="371"/>
      <c r="CEO9" s="482"/>
      <c r="CEP9" s="30"/>
      <c r="CEQ9" s="371"/>
      <c r="CER9" s="482"/>
      <c r="CES9" s="21"/>
      <c r="CET9" s="21"/>
      <c r="CEU9" s="153"/>
      <c r="CEV9" s="197"/>
      <c r="CEW9" s="30"/>
      <c r="CEX9" s="371"/>
      <c r="CEY9" s="30"/>
      <c r="CEZ9" s="371"/>
      <c r="CFA9" s="30"/>
      <c r="CFB9" s="373"/>
      <c r="CFC9" s="30"/>
      <c r="CFD9" s="371"/>
      <c r="CFE9" s="482"/>
      <c r="CFF9" s="30"/>
      <c r="CFG9" s="371"/>
      <c r="CFH9" s="482"/>
      <c r="CFI9" s="21"/>
      <c r="CFJ9" s="21"/>
      <c r="CFK9" s="153"/>
      <c r="CFL9" s="197"/>
      <c r="CFM9" s="30"/>
      <c r="CFN9" s="371"/>
      <c r="CFO9" s="30"/>
      <c r="CFP9" s="371"/>
      <c r="CFQ9" s="30"/>
      <c r="CFR9" s="373"/>
      <c r="CFS9" s="30"/>
      <c r="CFT9" s="371"/>
      <c r="CFU9" s="482"/>
      <c r="CFV9" s="30"/>
      <c r="CFW9" s="371"/>
      <c r="CFX9" s="482"/>
      <c r="CFY9" s="21"/>
      <c r="CFZ9" s="21"/>
      <c r="CGA9" s="153"/>
      <c r="CGB9" s="197"/>
      <c r="CGC9" s="30"/>
      <c r="CGD9" s="371"/>
      <c r="CGE9" s="30"/>
      <c r="CGF9" s="371"/>
      <c r="CGG9" s="30"/>
      <c r="CGH9" s="373"/>
      <c r="CGI9" s="30"/>
      <c r="CGJ9" s="371"/>
      <c r="CGK9" s="482"/>
      <c r="CGL9" s="30"/>
      <c r="CGM9" s="371"/>
      <c r="CGN9" s="482"/>
      <c r="CGO9" s="21"/>
      <c r="CGP9" s="21"/>
      <c r="CGQ9" s="153"/>
      <c r="CGR9" s="197"/>
      <c r="CGS9" s="30"/>
      <c r="CGT9" s="371"/>
      <c r="CGU9" s="30"/>
      <c r="CGV9" s="371"/>
      <c r="CGW9" s="30"/>
      <c r="CGX9" s="373"/>
      <c r="CGY9" s="30"/>
      <c r="CGZ9" s="371"/>
      <c r="CHA9" s="482"/>
      <c r="CHB9" s="30"/>
      <c r="CHC9" s="371"/>
      <c r="CHD9" s="482"/>
      <c r="CHE9" s="21"/>
      <c r="CHF9" s="21"/>
      <c r="CHG9" s="153"/>
      <c r="CHH9" s="197"/>
      <c r="CHI9" s="30"/>
      <c r="CHJ9" s="371"/>
      <c r="CHK9" s="30"/>
      <c r="CHL9" s="371"/>
      <c r="CHM9" s="30"/>
      <c r="CHN9" s="373"/>
      <c r="CHO9" s="30"/>
      <c r="CHP9" s="371"/>
      <c r="CHQ9" s="482"/>
      <c r="CHR9" s="30"/>
      <c r="CHS9" s="371"/>
      <c r="CHT9" s="482"/>
      <c r="CHU9" s="21"/>
      <c r="CHV9" s="21"/>
      <c r="CHW9" s="153"/>
      <c r="CHX9" s="197"/>
      <c r="CHY9" s="30"/>
      <c r="CHZ9" s="371"/>
      <c r="CIA9" s="30"/>
      <c r="CIB9" s="371"/>
      <c r="CIC9" s="30"/>
      <c r="CID9" s="373"/>
      <c r="CIE9" s="30"/>
      <c r="CIF9" s="371"/>
      <c r="CIG9" s="482"/>
      <c r="CIH9" s="30"/>
      <c r="CII9" s="371"/>
      <c r="CIJ9" s="482"/>
      <c r="CIK9" s="21"/>
      <c r="CIL9" s="21"/>
      <c r="CIM9" s="153"/>
      <c r="CIN9" s="197"/>
      <c r="CIO9" s="30"/>
      <c r="CIP9" s="371"/>
      <c r="CIQ9" s="30"/>
      <c r="CIR9" s="371"/>
      <c r="CIS9" s="30"/>
      <c r="CIT9" s="373"/>
      <c r="CIU9" s="30"/>
      <c r="CIV9" s="371"/>
      <c r="CIW9" s="482"/>
      <c r="CIX9" s="30"/>
      <c r="CIY9" s="371"/>
      <c r="CIZ9" s="482"/>
      <c r="CJA9" s="21"/>
      <c r="CJB9" s="21"/>
      <c r="CJC9" s="153"/>
      <c r="CJD9" s="197"/>
      <c r="CJE9" s="30"/>
      <c r="CJF9" s="371"/>
      <c r="CJG9" s="30"/>
      <c r="CJH9" s="371"/>
      <c r="CJI9" s="30"/>
      <c r="CJJ9" s="373"/>
      <c r="CJK9" s="30"/>
      <c r="CJL9" s="371"/>
      <c r="CJM9" s="482"/>
      <c r="CJN9" s="30"/>
      <c r="CJO9" s="371"/>
      <c r="CJP9" s="482"/>
      <c r="CJQ9" s="21"/>
      <c r="CJR9" s="21"/>
      <c r="CJS9" s="153"/>
      <c r="CJT9" s="197"/>
      <c r="CJU9" s="30"/>
      <c r="CJV9" s="371"/>
      <c r="CJW9" s="30"/>
      <c r="CJX9" s="371"/>
      <c r="CJY9" s="30"/>
      <c r="CJZ9" s="373"/>
      <c r="CKA9" s="30"/>
      <c r="CKB9" s="371"/>
      <c r="CKC9" s="482"/>
      <c r="CKD9" s="30"/>
      <c r="CKE9" s="371"/>
      <c r="CKF9" s="482"/>
      <c r="CKG9" s="21"/>
      <c r="CKH9" s="21"/>
      <c r="CKI9" s="153"/>
      <c r="CKJ9" s="197"/>
      <c r="CKK9" s="30"/>
      <c r="CKL9" s="371"/>
      <c r="CKM9" s="30"/>
      <c r="CKN9" s="371"/>
      <c r="CKO9" s="30"/>
      <c r="CKP9" s="373"/>
      <c r="CKQ9" s="30"/>
      <c r="CKR9" s="371"/>
      <c r="CKS9" s="482"/>
      <c r="CKT9" s="30"/>
      <c r="CKU9" s="371"/>
      <c r="CKV9" s="482"/>
      <c r="CKW9" s="21"/>
      <c r="CKX9" s="21"/>
      <c r="CKY9" s="153"/>
      <c r="CKZ9" s="197"/>
      <c r="CLA9" s="30"/>
      <c r="CLB9" s="371"/>
      <c r="CLC9" s="30"/>
      <c r="CLD9" s="371"/>
      <c r="CLE9" s="30"/>
      <c r="CLF9" s="373"/>
      <c r="CLG9" s="30"/>
      <c r="CLH9" s="371"/>
      <c r="CLI9" s="482"/>
      <c r="CLJ9" s="30"/>
      <c r="CLK9" s="371"/>
      <c r="CLL9" s="482"/>
      <c r="CLM9" s="21"/>
      <c r="CLN9" s="21"/>
      <c r="CLO9" s="153"/>
      <c r="CLP9" s="197"/>
      <c r="CLQ9" s="30"/>
      <c r="CLR9" s="371"/>
      <c r="CLS9" s="30"/>
      <c r="CLT9" s="371"/>
      <c r="CLU9" s="30"/>
      <c r="CLV9" s="373"/>
      <c r="CLW9" s="30"/>
      <c r="CLX9" s="371"/>
      <c r="CLY9" s="482"/>
      <c r="CLZ9" s="30"/>
      <c r="CMA9" s="371"/>
      <c r="CMB9" s="482"/>
      <c r="CMC9" s="21"/>
      <c r="CMD9" s="21"/>
      <c r="CME9" s="153"/>
      <c r="CMF9" s="197"/>
      <c r="CMG9" s="30"/>
      <c r="CMH9" s="371"/>
      <c r="CMI9" s="30"/>
      <c r="CMJ9" s="371"/>
      <c r="CMK9" s="30"/>
      <c r="CML9" s="373"/>
      <c r="CMM9" s="30"/>
      <c r="CMN9" s="371"/>
      <c r="CMO9" s="482"/>
      <c r="CMP9" s="30"/>
      <c r="CMQ9" s="371"/>
      <c r="CMR9" s="482"/>
      <c r="CMS9" s="21"/>
      <c r="CMT9" s="21"/>
      <c r="CMU9" s="153"/>
      <c r="CMV9" s="197"/>
      <c r="CMW9" s="30"/>
      <c r="CMX9" s="371"/>
      <c r="CMY9" s="30"/>
      <c r="CMZ9" s="371"/>
      <c r="CNA9" s="30"/>
      <c r="CNB9" s="373"/>
      <c r="CNC9" s="30"/>
      <c r="CND9" s="371"/>
      <c r="CNE9" s="482"/>
      <c r="CNF9" s="30"/>
      <c r="CNG9" s="371"/>
      <c r="CNH9" s="482"/>
      <c r="CNI9" s="21"/>
      <c r="CNJ9" s="21"/>
      <c r="CNK9" s="153"/>
      <c r="CNL9" s="197"/>
      <c r="CNM9" s="30"/>
      <c r="CNN9" s="371"/>
      <c r="CNO9" s="30"/>
      <c r="CNP9" s="371"/>
      <c r="CNQ9" s="30"/>
      <c r="CNR9" s="373"/>
      <c r="CNS9" s="30"/>
      <c r="CNT9" s="371"/>
      <c r="CNU9" s="482"/>
      <c r="CNV9" s="30"/>
      <c r="CNW9" s="371"/>
      <c r="CNX9" s="482"/>
      <c r="CNY9" s="21"/>
      <c r="CNZ9" s="21"/>
      <c r="COA9" s="153"/>
      <c r="COB9" s="197"/>
      <c r="COC9" s="30"/>
      <c r="COD9" s="371"/>
      <c r="COE9" s="30"/>
      <c r="COF9" s="371"/>
      <c r="COG9" s="30"/>
      <c r="COH9" s="373"/>
      <c r="COI9" s="30"/>
      <c r="COJ9" s="371"/>
      <c r="COK9" s="482"/>
      <c r="COL9" s="30"/>
      <c r="COM9" s="371"/>
      <c r="CON9" s="482"/>
      <c r="COO9" s="21"/>
      <c r="COP9" s="21"/>
      <c r="COQ9" s="153"/>
      <c r="COR9" s="197"/>
      <c r="COS9" s="30"/>
      <c r="COT9" s="371"/>
      <c r="COU9" s="30"/>
      <c r="COV9" s="371"/>
      <c r="COW9" s="30"/>
      <c r="COX9" s="373"/>
      <c r="COY9" s="30"/>
      <c r="COZ9" s="371"/>
      <c r="CPA9" s="482"/>
      <c r="CPB9" s="30"/>
      <c r="CPC9" s="371"/>
      <c r="CPD9" s="482"/>
      <c r="CPE9" s="21"/>
      <c r="CPF9" s="21"/>
      <c r="CPG9" s="153"/>
      <c r="CPH9" s="197"/>
      <c r="CPI9" s="30"/>
      <c r="CPJ9" s="371"/>
      <c r="CPK9" s="30"/>
      <c r="CPL9" s="371"/>
      <c r="CPM9" s="30"/>
      <c r="CPN9" s="373"/>
      <c r="CPO9" s="30"/>
      <c r="CPP9" s="371"/>
      <c r="CPQ9" s="482"/>
      <c r="CPR9" s="30"/>
      <c r="CPS9" s="371"/>
      <c r="CPT9" s="482"/>
      <c r="CPU9" s="21"/>
      <c r="CPV9" s="21"/>
      <c r="CPW9" s="153"/>
      <c r="CPX9" s="197"/>
      <c r="CPY9" s="30"/>
      <c r="CPZ9" s="371"/>
      <c r="CQA9" s="30"/>
      <c r="CQB9" s="371"/>
      <c r="CQC9" s="30"/>
      <c r="CQD9" s="373"/>
      <c r="CQE9" s="30"/>
      <c r="CQF9" s="371"/>
      <c r="CQG9" s="482"/>
      <c r="CQH9" s="30"/>
      <c r="CQI9" s="371"/>
      <c r="CQJ9" s="482"/>
      <c r="CQK9" s="21"/>
      <c r="CQL9" s="21"/>
      <c r="CQM9" s="153"/>
      <c r="CQN9" s="197"/>
      <c r="CQO9" s="30"/>
      <c r="CQP9" s="371"/>
      <c r="CQQ9" s="30"/>
      <c r="CQR9" s="371"/>
      <c r="CQS9" s="30"/>
      <c r="CQT9" s="373"/>
      <c r="CQU9" s="30"/>
      <c r="CQV9" s="371"/>
      <c r="CQW9" s="482"/>
      <c r="CQX9" s="30"/>
      <c r="CQY9" s="371"/>
      <c r="CQZ9" s="482"/>
      <c r="CRA9" s="21"/>
      <c r="CRB9" s="21"/>
      <c r="CRC9" s="153"/>
      <c r="CRD9" s="197"/>
      <c r="CRE9" s="30"/>
      <c r="CRF9" s="371"/>
      <c r="CRG9" s="30"/>
      <c r="CRH9" s="371"/>
      <c r="CRI9" s="30"/>
      <c r="CRJ9" s="373"/>
      <c r="CRK9" s="30"/>
      <c r="CRL9" s="371"/>
      <c r="CRM9" s="482"/>
      <c r="CRN9" s="30"/>
      <c r="CRO9" s="371"/>
      <c r="CRP9" s="482"/>
      <c r="CRQ9" s="21"/>
      <c r="CRR9" s="21"/>
      <c r="CRS9" s="153"/>
      <c r="CRT9" s="197"/>
      <c r="CRU9" s="30"/>
      <c r="CRV9" s="371"/>
      <c r="CRW9" s="30"/>
      <c r="CRX9" s="371"/>
      <c r="CRY9" s="30"/>
      <c r="CRZ9" s="373"/>
      <c r="CSA9" s="30"/>
      <c r="CSB9" s="371"/>
      <c r="CSC9" s="482"/>
      <c r="CSD9" s="30"/>
      <c r="CSE9" s="371"/>
      <c r="CSF9" s="482"/>
      <c r="CSG9" s="21"/>
      <c r="CSH9" s="21"/>
      <c r="CSI9" s="153"/>
      <c r="CSJ9" s="197"/>
      <c r="CSK9" s="30"/>
      <c r="CSL9" s="371"/>
      <c r="CSM9" s="30"/>
      <c r="CSN9" s="371"/>
      <c r="CSO9" s="30"/>
      <c r="CSP9" s="373"/>
      <c r="CSQ9" s="30"/>
      <c r="CSR9" s="371"/>
      <c r="CSS9" s="482"/>
      <c r="CST9" s="30"/>
      <c r="CSU9" s="371"/>
      <c r="CSV9" s="482"/>
      <c r="CSW9" s="21"/>
      <c r="CSX9" s="21"/>
      <c r="CSY9" s="153"/>
      <c r="CSZ9" s="197"/>
      <c r="CTA9" s="30"/>
      <c r="CTB9" s="371"/>
      <c r="CTC9" s="30"/>
      <c r="CTD9" s="371"/>
      <c r="CTE9" s="30"/>
      <c r="CTF9" s="373"/>
      <c r="CTG9" s="30"/>
      <c r="CTH9" s="371"/>
      <c r="CTI9" s="482"/>
      <c r="CTJ9" s="30"/>
      <c r="CTK9" s="371"/>
      <c r="CTL9" s="482"/>
      <c r="CTM9" s="21"/>
      <c r="CTN9" s="21"/>
      <c r="CTO9" s="153"/>
      <c r="CTP9" s="197"/>
      <c r="CTQ9" s="30"/>
      <c r="CTR9" s="371"/>
      <c r="CTS9" s="30"/>
      <c r="CTT9" s="371"/>
      <c r="CTU9" s="30"/>
      <c r="CTV9" s="373"/>
      <c r="CTW9" s="30"/>
      <c r="CTX9" s="371"/>
      <c r="CTY9" s="482"/>
      <c r="CTZ9" s="30"/>
      <c r="CUA9" s="371"/>
      <c r="CUB9" s="482"/>
      <c r="CUC9" s="21"/>
      <c r="CUD9" s="21"/>
      <c r="CUE9" s="153"/>
      <c r="CUF9" s="197"/>
      <c r="CUG9" s="30"/>
      <c r="CUH9" s="371"/>
      <c r="CUI9" s="30"/>
      <c r="CUJ9" s="371"/>
      <c r="CUK9" s="30"/>
      <c r="CUL9" s="373"/>
      <c r="CUM9" s="30"/>
      <c r="CUN9" s="371"/>
      <c r="CUO9" s="482"/>
      <c r="CUP9" s="30"/>
      <c r="CUQ9" s="371"/>
      <c r="CUR9" s="482"/>
      <c r="CUS9" s="21"/>
      <c r="CUT9" s="21"/>
      <c r="CUU9" s="153"/>
      <c r="CUV9" s="197"/>
      <c r="CUW9" s="30"/>
      <c r="CUX9" s="371"/>
      <c r="CUY9" s="30"/>
      <c r="CUZ9" s="371"/>
      <c r="CVA9" s="30"/>
      <c r="CVB9" s="373"/>
      <c r="CVC9" s="30"/>
      <c r="CVD9" s="371"/>
      <c r="CVE9" s="482"/>
      <c r="CVF9" s="30"/>
      <c r="CVG9" s="371"/>
      <c r="CVH9" s="482"/>
      <c r="CVI9" s="21"/>
      <c r="CVJ9" s="21"/>
      <c r="CVK9" s="153"/>
      <c r="CVL9" s="197"/>
      <c r="CVM9" s="30"/>
      <c r="CVN9" s="371"/>
      <c r="CVO9" s="30"/>
      <c r="CVP9" s="371"/>
      <c r="CVQ9" s="30"/>
      <c r="CVR9" s="373"/>
      <c r="CVS9" s="30"/>
      <c r="CVT9" s="371"/>
      <c r="CVU9" s="482"/>
      <c r="CVV9" s="30"/>
      <c r="CVW9" s="371"/>
      <c r="CVX9" s="482"/>
      <c r="CVY9" s="21"/>
      <c r="CVZ9" s="21"/>
      <c r="CWA9" s="153"/>
      <c r="CWB9" s="197"/>
      <c r="CWC9" s="30"/>
      <c r="CWD9" s="371"/>
      <c r="CWE9" s="30"/>
      <c r="CWF9" s="371"/>
      <c r="CWG9" s="30"/>
      <c r="CWH9" s="373"/>
      <c r="CWI9" s="30"/>
      <c r="CWJ9" s="371"/>
      <c r="CWK9" s="482"/>
      <c r="CWL9" s="30"/>
      <c r="CWM9" s="371"/>
      <c r="CWN9" s="482"/>
      <c r="CWO9" s="21"/>
      <c r="CWP9" s="21"/>
      <c r="CWQ9" s="153"/>
      <c r="CWR9" s="197"/>
      <c r="CWS9" s="30"/>
      <c r="CWT9" s="371"/>
      <c r="CWU9" s="30"/>
      <c r="CWV9" s="371"/>
      <c r="CWW9" s="30"/>
      <c r="CWX9" s="373"/>
      <c r="CWY9" s="30"/>
      <c r="CWZ9" s="371"/>
      <c r="CXA9" s="482"/>
      <c r="CXB9" s="30"/>
      <c r="CXC9" s="371"/>
      <c r="CXD9" s="482"/>
      <c r="CXE9" s="21"/>
      <c r="CXF9" s="21"/>
      <c r="CXG9" s="153"/>
      <c r="CXH9" s="197"/>
      <c r="CXI9" s="30"/>
      <c r="CXJ9" s="371"/>
      <c r="CXK9" s="30"/>
      <c r="CXL9" s="371"/>
      <c r="CXM9" s="30"/>
      <c r="CXN9" s="373"/>
      <c r="CXO9" s="30"/>
      <c r="CXP9" s="371"/>
      <c r="CXQ9" s="482"/>
      <c r="CXR9" s="30"/>
      <c r="CXS9" s="371"/>
      <c r="CXT9" s="482"/>
      <c r="CXU9" s="21"/>
      <c r="CXV9" s="21"/>
      <c r="CXW9" s="153"/>
      <c r="CXX9" s="197"/>
      <c r="CXY9" s="30"/>
      <c r="CXZ9" s="371"/>
      <c r="CYA9" s="30"/>
      <c r="CYB9" s="371"/>
      <c r="CYC9" s="30"/>
      <c r="CYD9" s="373"/>
      <c r="CYE9" s="30"/>
      <c r="CYF9" s="371"/>
      <c r="CYG9" s="482"/>
      <c r="CYH9" s="30"/>
      <c r="CYI9" s="371"/>
      <c r="CYJ9" s="482"/>
      <c r="CYK9" s="21"/>
      <c r="CYL9" s="21"/>
      <c r="CYM9" s="153"/>
      <c r="CYN9" s="197"/>
      <c r="CYO9" s="30"/>
      <c r="CYP9" s="371"/>
      <c r="CYQ9" s="30"/>
      <c r="CYR9" s="371"/>
      <c r="CYS9" s="30"/>
      <c r="CYT9" s="373"/>
      <c r="CYU9" s="30"/>
      <c r="CYV9" s="371"/>
      <c r="CYW9" s="482"/>
      <c r="CYX9" s="30"/>
      <c r="CYY9" s="371"/>
      <c r="CYZ9" s="482"/>
      <c r="CZA9" s="21"/>
      <c r="CZB9" s="21"/>
      <c r="CZC9" s="153"/>
      <c r="CZD9" s="197"/>
      <c r="CZE9" s="30"/>
      <c r="CZF9" s="371"/>
      <c r="CZG9" s="30"/>
      <c r="CZH9" s="371"/>
      <c r="CZI9" s="30"/>
      <c r="CZJ9" s="373"/>
      <c r="CZK9" s="30"/>
      <c r="CZL9" s="371"/>
      <c r="CZM9" s="482"/>
      <c r="CZN9" s="30"/>
      <c r="CZO9" s="371"/>
      <c r="CZP9" s="482"/>
      <c r="CZQ9" s="21"/>
      <c r="CZR9" s="21"/>
      <c r="CZS9" s="153"/>
      <c r="CZT9" s="197"/>
      <c r="CZU9" s="30"/>
      <c r="CZV9" s="371"/>
      <c r="CZW9" s="30"/>
      <c r="CZX9" s="371"/>
      <c r="CZY9" s="30"/>
      <c r="CZZ9" s="373"/>
      <c r="DAA9" s="30"/>
      <c r="DAB9" s="371"/>
      <c r="DAC9" s="482"/>
      <c r="DAD9" s="30"/>
      <c r="DAE9" s="371"/>
      <c r="DAF9" s="482"/>
      <c r="DAG9" s="21"/>
      <c r="DAH9" s="21"/>
      <c r="DAI9" s="153"/>
      <c r="DAJ9" s="197"/>
      <c r="DAK9" s="30"/>
      <c r="DAL9" s="371"/>
      <c r="DAM9" s="30"/>
      <c r="DAN9" s="371"/>
      <c r="DAO9" s="30"/>
      <c r="DAP9" s="373"/>
      <c r="DAQ9" s="30"/>
      <c r="DAR9" s="371"/>
      <c r="DAS9" s="482"/>
      <c r="DAT9" s="30"/>
      <c r="DAU9" s="371"/>
      <c r="DAV9" s="482"/>
      <c r="DAW9" s="21"/>
      <c r="DAX9" s="21"/>
      <c r="DAY9" s="153"/>
      <c r="DAZ9" s="197"/>
      <c r="DBA9" s="30"/>
      <c r="DBB9" s="371"/>
      <c r="DBC9" s="30"/>
      <c r="DBD9" s="371"/>
      <c r="DBE9" s="30"/>
      <c r="DBF9" s="373"/>
      <c r="DBG9" s="30"/>
      <c r="DBH9" s="371"/>
      <c r="DBI9" s="482"/>
      <c r="DBJ9" s="30"/>
      <c r="DBK9" s="371"/>
      <c r="DBL9" s="482"/>
      <c r="DBM9" s="21"/>
      <c r="DBN9" s="21"/>
      <c r="DBO9" s="153"/>
      <c r="DBP9" s="197"/>
      <c r="DBQ9" s="30"/>
      <c r="DBR9" s="371"/>
      <c r="DBS9" s="30"/>
      <c r="DBT9" s="371"/>
      <c r="DBU9" s="30"/>
      <c r="DBV9" s="373"/>
      <c r="DBW9" s="30"/>
      <c r="DBX9" s="371"/>
      <c r="DBY9" s="482"/>
      <c r="DBZ9" s="30"/>
      <c r="DCA9" s="371"/>
      <c r="DCB9" s="482"/>
      <c r="DCC9" s="21"/>
      <c r="DCD9" s="21"/>
      <c r="DCE9" s="153"/>
      <c r="DCF9" s="197"/>
      <c r="DCG9" s="30"/>
      <c r="DCH9" s="371"/>
      <c r="DCI9" s="30"/>
      <c r="DCJ9" s="371"/>
      <c r="DCK9" s="30"/>
      <c r="DCL9" s="373"/>
      <c r="DCM9" s="30"/>
      <c r="DCN9" s="371"/>
      <c r="DCO9" s="482"/>
      <c r="DCP9" s="30"/>
      <c r="DCQ9" s="371"/>
      <c r="DCR9" s="482"/>
      <c r="DCS9" s="21"/>
      <c r="DCT9" s="21"/>
      <c r="DCU9" s="153"/>
      <c r="DCV9" s="197"/>
      <c r="DCW9" s="30"/>
      <c r="DCX9" s="371"/>
      <c r="DCY9" s="30"/>
      <c r="DCZ9" s="371"/>
      <c r="DDA9" s="30"/>
      <c r="DDB9" s="373"/>
      <c r="DDC9" s="30"/>
      <c r="DDD9" s="371"/>
      <c r="DDE9" s="482"/>
      <c r="DDF9" s="30"/>
      <c r="DDG9" s="371"/>
      <c r="DDH9" s="482"/>
      <c r="DDI9" s="21"/>
      <c r="DDJ9" s="21"/>
      <c r="DDK9" s="153"/>
      <c r="DDL9" s="197"/>
      <c r="DDM9" s="30"/>
      <c r="DDN9" s="371"/>
      <c r="DDO9" s="30"/>
      <c r="DDP9" s="371"/>
      <c r="DDQ9" s="30"/>
      <c r="DDR9" s="373"/>
      <c r="DDS9" s="30"/>
      <c r="DDT9" s="371"/>
      <c r="DDU9" s="482"/>
      <c r="DDV9" s="30"/>
      <c r="DDW9" s="371"/>
      <c r="DDX9" s="482"/>
      <c r="DDY9" s="21"/>
      <c r="DDZ9" s="21"/>
      <c r="DEA9" s="153"/>
      <c r="DEB9" s="197"/>
      <c r="DEC9" s="30"/>
      <c r="DED9" s="371"/>
      <c r="DEE9" s="30"/>
      <c r="DEF9" s="371"/>
      <c r="DEG9" s="30"/>
      <c r="DEH9" s="373"/>
      <c r="DEI9" s="30"/>
      <c r="DEJ9" s="371"/>
      <c r="DEK9" s="482"/>
      <c r="DEL9" s="30"/>
      <c r="DEM9" s="371"/>
      <c r="DEN9" s="482"/>
      <c r="DEO9" s="21"/>
      <c r="DEP9" s="21"/>
      <c r="DEQ9" s="153"/>
      <c r="DER9" s="197"/>
      <c r="DES9" s="30"/>
      <c r="DET9" s="371"/>
      <c r="DEU9" s="30"/>
      <c r="DEV9" s="371"/>
      <c r="DEW9" s="30"/>
      <c r="DEX9" s="373"/>
      <c r="DEY9" s="30"/>
      <c r="DEZ9" s="371"/>
      <c r="DFA9" s="482"/>
      <c r="DFB9" s="30"/>
      <c r="DFC9" s="371"/>
      <c r="DFD9" s="482"/>
      <c r="DFE9" s="21"/>
      <c r="DFF9" s="21"/>
      <c r="DFG9" s="153"/>
      <c r="DFH9" s="197"/>
      <c r="DFI9" s="30"/>
      <c r="DFJ9" s="371"/>
      <c r="DFK9" s="30"/>
      <c r="DFL9" s="371"/>
      <c r="DFM9" s="30"/>
      <c r="DFN9" s="373"/>
      <c r="DFO9" s="30"/>
      <c r="DFP9" s="371"/>
      <c r="DFQ9" s="482"/>
      <c r="DFR9" s="30"/>
      <c r="DFS9" s="371"/>
      <c r="DFT9" s="482"/>
      <c r="DFU9" s="21"/>
      <c r="DFV9" s="21"/>
      <c r="DFW9" s="153"/>
      <c r="DFX9" s="197"/>
      <c r="DFY9" s="30"/>
      <c r="DFZ9" s="371"/>
      <c r="DGA9" s="30"/>
      <c r="DGB9" s="371"/>
      <c r="DGC9" s="30"/>
      <c r="DGD9" s="373"/>
      <c r="DGE9" s="30"/>
      <c r="DGF9" s="371"/>
      <c r="DGG9" s="482"/>
      <c r="DGH9" s="30"/>
      <c r="DGI9" s="371"/>
      <c r="DGJ9" s="482"/>
      <c r="DGK9" s="21"/>
      <c r="DGL9" s="21"/>
      <c r="DGM9" s="153"/>
      <c r="DGN9" s="197"/>
      <c r="DGO9" s="30"/>
      <c r="DGP9" s="371"/>
      <c r="DGQ9" s="30"/>
      <c r="DGR9" s="371"/>
      <c r="DGS9" s="30"/>
      <c r="DGT9" s="373"/>
      <c r="DGU9" s="30"/>
      <c r="DGV9" s="371"/>
      <c r="DGW9" s="482"/>
      <c r="DGX9" s="30"/>
      <c r="DGY9" s="371"/>
      <c r="DGZ9" s="482"/>
      <c r="DHA9" s="21"/>
      <c r="DHB9" s="21"/>
      <c r="DHC9" s="153"/>
      <c r="DHD9" s="197"/>
      <c r="DHE9" s="30"/>
      <c r="DHF9" s="371"/>
      <c r="DHG9" s="30"/>
      <c r="DHH9" s="371"/>
      <c r="DHI9" s="30"/>
      <c r="DHJ9" s="373"/>
      <c r="DHK9" s="30"/>
      <c r="DHL9" s="371"/>
      <c r="DHM9" s="482"/>
      <c r="DHN9" s="30"/>
      <c r="DHO9" s="371"/>
      <c r="DHP9" s="482"/>
      <c r="DHQ9" s="21"/>
      <c r="DHR9" s="21"/>
      <c r="DHS9" s="153"/>
      <c r="DHT9" s="197"/>
      <c r="DHU9" s="30"/>
      <c r="DHV9" s="371"/>
      <c r="DHW9" s="30"/>
      <c r="DHX9" s="371"/>
      <c r="DHY9" s="30"/>
      <c r="DHZ9" s="373"/>
      <c r="DIA9" s="30"/>
      <c r="DIB9" s="371"/>
      <c r="DIC9" s="482"/>
      <c r="DID9" s="30"/>
      <c r="DIE9" s="371"/>
      <c r="DIF9" s="482"/>
      <c r="DIG9" s="21"/>
      <c r="DIH9" s="21"/>
      <c r="DII9" s="153"/>
      <c r="DIJ9" s="197"/>
      <c r="DIK9" s="30"/>
      <c r="DIL9" s="371"/>
      <c r="DIM9" s="30"/>
      <c r="DIN9" s="371"/>
      <c r="DIO9" s="30"/>
      <c r="DIP9" s="373"/>
      <c r="DIQ9" s="30"/>
      <c r="DIR9" s="371"/>
      <c r="DIS9" s="482"/>
      <c r="DIT9" s="30"/>
      <c r="DIU9" s="371"/>
      <c r="DIV9" s="482"/>
      <c r="DIW9" s="21"/>
      <c r="DIX9" s="21"/>
      <c r="DIY9" s="153"/>
      <c r="DIZ9" s="197"/>
      <c r="DJA9" s="30"/>
      <c r="DJB9" s="371"/>
      <c r="DJC9" s="30"/>
      <c r="DJD9" s="371"/>
      <c r="DJE9" s="30"/>
      <c r="DJF9" s="373"/>
      <c r="DJG9" s="30"/>
      <c r="DJH9" s="371"/>
      <c r="DJI9" s="482"/>
      <c r="DJJ9" s="30"/>
      <c r="DJK9" s="371"/>
      <c r="DJL9" s="482"/>
      <c r="DJM9" s="21"/>
      <c r="DJN9" s="21"/>
      <c r="DJO9" s="153"/>
      <c r="DJP9" s="197"/>
      <c r="DJQ9" s="30"/>
      <c r="DJR9" s="371"/>
      <c r="DJS9" s="30"/>
      <c r="DJT9" s="371"/>
      <c r="DJU9" s="30"/>
      <c r="DJV9" s="373"/>
      <c r="DJW9" s="30"/>
      <c r="DJX9" s="371"/>
      <c r="DJY9" s="482"/>
      <c r="DJZ9" s="30"/>
      <c r="DKA9" s="371"/>
      <c r="DKB9" s="482"/>
      <c r="DKC9" s="21"/>
      <c r="DKD9" s="21"/>
      <c r="DKE9" s="153"/>
      <c r="DKF9" s="197"/>
      <c r="DKG9" s="30"/>
      <c r="DKH9" s="371"/>
      <c r="DKI9" s="30"/>
      <c r="DKJ9" s="371"/>
      <c r="DKK9" s="30"/>
      <c r="DKL9" s="373"/>
      <c r="DKM9" s="30"/>
      <c r="DKN9" s="371"/>
      <c r="DKO9" s="482"/>
      <c r="DKP9" s="30"/>
      <c r="DKQ9" s="371"/>
      <c r="DKR9" s="482"/>
      <c r="DKS9" s="21"/>
      <c r="DKT9" s="21"/>
      <c r="DKU9" s="153"/>
      <c r="DKV9" s="197"/>
      <c r="DKW9" s="30"/>
      <c r="DKX9" s="371"/>
      <c r="DKY9" s="30"/>
      <c r="DKZ9" s="371"/>
      <c r="DLA9" s="30"/>
      <c r="DLB9" s="373"/>
      <c r="DLC9" s="30"/>
      <c r="DLD9" s="371"/>
      <c r="DLE9" s="482"/>
      <c r="DLF9" s="30"/>
      <c r="DLG9" s="371"/>
      <c r="DLH9" s="482"/>
      <c r="DLI9" s="21"/>
      <c r="DLJ9" s="21"/>
      <c r="DLK9" s="153"/>
      <c r="DLL9" s="197"/>
      <c r="DLM9" s="30"/>
      <c r="DLN9" s="371"/>
      <c r="DLO9" s="30"/>
      <c r="DLP9" s="371"/>
      <c r="DLQ9" s="30"/>
      <c r="DLR9" s="373"/>
      <c r="DLS9" s="30"/>
      <c r="DLT9" s="371"/>
      <c r="DLU9" s="482"/>
      <c r="DLV9" s="30"/>
      <c r="DLW9" s="371"/>
      <c r="DLX9" s="482"/>
      <c r="DLY9" s="21"/>
      <c r="DLZ9" s="21"/>
      <c r="DMA9" s="153"/>
      <c r="DMB9" s="197"/>
      <c r="DMC9" s="30"/>
      <c r="DMD9" s="371"/>
      <c r="DME9" s="30"/>
      <c r="DMF9" s="371"/>
      <c r="DMG9" s="30"/>
      <c r="DMH9" s="373"/>
      <c r="DMI9" s="30"/>
      <c r="DMJ9" s="371"/>
      <c r="DMK9" s="482"/>
      <c r="DML9" s="30"/>
      <c r="DMM9" s="371"/>
      <c r="DMN9" s="482"/>
      <c r="DMO9" s="21"/>
      <c r="DMP9" s="21"/>
      <c r="DMQ9" s="153"/>
      <c r="DMR9" s="197"/>
      <c r="DMS9" s="30"/>
      <c r="DMT9" s="371"/>
      <c r="DMU9" s="30"/>
      <c r="DMV9" s="371"/>
      <c r="DMW9" s="30"/>
      <c r="DMX9" s="373"/>
      <c r="DMY9" s="30"/>
      <c r="DMZ9" s="371"/>
      <c r="DNA9" s="482"/>
      <c r="DNB9" s="30"/>
      <c r="DNC9" s="371"/>
      <c r="DND9" s="482"/>
      <c r="DNE9" s="21"/>
      <c r="DNF9" s="21"/>
      <c r="DNG9" s="153"/>
      <c r="DNH9" s="197"/>
      <c r="DNI9" s="30"/>
      <c r="DNJ9" s="371"/>
      <c r="DNK9" s="30"/>
      <c r="DNL9" s="371"/>
      <c r="DNM9" s="30"/>
      <c r="DNN9" s="373"/>
      <c r="DNO9" s="30"/>
      <c r="DNP9" s="371"/>
      <c r="DNQ9" s="482"/>
      <c r="DNR9" s="30"/>
      <c r="DNS9" s="371"/>
      <c r="DNT9" s="482"/>
      <c r="DNU9" s="21"/>
      <c r="DNV9" s="21"/>
      <c r="DNW9" s="153"/>
      <c r="DNX9" s="197"/>
      <c r="DNY9" s="30"/>
      <c r="DNZ9" s="371"/>
      <c r="DOA9" s="30"/>
      <c r="DOB9" s="371"/>
      <c r="DOC9" s="30"/>
      <c r="DOD9" s="373"/>
      <c r="DOE9" s="30"/>
      <c r="DOF9" s="371"/>
      <c r="DOG9" s="482"/>
      <c r="DOH9" s="30"/>
      <c r="DOI9" s="371"/>
      <c r="DOJ9" s="482"/>
      <c r="DOK9" s="21"/>
      <c r="DOL9" s="21"/>
      <c r="DOM9" s="153"/>
      <c r="DON9" s="197"/>
      <c r="DOO9" s="30"/>
      <c r="DOP9" s="371"/>
      <c r="DOQ9" s="30"/>
      <c r="DOR9" s="371"/>
      <c r="DOS9" s="30"/>
      <c r="DOT9" s="373"/>
      <c r="DOU9" s="30"/>
      <c r="DOV9" s="371"/>
      <c r="DOW9" s="482"/>
      <c r="DOX9" s="30"/>
      <c r="DOY9" s="371"/>
      <c r="DOZ9" s="482"/>
      <c r="DPA9" s="21"/>
      <c r="DPB9" s="21"/>
      <c r="DPC9" s="153"/>
      <c r="DPD9" s="197"/>
      <c r="DPE9" s="30"/>
      <c r="DPF9" s="371"/>
      <c r="DPG9" s="30"/>
      <c r="DPH9" s="371"/>
      <c r="DPI9" s="30"/>
      <c r="DPJ9" s="373"/>
      <c r="DPK9" s="30"/>
      <c r="DPL9" s="371"/>
      <c r="DPM9" s="482"/>
      <c r="DPN9" s="30"/>
      <c r="DPO9" s="371"/>
      <c r="DPP9" s="482"/>
      <c r="DPQ9" s="21"/>
      <c r="DPR9" s="21"/>
      <c r="DPS9" s="153"/>
      <c r="DPT9" s="197"/>
      <c r="DPU9" s="30"/>
      <c r="DPV9" s="371"/>
      <c r="DPW9" s="30"/>
      <c r="DPX9" s="371"/>
      <c r="DPY9" s="30"/>
      <c r="DPZ9" s="373"/>
      <c r="DQA9" s="30"/>
      <c r="DQB9" s="371"/>
      <c r="DQC9" s="482"/>
      <c r="DQD9" s="30"/>
      <c r="DQE9" s="371"/>
      <c r="DQF9" s="482"/>
      <c r="DQG9" s="21"/>
      <c r="DQH9" s="21"/>
      <c r="DQI9" s="153"/>
      <c r="DQJ9" s="197"/>
      <c r="DQK9" s="30"/>
      <c r="DQL9" s="371"/>
      <c r="DQM9" s="30"/>
      <c r="DQN9" s="371"/>
      <c r="DQO9" s="30"/>
      <c r="DQP9" s="373"/>
      <c r="DQQ9" s="30"/>
      <c r="DQR9" s="371"/>
      <c r="DQS9" s="482"/>
      <c r="DQT9" s="30"/>
      <c r="DQU9" s="371"/>
      <c r="DQV9" s="482"/>
      <c r="DQW9" s="21"/>
      <c r="DQX9" s="21"/>
      <c r="DQY9" s="153"/>
      <c r="DQZ9" s="197"/>
      <c r="DRA9" s="30"/>
      <c r="DRB9" s="371"/>
      <c r="DRC9" s="30"/>
      <c r="DRD9" s="371"/>
      <c r="DRE9" s="30"/>
      <c r="DRF9" s="373"/>
      <c r="DRG9" s="30"/>
      <c r="DRH9" s="371"/>
      <c r="DRI9" s="482"/>
      <c r="DRJ9" s="30"/>
      <c r="DRK9" s="371"/>
      <c r="DRL9" s="482"/>
      <c r="DRM9" s="21"/>
      <c r="DRN9" s="21"/>
      <c r="DRO9" s="153"/>
      <c r="DRP9" s="197"/>
      <c r="DRQ9" s="30"/>
      <c r="DRR9" s="371"/>
      <c r="DRS9" s="30"/>
      <c r="DRT9" s="371"/>
      <c r="DRU9" s="30"/>
      <c r="DRV9" s="373"/>
      <c r="DRW9" s="30"/>
      <c r="DRX9" s="371"/>
      <c r="DRY9" s="482"/>
      <c r="DRZ9" s="30"/>
      <c r="DSA9" s="371"/>
      <c r="DSB9" s="482"/>
      <c r="DSC9" s="21"/>
      <c r="DSD9" s="21"/>
      <c r="DSE9" s="153"/>
      <c r="DSF9" s="197"/>
      <c r="DSG9" s="30"/>
      <c r="DSH9" s="371"/>
      <c r="DSI9" s="30"/>
      <c r="DSJ9" s="371"/>
      <c r="DSK9" s="30"/>
      <c r="DSL9" s="373"/>
      <c r="DSM9" s="30"/>
      <c r="DSN9" s="371"/>
      <c r="DSO9" s="482"/>
      <c r="DSP9" s="30"/>
      <c r="DSQ9" s="371"/>
      <c r="DSR9" s="482"/>
      <c r="DSS9" s="21"/>
      <c r="DST9" s="21"/>
      <c r="DSU9" s="153"/>
      <c r="DSV9" s="197"/>
      <c r="DSW9" s="30"/>
      <c r="DSX9" s="371"/>
      <c r="DSY9" s="30"/>
      <c r="DSZ9" s="371"/>
      <c r="DTA9" s="30"/>
      <c r="DTB9" s="373"/>
      <c r="DTC9" s="30"/>
      <c r="DTD9" s="371"/>
      <c r="DTE9" s="482"/>
      <c r="DTF9" s="30"/>
      <c r="DTG9" s="371"/>
      <c r="DTH9" s="482"/>
      <c r="DTI9" s="21"/>
      <c r="DTJ9" s="21"/>
      <c r="DTK9" s="153"/>
      <c r="DTL9" s="197"/>
      <c r="DTM9" s="30"/>
      <c r="DTN9" s="371"/>
      <c r="DTO9" s="30"/>
      <c r="DTP9" s="371"/>
      <c r="DTQ9" s="30"/>
      <c r="DTR9" s="373"/>
      <c r="DTS9" s="30"/>
      <c r="DTT9" s="371"/>
      <c r="DTU9" s="482"/>
      <c r="DTV9" s="30"/>
      <c r="DTW9" s="371"/>
      <c r="DTX9" s="482"/>
      <c r="DTY9" s="21"/>
      <c r="DTZ9" s="21"/>
      <c r="DUA9" s="153"/>
      <c r="DUB9" s="197"/>
      <c r="DUC9" s="30"/>
      <c r="DUD9" s="371"/>
      <c r="DUE9" s="30"/>
      <c r="DUF9" s="371"/>
      <c r="DUG9" s="30"/>
      <c r="DUH9" s="373"/>
      <c r="DUI9" s="30"/>
      <c r="DUJ9" s="371"/>
      <c r="DUK9" s="482"/>
      <c r="DUL9" s="30"/>
      <c r="DUM9" s="371"/>
      <c r="DUN9" s="482"/>
      <c r="DUO9" s="21"/>
      <c r="DUP9" s="21"/>
      <c r="DUQ9" s="153"/>
      <c r="DUR9" s="197"/>
      <c r="DUS9" s="30"/>
      <c r="DUT9" s="371"/>
      <c r="DUU9" s="30"/>
      <c r="DUV9" s="371"/>
      <c r="DUW9" s="30"/>
      <c r="DUX9" s="373"/>
      <c r="DUY9" s="30"/>
      <c r="DUZ9" s="371"/>
      <c r="DVA9" s="482"/>
      <c r="DVB9" s="30"/>
      <c r="DVC9" s="371"/>
      <c r="DVD9" s="482"/>
      <c r="DVE9" s="21"/>
      <c r="DVF9" s="21"/>
      <c r="DVG9" s="153"/>
      <c r="DVH9" s="197"/>
      <c r="DVI9" s="30"/>
      <c r="DVJ9" s="371"/>
      <c r="DVK9" s="30"/>
      <c r="DVL9" s="371"/>
      <c r="DVM9" s="30"/>
      <c r="DVN9" s="373"/>
      <c r="DVO9" s="30"/>
      <c r="DVP9" s="371"/>
      <c r="DVQ9" s="482"/>
      <c r="DVR9" s="30"/>
      <c r="DVS9" s="371"/>
      <c r="DVT9" s="482"/>
      <c r="DVU9" s="21"/>
      <c r="DVV9" s="21"/>
      <c r="DVW9" s="153"/>
      <c r="DVX9" s="197"/>
      <c r="DVY9" s="30"/>
      <c r="DVZ9" s="371"/>
      <c r="DWA9" s="30"/>
      <c r="DWB9" s="371"/>
      <c r="DWC9" s="30"/>
      <c r="DWD9" s="373"/>
      <c r="DWE9" s="30"/>
      <c r="DWF9" s="371"/>
      <c r="DWG9" s="482"/>
      <c r="DWH9" s="30"/>
      <c r="DWI9" s="371"/>
      <c r="DWJ9" s="482"/>
      <c r="DWK9" s="21"/>
      <c r="DWL9" s="21"/>
      <c r="DWM9" s="153"/>
      <c r="DWN9" s="197"/>
      <c r="DWO9" s="30"/>
      <c r="DWP9" s="371"/>
      <c r="DWQ9" s="30"/>
      <c r="DWR9" s="371"/>
      <c r="DWS9" s="30"/>
      <c r="DWT9" s="373"/>
      <c r="DWU9" s="30"/>
      <c r="DWV9" s="371"/>
      <c r="DWW9" s="482"/>
      <c r="DWX9" s="30"/>
      <c r="DWY9" s="371"/>
      <c r="DWZ9" s="482"/>
      <c r="DXA9" s="21"/>
      <c r="DXB9" s="21"/>
      <c r="DXC9" s="153"/>
      <c r="DXD9" s="197"/>
      <c r="DXE9" s="30"/>
      <c r="DXF9" s="371"/>
      <c r="DXG9" s="30"/>
      <c r="DXH9" s="371"/>
      <c r="DXI9" s="30"/>
      <c r="DXJ9" s="373"/>
      <c r="DXK9" s="30"/>
      <c r="DXL9" s="371"/>
      <c r="DXM9" s="482"/>
      <c r="DXN9" s="30"/>
      <c r="DXO9" s="371"/>
      <c r="DXP9" s="482"/>
      <c r="DXQ9" s="21"/>
      <c r="DXR9" s="21"/>
      <c r="DXS9" s="153"/>
      <c r="DXT9" s="197"/>
      <c r="DXU9" s="30"/>
      <c r="DXV9" s="371"/>
      <c r="DXW9" s="30"/>
      <c r="DXX9" s="371"/>
      <c r="DXY9" s="30"/>
      <c r="DXZ9" s="373"/>
      <c r="DYA9" s="30"/>
      <c r="DYB9" s="371"/>
      <c r="DYC9" s="482"/>
      <c r="DYD9" s="30"/>
      <c r="DYE9" s="371"/>
      <c r="DYF9" s="482"/>
      <c r="DYG9" s="21"/>
      <c r="DYH9" s="21"/>
      <c r="DYI9" s="153"/>
      <c r="DYJ9" s="197"/>
      <c r="DYK9" s="30"/>
      <c r="DYL9" s="371"/>
      <c r="DYM9" s="30"/>
      <c r="DYN9" s="371"/>
      <c r="DYO9" s="30"/>
      <c r="DYP9" s="373"/>
      <c r="DYQ9" s="30"/>
      <c r="DYR9" s="371"/>
      <c r="DYS9" s="482"/>
      <c r="DYT9" s="30"/>
      <c r="DYU9" s="371"/>
      <c r="DYV9" s="482"/>
      <c r="DYW9" s="21"/>
      <c r="DYX9" s="21"/>
      <c r="DYY9" s="153"/>
      <c r="DYZ9" s="197"/>
      <c r="DZA9" s="30"/>
      <c r="DZB9" s="371"/>
      <c r="DZC9" s="30"/>
      <c r="DZD9" s="371"/>
      <c r="DZE9" s="30"/>
      <c r="DZF9" s="373"/>
      <c r="DZG9" s="30"/>
      <c r="DZH9" s="371"/>
      <c r="DZI9" s="482"/>
      <c r="DZJ9" s="30"/>
      <c r="DZK9" s="371"/>
      <c r="DZL9" s="482"/>
      <c r="DZM9" s="21"/>
      <c r="DZN9" s="21"/>
      <c r="DZO9" s="153"/>
      <c r="DZP9" s="197"/>
      <c r="DZQ9" s="30"/>
      <c r="DZR9" s="371"/>
      <c r="DZS9" s="30"/>
      <c r="DZT9" s="371"/>
      <c r="DZU9" s="30"/>
      <c r="DZV9" s="373"/>
      <c r="DZW9" s="30"/>
      <c r="DZX9" s="371"/>
      <c r="DZY9" s="482"/>
      <c r="DZZ9" s="30"/>
      <c r="EAA9" s="371"/>
      <c r="EAB9" s="482"/>
      <c r="EAC9" s="21"/>
      <c r="EAD9" s="21"/>
      <c r="EAE9" s="153"/>
      <c r="EAF9" s="197"/>
      <c r="EAG9" s="30"/>
      <c r="EAH9" s="371"/>
      <c r="EAI9" s="30"/>
      <c r="EAJ9" s="371"/>
      <c r="EAK9" s="30"/>
      <c r="EAL9" s="373"/>
      <c r="EAM9" s="30"/>
      <c r="EAN9" s="371"/>
      <c r="EAO9" s="482"/>
      <c r="EAP9" s="30"/>
      <c r="EAQ9" s="371"/>
      <c r="EAR9" s="482"/>
      <c r="EAS9" s="21"/>
      <c r="EAT9" s="21"/>
      <c r="EAU9" s="153"/>
      <c r="EAV9" s="197"/>
      <c r="EAW9" s="30"/>
      <c r="EAX9" s="371"/>
      <c r="EAY9" s="30"/>
      <c r="EAZ9" s="371"/>
      <c r="EBA9" s="30"/>
      <c r="EBB9" s="373"/>
      <c r="EBC9" s="30"/>
      <c r="EBD9" s="371"/>
      <c r="EBE9" s="482"/>
      <c r="EBF9" s="30"/>
      <c r="EBG9" s="371"/>
      <c r="EBH9" s="482"/>
      <c r="EBI9" s="21"/>
      <c r="EBJ9" s="21"/>
      <c r="EBK9" s="153"/>
      <c r="EBL9" s="197"/>
      <c r="EBM9" s="30"/>
      <c r="EBN9" s="371"/>
      <c r="EBO9" s="30"/>
      <c r="EBP9" s="371"/>
      <c r="EBQ9" s="30"/>
      <c r="EBR9" s="373"/>
      <c r="EBS9" s="30"/>
      <c r="EBT9" s="371"/>
      <c r="EBU9" s="482"/>
      <c r="EBV9" s="30"/>
      <c r="EBW9" s="371"/>
      <c r="EBX9" s="482"/>
      <c r="EBY9" s="21"/>
      <c r="EBZ9" s="21"/>
      <c r="ECA9" s="153"/>
      <c r="ECB9" s="197"/>
      <c r="ECC9" s="30"/>
      <c r="ECD9" s="371"/>
      <c r="ECE9" s="30"/>
      <c r="ECF9" s="371"/>
      <c r="ECG9" s="30"/>
      <c r="ECH9" s="373"/>
      <c r="ECI9" s="30"/>
      <c r="ECJ9" s="371"/>
      <c r="ECK9" s="482"/>
      <c r="ECL9" s="30"/>
      <c r="ECM9" s="371"/>
      <c r="ECN9" s="482"/>
      <c r="ECO9" s="21"/>
      <c r="ECP9" s="21"/>
      <c r="ECQ9" s="153"/>
      <c r="ECR9" s="197"/>
      <c r="ECS9" s="30"/>
      <c r="ECT9" s="371"/>
      <c r="ECU9" s="30"/>
      <c r="ECV9" s="371"/>
      <c r="ECW9" s="30"/>
      <c r="ECX9" s="373"/>
      <c r="ECY9" s="30"/>
      <c r="ECZ9" s="371"/>
      <c r="EDA9" s="482"/>
      <c r="EDB9" s="30"/>
      <c r="EDC9" s="371"/>
      <c r="EDD9" s="482"/>
      <c r="EDE9" s="21"/>
      <c r="EDF9" s="21"/>
      <c r="EDG9" s="153"/>
      <c r="EDH9" s="197"/>
      <c r="EDI9" s="30"/>
      <c r="EDJ9" s="371"/>
      <c r="EDK9" s="30"/>
      <c r="EDL9" s="371"/>
      <c r="EDM9" s="30"/>
      <c r="EDN9" s="373"/>
      <c r="EDO9" s="30"/>
      <c r="EDP9" s="371"/>
      <c r="EDQ9" s="482"/>
      <c r="EDR9" s="30"/>
      <c r="EDS9" s="371"/>
      <c r="EDT9" s="482"/>
      <c r="EDU9" s="21"/>
      <c r="EDV9" s="21"/>
      <c r="EDW9" s="153"/>
      <c r="EDX9" s="197"/>
      <c r="EDY9" s="30"/>
      <c r="EDZ9" s="371"/>
      <c r="EEA9" s="30"/>
      <c r="EEB9" s="371"/>
      <c r="EEC9" s="30"/>
      <c r="EED9" s="373"/>
      <c r="EEE9" s="30"/>
      <c r="EEF9" s="371"/>
      <c r="EEG9" s="482"/>
      <c r="EEH9" s="30"/>
      <c r="EEI9" s="371"/>
      <c r="EEJ9" s="482"/>
      <c r="EEK9" s="21"/>
      <c r="EEL9" s="21"/>
      <c r="EEM9" s="153"/>
      <c r="EEN9" s="197"/>
      <c r="EEO9" s="30"/>
      <c r="EEP9" s="371"/>
      <c r="EEQ9" s="30"/>
      <c r="EER9" s="371"/>
      <c r="EES9" s="30"/>
      <c r="EET9" s="373"/>
      <c r="EEU9" s="30"/>
      <c r="EEV9" s="371"/>
      <c r="EEW9" s="482"/>
      <c r="EEX9" s="30"/>
      <c r="EEY9" s="371"/>
      <c r="EEZ9" s="482"/>
      <c r="EFA9" s="21"/>
      <c r="EFB9" s="21"/>
      <c r="EFC9" s="153"/>
      <c r="EFD9" s="197"/>
      <c r="EFE9" s="30"/>
      <c r="EFF9" s="371"/>
      <c r="EFG9" s="30"/>
      <c r="EFH9" s="371"/>
      <c r="EFI9" s="30"/>
      <c r="EFJ9" s="373"/>
      <c r="EFK9" s="30"/>
      <c r="EFL9" s="371"/>
      <c r="EFM9" s="482"/>
      <c r="EFN9" s="30"/>
      <c r="EFO9" s="371"/>
      <c r="EFP9" s="482"/>
      <c r="EFQ9" s="21"/>
      <c r="EFR9" s="21"/>
      <c r="EFS9" s="153"/>
      <c r="EFT9" s="197"/>
      <c r="EFU9" s="30"/>
      <c r="EFV9" s="371"/>
      <c r="EFW9" s="30"/>
      <c r="EFX9" s="371"/>
      <c r="EFY9" s="30"/>
      <c r="EFZ9" s="373"/>
      <c r="EGA9" s="30"/>
      <c r="EGB9" s="371"/>
      <c r="EGC9" s="482"/>
      <c r="EGD9" s="30"/>
      <c r="EGE9" s="371"/>
      <c r="EGF9" s="482"/>
      <c r="EGG9" s="21"/>
      <c r="EGH9" s="21"/>
      <c r="EGI9" s="153"/>
      <c r="EGJ9" s="197"/>
      <c r="EGK9" s="30"/>
      <c r="EGL9" s="371"/>
      <c r="EGM9" s="30"/>
      <c r="EGN9" s="371"/>
      <c r="EGO9" s="30"/>
      <c r="EGP9" s="373"/>
      <c r="EGQ9" s="30"/>
      <c r="EGR9" s="371"/>
      <c r="EGS9" s="482"/>
      <c r="EGT9" s="30"/>
      <c r="EGU9" s="371"/>
      <c r="EGV9" s="482"/>
      <c r="EGW9" s="21"/>
      <c r="EGX9" s="21"/>
      <c r="EGY9" s="153"/>
      <c r="EGZ9" s="197"/>
      <c r="EHA9" s="30"/>
      <c r="EHB9" s="371"/>
      <c r="EHC9" s="30"/>
      <c r="EHD9" s="371"/>
      <c r="EHE9" s="30"/>
      <c r="EHF9" s="373"/>
      <c r="EHG9" s="30"/>
      <c r="EHH9" s="371"/>
      <c r="EHI9" s="482"/>
      <c r="EHJ9" s="30"/>
      <c r="EHK9" s="371"/>
      <c r="EHL9" s="482"/>
      <c r="EHM9" s="21"/>
      <c r="EHN9" s="21"/>
      <c r="EHO9" s="153"/>
      <c r="EHP9" s="197"/>
      <c r="EHQ9" s="30"/>
      <c r="EHR9" s="371"/>
      <c r="EHS9" s="30"/>
      <c r="EHT9" s="371"/>
      <c r="EHU9" s="30"/>
      <c r="EHV9" s="373"/>
      <c r="EHW9" s="30"/>
      <c r="EHX9" s="371"/>
      <c r="EHY9" s="482"/>
      <c r="EHZ9" s="30"/>
      <c r="EIA9" s="371"/>
      <c r="EIB9" s="482"/>
      <c r="EIC9" s="21"/>
      <c r="EID9" s="21"/>
      <c r="EIE9" s="153"/>
      <c r="EIF9" s="197"/>
      <c r="EIG9" s="30"/>
      <c r="EIH9" s="371"/>
      <c r="EII9" s="30"/>
      <c r="EIJ9" s="371"/>
      <c r="EIK9" s="30"/>
      <c r="EIL9" s="373"/>
      <c r="EIM9" s="30"/>
      <c r="EIN9" s="371"/>
      <c r="EIO9" s="482"/>
      <c r="EIP9" s="30"/>
      <c r="EIQ9" s="371"/>
      <c r="EIR9" s="482"/>
      <c r="EIS9" s="21"/>
      <c r="EIT9" s="21"/>
      <c r="EIU9" s="153"/>
      <c r="EIV9" s="197"/>
      <c r="EIW9" s="30"/>
      <c r="EIX9" s="371"/>
      <c r="EIY9" s="30"/>
      <c r="EIZ9" s="371"/>
      <c r="EJA9" s="30"/>
      <c r="EJB9" s="373"/>
      <c r="EJC9" s="30"/>
      <c r="EJD9" s="371"/>
      <c r="EJE9" s="482"/>
      <c r="EJF9" s="30"/>
      <c r="EJG9" s="371"/>
      <c r="EJH9" s="482"/>
      <c r="EJI9" s="21"/>
      <c r="EJJ9" s="21"/>
      <c r="EJK9" s="153"/>
      <c r="EJL9" s="197"/>
      <c r="EJM9" s="30"/>
      <c r="EJN9" s="371"/>
      <c r="EJO9" s="30"/>
      <c r="EJP9" s="371"/>
      <c r="EJQ9" s="30"/>
      <c r="EJR9" s="373"/>
      <c r="EJS9" s="30"/>
      <c r="EJT9" s="371"/>
      <c r="EJU9" s="482"/>
      <c r="EJV9" s="30"/>
      <c r="EJW9" s="371"/>
      <c r="EJX9" s="482"/>
      <c r="EJY9" s="21"/>
      <c r="EJZ9" s="21"/>
      <c r="EKA9" s="153"/>
      <c r="EKB9" s="197"/>
      <c r="EKC9" s="30"/>
      <c r="EKD9" s="371"/>
      <c r="EKE9" s="30"/>
      <c r="EKF9" s="371"/>
      <c r="EKG9" s="30"/>
      <c r="EKH9" s="373"/>
      <c r="EKI9" s="30"/>
      <c r="EKJ9" s="371"/>
      <c r="EKK9" s="482"/>
      <c r="EKL9" s="30"/>
      <c r="EKM9" s="371"/>
      <c r="EKN9" s="482"/>
      <c r="EKO9" s="21"/>
      <c r="EKP9" s="21"/>
      <c r="EKQ9" s="153"/>
      <c r="EKR9" s="197"/>
      <c r="EKS9" s="30"/>
      <c r="EKT9" s="371"/>
      <c r="EKU9" s="30"/>
      <c r="EKV9" s="371"/>
      <c r="EKW9" s="30"/>
      <c r="EKX9" s="373"/>
      <c r="EKY9" s="30"/>
      <c r="EKZ9" s="371"/>
      <c r="ELA9" s="482"/>
      <c r="ELB9" s="30"/>
      <c r="ELC9" s="371"/>
      <c r="ELD9" s="482"/>
      <c r="ELE9" s="21"/>
      <c r="ELF9" s="21"/>
      <c r="ELG9" s="153"/>
      <c r="ELH9" s="197"/>
      <c r="ELI9" s="30"/>
      <c r="ELJ9" s="371"/>
      <c r="ELK9" s="30"/>
      <c r="ELL9" s="371"/>
      <c r="ELM9" s="30"/>
      <c r="ELN9" s="373"/>
      <c r="ELO9" s="30"/>
      <c r="ELP9" s="371"/>
      <c r="ELQ9" s="482"/>
      <c r="ELR9" s="30"/>
      <c r="ELS9" s="371"/>
      <c r="ELT9" s="482"/>
      <c r="ELU9" s="21"/>
      <c r="ELV9" s="21"/>
      <c r="ELW9" s="153"/>
      <c r="ELX9" s="197"/>
      <c r="ELY9" s="30"/>
      <c r="ELZ9" s="371"/>
      <c r="EMA9" s="30"/>
      <c r="EMB9" s="371"/>
      <c r="EMC9" s="30"/>
      <c r="EMD9" s="373"/>
      <c r="EME9" s="30"/>
      <c r="EMF9" s="371"/>
      <c r="EMG9" s="482"/>
      <c r="EMH9" s="30"/>
      <c r="EMI9" s="371"/>
      <c r="EMJ9" s="482"/>
      <c r="EMK9" s="21"/>
      <c r="EML9" s="21"/>
      <c r="EMM9" s="153"/>
      <c r="EMN9" s="197"/>
      <c r="EMO9" s="30"/>
      <c r="EMP9" s="371"/>
      <c r="EMQ9" s="30"/>
      <c r="EMR9" s="371"/>
      <c r="EMS9" s="30"/>
      <c r="EMT9" s="373"/>
      <c r="EMU9" s="30"/>
      <c r="EMV9" s="371"/>
      <c r="EMW9" s="482"/>
      <c r="EMX9" s="30"/>
      <c r="EMY9" s="371"/>
      <c r="EMZ9" s="482"/>
      <c r="ENA9" s="21"/>
      <c r="ENB9" s="21"/>
      <c r="ENC9" s="153"/>
      <c r="END9" s="197"/>
      <c r="ENE9" s="30"/>
      <c r="ENF9" s="371"/>
      <c r="ENG9" s="30"/>
      <c r="ENH9" s="371"/>
      <c r="ENI9" s="30"/>
      <c r="ENJ9" s="373"/>
      <c r="ENK9" s="30"/>
      <c r="ENL9" s="371"/>
      <c r="ENM9" s="482"/>
      <c r="ENN9" s="30"/>
      <c r="ENO9" s="371"/>
      <c r="ENP9" s="482"/>
      <c r="ENQ9" s="21"/>
      <c r="ENR9" s="21"/>
      <c r="ENS9" s="153"/>
      <c r="ENT9" s="197"/>
      <c r="ENU9" s="30"/>
      <c r="ENV9" s="371"/>
      <c r="ENW9" s="30"/>
      <c r="ENX9" s="371"/>
      <c r="ENY9" s="30"/>
      <c r="ENZ9" s="373"/>
      <c r="EOA9" s="30"/>
      <c r="EOB9" s="371"/>
      <c r="EOC9" s="482"/>
      <c r="EOD9" s="30"/>
      <c r="EOE9" s="371"/>
      <c r="EOF9" s="482"/>
      <c r="EOG9" s="21"/>
      <c r="EOH9" s="21"/>
      <c r="EOI9" s="153"/>
      <c r="EOJ9" s="197"/>
      <c r="EOK9" s="30"/>
      <c r="EOL9" s="371"/>
      <c r="EOM9" s="30"/>
      <c r="EON9" s="371"/>
      <c r="EOO9" s="30"/>
      <c r="EOP9" s="373"/>
      <c r="EOQ9" s="30"/>
      <c r="EOR9" s="371"/>
      <c r="EOS9" s="482"/>
      <c r="EOT9" s="30"/>
      <c r="EOU9" s="371"/>
      <c r="EOV9" s="482"/>
      <c r="EOW9" s="21"/>
      <c r="EOX9" s="21"/>
      <c r="EOY9" s="153"/>
      <c r="EOZ9" s="197"/>
      <c r="EPA9" s="30"/>
      <c r="EPB9" s="371"/>
      <c r="EPC9" s="30"/>
      <c r="EPD9" s="371"/>
      <c r="EPE9" s="30"/>
      <c r="EPF9" s="373"/>
      <c r="EPG9" s="30"/>
      <c r="EPH9" s="371"/>
      <c r="EPI9" s="482"/>
      <c r="EPJ9" s="30"/>
      <c r="EPK9" s="371"/>
      <c r="EPL9" s="482"/>
      <c r="EPM9" s="21"/>
      <c r="EPN9" s="21"/>
      <c r="EPO9" s="153"/>
      <c r="EPP9" s="197"/>
      <c r="EPQ9" s="30"/>
      <c r="EPR9" s="371"/>
      <c r="EPS9" s="30"/>
      <c r="EPT9" s="371"/>
      <c r="EPU9" s="30"/>
      <c r="EPV9" s="373"/>
      <c r="EPW9" s="30"/>
      <c r="EPX9" s="371"/>
      <c r="EPY9" s="482"/>
      <c r="EPZ9" s="30"/>
      <c r="EQA9" s="371"/>
      <c r="EQB9" s="482"/>
      <c r="EQC9" s="21"/>
      <c r="EQD9" s="21"/>
      <c r="EQE9" s="153"/>
      <c r="EQF9" s="197"/>
      <c r="EQG9" s="30"/>
      <c r="EQH9" s="371"/>
      <c r="EQI9" s="30"/>
      <c r="EQJ9" s="371"/>
      <c r="EQK9" s="30"/>
      <c r="EQL9" s="373"/>
      <c r="EQM9" s="30"/>
      <c r="EQN9" s="371"/>
      <c r="EQO9" s="482"/>
      <c r="EQP9" s="30"/>
      <c r="EQQ9" s="371"/>
      <c r="EQR9" s="482"/>
      <c r="EQS9" s="21"/>
      <c r="EQT9" s="21"/>
      <c r="EQU9" s="153"/>
      <c r="EQV9" s="197"/>
      <c r="EQW9" s="30"/>
      <c r="EQX9" s="371"/>
      <c r="EQY9" s="30"/>
      <c r="EQZ9" s="371"/>
      <c r="ERA9" s="30"/>
      <c r="ERB9" s="373"/>
      <c r="ERC9" s="30"/>
      <c r="ERD9" s="371"/>
      <c r="ERE9" s="482"/>
      <c r="ERF9" s="30"/>
      <c r="ERG9" s="371"/>
      <c r="ERH9" s="482"/>
      <c r="ERI9" s="21"/>
      <c r="ERJ9" s="21"/>
      <c r="ERK9" s="153"/>
      <c r="ERL9" s="197"/>
      <c r="ERM9" s="30"/>
      <c r="ERN9" s="371"/>
      <c r="ERO9" s="30"/>
      <c r="ERP9" s="371"/>
      <c r="ERQ9" s="30"/>
      <c r="ERR9" s="373"/>
      <c r="ERS9" s="30"/>
      <c r="ERT9" s="371"/>
      <c r="ERU9" s="482"/>
      <c r="ERV9" s="30"/>
      <c r="ERW9" s="371"/>
      <c r="ERX9" s="482"/>
      <c r="ERY9" s="21"/>
      <c r="ERZ9" s="21"/>
      <c r="ESA9" s="153"/>
      <c r="ESB9" s="197"/>
      <c r="ESC9" s="30"/>
      <c r="ESD9" s="371"/>
      <c r="ESE9" s="30"/>
      <c r="ESF9" s="371"/>
      <c r="ESG9" s="30"/>
      <c r="ESH9" s="373"/>
      <c r="ESI9" s="30"/>
      <c r="ESJ9" s="371"/>
      <c r="ESK9" s="482"/>
      <c r="ESL9" s="30"/>
      <c r="ESM9" s="371"/>
      <c r="ESN9" s="482"/>
      <c r="ESO9" s="21"/>
      <c r="ESP9" s="21"/>
      <c r="ESQ9" s="153"/>
      <c r="ESR9" s="197"/>
      <c r="ESS9" s="30"/>
      <c r="EST9" s="371"/>
      <c r="ESU9" s="30"/>
      <c r="ESV9" s="371"/>
      <c r="ESW9" s="30"/>
      <c r="ESX9" s="373"/>
      <c r="ESY9" s="30"/>
      <c r="ESZ9" s="371"/>
      <c r="ETA9" s="482"/>
      <c r="ETB9" s="30"/>
      <c r="ETC9" s="371"/>
      <c r="ETD9" s="482"/>
      <c r="ETE9" s="21"/>
      <c r="ETF9" s="21"/>
      <c r="ETG9" s="153"/>
      <c r="ETH9" s="197"/>
      <c r="ETI9" s="30"/>
      <c r="ETJ9" s="371"/>
      <c r="ETK9" s="30"/>
      <c r="ETL9" s="371"/>
      <c r="ETM9" s="30"/>
      <c r="ETN9" s="373"/>
      <c r="ETO9" s="30"/>
      <c r="ETP9" s="371"/>
      <c r="ETQ9" s="482"/>
      <c r="ETR9" s="30"/>
      <c r="ETS9" s="371"/>
      <c r="ETT9" s="482"/>
      <c r="ETU9" s="21"/>
      <c r="ETV9" s="21"/>
      <c r="ETW9" s="153"/>
      <c r="ETX9" s="197"/>
      <c r="ETY9" s="30"/>
      <c r="ETZ9" s="371"/>
      <c r="EUA9" s="30"/>
      <c r="EUB9" s="371"/>
      <c r="EUC9" s="30"/>
      <c r="EUD9" s="373"/>
      <c r="EUE9" s="30"/>
      <c r="EUF9" s="371"/>
      <c r="EUG9" s="482"/>
      <c r="EUH9" s="30"/>
      <c r="EUI9" s="371"/>
      <c r="EUJ9" s="482"/>
      <c r="EUK9" s="21"/>
      <c r="EUL9" s="21"/>
      <c r="EUM9" s="153"/>
      <c r="EUN9" s="197"/>
      <c r="EUO9" s="30"/>
      <c r="EUP9" s="371"/>
      <c r="EUQ9" s="30"/>
      <c r="EUR9" s="371"/>
      <c r="EUS9" s="30"/>
      <c r="EUT9" s="373"/>
      <c r="EUU9" s="30"/>
      <c r="EUV9" s="371"/>
      <c r="EUW9" s="482"/>
      <c r="EUX9" s="30"/>
      <c r="EUY9" s="371"/>
      <c r="EUZ9" s="482"/>
      <c r="EVA9" s="21"/>
      <c r="EVB9" s="21"/>
      <c r="EVC9" s="153"/>
      <c r="EVD9" s="197"/>
      <c r="EVE9" s="30"/>
      <c r="EVF9" s="371"/>
      <c r="EVG9" s="30"/>
      <c r="EVH9" s="371"/>
      <c r="EVI9" s="30"/>
      <c r="EVJ9" s="373"/>
      <c r="EVK9" s="30"/>
      <c r="EVL9" s="371"/>
      <c r="EVM9" s="482"/>
      <c r="EVN9" s="30"/>
      <c r="EVO9" s="371"/>
      <c r="EVP9" s="482"/>
      <c r="EVQ9" s="21"/>
      <c r="EVR9" s="21"/>
      <c r="EVS9" s="153"/>
      <c r="EVT9" s="197"/>
      <c r="EVU9" s="30"/>
      <c r="EVV9" s="371"/>
      <c r="EVW9" s="30"/>
      <c r="EVX9" s="371"/>
      <c r="EVY9" s="30"/>
      <c r="EVZ9" s="373"/>
      <c r="EWA9" s="30"/>
      <c r="EWB9" s="371"/>
      <c r="EWC9" s="482"/>
      <c r="EWD9" s="30"/>
      <c r="EWE9" s="371"/>
      <c r="EWF9" s="482"/>
      <c r="EWG9" s="21"/>
      <c r="EWH9" s="21"/>
      <c r="EWI9" s="153"/>
      <c r="EWJ9" s="197"/>
      <c r="EWK9" s="30"/>
      <c r="EWL9" s="371"/>
      <c r="EWM9" s="30"/>
      <c r="EWN9" s="371"/>
      <c r="EWO9" s="30"/>
      <c r="EWP9" s="373"/>
      <c r="EWQ9" s="30"/>
      <c r="EWR9" s="371"/>
      <c r="EWS9" s="482"/>
      <c r="EWT9" s="30"/>
      <c r="EWU9" s="371"/>
      <c r="EWV9" s="482"/>
      <c r="EWW9" s="21"/>
      <c r="EWX9" s="21"/>
      <c r="EWY9" s="153"/>
      <c r="EWZ9" s="197"/>
      <c r="EXA9" s="30"/>
      <c r="EXB9" s="371"/>
      <c r="EXC9" s="30"/>
      <c r="EXD9" s="371"/>
      <c r="EXE9" s="30"/>
      <c r="EXF9" s="373"/>
      <c r="EXG9" s="30"/>
      <c r="EXH9" s="371"/>
      <c r="EXI9" s="482"/>
      <c r="EXJ9" s="30"/>
      <c r="EXK9" s="371"/>
      <c r="EXL9" s="482"/>
      <c r="EXM9" s="21"/>
      <c r="EXN9" s="21"/>
      <c r="EXO9" s="153"/>
      <c r="EXP9" s="197"/>
      <c r="EXQ9" s="30"/>
      <c r="EXR9" s="371"/>
      <c r="EXS9" s="30"/>
      <c r="EXT9" s="371"/>
      <c r="EXU9" s="30"/>
      <c r="EXV9" s="373"/>
      <c r="EXW9" s="30"/>
      <c r="EXX9" s="371"/>
      <c r="EXY9" s="482"/>
      <c r="EXZ9" s="30"/>
      <c r="EYA9" s="371"/>
      <c r="EYB9" s="482"/>
      <c r="EYC9" s="21"/>
      <c r="EYD9" s="21"/>
      <c r="EYE9" s="153"/>
      <c r="EYF9" s="197"/>
      <c r="EYG9" s="30"/>
      <c r="EYH9" s="371"/>
      <c r="EYI9" s="30"/>
      <c r="EYJ9" s="371"/>
      <c r="EYK9" s="30"/>
      <c r="EYL9" s="373"/>
      <c r="EYM9" s="30"/>
      <c r="EYN9" s="371"/>
      <c r="EYO9" s="482"/>
      <c r="EYP9" s="30"/>
      <c r="EYQ9" s="371"/>
      <c r="EYR9" s="482"/>
      <c r="EYS9" s="21"/>
      <c r="EYT9" s="21"/>
      <c r="EYU9" s="153"/>
      <c r="EYV9" s="197"/>
      <c r="EYW9" s="30"/>
      <c r="EYX9" s="371"/>
      <c r="EYY9" s="30"/>
      <c r="EYZ9" s="371"/>
      <c r="EZA9" s="30"/>
      <c r="EZB9" s="373"/>
      <c r="EZC9" s="30"/>
      <c r="EZD9" s="371"/>
      <c r="EZE9" s="482"/>
      <c r="EZF9" s="30"/>
      <c r="EZG9" s="371"/>
      <c r="EZH9" s="482"/>
      <c r="EZI9" s="21"/>
      <c r="EZJ9" s="21"/>
      <c r="EZK9" s="153"/>
      <c r="EZL9" s="197"/>
      <c r="EZM9" s="30"/>
      <c r="EZN9" s="371"/>
      <c r="EZO9" s="30"/>
      <c r="EZP9" s="371"/>
      <c r="EZQ9" s="30"/>
      <c r="EZR9" s="373"/>
      <c r="EZS9" s="30"/>
      <c r="EZT9" s="371"/>
      <c r="EZU9" s="482"/>
      <c r="EZV9" s="30"/>
      <c r="EZW9" s="371"/>
      <c r="EZX9" s="482"/>
      <c r="EZY9" s="21"/>
      <c r="EZZ9" s="21"/>
      <c r="FAA9" s="153"/>
      <c r="FAB9" s="197"/>
      <c r="FAC9" s="30"/>
      <c r="FAD9" s="371"/>
      <c r="FAE9" s="30"/>
      <c r="FAF9" s="371"/>
      <c r="FAG9" s="30"/>
      <c r="FAH9" s="373"/>
      <c r="FAI9" s="30"/>
      <c r="FAJ9" s="371"/>
      <c r="FAK9" s="482"/>
      <c r="FAL9" s="30"/>
      <c r="FAM9" s="371"/>
      <c r="FAN9" s="482"/>
      <c r="FAO9" s="21"/>
      <c r="FAP9" s="21"/>
      <c r="FAQ9" s="153"/>
      <c r="FAR9" s="197"/>
      <c r="FAS9" s="30"/>
      <c r="FAT9" s="371"/>
      <c r="FAU9" s="30"/>
      <c r="FAV9" s="371"/>
      <c r="FAW9" s="30"/>
      <c r="FAX9" s="373"/>
      <c r="FAY9" s="30"/>
      <c r="FAZ9" s="371"/>
      <c r="FBA9" s="482"/>
      <c r="FBB9" s="30"/>
      <c r="FBC9" s="371"/>
      <c r="FBD9" s="482"/>
      <c r="FBE9" s="21"/>
      <c r="FBF9" s="21"/>
      <c r="FBG9" s="153"/>
      <c r="FBH9" s="197"/>
      <c r="FBI9" s="30"/>
      <c r="FBJ9" s="371"/>
      <c r="FBK9" s="30"/>
      <c r="FBL9" s="371"/>
      <c r="FBM9" s="30"/>
      <c r="FBN9" s="373"/>
      <c r="FBO9" s="30"/>
      <c r="FBP9" s="371"/>
      <c r="FBQ9" s="482"/>
      <c r="FBR9" s="30"/>
      <c r="FBS9" s="371"/>
      <c r="FBT9" s="482"/>
      <c r="FBU9" s="21"/>
      <c r="FBV9" s="21"/>
      <c r="FBW9" s="153"/>
      <c r="FBX9" s="197"/>
      <c r="FBY9" s="30"/>
      <c r="FBZ9" s="371"/>
      <c r="FCA9" s="30"/>
      <c r="FCB9" s="371"/>
      <c r="FCC9" s="30"/>
      <c r="FCD9" s="373"/>
      <c r="FCE9" s="30"/>
      <c r="FCF9" s="371"/>
      <c r="FCG9" s="482"/>
      <c r="FCH9" s="30"/>
      <c r="FCI9" s="371"/>
      <c r="FCJ9" s="482"/>
      <c r="FCK9" s="21"/>
      <c r="FCL9" s="21"/>
      <c r="FCM9" s="153"/>
      <c r="FCN9" s="197"/>
      <c r="FCO9" s="30"/>
      <c r="FCP9" s="371"/>
      <c r="FCQ9" s="30"/>
      <c r="FCR9" s="371"/>
      <c r="FCS9" s="30"/>
      <c r="FCT9" s="373"/>
      <c r="FCU9" s="30"/>
      <c r="FCV9" s="371"/>
      <c r="FCW9" s="482"/>
      <c r="FCX9" s="30"/>
      <c r="FCY9" s="371"/>
      <c r="FCZ9" s="482"/>
      <c r="FDA9" s="21"/>
      <c r="FDB9" s="21"/>
      <c r="FDC9" s="153"/>
      <c r="FDD9" s="197"/>
      <c r="FDE9" s="30"/>
      <c r="FDF9" s="371"/>
      <c r="FDG9" s="30"/>
      <c r="FDH9" s="371"/>
      <c r="FDI9" s="30"/>
      <c r="FDJ9" s="373"/>
      <c r="FDK9" s="30"/>
      <c r="FDL9" s="371"/>
      <c r="FDM9" s="482"/>
      <c r="FDN9" s="30"/>
      <c r="FDO9" s="371"/>
      <c r="FDP9" s="482"/>
      <c r="FDQ9" s="21"/>
      <c r="FDR9" s="21"/>
      <c r="FDS9" s="153"/>
      <c r="FDT9" s="197"/>
      <c r="FDU9" s="30"/>
      <c r="FDV9" s="371"/>
      <c r="FDW9" s="30"/>
      <c r="FDX9" s="371"/>
      <c r="FDY9" s="30"/>
      <c r="FDZ9" s="373"/>
      <c r="FEA9" s="30"/>
      <c r="FEB9" s="371"/>
      <c r="FEC9" s="482"/>
      <c r="FED9" s="30"/>
      <c r="FEE9" s="371"/>
      <c r="FEF9" s="482"/>
      <c r="FEG9" s="21"/>
      <c r="FEH9" s="21"/>
      <c r="FEI9" s="153"/>
      <c r="FEJ9" s="197"/>
      <c r="FEK9" s="30"/>
      <c r="FEL9" s="371"/>
      <c r="FEM9" s="30"/>
      <c r="FEN9" s="371"/>
      <c r="FEO9" s="30"/>
      <c r="FEP9" s="373"/>
      <c r="FEQ9" s="30"/>
      <c r="FER9" s="371"/>
      <c r="FES9" s="482"/>
      <c r="FET9" s="30"/>
      <c r="FEU9" s="371"/>
      <c r="FEV9" s="482"/>
      <c r="FEW9" s="21"/>
      <c r="FEX9" s="21"/>
      <c r="FEY9" s="153"/>
      <c r="FEZ9" s="197"/>
      <c r="FFA9" s="30"/>
      <c r="FFB9" s="371"/>
      <c r="FFC9" s="30"/>
      <c r="FFD9" s="371"/>
      <c r="FFE9" s="30"/>
      <c r="FFF9" s="373"/>
      <c r="FFG9" s="30"/>
      <c r="FFH9" s="371"/>
      <c r="FFI9" s="482"/>
      <c r="FFJ9" s="30"/>
      <c r="FFK9" s="371"/>
      <c r="FFL9" s="482"/>
      <c r="FFM9" s="21"/>
      <c r="FFN9" s="21"/>
      <c r="FFO9" s="153"/>
      <c r="FFP9" s="197"/>
      <c r="FFQ9" s="30"/>
      <c r="FFR9" s="371"/>
      <c r="FFS9" s="30"/>
      <c r="FFT9" s="371"/>
      <c r="FFU9" s="30"/>
      <c r="FFV9" s="373"/>
      <c r="FFW9" s="30"/>
      <c r="FFX9" s="371"/>
      <c r="FFY9" s="482"/>
      <c r="FFZ9" s="30"/>
      <c r="FGA9" s="371"/>
      <c r="FGB9" s="482"/>
      <c r="FGC9" s="21"/>
      <c r="FGD9" s="21"/>
      <c r="FGE9" s="153"/>
      <c r="FGF9" s="197"/>
      <c r="FGG9" s="30"/>
      <c r="FGH9" s="371"/>
      <c r="FGI9" s="30"/>
      <c r="FGJ9" s="371"/>
      <c r="FGK9" s="30"/>
      <c r="FGL9" s="373"/>
      <c r="FGM9" s="30"/>
      <c r="FGN9" s="371"/>
      <c r="FGO9" s="482"/>
      <c r="FGP9" s="30"/>
      <c r="FGQ9" s="371"/>
      <c r="FGR9" s="482"/>
      <c r="FGS9" s="21"/>
      <c r="FGT9" s="21"/>
      <c r="FGU9" s="153"/>
      <c r="FGV9" s="197"/>
      <c r="FGW9" s="30"/>
      <c r="FGX9" s="371"/>
      <c r="FGY9" s="30"/>
      <c r="FGZ9" s="371"/>
      <c r="FHA9" s="30"/>
      <c r="FHB9" s="373"/>
      <c r="FHC9" s="30"/>
      <c r="FHD9" s="371"/>
      <c r="FHE9" s="482"/>
      <c r="FHF9" s="30"/>
      <c r="FHG9" s="371"/>
      <c r="FHH9" s="482"/>
      <c r="FHI9" s="21"/>
      <c r="FHJ9" s="21"/>
      <c r="FHK9" s="153"/>
      <c r="FHL9" s="197"/>
      <c r="FHM9" s="30"/>
      <c r="FHN9" s="371"/>
      <c r="FHO9" s="30"/>
      <c r="FHP9" s="371"/>
      <c r="FHQ9" s="30"/>
      <c r="FHR9" s="373"/>
      <c r="FHS9" s="30"/>
      <c r="FHT9" s="371"/>
      <c r="FHU9" s="482"/>
      <c r="FHV9" s="30"/>
      <c r="FHW9" s="371"/>
      <c r="FHX9" s="482"/>
      <c r="FHY9" s="21"/>
      <c r="FHZ9" s="21"/>
      <c r="FIA9" s="153"/>
      <c r="FIB9" s="197"/>
      <c r="FIC9" s="30"/>
      <c r="FID9" s="371"/>
      <c r="FIE9" s="30"/>
      <c r="FIF9" s="371"/>
      <c r="FIG9" s="30"/>
      <c r="FIH9" s="373"/>
      <c r="FII9" s="30"/>
      <c r="FIJ9" s="371"/>
      <c r="FIK9" s="482"/>
      <c r="FIL9" s="30"/>
      <c r="FIM9" s="371"/>
      <c r="FIN9" s="482"/>
      <c r="FIO9" s="21"/>
      <c r="FIP9" s="21"/>
      <c r="FIQ9" s="153"/>
      <c r="FIR9" s="197"/>
      <c r="FIS9" s="30"/>
      <c r="FIT9" s="371"/>
      <c r="FIU9" s="30"/>
      <c r="FIV9" s="371"/>
      <c r="FIW9" s="30"/>
      <c r="FIX9" s="373"/>
      <c r="FIY9" s="30"/>
      <c r="FIZ9" s="371"/>
      <c r="FJA9" s="482"/>
      <c r="FJB9" s="30"/>
      <c r="FJC9" s="371"/>
      <c r="FJD9" s="482"/>
      <c r="FJE9" s="21"/>
      <c r="FJF9" s="21"/>
      <c r="FJG9" s="153"/>
      <c r="FJH9" s="197"/>
      <c r="FJI9" s="30"/>
      <c r="FJJ9" s="371"/>
      <c r="FJK9" s="30"/>
      <c r="FJL9" s="371"/>
      <c r="FJM9" s="30"/>
      <c r="FJN9" s="373"/>
      <c r="FJO9" s="30"/>
      <c r="FJP9" s="371"/>
      <c r="FJQ9" s="482"/>
      <c r="FJR9" s="30"/>
      <c r="FJS9" s="371"/>
      <c r="FJT9" s="482"/>
      <c r="FJU9" s="21"/>
      <c r="FJV9" s="21"/>
      <c r="FJW9" s="153"/>
      <c r="FJX9" s="197"/>
      <c r="FJY9" s="30"/>
      <c r="FJZ9" s="371"/>
      <c r="FKA9" s="30"/>
      <c r="FKB9" s="371"/>
      <c r="FKC9" s="30"/>
      <c r="FKD9" s="373"/>
      <c r="FKE9" s="30"/>
      <c r="FKF9" s="371"/>
      <c r="FKG9" s="482"/>
      <c r="FKH9" s="30"/>
      <c r="FKI9" s="371"/>
      <c r="FKJ9" s="482"/>
      <c r="FKK9" s="21"/>
      <c r="FKL9" s="21"/>
      <c r="FKM9" s="153"/>
      <c r="FKN9" s="197"/>
      <c r="FKO9" s="30"/>
      <c r="FKP9" s="371"/>
      <c r="FKQ9" s="30"/>
      <c r="FKR9" s="371"/>
      <c r="FKS9" s="30"/>
      <c r="FKT9" s="373"/>
      <c r="FKU9" s="30"/>
      <c r="FKV9" s="371"/>
      <c r="FKW9" s="482"/>
      <c r="FKX9" s="30"/>
      <c r="FKY9" s="371"/>
      <c r="FKZ9" s="482"/>
      <c r="FLA9" s="21"/>
      <c r="FLB9" s="21"/>
      <c r="FLC9" s="153"/>
      <c r="FLD9" s="197"/>
      <c r="FLE9" s="30"/>
      <c r="FLF9" s="371"/>
      <c r="FLG9" s="30"/>
      <c r="FLH9" s="371"/>
      <c r="FLI9" s="30"/>
      <c r="FLJ9" s="373"/>
      <c r="FLK9" s="30"/>
      <c r="FLL9" s="371"/>
      <c r="FLM9" s="482"/>
      <c r="FLN9" s="30"/>
      <c r="FLO9" s="371"/>
      <c r="FLP9" s="482"/>
      <c r="FLQ9" s="21"/>
      <c r="FLR9" s="21"/>
      <c r="FLS9" s="153"/>
      <c r="FLT9" s="197"/>
      <c r="FLU9" s="30"/>
      <c r="FLV9" s="371"/>
      <c r="FLW9" s="30"/>
      <c r="FLX9" s="371"/>
      <c r="FLY9" s="30"/>
      <c r="FLZ9" s="373"/>
      <c r="FMA9" s="30"/>
      <c r="FMB9" s="371"/>
      <c r="FMC9" s="482"/>
      <c r="FMD9" s="30"/>
      <c r="FME9" s="371"/>
      <c r="FMF9" s="482"/>
      <c r="FMG9" s="21"/>
      <c r="FMH9" s="21"/>
      <c r="FMI9" s="153"/>
      <c r="FMJ9" s="197"/>
      <c r="FMK9" s="30"/>
      <c r="FML9" s="371"/>
      <c r="FMM9" s="30"/>
      <c r="FMN9" s="371"/>
      <c r="FMO9" s="30"/>
      <c r="FMP9" s="373"/>
      <c r="FMQ9" s="30"/>
      <c r="FMR9" s="371"/>
      <c r="FMS9" s="482"/>
      <c r="FMT9" s="30"/>
      <c r="FMU9" s="371"/>
      <c r="FMV9" s="482"/>
      <c r="FMW9" s="21"/>
      <c r="FMX9" s="21"/>
      <c r="FMY9" s="153"/>
      <c r="FMZ9" s="197"/>
      <c r="FNA9" s="30"/>
      <c r="FNB9" s="371"/>
      <c r="FNC9" s="30"/>
      <c r="FND9" s="371"/>
      <c r="FNE9" s="30"/>
      <c r="FNF9" s="373"/>
      <c r="FNG9" s="30"/>
      <c r="FNH9" s="371"/>
      <c r="FNI9" s="482"/>
      <c r="FNJ9" s="30"/>
      <c r="FNK9" s="371"/>
      <c r="FNL9" s="482"/>
      <c r="FNM9" s="21"/>
      <c r="FNN9" s="21"/>
      <c r="FNO9" s="153"/>
      <c r="FNP9" s="197"/>
      <c r="FNQ9" s="30"/>
      <c r="FNR9" s="371"/>
      <c r="FNS9" s="30"/>
      <c r="FNT9" s="371"/>
      <c r="FNU9" s="30"/>
      <c r="FNV9" s="373"/>
      <c r="FNW9" s="30"/>
      <c r="FNX9" s="371"/>
      <c r="FNY9" s="482"/>
      <c r="FNZ9" s="30"/>
      <c r="FOA9" s="371"/>
      <c r="FOB9" s="482"/>
      <c r="FOC9" s="21"/>
      <c r="FOD9" s="21"/>
      <c r="FOE9" s="153"/>
      <c r="FOF9" s="197"/>
      <c r="FOG9" s="30"/>
      <c r="FOH9" s="371"/>
      <c r="FOI9" s="30"/>
      <c r="FOJ9" s="371"/>
      <c r="FOK9" s="30"/>
      <c r="FOL9" s="373"/>
      <c r="FOM9" s="30"/>
      <c r="FON9" s="371"/>
      <c r="FOO9" s="482"/>
      <c r="FOP9" s="30"/>
      <c r="FOQ9" s="371"/>
      <c r="FOR9" s="482"/>
      <c r="FOS9" s="21"/>
      <c r="FOT9" s="21"/>
      <c r="FOU9" s="153"/>
      <c r="FOV9" s="197"/>
      <c r="FOW9" s="30"/>
      <c r="FOX9" s="371"/>
      <c r="FOY9" s="30"/>
      <c r="FOZ9" s="371"/>
      <c r="FPA9" s="30"/>
      <c r="FPB9" s="373"/>
      <c r="FPC9" s="30"/>
      <c r="FPD9" s="371"/>
      <c r="FPE9" s="482"/>
      <c r="FPF9" s="30"/>
      <c r="FPG9" s="371"/>
      <c r="FPH9" s="482"/>
      <c r="FPI9" s="21"/>
      <c r="FPJ9" s="21"/>
      <c r="FPK9" s="153"/>
      <c r="FPL9" s="197"/>
      <c r="FPM9" s="30"/>
      <c r="FPN9" s="371"/>
      <c r="FPO9" s="30"/>
      <c r="FPP9" s="371"/>
      <c r="FPQ9" s="30"/>
      <c r="FPR9" s="373"/>
      <c r="FPS9" s="30"/>
      <c r="FPT9" s="371"/>
      <c r="FPU9" s="482"/>
      <c r="FPV9" s="30"/>
      <c r="FPW9" s="371"/>
      <c r="FPX9" s="482"/>
      <c r="FPY9" s="21"/>
      <c r="FPZ9" s="21"/>
      <c r="FQA9" s="153"/>
      <c r="FQB9" s="197"/>
      <c r="FQC9" s="30"/>
      <c r="FQD9" s="371"/>
      <c r="FQE9" s="30"/>
      <c r="FQF9" s="371"/>
      <c r="FQG9" s="30"/>
      <c r="FQH9" s="373"/>
      <c r="FQI9" s="30"/>
      <c r="FQJ9" s="371"/>
      <c r="FQK9" s="482"/>
      <c r="FQL9" s="30"/>
      <c r="FQM9" s="371"/>
      <c r="FQN9" s="482"/>
      <c r="FQO9" s="21"/>
      <c r="FQP9" s="21"/>
      <c r="FQQ9" s="153"/>
      <c r="FQR9" s="197"/>
      <c r="FQS9" s="30"/>
      <c r="FQT9" s="371"/>
      <c r="FQU9" s="30"/>
      <c r="FQV9" s="371"/>
      <c r="FQW9" s="30"/>
      <c r="FQX9" s="373"/>
      <c r="FQY9" s="30"/>
      <c r="FQZ9" s="371"/>
      <c r="FRA9" s="482"/>
      <c r="FRB9" s="30"/>
      <c r="FRC9" s="371"/>
      <c r="FRD9" s="482"/>
      <c r="FRE9" s="21"/>
      <c r="FRF9" s="21"/>
      <c r="FRG9" s="153"/>
      <c r="FRH9" s="197"/>
      <c r="FRI9" s="30"/>
      <c r="FRJ9" s="371"/>
      <c r="FRK9" s="30"/>
      <c r="FRL9" s="371"/>
      <c r="FRM9" s="30"/>
      <c r="FRN9" s="373"/>
      <c r="FRO9" s="30"/>
      <c r="FRP9" s="371"/>
      <c r="FRQ9" s="482"/>
      <c r="FRR9" s="30"/>
      <c r="FRS9" s="371"/>
      <c r="FRT9" s="482"/>
      <c r="FRU9" s="21"/>
      <c r="FRV9" s="21"/>
      <c r="FRW9" s="153"/>
      <c r="FRX9" s="197"/>
      <c r="FRY9" s="30"/>
      <c r="FRZ9" s="371"/>
      <c r="FSA9" s="30"/>
      <c r="FSB9" s="371"/>
      <c r="FSC9" s="30"/>
      <c r="FSD9" s="373"/>
      <c r="FSE9" s="30"/>
      <c r="FSF9" s="371"/>
      <c r="FSG9" s="482"/>
      <c r="FSH9" s="30"/>
      <c r="FSI9" s="371"/>
      <c r="FSJ9" s="482"/>
      <c r="FSK9" s="21"/>
      <c r="FSL9" s="21"/>
      <c r="FSM9" s="153"/>
      <c r="FSN9" s="197"/>
      <c r="FSO9" s="30"/>
      <c r="FSP9" s="371"/>
      <c r="FSQ9" s="30"/>
      <c r="FSR9" s="371"/>
      <c r="FSS9" s="30"/>
      <c r="FST9" s="373"/>
      <c r="FSU9" s="30"/>
      <c r="FSV9" s="371"/>
      <c r="FSW9" s="482"/>
      <c r="FSX9" s="30"/>
      <c r="FSY9" s="371"/>
      <c r="FSZ9" s="482"/>
      <c r="FTA9" s="21"/>
      <c r="FTB9" s="21"/>
      <c r="FTC9" s="153"/>
      <c r="FTD9" s="197"/>
      <c r="FTE9" s="30"/>
      <c r="FTF9" s="371"/>
      <c r="FTG9" s="30"/>
      <c r="FTH9" s="371"/>
      <c r="FTI9" s="30"/>
      <c r="FTJ9" s="373"/>
      <c r="FTK9" s="30"/>
      <c r="FTL9" s="371"/>
      <c r="FTM9" s="482"/>
      <c r="FTN9" s="30"/>
      <c r="FTO9" s="371"/>
      <c r="FTP9" s="482"/>
      <c r="FTQ9" s="21"/>
      <c r="FTR9" s="21"/>
      <c r="FTS9" s="153"/>
      <c r="FTT9" s="197"/>
      <c r="FTU9" s="30"/>
      <c r="FTV9" s="371"/>
      <c r="FTW9" s="30"/>
      <c r="FTX9" s="371"/>
      <c r="FTY9" s="30"/>
      <c r="FTZ9" s="373"/>
      <c r="FUA9" s="30"/>
      <c r="FUB9" s="371"/>
      <c r="FUC9" s="482"/>
      <c r="FUD9" s="30"/>
      <c r="FUE9" s="371"/>
      <c r="FUF9" s="482"/>
      <c r="FUG9" s="21"/>
      <c r="FUH9" s="21"/>
      <c r="FUI9" s="153"/>
      <c r="FUJ9" s="197"/>
      <c r="FUK9" s="30"/>
      <c r="FUL9" s="371"/>
      <c r="FUM9" s="30"/>
      <c r="FUN9" s="371"/>
      <c r="FUO9" s="30"/>
      <c r="FUP9" s="373"/>
      <c r="FUQ9" s="30"/>
      <c r="FUR9" s="371"/>
      <c r="FUS9" s="482"/>
      <c r="FUT9" s="30"/>
      <c r="FUU9" s="371"/>
      <c r="FUV9" s="482"/>
      <c r="FUW9" s="21"/>
      <c r="FUX9" s="21"/>
      <c r="FUY9" s="153"/>
      <c r="FUZ9" s="197"/>
      <c r="FVA9" s="30"/>
      <c r="FVB9" s="371"/>
      <c r="FVC9" s="30"/>
      <c r="FVD9" s="371"/>
      <c r="FVE9" s="30"/>
      <c r="FVF9" s="373"/>
      <c r="FVG9" s="30"/>
      <c r="FVH9" s="371"/>
      <c r="FVI9" s="482"/>
      <c r="FVJ9" s="30"/>
      <c r="FVK9" s="371"/>
      <c r="FVL9" s="482"/>
      <c r="FVM9" s="21"/>
      <c r="FVN9" s="21"/>
      <c r="FVO9" s="153"/>
      <c r="FVP9" s="197"/>
      <c r="FVQ9" s="30"/>
      <c r="FVR9" s="371"/>
      <c r="FVS9" s="30"/>
      <c r="FVT9" s="371"/>
      <c r="FVU9" s="30"/>
      <c r="FVV9" s="373"/>
      <c r="FVW9" s="30"/>
      <c r="FVX9" s="371"/>
      <c r="FVY9" s="482"/>
      <c r="FVZ9" s="30"/>
      <c r="FWA9" s="371"/>
      <c r="FWB9" s="482"/>
      <c r="FWC9" s="21"/>
      <c r="FWD9" s="21"/>
      <c r="FWE9" s="153"/>
      <c r="FWF9" s="197"/>
      <c r="FWG9" s="30"/>
      <c r="FWH9" s="371"/>
      <c r="FWI9" s="30"/>
      <c r="FWJ9" s="371"/>
      <c r="FWK9" s="30"/>
      <c r="FWL9" s="373"/>
      <c r="FWM9" s="30"/>
      <c r="FWN9" s="371"/>
      <c r="FWO9" s="482"/>
      <c r="FWP9" s="30"/>
      <c r="FWQ9" s="371"/>
      <c r="FWR9" s="482"/>
      <c r="FWS9" s="21"/>
      <c r="FWT9" s="21"/>
      <c r="FWU9" s="153"/>
      <c r="FWV9" s="197"/>
      <c r="FWW9" s="30"/>
      <c r="FWX9" s="371"/>
      <c r="FWY9" s="30"/>
      <c r="FWZ9" s="371"/>
      <c r="FXA9" s="30"/>
      <c r="FXB9" s="373"/>
      <c r="FXC9" s="30"/>
      <c r="FXD9" s="371"/>
      <c r="FXE9" s="482"/>
      <c r="FXF9" s="30"/>
      <c r="FXG9" s="371"/>
      <c r="FXH9" s="482"/>
      <c r="FXI9" s="21"/>
      <c r="FXJ9" s="21"/>
      <c r="FXK9" s="153"/>
      <c r="FXL9" s="197"/>
      <c r="FXM9" s="30"/>
      <c r="FXN9" s="371"/>
      <c r="FXO9" s="30"/>
      <c r="FXP9" s="371"/>
      <c r="FXQ9" s="30"/>
      <c r="FXR9" s="373"/>
      <c r="FXS9" s="30"/>
      <c r="FXT9" s="371"/>
      <c r="FXU9" s="482"/>
      <c r="FXV9" s="30"/>
      <c r="FXW9" s="371"/>
      <c r="FXX9" s="482"/>
      <c r="FXY9" s="21"/>
      <c r="FXZ9" s="21"/>
      <c r="FYA9" s="153"/>
      <c r="FYB9" s="197"/>
      <c r="FYC9" s="30"/>
      <c r="FYD9" s="371"/>
      <c r="FYE9" s="30"/>
      <c r="FYF9" s="371"/>
      <c r="FYG9" s="30"/>
      <c r="FYH9" s="373"/>
      <c r="FYI9" s="30"/>
      <c r="FYJ9" s="371"/>
      <c r="FYK9" s="482"/>
      <c r="FYL9" s="30"/>
      <c r="FYM9" s="371"/>
      <c r="FYN9" s="482"/>
      <c r="FYO9" s="21"/>
      <c r="FYP9" s="21"/>
      <c r="FYQ9" s="153"/>
      <c r="FYR9" s="197"/>
      <c r="FYS9" s="30"/>
      <c r="FYT9" s="371"/>
      <c r="FYU9" s="30"/>
      <c r="FYV9" s="371"/>
      <c r="FYW9" s="30"/>
      <c r="FYX9" s="373"/>
      <c r="FYY9" s="30"/>
      <c r="FYZ9" s="371"/>
      <c r="FZA9" s="482"/>
      <c r="FZB9" s="30"/>
      <c r="FZC9" s="371"/>
      <c r="FZD9" s="482"/>
      <c r="FZE9" s="21"/>
      <c r="FZF9" s="21"/>
      <c r="FZG9" s="153"/>
      <c r="FZH9" s="197"/>
      <c r="FZI9" s="30"/>
      <c r="FZJ9" s="371"/>
      <c r="FZK9" s="30"/>
      <c r="FZL9" s="371"/>
      <c r="FZM9" s="30"/>
      <c r="FZN9" s="373"/>
      <c r="FZO9" s="30"/>
      <c r="FZP9" s="371"/>
      <c r="FZQ9" s="482"/>
      <c r="FZR9" s="30"/>
      <c r="FZS9" s="371"/>
      <c r="FZT9" s="482"/>
      <c r="FZU9" s="21"/>
      <c r="FZV9" s="21"/>
      <c r="FZW9" s="153"/>
      <c r="FZX9" s="197"/>
      <c r="FZY9" s="30"/>
      <c r="FZZ9" s="371"/>
      <c r="GAA9" s="30"/>
      <c r="GAB9" s="371"/>
      <c r="GAC9" s="30"/>
      <c r="GAD9" s="373"/>
      <c r="GAE9" s="30"/>
      <c r="GAF9" s="371"/>
      <c r="GAG9" s="482"/>
      <c r="GAH9" s="30"/>
      <c r="GAI9" s="371"/>
      <c r="GAJ9" s="482"/>
      <c r="GAK9" s="21"/>
      <c r="GAL9" s="21"/>
      <c r="GAM9" s="153"/>
      <c r="GAN9" s="197"/>
      <c r="GAO9" s="30"/>
      <c r="GAP9" s="371"/>
      <c r="GAQ9" s="30"/>
      <c r="GAR9" s="371"/>
      <c r="GAS9" s="30"/>
      <c r="GAT9" s="373"/>
      <c r="GAU9" s="30"/>
      <c r="GAV9" s="371"/>
      <c r="GAW9" s="482"/>
      <c r="GAX9" s="30"/>
      <c r="GAY9" s="371"/>
      <c r="GAZ9" s="482"/>
      <c r="GBA9" s="21"/>
      <c r="GBB9" s="21"/>
      <c r="GBC9" s="153"/>
      <c r="GBD9" s="197"/>
      <c r="GBE9" s="30"/>
      <c r="GBF9" s="371"/>
      <c r="GBG9" s="30"/>
      <c r="GBH9" s="371"/>
      <c r="GBI9" s="30"/>
      <c r="GBJ9" s="373"/>
      <c r="GBK9" s="30"/>
      <c r="GBL9" s="371"/>
      <c r="GBM9" s="482"/>
      <c r="GBN9" s="30"/>
      <c r="GBO9" s="371"/>
      <c r="GBP9" s="482"/>
      <c r="GBQ9" s="21"/>
      <c r="GBR9" s="21"/>
      <c r="GBS9" s="153"/>
      <c r="GBT9" s="197"/>
      <c r="GBU9" s="30"/>
      <c r="GBV9" s="371"/>
      <c r="GBW9" s="30"/>
      <c r="GBX9" s="371"/>
      <c r="GBY9" s="30"/>
      <c r="GBZ9" s="373"/>
      <c r="GCA9" s="30"/>
      <c r="GCB9" s="371"/>
      <c r="GCC9" s="482"/>
      <c r="GCD9" s="30"/>
      <c r="GCE9" s="371"/>
      <c r="GCF9" s="482"/>
      <c r="GCG9" s="21"/>
      <c r="GCH9" s="21"/>
      <c r="GCI9" s="153"/>
      <c r="GCJ9" s="197"/>
      <c r="GCK9" s="30"/>
      <c r="GCL9" s="371"/>
      <c r="GCM9" s="30"/>
      <c r="GCN9" s="371"/>
      <c r="GCO9" s="30"/>
      <c r="GCP9" s="373"/>
      <c r="GCQ9" s="30"/>
      <c r="GCR9" s="371"/>
      <c r="GCS9" s="482"/>
      <c r="GCT9" s="30"/>
      <c r="GCU9" s="371"/>
      <c r="GCV9" s="482"/>
      <c r="GCW9" s="21"/>
      <c r="GCX9" s="21"/>
      <c r="GCY9" s="153"/>
      <c r="GCZ9" s="197"/>
      <c r="GDA9" s="30"/>
      <c r="GDB9" s="371"/>
      <c r="GDC9" s="30"/>
      <c r="GDD9" s="371"/>
      <c r="GDE9" s="30"/>
      <c r="GDF9" s="373"/>
      <c r="GDG9" s="30"/>
      <c r="GDH9" s="371"/>
      <c r="GDI9" s="482"/>
      <c r="GDJ9" s="30"/>
      <c r="GDK9" s="371"/>
      <c r="GDL9" s="482"/>
      <c r="GDM9" s="21"/>
      <c r="GDN9" s="21"/>
      <c r="GDO9" s="153"/>
      <c r="GDP9" s="197"/>
      <c r="GDQ9" s="30"/>
      <c r="GDR9" s="371"/>
      <c r="GDS9" s="30"/>
      <c r="GDT9" s="371"/>
      <c r="GDU9" s="30"/>
      <c r="GDV9" s="373"/>
      <c r="GDW9" s="30"/>
      <c r="GDX9" s="371"/>
      <c r="GDY9" s="482"/>
      <c r="GDZ9" s="30"/>
      <c r="GEA9" s="371"/>
      <c r="GEB9" s="482"/>
      <c r="GEC9" s="21"/>
      <c r="GED9" s="21"/>
      <c r="GEE9" s="153"/>
      <c r="GEF9" s="197"/>
      <c r="GEG9" s="30"/>
      <c r="GEH9" s="371"/>
      <c r="GEI9" s="30"/>
      <c r="GEJ9" s="371"/>
      <c r="GEK9" s="30"/>
      <c r="GEL9" s="373"/>
      <c r="GEM9" s="30"/>
      <c r="GEN9" s="371"/>
      <c r="GEO9" s="482"/>
      <c r="GEP9" s="30"/>
      <c r="GEQ9" s="371"/>
      <c r="GER9" s="482"/>
      <c r="GES9" s="21"/>
      <c r="GET9" s="21"/>
      <c r="GEU9" s="153"/>
      <c r="GEV9" s="197"/>
      <c r="GEW9" s="30"/>
      <c r="GEX9" s="371"/>
      <c r="GEY9" s="30"/>
      <c r="GEZ9" s="371"/>
      <c r="GFA9" s="30"/>
      <c r="GFB9" s="373"/>
      <c r="GFC9" s="30"/>
      <c r="GFD9" s="371"/>
      <c r="GFE9" s="482"/>
      <c r="GFF9" s="30"/>
      <c r="GFG9" s="371"/>
      <c r="GFH9" s="482"/>
      <c r="GFI9" s="21"/>
      <c r="GFJ9" s="21"/>
      <c r="GFK9" s="153"/>
      <c r="GFL9" s="197"/>
      <c r="GFM9" s="30"/>
      <c r="GFN9" s="371"/>
      <c r="GFO9" s="30"/>
      <c r="GFP9" s="371"/>
      <c r="GFQ9" s="30"/>
      <c r="GFR9" s="373"/>
      <c r="GFS9" s="30"/>
      <c r="GFT9" s="371"/>
      <c r="GFU9" s="482"/>
      <c r="GFV9" s="30"/>
      <c r="GFW9" s="371"/>
      <c r="GFX9" s="482"/>
      <c r="GFY9" s="21"/>
      <c r="GFZ9" s="21"/>
      <c r="GGA9" s="153"/>
      <c r="GGB9" s="197"/>
      <c r="GGC9" s="30"/>
      <c r="GGD9" s="371"/>
      <c r="GGE9" s="30"/>
      <c r="GGF9" s="371"/>
      <c r="GGG9" s="30"/>
      <c r="GGH9" s="373"/>
      <c r="GGI9" s="30"/>
      <c r="GGJ9" s="371"/>
      <c r="GGK9" s="482"/>
      <c r="GGL9" s="30"/>
      <c r="GGM9" s="371"/>
      <c r="GGN9" s="482"/>
      <c r="GGO9" s="21"/>
      <c r="GGP9" s="21"/>
      <c r="GGQ9" s="153"/>
      <c r="GGR9" s="197"/>
      <c r="GGS9" s="30"/>
      <c r="GGT9" s="371"/>
      <c r="GGU9" s="30"/>
      <c r="GGV9" s="371"/>
      <c r="GGW9" s="30"/>
      <c r="GGX9" s="373"/>
      <c r="GGY9" s="30"/>
      <c r="GGZ9" s="371"/>
      <c r="GHA9" s="482"/>
      <c r="GHB9" s="30"/>
      <c r="GHC9" s="371"/>
      <c r="GHD9" s="482"/>
      <c r="GHE9" s="21"/>
      <c r="GHF9" s="21"/>
      <c r="GHG9" s="153"/>
      <c r="GHH9" s="197"/>
      <c r="GHI9" s="30"/>
      <c r="GHJ9" s="371"/>
      <c r="GHK9" s="30"/>
      <c r="GHL9" s="371"/>
      <c r="GHM9" s="30"/>
      <c r="GHN9" s="373"/>
      <c r="GHO9" s="30"/>
      <c r="GHP9" s="371"/>
      <c r="GHQ9" s="482"/>
      <c r="GHR9" s="30"/>
      <c r="GHS9" s="371"/>
      <c r="GHT9" s="482"/>
      <c r="GHU9" s="21"/>
      <c r="GHV9" s="21"/>
      <c r="GHW9" s="153"/>
      <c r="GHX9" s="197"/>
      <c r="GHY9" s="30"/>
      <c r="GHZ9" s="371"/>
      <c r="GIA9" s="30"/>
      <c r="GIB9" s="371"/>
      <c r="GIC9" s="30"/>
      <c r="GID9" s="373"/>
      <c r="GIE9" s="30"/>
      <c r="GIF9" s="371"/>
      <c r="GIG9" s="482"/>
      <c r="GIH9" s="30"/>
      <c r="GII9" s="371"/>
      <c r="GIJ9" s="482"/>
      <c r="GIK9" s="21"/>
      <c r="GIL9" s="21"/>
      <c r="GIM9" s="153"/>
      <c r="GIN9" s="197"/>
      <c r="GIO9" s="30"/>
      <c r="GIP9" s="371"/>
      <c r="GIQ9" s="30"/>
      <c r="GIR9" s="371"/>
      <c r="GIS9" s="30"/>
      <c r="GIT9" s="373"/>
      <c r="GIU9" s="30"/>
      <c r="GIV9" s="371"/>
      <c r="GIW9" s="482"/>
      <c r="GIX9" s="30"/>
      <c r="GIY9" s="371"/>
      <c r="GIZ9" s="482"/>
      <c r="GJA9" s="21"/>
      <c r="GJB9" s="21"/>
      <c r="GJC9" s="153"/>
      <c r="GJD9" s="197"/>
      <c r="GJE9" s="30"/>
      <c r="GJF9" s="371"/>
      <c r="GJG9" s="30"/>
      <c r="GJH9" s="371"/>
      <c r="GJI9" s="30"/>
      <c r="GJJ9" s="373"/>
      <c r="GJK9" s="30"/>
      <c r="GJL9" s="371"/>
      <c r="GJM9" s="482"/>
      <c r="GJN9" s="30"/>
      <c r="GJO9" s="371"/>
      <c r="GJP9" s="482"/>
      <c r="GJQ9" s="21"/>
      <c r="GJR9" s="21"/>
      <c r="GJS9" s="153"/>
      <c r="GJT9" s="197"/>
      <c r="GJU9" s="30"/>
      <c r="GJV9" s="371"/>
      <c r="GJW9" s="30"/>
      <c r="GJX9" s="371"/>
      <c r="GJY9" s="30"/>
      <c r="GJZ9" s="373"/>
      <c r="GKA9" s="30"/>
      <c r="GKB9" s="371"/>
      <c r="GKC9" s="482"/>
      <c r="GKD9" s="30"/>
      <c r="GKE9" s="371"/>
      <c r="GKF9" s="482"/>
      <c r="GKG9" s="21"/>
      <c r="GKH9" s="21"/>
      <c r="GKI9" s="153"/>
      <c r="GKJ9" s="197"/>
      <c r="GKK9" s="30"/>
      <c r="GKL9" s="371"/>
      <c r="GKM9" s="30"/>
      <c r="GKN9" s="371"/>
      <c r="GKO9" s="30"/>
      <c r="GKP9" s="373"/>
      <c r="GKQ9" s="30"/>
      <c r="GKR9" s="371"/>
      <c r="GKS9" s="482"/>
      <c r="GKT9" s="30"/>
      <c r="GKU9" s="371"/>
      <c r="GKV9" s="482"/>
      <c r="GKW9" s="21"/>
      <c r="GKX9" s="21"/>
      <c r="GKY9" s="153"/>
      <c r="GKZ9" s="197"/>
      <c r="GLA9" s="30"/>
      <c r="GLB9" s="371"/>
      <c r="GLC9" s="30"/>
      <c r="GLD9" s="371"/>
      <c r="GLE9" s="30"/>
      <c r="GLF9" s="373"/>
      <c r="GLG9" s="30"/>
      <c r="GLH9" s="371"/>
      <c r="GLI9" s="482"/>
      <c r="GLJ9" s="30"/>
      <c r="GLK9" s="371"/>
      <c r="GLL9" s="482"/>
      <c r="GLM9" s="21"/>
      <c r="GLN9" s="21"/>
      <c r="GLO9" s="153"/>
      <c r="GLP9" s="197"/>
      <c r="GLQ9" s="30"/>
      <c r="GLR9" s="371"/>
      <c r="GLS9" s="30"/>
      <c r="GLT9" s="371"/>
      <c r="GLU9" s="30"/>
      <c r="GLV9" s="373"/>
      <c r="GLW9" s="30"/>
      <c r="GLX9" s="371"/>
      <c r="GLY9" s="482"/>
      <c r="GLZ9" s="30"/>
      <c r="GMA9" s="371"/>
      <c r="GMB9" s="482"/>
      <c r="GMC9" s="21"/>
      <c r="GMD9" s="21"/>
      <c r="GME9" s="153"/>
      <c r="GMF9" s="197"/>
      <c r="GMG9" s="30"/>
      <c r="GMH9" s="371"/>
      <c r="GMI9" s="30"/>
      <c r="GMJ9" s="371"/>
      <c r="GMK9" s="30"/>
      <c r="GML9" s="373"/>
      <c r="GMM9" s="30"/>
      <c r="GMN9" s="371"/>
      <c r="GMO9" s="482"/>
      <c r="GMP9" s="30"/>
      <c r="GMQ9" s="371"/>
      <c r="GMR9" s="482"/>
      <c r="GMS9" s="21"/>
      <c r="GMT9" s="21"/>
      <c r="GMU9" s="153"/>
      <c r="GMV9" s="197"/>
      <c r="GMW9" s="30"/>
      <c r="GMX9" s="371"/>
      <c r="GMY9" s="30"/>
      <c r="GMZ9" s="371"/>
      <c r="GNA9" s="30"/>
      <c r="GNB9" s="373"/>
      <c r="GNC9" s="30"/>
      <c r="GND9" s="371"/>
      <c r="GNE9" s="482"/>
      <c r="GNF9" s="30"/>
      <c r="GNG9" s="371"/>
      <c r="GNH9" s="482"/>
      <c r="GNI9" s="21"/>
      <c r="GNJ9" s="21"/>
      <c r="GNK9" s="153"/>
      <c r="GNL9" s="197"/>
      <c r="GNM9" s="30"/>
      <c r="GNN9" s="371"/>
      <c r="GNO9" s="30"/>
      <c r="GNP9" s="371"/>
      <c r="GNQ9" s="30"/>
      <c r="GNR9" s="373"/>
      <c r="GNS9" s="30"/>
      <c r="GNT9" s="371"/>
      <c r="GNU9" s="482"/>
      <c r="GNV9" s="30"/>
      <c r="GNW9" s="371"/>
      <c r="GNX9" s="482"/>
      <c r="GNY9" s="21"/>
      <c r="GNZ9" s="21"/>
      <c r="GOA9" s="153"/>
      <c r="GOB9" s="197"/>
      <c r="GOC9" s="30"/>
      <c r="GOD9" s="371"/>
      <c r="GOE9" s="30"/>
      <c r="GOF9" s="371"/>
      <c r="GOG9" s="30"/>
      <c r="GOH9" s="373"/>
      <c r="GOI9" s="30"/>
      <c r="GOJ9" s="371"/>
      <c r="GOK9" s="482"/>
      <c r="GOL9" s="30"/>
      <c r="GOM9" s="371"/>
      <c r="GON9" s="482"/>
      <c r="GOO9" s="21"/>
      <c r="GOP9" s="21"/>
      <c r="GOQ9" s="153"/>
      <c r="GOR9" s="197"/>
      <c r="GOS9" s="30"/>
      <c r="GOT9" s="371"/>
      <c r="GOU9" s="30"/>
      <c r="GOV9" s="371"/>
      <c r="GOW9" s="30"/>
      <c r="GOX9" s="373"/>
      <c r="GOY9" s="30"/>
      <c r="GOZ9" s="371"/>
      <c r="GPA9" s="482"/>
      <c r="GPB9" s="30"/>
      <c r="GPC9" s="371"/>
      <c r="GPD9" s="482"/>
      <c r="GPE9" s="21"/>
      <c r="GPF9" s="21"/>
      <c r="GPG9" s="153"/>
      <c r="GPH9" s="197"/>
      <c r="GPI9" s="30"/>
      <c r="GPJ9" s="371"/>
      <c r="GPK9" s="30"/>
      <c r="GPL9" s="371"/>
      <c r="GPM9" s="30"/>
      <c r="GPN9" s="373"/>
      <c r="GPO9" s="30"/>
      <c r="GPP9" s="371"/>
      <c r="GPQ9" s="482"/>
      <c r="GPR9" s="30"/>
      <c r="GPS9" s="371"/>
      <c r="GPT9" s="482"/>
      <c r="GPU9" s="21"/>
      <c r="GPV9" s="21"/>
      <c r="GPW9" s="153"/>
      <c r="GPX9" s="197"/>
      <c r="GPY9" s="30"/>
      <c r="GPZ9" s="371"/>
      <c r="GQA9" s="30"/>
      <c r="GQB9" s="371"/>
      <c r="GQC9" s="30"/>
      <c r="GQD9" s="373"/>
      <c r="GQE9" s="30"/>
      <c r="GQF9" s="371"/>
      <c r="GQG9" s="482"/>
      <c r="GQH9" s="30"/>
      <c r="GQI9" s="371"/>
      <c r="GQJ9" s="482"/>
      <c r="GQK9" s="21"/>
      <c r="GQL9" s="21"/>
      <c r="GQM9" s="153"/>
      <c r="GQN9" s="197"/>
      <c r="GQO9" s="30"/>
      <c r="GQP9" s="371"/>
      <c r="GQQ9" s="30"/>
      <c r="GQR9" s="371"/>
      <c r="GQS9" s="30"/>
      <c r="GQT9" s="373"/>
      <c r="GQU9" s="30"/>
      <c r="GQV9" s="371"/>
      <c r="GQW9" s="482"/>
      <c r="GQX9" s="30"/>
      <c r="GQY9" s="371"/>
      <c r="GQZ9" s="482"/>
      <c r="GRA9" s="21"/>
      <c r="GRB9" s="21"/>
      <c r="GRC9" s="153"/>
      <c r="GRD9" s="197"/>
      <c r="GRE9" s="30"/>
      <c r="GRF9" s="371"/>
      <c r="GRG9" s="30"/>
      <c r="GRH9" s="371"/>
      <c r="GRI9" s="30"/>
      <c r="GRJ9" s="373"/>
      <c r="GRK9" s="30"/>
      <c r="GRL9" s="371"/>
      <c r="GRM9" s="482"/>
      <c r="GRN9" s="30"/>
      <c r="GRO9" s="371"/>
      <c r="GRP9" s="482"/>
      <c r="GRQ9" s="21"/>
      <c r="GRR9" s="21"/>
      <c r="GRS9" s="153"/>
      <c r="GRT9" s="197"/>
      <c r="GRU9" s="30"/>
      <c r="GRV9" s="371"/>
      <c r="GRW9" s="30"/>
      <c r="GRX9" s="371"/>
      <c r="GRY9" s="30"/>
      <c r="GRZ9" s="373"/>
      <c r="GSA9" s="30"/>
      <c r="GSB9" s="371"/>
      <c r="GSC9" s="482"/>
      <c r="GSD9" s="30"/>
      <c r="GSE9" s="371"/>
      <c r="GSF9" s="482"/>
      <c r="GSG9" s="21"/>
      <c r="GSH9" s="21"/>
      <c r="GSI9" s="153"/>
      <c r="GSJ9" s="197"/>
      <c r="GSK9" s="30"/>
      <c r="GSL9" s="371"/>
      <c r="GSM9" s="30"/>
      <c r="GSN9" s="371"/>
      <c r="GSO9" s="30"/>
      <c r="GSP9" s="373"/>
      <c r="GSQ9" s="30"/>
      <c r="GSR9" s="371"/>
      <c r="GSS9" s="482"/>
      <c r="GST9" s="30"/>
      <c r="GSU9" s="371"/>
      <c r="GSV9" s="482"/>
      <c r="GSW9" s="21"/>
      <c r="GSX9" s="21"/>
      <c r="GSY9" s="153"/>
      <c r="GSZ9" s="197"/>
      <c r="GTA9" s="30"/>
      <c r="GTB9" s="371"/>
      <c r="GTC9" s="30"/>
      <c r="GTD9" s="371"/>
      <c r="GTE9" s="30"/>
      <c r="GTF9" s="373"/>
      <c r="GTG9" s="30"/>
      <c r="GTH9" s="371"/>
      <c r="GTI9" s="482"/>
      <c r="GTJ9" s="30"/>
      <c r="GTK9" s="371"/>
      <c r="GTL9" s="482"/>
      <c r="GTM9" s="21"/>
      <c r="GTN9" s="21"/>
      <c r="GTO9" s="153"/>
      <c r="GTP9" s="197"/>
      <c r="GTQ9" s="30"/>
      <c r="GTR9" s="371"/>
      <c r="GTS9" s="30"/>
      <c r="GTT9" s="371"/>
      <c r="GTU9" s="30"/>
      <c r="GTV9" s="373"/>
      <c r="GTW9" s="30"/>
      <c r="GTX9" s="371"/>
      <c r="GTY9" s="482"/>
      <c r="GTZ9" s="30"/>
      <c r="GUA9" s="371"/>
      <c r="GUB9" s="482"/>
      <c r="GUC9" s="21"/>
      <c r="GUD9" s="21"/>
      <c r="GUE9" s="153"/>
      <c r="GUF9" s="197"/>
      <c r="GUG9" s="30"/>
      <c r="GUH9" s="371"/>
      <c r="GUI9" s="30"/>
      <c r="GUJ9" s="371"/>
      <c r="GUK9" s="30"/>
      <c r="GUL9" s="373"/>
      <c r="GUM9" s="30"/>
      <c r="GUN9" s="371"/>
      <c r="GUO9" s="482"/>
      <c r="GUP9" s="30"/>
      <c r="GUQ9" s="371"/>
      <c r="GUR9" s="482"/>
      <c r="GUS9" s="21"/>
      <c r="GUT9" s="21"/>
      <c r="GUU9" s="153"/>
      <c r="GUV9" s="197"/>
      <c r="GUW9" s="30"/>
      <c r="GUX9" s="371"/>
      <c r="GUY9" s="30"/>
      <c r="GUZ9" s="371"/>
      <c r="GVA9" s="30"/>
      <c r="GVB9" s="373"/>
      <c r="GVC9" s="30"/>
      <c r="GVD9" s="371"/>
      <c r="GVE9" s="482"/>
      <c r="GVF9" s="30"/>
      <c r="GVG9" s="371"/>
      <c r="GVH9" s="482"/>
      <c r="GVI9" s="21"/>
      <c r="GVJ9" s="21"/>
      <c r="GVK9" s="153"/>
      <c r="GVL9" s="197"/>
      <c r="GVM9" s="30"/>
      <c r="GVN9" s="371"/>
      <c r="GVO9" s="30"/>
      <c r="GVP9" s="371"/>
      <c r="GVQ9" s="30"/>
      <c r="GVR9" s="373"/>
      <c r="GVS9" s="30"/>
      <c r="GVT9" s="371"/>
      <c r="GVU9" s="482"/>
      <c r="GVV9" s="30"/>
      <c r="GVW9" s="371"/>
      <c r="GVX9" s="482"/>
      <c r="GVY9" s="21"/>
      <c r="GVZ9" s="21"/>
      <c r="GWA9" s="153"/>
      <c r="GWB9" s="197"/>
      <c r="GWC9" s="30"/>
      <c r="GWD9" s="371"/>
      <c r="GWE9" s="30"/>
      <c r="GWF9" s="371"/>
      <c r="GWG9" s="30"/>
      <c r="GWH9" s="373"/>
      <c r="GWI9" s="30"/>
      <c r="GWJ9" s="371"/>
      <c r="GWK9" s="482"/>
      <c r="GWL9" s="30"/>
      <c r="GWM9" s="371"/>
      <c r="GWN9" s="482"/>
      <c r="GWO9" s="21"/>
      <c r="GWP9" s="21"/>
      <c r="GWQ9" s="153"/>
      <c r="GWR9" s="197"/>
      <c r="GWS9" s="30"/>
      <c r="GWT9" s="371"/>
      <c r="GWU9" s="30"/>
      <c r="GWV9" s="371"/>
      <c r="GWW9" s="30"/>
      <c r="GWX9" s="373"/>
      <c r="GWY9" s="30"/>
      <c r="GWZ9" s="371"/>
      <c r="GXA9" s="482"/>
      <c r="GXB9" s="30"/>
      <c r="GXC9" s="371"/>
      <c r="GXD9" s="482"/>
      <c r="GXE9" s="21"/>
      <c r="GXF9" s="21"/>
      <c r="GXG9" s="153"/>
      <c r="GXH9" s="197"/>
      <c r="GXI9" s="30"/>
      <c r="GXJ9" s="371"/>
      <c r="GXK9" s="30"/>
      <c r="GXL9" s="371"/>
      <c r="GXM9" s="30"/>
      <c r="GXN9" s="373"/>
      <c r="GXO9" s="30"/>
      <c r="GXP9" s="371"/>
      <c r="GXQ9" s="482"/>
      <c r="GXR9" s="30"/>
      <c r="GXS9" s="371"/>
      <c r="GXT9" s="482"/>
      <c r="GXU9" s="21"/>
      <c r="GXV9" s="21"/>
      <c r="GXW9" s="153"/>
      <c r="GXX9" s="197"/>
      <c r="GXY9" s="30"/>
      <c r="GXZ9" s="371"/>
      <c r="GYA9" s="30"/>
      <c r="GYB9" s="371"/>
      <c r="GYC9" s="30"/>
      <c r="GYD9" s="373"/>
      <c r="GYE9" s="30"/>
      <c r="GYF9" s="371"/>
      <c r="GYG9" s="482"/>
      <c r="GYH9" s="30"/>
      <c r="GYI9" s="371"/>
      <c r="GYJ9" s="482"/>
      <c r="GYK9" s="21"/>
      <c r="GYL9" s="21"/>
      <c r="GYM9" s="153"/>
      <c r="GYN9" s="197"/>
      <c r="GYO9" s="30"/>
      <c r="GYP9" s="371"/>
      <c r="GYQ9" s="30"/>
      <c r="GYR9" s="371"/>
      <c r="GYS9" s="30"/>
      <c r="GYT9" s="373"/>
      <c r="GYU9" s="30"/>
      <c r="GYV9" s="371"/>
      <c r="GYW9" s="482"/>
      <c r="GYX9" s="30"/>
      <c r="GYY9" s="371"/>
      <c r="GYZ9" s="482"/>
      <c r="GZA9" s="21"/>
      <c r="GZB9" s="21"/>
      <c r="GZC9" s="153"/>
      <c r="GZD9" s="197"/>
      <c r="GZE9" s="30"/>
      <c r="GZF9" s="371"/>
      <c r="GZG9" s="30"/>
      <c r="GZH9" s="371"/>
      <c r="GZI9" s="30"/>
      <c r="GZJ9" s="373"/>
      <c r="GZK9" s="30"/>
      <c r="GZL9" s="371"/>
      <c r="GZM9" s="482"/>
      <c r="GZN9" s="30"/>
      <c r="GZO9" s="371"/>
      <c r="GZP9" s="482"/>
      <c r="GZQ9" s="21"/>
      <c r="GZR9" s="21"/>
      <c r="GZS9" s="153"/>
      <c r="GZT9" s="197"/>
      <c r="GZU9" s="30"/>
      <c r="GZV9" s="371"/>
      <c r="GZW9" s="30"/>
      <c r="GZX9" s="371"/>
      <c r="GZY9" s="30"/>
      <c r="GZZ9" s="373"/>
      <c r="HAA9" s="30"/>
      <c r="HAB9" s="371"/>
      <c r="HAC9" s="482"/>
      <c r="HAD9" s="30"/>
      <c r="HAE9" s="371"/>
      <c r="HAF9" s="482"/>
      <c r="HAG9" s="21"/>
      <c r="HAH9" s="21"/>
      <c r="HAI9" s="153"/>
      <c r="HAJ9" s="197"/>
      <c r="HAK9" s="30"/>
      <c r="HAL9" s="371"/>
      <c r="HAM9" s="30"/>
      <c r="HAN9" s="371"/>
      <c r="HAO9" s="30"/>
      <c r="HAP9" s="373"/>
      <c r="HAQ9" s="30"/>
      <c r="HAR9" s="371"/>
      <c r="HAS9" s="482"/>
      <c r="HAT9" s="30"/>
      <c r="HAU9" s="371"/>
      <c r="HAV9" s="482"/>
      <c r="HAW9" s="21"/>
      <c r="HAX9" s="21"/>
      <c r="HAY9" s="153"/>
      <c r="HAZ9" s="197"/>
      <c r="HBA9" s="30"/>
      <c r="HBB9" s="371"/>
      <c r="HBC9" s="30"/>
      <c r="HBD9" s="371"/>
      <c r="HBE9" s="30"/>
      <c r="HBF9" s="373"/>
      <c r="HBG9" s="30"/>
      <c r="HBH9" s="371"/>
      <c r="HBI9" s="482"/>
      <c r="HBJ9" s="30"/>
      <c r="HBK9" s="371"/>
      <c r="HBL9" s="482"/>
      <c r="HBM9" s="21"/>
      <c r="HBN9" s="21"/>
      <c r="HBO9" s="153"/>
      <c r="HBP9" s="197"/>
      <c r="HBQ9" s="30"/>
      <c r="HBR9" s="371"/>
      <c r="HBS9" s="30"/>
      <c r="HBT9" s="371"/>
      <c r="HBU9" s="30"/>
      <c r="HBV9" s="373"/>
      <c r="HBW9" s="30"/>
      <c r="HBX9" s="371"/>
      <c r="HBY9" s="482"/>
      <c r="HBZ9" s="30"/>
      <c r="HCA9" s="371"/>
      <c r="HCB9" s="482"/>
      <c r="HCC9" s="21"/>
      <c r="HCD9" s="21"/>
      <c r="HCE9" s="153"/>
      <c r="HCF9" s="197"/>
      <c r="HCG9" s="30"/>
      <c r="HCH9" s="371"/>
      <c r="HCI9" s="30"/>
      <c r="HCJ9" s="371"/>
      <c r="HCK9" s="30"/>
      <c r="HCL9" s="373"/>
      <c r="HCM9" s="30"/>
      <c r="HCN9" s="371"/>
      <c r="HCO9" s="482"/>
      <c r="HCP9" s="30"/>
      <c r="HCQ9" s="371"/>
      <c r="HCR9" s="482"/>
      <c r="HCS9" s="21"/>
      <c r="HCT9" s="21"/>
      <c r="HCU9" s="153"/>
      <c r="HCV9" s="197"/>
      <c r="HCW9" s="30"/>
      <c r="HCX9" s="371"/>
      <c r="HCY9" s="30"/>
      <c r="HCZ9" s="371"/>
      <c r="HDA9" s="30"/>
      <c r="HDB9" s="373"/>
      <c r="HDC9" s="30"/>
      <c r="HDD9" s="371"/>
      <c r="HDE9" s="482"/>
      <c r="HDF9" s="30"/>
      <c r="HDG9" s="371"/>
      <c r="HDH9" s="482"/>
      <c r="HDI9" s="21"/>
      <c r="HDJ9" s="21"/>
      <c r="HDK9" s="153"/>
      <c r="HDL9" s="197"/>
      <c r="HDM9" s="30"/>
      <c r="HDN9" s="371"/>
      <c r="HDO9" s="30"/>
      <c r="HDP9" s="371"/>
      <c r="HDQ9" s="30"/>
      <c r="HDR9" s="373"/>
      <c r="HDS9" s="30"/>
      <c r="HDT9" s="371"/>
      <c r="HDU9" s="482"/>
      <c r="HDV9" s="30"/>
      <c r="HDW9" s="371"/>
      <c r="HDX9" s="482"/>
      <c r="HDY9" s="21"/>
      <c r="HDZ9" s="21"/>
      <c r="HEA9" s="153"/>
      <c r="HEB9" s="197"/>
      <c r="HEC9" s="30"/>
      <c r="HED9" s="371"/>
      <c r="HEE9" s="30"/>
      <c r="HEF9" s="371"/>
      <c r="HEG9" s="30"/>
      <c r="HEH9" s="373"/>
      <c r="HEI9" s="30"/>
      <c r="HEJ9" s="371"/>
      <c r="HEK9" s="482"/>
      <c r="HEL9" s="30"/>
      <c r="HEM9" s="371"/>
      <c r="HEN9" s="482"/>
      <c r="HEO9" s="21"/>
      <c r="HEP9" s="21"/>
      <c r="HEQ9" s="153"/>
      <c r="HER9" s="197"/>
      <c r="HES9" s="30"/>
      <c r="HET9" s="371"/>
      <c r="HEU9" s="30"/>
      <c r="HEV9" s="371"/>
      <c r="HEW9" s="30"/>
      <c r="HEX9" s="373"/>
      <c r="HEY9" s="30"/>
      <c r="HEZ9" s="371"/>
      <c r="HFA9" s="482"/>
      <c r="HFB9" s="30"/>
      <c r="HFC9" s="371"/>
      <c r="HFD9" s="482"/>
      <c r="HFE9" s="21"/>
      <c r="HFF9" s="21"/>
      <c r="HFG9" s="153"/>
      <c r="HFH9" s="197"/>
      <c r="HFI9" s="30"/>
      <c r="HFJ9" s="371"/>
      <c r="HFK9" s="30"/>
      <c r="HFL9" s="371"/>
      <c r="HFM9" s="30"/>
      <c r="HFN9" s="373"/>
      <c r="HFO9" s="30"/>
      <c r="HFP9" s="371"/>
      <c r="HFQ9" s="482"/>
      <c r="HFR9" s="30"/>
      <c r="HFS9" s="371"/>
      <c r="HFT9" s="482"/>
      <c r="HFU9" s="21"/>
      <c r="HFV9" s="21"/>
      <c r="HFW9" s="153"/>
      <c r="HFX9" s="197"/>
      <c r="HFY9" s="30"/>
      <c r="HFZ9" s="371"/>
      <c r="HGA9" s="30"/>
      <c r="HGB9" s="371"/>
      <c r="HGC9" s="30"/>
      <c r="HGD9" s="373"/>
      <c r="HGE9" s="30"/>
      <c r="HGF9" s="371"/>
      <c r="HGG9" s="482"/>
      <c r="HGH9" s="30"/>
      <c r="HGI9" s="371"/>
      <c r="HGJ9" s="482"/>
      <c r="HGK9" s="21"/>
      <c r="HGL9" s="21"/>
      <c r="HGM9" s="153"/>
      <c r="HGN9" s="197"/>
      <c r="HGO9" s="30"/>
      <c r="HGP9" s="371"/>
      <c r="HGQ9" s="30"/>
      <c r="HGR9" s="371"/>
      <c r="HGS9" s="30"/>
      <c r="HGT9" s="373"/>
      <c r="HGU9" s="30"/>
      <c r="HGV9" s="371"/>
      <c r="HGW9" s="482"/>
      <c r="HGX9" s="30"/>
      <c r="HGY9" s="371"/>
      <c r="HGZ9" s="482"/>
      <c r="HHA9" s="21"/>
      <c r="HHB9" s="21"/>
      <c r="HHC9" s="153"/>
      <c r="HHD9" s="197"/>
      <c r="HHE9" s="30"/>
      <c r="HHF9" s="371"/>
      <c r="HHG9" s="30"/>
      <c r="HHH9" s="371"/>
      <c r="HHI9" s="30"/>
      <c r="HHJ9" s="373"/>
      <c r="HHK9" s="30"/>
      <c r="HHL9" s="371"/>
      <c r="HHM9" s="482"/>
      <c r="HHN9" s="30"/>
      <c r="HHO9" s="371"/>
      <c r="HHP9" s="482"/>
      <c r="HHQ9" s="21"/>
      <c r="HHR9" s="21"/>
      <c r="HHS9" s="153"/>
      <c r="HHT9" s="197"/>
      <c r="HHU9" s="30"/>
      <c r="HHV9" s="371"/>
      <c r="HHW9" s="30"/>
      <c r="HHX9" s="371"/>
      <c r="HHY9" s="30"/>
      <c r="HHZ9" s="373"/>
      <c r="HIA9" s="30"/>
      <c r="HIB9" s="371"/>
      <c r="HIC9" s="482"/>
      <c r="HID9" s="30"/>
      <c r="HIE9" s="371"/>
      <c r="HIF9" s="482"/>
      <c r="HIG9" s="21"/>
      <c r="HIH9" s="21"/>
      <c r="HII9" s="153"/>
      <c r="HIJ9" s="197"/>
      <c r="HIK9" s="30"/>
      <c r="HIL9" s="371"/>
      <c r="HIM9" s="30"/>
      <c r="HIN9" s="371"/>
      <c r="HIO9" s="30"/>
      <c r="HIP9" s="373"/>
      <c r="HIQ9" s="30"/>
      <c r="HIR9" s="371"/>
      <c r="HIS9" s="482"/>
      <c r="HIT9" s="30"/>
      <c r="HIU9" s="371"/>
      <c r="HIV9" s="482"/>
      <c r="HIW9" s="21"/>
      <c r="HIX9" s="21"/>
      <c r="HIY9" s="153"/>
      <c r="HIZ9" s="197"/>
      <c r="HJA9" s="30"/>
      <c r="HJB9" s="371"/>
      <c r="HJC9" s="30"/>
      <c r="HJD9" s="371"/>
      <c r="HJE9" s="30"/>
      <c r="HJF9" s="373"/>
      <c r="HJG9" s="30"/>
      <c r="HJH9" s="371"/>
      <c r="HJI9" s="482"/>
      <c r="HJJ9" s="30"/>
      <c r="HJK9" s="371"/>
      <c r="HJL9" s="482"/>
      <c r="HJM9" s="21"/>
      <c r="HJN9" s="21"/>
      <c r="HJO9" s="153"/>
      <c r="HJP9" s="197"/>
      <c r="HJQ9" s="30"/>
      <c r="HJR9" s="371"/>
      <c r="HJS9" s="30"/>
      <c r="HJT9" s="371"/>
      <c r="HJU9" s="30"/>
      <c r="HJV9" s="373"/>
      <c r="HJW9" s="30"/>
      <c r="HJX9" s="371"/>
      <c r="HJY9" s="482"/>
      <c r="HJZ9" s="30"/>
      <c r="HKA9" s="371"/>
      <c r="HKB9" s="482"/>
      <c r="HKC9" s="21"/>
      <c r="HKD9" s="21"/>
      <c r="HKE9" s="153"/>
      <c r="HKF9" s="197"/>
      <c r="HKG9" s="30"/>
      <c r="HKH9" s="371"/>
      <c r="HKI9" s="30"/>
      <c r="HKJ9" s="371"/>
      <c r="HKK9" s="30"/>
      <c r="HKL9" s="373"/>
      <c r="HKM9" s="30"/>
      <c r="HKN9" s="371"/>
      <c r="HKO9" s="482"/>
      <c r="HKP9" s="30"/>
      <c r="HKQ9" s="371"/>
      <c r="HKR9" s="482"/>
      <c r="HKS9" s="21"/>
      <c r="HKT9" s="21"/>
      <c r="HKU9" s="153"/>
      <c r="HKV9" s="197"/>
      <c r="HKW9" s="30"/>
      <c r="HKX9" s="371"/>
      <c r="HKY9" s="30"/>
      <c r="HKZ9" s="371"/>
      <c r="HLA9" s="30"/>
      <c r="HLB9" s="373"/>
      <c r="HLC9" s="30"/>
      <c r="HLD9" s="371"/>
      <c r="HLE9" s="482"/>
      <c r="HLF9" s="30"/>
      <c r="HLG9" s="371"/>
      <c r="HLH9" s="482"/>
      <c r="HLI9" s="21"/>
      <c r="HLJ9" s="21"/>
      <c r="HLK9" s="153"/>
      <c r="HLL9" s="197"/>
      <c r="HLM9" s="30"/>
      <c r="HLN9" s="371"/>
      <c r="HLO9" s="30"/>
      <c r="HLP9" s="371"/>
      <c r="HLQ9" s="30"/>
      <c r="HLR9" s="373"/>
      <c r="HLS9" s="30"/>
      <c r="HLT9" s="371"/>
      <c r="HLU9" s="482"/>
      <c r="HLV9" s="30"/>
      <c r="HLW9" s="371"/>
      <c r="HLX9" s="482"/>
      <c r="HLY9" s="21"/>
      <c r="HLZ9" s="21"/>
      <c r="HMA9" s="153"/>
      <c r="HMB9" s="197"/>
      <c r="HMC9" s="30"/>
      <c r="HMD9" s="371"/>
      <c r="HME9" s="30"/>
      <c r="HMF9" s="371"/>
      <c r="HMG9" s="30"/>
      <c r="HMH9" s="373"/>
      <c r="HMI9" s="30"/>
      <c r="HMJ9" s="371"/>
      <c r="HMK9" s="482"/>
      <c r="HML9" s="30"/>
      <c r="HMM9" s="371"/>
      <c r="HMN9" s="482"/>
      <c r="HMO9" s="21"/>
      <c r="HMP9" s="21"/>
      <c r="HMQ9" s="153"/>
      <c r="HMR9" s="197"/>
      <c r="HMS9" s="30"/>
      <c r="HMT9" s="371"/>
      <c r="HMU9" s="30"/>
      <c r="HMV9" s="371"/>
      <c r="HMW9" s="30"/>
      <c r="HMX9" s="373"/>
      <c r="HMY9" s="30"/>
      <c r="HMZ9" s="371"/>
      <c r="HNA9" s="482"/>
      <c r="HNB9" s="30"/>
      <c r="HNC9" s="371"/>
      <c r="HND9" s="482"/>
      <c r="HNE9" s="21"/>
      <c r="HNF9" s="21"/>
      <c r="HNG9" s="153"/>
      <c r="HNH9" s="197"/>
      <c r="HNI9" s="30"/>
      <c r="HNJ9" s="371"/>
      <c r="HNK9" s="30"/>
      <c r="HNL9" s="371"/>
      <c r="HNM9" s="30"/>
      <c r="HNN9" s="373"/>
      <c r="HNO9" s="30"/>
      <c r="HNP9" s="371"/>
      <c r="HNQ9" s="482"/>
      <c r="HNR9" s="30"/>
      <c r="HNS9" s="371"/>
      <c r="HNT9" s="482"/>
      <c r="HNU9" s="21"/>
      <c r="HNV9" s="21"/>
      <c r="HNW9" s="153"/>
      <c r="HNX9" s="197"/>
      <c r="HNY9" s="30"/>
      <c r="HNZ9" s="371"/>
      <c r="HOA9" s="30"/>
      <c r="HOB9" s="371"/>
      <c r="HOC9" s="30"/>
      <c r="HOD9" s="373"/>
      <c r="HOE9" s="30"/>
      <c r="HOF9" s="371"/>
      <c r="HOG9" s="482"/>
      <c r="HOH9" s="30"/>
      <c r="HOI9" s="371"/>
      <c r="HOJ9" s="482"/>
      <c r="HOK9" s="21"/>
      <c r="HOL9" s="21"/>
      <c r="HOM9" s="153"/>
      <c r="HON9" s="197"/>
      <c r="HOO9" s="30"/>
      <c r="HOP9" s="371"/>
      <c r="HOQ9" s="30"/>
      <c r="HOR9" s="371"/>
      <c r="HOS9" s="30"/>
      <c r="HOT9" s="373"/>
      <c r="HOU9" s="30"/>
      <c r="HOV9" s="371"/>
      <c r="HOW9" s="482"/>
      <c r="HOX9" s="30"/>
      <c r="HOY9" s="371"/>
      <c r="HOZ9" s="482"/>
      <c r="HPA9" s="21"/>
      <c r="HPB9" s="21"/>
      <c r="HPC9" s="153"/>
      <c r="HPD9" s="197"/>
      <c r="HPE9" s="30"/>
      <c r="HPF9" s="371"/>
      <c r="HPG9" s="30"/>
      <c r="HPH9" s="371"/>
      <c r="HPI9" s="30"/>
      <c r="HPJ9" s="373"/>
      <c r="HPK9" s="30"/>
      <c r="HPL9" s="371"/>
      <c r="HPM9" s="482"/>
      <c r="HPN9" s="30"/>
      <c r="HPO9" s="371"/>
      <c r="HPP9" s="482"/>
      <c r="HPQ9" s="21"/>
      <c r="HPR9" s="21"/>
      <c r="HPS9" s="153"/>
      <c r="HPT9" s="197"/>
      <c r="HPU9" s="30"/>
      <c r="HPV9" s="371"/>
      <c r="HPW9" s="30"/>
      <c r="HPX9" s="371"/>
      <c r="HPY9" s="30"/>
      <c r="HPZ9" s="373"/>
      <c r="HQA9" s="30"/>
      <c r="HQB9" s="371"/>
      <c r="HQC9" s="482"/>
      <c r="HQD9" s="30"/>
      <c r="HQE9" s="371"/>
      <c r="HQF9" s="482"/>
      <c r="HQG9" s="21"/>
      <c r="HQH9" s="21"/>
      <c r="HQI9" s="153"/>
      <c r="HQJ9" s="197"/>
      <c r="HQK9" s="30"/>
      <c r="HQL9" s="371"/>
      <c r="HQM9" s="30"/>
      <c r="HQN9" s="371"/>
      <c r="HQO9" s="30"/>
      <c r="HQP9" s="373"/>
      <c r="HQQ9" s="30"/>
      <c r="HQR9" s="371"/>
      <c r="HQS9" s="482"/>
      <c r="HQT9" s="30"/>
      <c r="HQU9" s="371"/>
      <c r="HQV9" s="482"/>
      <c r="HQW9" s="21"/>
      <c r="HQX9" s="21"/>
      <c r="HQY9" s="153"/>
      <c r="HQZ9" s="197"/>
      <c r="HRA9" s="30"/>
      <c r="HRB9" s="371"/>
      <c r="HRC9" s="30"/>
      <c r="HRD9" s="371"/>
      <c r="HRE9" s="30"/>
      <c r="HRF9" s="373"/>
      <c r="HRG9" s="30"/>
      <c r="HRH9" s="371"/>
      <c r="HRI9" s="482"/>
      <c r="HRJ9" s="30"/>
      <c r="HRK9" s="371"/>
      <c r="HRL9" s="482"/>
      <c r="HRM9" s="21"/>
      <c r="HRN9" s="21"/>
      <c r="HRO9" s="153"/>
      <c r="HRP9" s="197"/>
      <c r="HRQ9" s="30"/>
      <c r="HRR9" s="371"/>
      <c r="HRS9" s="30"/>
      <c r="HRT9" s="371"/>
      <c r="HRU9" s="30"/>
      <c r="HRV9" s="373"/>
      <c r="HRW9" s="30"/>
      <c r="HRX9" s="371"/>
      <c r="HRY9" s="482"/>
      <c r="HRZ9" s="30"/>
      <c r="HSA9" s="371"/>
      <c r="HSB9" s="482"/>
      <c r="HSC9" s="21"/>
      <c r="HSD9" s="21"/>
      <c r="HSE9" s="153"/>
      <c r="HSF9" s="197"/>
      <c r="HSG9" s="30"/>
      <c r="HSH9" s="371"/>
      <c r="HSI9" s="30"/>
      <c r="HSJ9" s="371"/>
      <c r="HSK9" s="30"/>
      <c r="HSL9" s="373"/>
      <c r="HSM9" s="30"/>
      <c r="HSN9" s="371"/>
      <c r="HSO9" s="482"/>
      <c r="HSP9" s="30"/>
      <c r="HSQ9" s="371"/>
      <c r="HSR9" s="482"/>
      <c r="HSS9" s="21"/>
      <c r="HST9" s="21"/>
      <c r="HSU9" s="153"/>
      <c r="HSV9" s="197"/>
      <c r="HSW9" s="30"/>
      <c r="HSX9" s="371"/>
      <c r="HSY9" s="30"/>
      <c r="HSZ9" s="371"/>
      <c r="HTA9" s="30"/>
      <c r="HTB9" s="373"/>
      <c r="HTC9" s="30"/>
      <c r="HTD9" s="371"/>
      <c r="HTE9" s="482"/>
      <c r="HTF9" s="30"/>
      <c r="HTG9" s="371"/>
      <c r="HTH9" s="482"/>
      <c r="HTI9" s="21"/>
      <c r="HTJ9" s="21"/>
      <c r="HTK9" s="153"/>
      <c r="HTL9" s="197"/>
      <c r="HTM9" s="30"/>
      <c r="HTN9" s="371"/>
      <c r="HTO9" s="30"/>
      <c r="HTP9" s="371"/>
      <c r="HTQ9" s="30"/>
      <c r="HTR9" s="373"/>
      <c r="HTS9" s="30"/>
      <c r="HTT9" s="371"/>
      <c r="HTU9" s="482"/>
      <c r="HTV9" s="30"/>
      <c r="HTW9" s="371"/>
      <c r="HTX9" s="482"/>
      <c r="HTY9" s="21"/>
      <c r="HTZ9" s="21"/>
      <c r="HUA9" s="153"/>
      <c r="HUB9" s="197"/>
      <c r="HUC9" s="30"/>
      <c r="HUD9" s="371"/>
      <c r="HUE9" s="30"/>
      <c r="HUF9" s="371"/>
      <c r="HUG9" s="30"/>
      <c r="HUH9" s="373"/>
      <c r="HUI9" s="30"/>
      <c r="HUJ9" s="371"/>
      <c r="HUK9" s="482"/>
      <c r="HUL9" s="30"/>
      <c r="HUM9" s="371"/>
      <c r="HUN9" s="482"/>
      <c r="HUO9" s="21"/>
      <c r="HUP9" s="21"/>
      <c r="HUQ9" s="153"/>
      <c r="HUR9" s="197"/>
      <c r="HUS9" s="30"/>
      <c r="HUT9" s="371"/>
      <c r="HUU9" s="30"/>
      <c r="HUV9" s="371"/>
      <c r="HUW9" s="30"/>
      <c r="HUX9" s="373"/>
      <c r="HUY9" s="30"/>
      <c r="HUZ9" s="371"/>
      <c r="HVA9" s="482"/>
      <c r="HVB9" s="30"/>
      <c r="HVC9" s="371"/>
      <c r="HVD9" s="482"/>
      <c r="HVE9" s="21"/>
      <c r="HVF9" s="21"/>
      <c r="HVG9" s="153"/>
      <c r="HVH9" s="197"/>
      <c r="HVI9" s="30"/>
      <c r="HVJ9" s="371"/>
      <c r="HVK9" s="30"/>
      <c r="HVL9" s="371"/>
      <c r="HVM9" s="30"/>
      <c r="HVN9" s="373"/>
      <c r="HVO9" s="30"/>
      <c r="HVP9" s="371"/>
      <c r="HVQ9" s="482"/>
      <c r="HVR9" s="30"/>
      <c r="HVS9" s="371"/>
      <c r="HVT9" s="482"/>
      <c r="HVU9" s="21"/>
      <c r="HVV9" s="21"/>
      <c r="HVW9" s="153"/>
      <c r="HVX9" s="197"/>
      <c r="HVY9" s="30"/>
      <c r="HVZ9" s="371"/>
      <c r="HWA9" s="30"/>
      <c r="HWB9" s="371"/>
      <c r="HWC9" s="30"/>
      <c r="HWD9" s="373"/>
      <c r="HWE9" s="30"/>
      <c r="HWF9" s="371"/>
      <c r="HWG9" s="482"/>
      <c r="HWH9" s="30"/>
      <c r="HWI9" s="371"/>
      <c r="HWJ9" s="482"/>
      <c r="HWK9" s="21"/>
      <c r="HWL9" s="21"/>
      <c r="HWM9" s="153"/>
      <c r="HWN9" s="197"/>
      <c r="HWO9" s="30"/>
      <c r="HWP9" s="371"/>
      <c r="HWQ9" s="30"/>
      <c r="HWR9" s="371"/>
      <c r="HWS9" s="30"/>
      <c r="HWT9" s="373"/>
      <c r="HWU9" s="30"/>
      <c r="HWV9" s="371"/>
      <c r="HWW9" s="482"/>
      <c r="HWX9" s="30"/>
      <c r="HWY9" s="371"/>
      <c r="HWZ9" s="482"/>
      <c r="HXA9" s="21"/>
      <c r="HXB9" s="21"/>
      <c r="HXC9" s="153"/>
      <c r="HXD9" s="197"/>
      <c r="HXE9" s="30"/>
      <c r="HXF9" s="371"/>
      <c r="HXG9" s="30"/>
      <c r="HXH9" s="371"/>
      <c r="HXI9" s="30"/>
      <c r="HXJ9" s="373"/>
      <c r="HXK9" s="30"/>
      <c r="HXL9" s="371"/>
      <c r="HXM9" s="482"/>
      <c r="HXN9" s="30"/>
      <c r="HXO9" s="371"/>
      <c r="HXP9" s="482"/>
      <c r="HXQ9" s="21"/>
      <c r="HXR9" s="21"/>
      <c r="HXS9" s="153"/>
      <c r="HXT9" s="197"/>
      <c r="HXU9" s="30"/>
      <c r="HXV9" s="371"/>
      <c r="HXW9" s="30"/>
      <c r="HXX9" s="371"/>
      <c r="HXY9" s="30"/>
      <c r="HXZ9" s="373"/>
      <c r="HYA9" s="30"/>
      <c r="HYB9" s="371"/>
      <c r="HYC9" s="482"/>
      <c r="HYD9" s="30"/>
      <c r="HYE9" s="371"/>
      <c r="HYF9" s="482"/>
      <c r="HYG9" s="21"/>
      <c r="HYH9" s="21"/>
      <c r="HYI9" s="153"/>
      <c r="HYJ9" s="197"/>
      <c r="HYK9" s="30"/>
      <c r="HYL9" s="371"/>
      <c r="HYM9" s="30"/>
      <c r="HYN9" s="371"/>
      <c r="HYO9" s="30"/>
      <c r="HYP9" s="373"/>
      <c r="HYQ9" s="30"/>
      <c r="HYR9" s="371"/>
      <c r="HYS9" s="482"/>
      <c r="HYT9" s="30"/>
      <c r="HYU9" s="371"/>
      <c r="HYV9" s="482"/>
      <c r="HYW9" s="21"/>
      <c r="HYX9" s="21"/>
      <c r="HYY9" s="153"/>
      <c r="HYZ9" s="197"/>
      <c r="HZA9" s="30"/>
      <c r="HZB9" s="371"/>
      <c r="HZC9" s="30"/>
      <c r="HZD9" s="371"/>
      <c r="HZE9" s="30"/>
      <c r="HZF9" s="373"/>
      <c r="HZG9" s="30"/>
      <c r="HZH9" s="371"/>
      <c r="HZI9" s="482"/>
      <c r="HZJ9" s="30"/>
      <c r="HZK9" s="371"/>
      <c r="HZL9" s="482"/>
      <c r="HZM9" s="21"/>
      <c r="HZN9" s="21"/>
      <c r="HZO9" s="153"/>
      <c r="HZP9" s="197"/>
      <c r="HZQ9" s="30"/>
      <c r="HZR9" s="371"/>
      <c r="HZS9" s="30"/>
      <c r="HZT9" s="371"/>
      <c r="HZU9" s="30"/>
      <c r="HZV9" s="373"/>
      <c r="HZW9" s="30"/>
      <c r="HZX9" s="371"/>
      <c r="HZY9" s="482"/>
      <c r="HZZ9" s="30"/>
      <c r="IAA9" s="371"/>
      <c r="IAB9" s="482"/>
      <c r="IAC9" s="21"/>
      <c r="IAD9" s="21"/>
      <c r="IAE9" s="153"/>
      <c r="IAF9" s="197"/>
      <c r="IAG9" s="30"/>
      <c r="IAH9" s="371"/>
      <c r="IAI9" s="30"/>
      <c r="IAJ9" s="371"/>
      <c r="IAK9" s="30"/>
      <c r="IAL9" s="373"/>
      <c r="IAM9" s="30"/>
      <c r="IAN9" s="371"/>
      <c r="IAO9" s="482"/>
      <c r="IAP9" s="30"/>
      <c r="IAQ9" s="371"/>
      <c r="IAR9" s="482"/>
      <c r="IAS9" s="21"/>
      <c r="IAT9" s="21"/>
      <c r="IAU9" s="153"/>
      <c r="IAV9" s="197"/>
      <c r="IAW9" s="30"/>
      <c r="IAX9" s="371"/>
      <c r="IAY9" s="30"/>
      <c r="IAZ9" s="371"/>
      <c r="IBA9" s="30"/>
      <c r="IBB9" s="373"/>
      <c r="IBC9" s="30"/>
      <c r="IBD9" s="371"/>
      <c r="IBE9" s="482"/>
      <c r="IBF9" s="30"/>
      <c r="IBG9" s="371"/>
      <c r="IBH9" s="482"/>
      <c r="IBI9" s="21"/>
      <c r="IBJ9" s="21"/>
      <c r="IBK9" s="153"/>
      <c r="IBL9" s="197"/>
      <c r="IBM9" s="30"/>
      <c r="IBN9" s="371"/>
      <c r="IBO9" s="30"/>
      <c r="IBP9" s="371"/>
      <c r="IBQ9" s="30"/>
      <c r="IBR9" s="373"/>
      <c r="IBS9" s="30"/>
      <c r="IBT9" s="371"/>
      <c r="IBU9" s="482"/>
      <c r="IBV9" s="30"/>
      <c r="IBW9" s="371"/>
      <c r="IBX9" s="482"/>
      <c r="IBY9" s="21"/>
      <c r="IBZ9" s="21"/>
      <c r="ICA9" s="153"/>
      <c r="ICB9" s="197"/>
      <c r="ICC9" s="30"/>
      <c r="ICD9" s="371"/>
      <c r="ICE9" s="30"/>
      <c r="ICF9" s="371"/>
      <c r="ICG9" s="30"/>
      <c r="ICH9" s="373"/>
      <c r="ICI9" s="30"/>
      <c r="ICJ9" s="371"/>
      <c r="ICK9" s="482"/>
      <c r="ICL9" s="30"/>
      <c r="ICM9" s="371"/>
      <c r="ICN9" s="482"/>
      <c r="ICO9" s="21"/>
      <c r="ICP9" s="21"/>
      <c r="ICQ9" s="153"/>
      <c r="ICR9" s="197"/>
      <c r="ICS9" s="30"/>
      <c r="ICT9" s="371"/>
      <c r="ICU9" s="30"/>
      <c r="ICV9" s="371"/>
      <c r="ICW9" s="30"/>
      <c r="ICX9" s="373"/>
      <c r="ICY9" s="30"/>
      <c r="ICZ9" s="371"/>
      <c r="IDA9" s="482"/>
      <c r="IDB9" s="30"/>
      <c r="IDC9" s="371"/>
      <c r="IDD9" s="482"/>
      <c r="IDE9" s="21"/>
      <c r="IDF9" s="21"/>
      <c r="IDG9" s="153"/>
      <c r="IDH9" s="197"/>
      <c r="IDI9" s="30"/>
      <c r="IDJ9" s="371"/>
      <c r="IDK9" s="30"/>
      <c r="IDL9" s="371"/>
      <c r="IDM9" s="30"/>
      <c r="IDN9" s="373"/>
      <c r="IDO9" s="30"/>
      <c r="IDP9" s="371"/>
      <c r="IDQ9" s="482"/>
      <c r="IDR9" s="30"/>
      <c r="IDS9" s="371"/>
      <c r="IDT9" s="482"/>
      <c r="IDU9" s="21"/>
      <c r="IDV9" s="21"/>
      <c r="IDW9" s="153"/>
      <c r="IDX9" s="197"/>
      <c r="IDY9" s="30"/>
      <c r="IDZ9" s="371"/>
      <c r="IEA9" s="30"/>
      <c r="IEB9" s="371"/>
      <c r="IEC9" s="30"/>
      <c r="IED9" s="373"/>
      <c r="IEE9" s="30"/>
      <c r="IEF9" s="371"/>
      <c r="IEG9" s="482"/>
      <c r="IEH9" s="30"/>
      <c r="IEI9" s="371"/>
      <c r="IEJ9" s="482"/>
      <c r="IEK9" s="21"/>
      <c r="IEL9" s="21"/>
      <c r="IEM9" s="153"/>
      <c r="IEN9" s="197"/>
      <c r="IEO9" s="30"/>
      <c r="IEP9" s="371"/>
      <c r="IEQ9" s="30"/>
      <c r="IER9" s="371"/>
      <c r="IES9" s="30"/>
      <c r="IET9" s="373"/>
      <c r="IEU9" s="30"/>
      <c r="IEV9" s="371"/>
      <c r="IEW9" s="482"/>
      <c r="IEX9" s="30"/>
      <c r="IEY9" s="371"/>
      <c r="IEZ9" s="482"/>
      <c r="IFA9" s="21"/>
      <c r="IFB9" s="21"/>
      <c r="IFC9" s="153"/>
      <c r="IFD9" s="197"/>
      <c r="IFE9" s="30"/>
      <c r="IFF9" s="371"/>
      <c r="IFG9" s="30"/>
      <c r="IFH9" s="371"/>
      <c r="IFI9" s="30"/>
      <c r="IFJ9" s="373"/>
      <c r="IFK9" s="30"/>
      <c r="IFL9" s="371"/>
      <c r="IFM9" s="482"/>
      <c r="IFN9" s="30"/>
      <c r="IFO9" s="371"/>
      <c r="IFP9" s="482"/>
      <c r="IFQ9" s="21"/>
      <c r="IFR9" s="21"/>
      <c r="IFS9" s="153"/>
      <c r="IFT9" s="197"/>
      <c r="IFU9" s="30"/>
      <c r="IFV9" s="371"/>
      <c r="IFW9" s="30"/>
      <c r="IFX9" s="371"/>
      <c r="IFY9" s="30"/>
      <c r="IFZ9" s="373"/>
      <c r="IGA9" s="30"/>
      <c r="IGB9" s="371"/>
      <c r="IGC9" s="482"/>
      <c r="IGD9" s="30"/>
      <c r="IGE9" s="371"/>
      <c r="IGF9" s="482"/>
      <c r="IGG9" s="21"/>
      <c r="IGH9" s="21"/>
      <c r="IGI9" s="153"/>
      <c r="IGJ9" s="197"/>
      <c r="IGK9" s="30"/>
      <c r="IGL9" s="371"/>
      <c r="IGM9" s="30"/>
      <c r="IGN9" s="371"/>
      <c r="IGO9" s="30"/>
      <c r="IGP9" s="373"/>
      <c r="IGQ9" s="30"/>
      <c r="IGR9" s="371"/>
      <c r="IGS9" s="482"/>
      <c r="IGT9" s="30"/>
      <c r="IGU9" s="371"/>
      <c r="IGV9" s="482"/>
      <c r="IGW9" s="21"/>
      <c r="IGX9" s="21"/>
      <c r="IGY9" s="153"/>
      <c r="IGZ9" s="197"/>
      <c r="IHA9" s="30"/>
      <c r="IHB9" s="371"/>
      <c r="IHC9" s="30"/>
      <c r="IHD9" s="371"/>
      <c r="IHE9" s="30"/>
      <c r="IHF9" s="373"/>
      <c r="IHG9" s="30"/>
      <c r="IHH9" s="371"/>
      <c r="IHI9" s="482"/>
      <c r="IHJ9" s="30"/>
      <c r="IHK9" s="371"/>
      <c r="IHL9" s="482"/>
      <c r="IHM9" s="21"/>
      <c r="IHN9" s="21"/>
      <c r="IHO9" s="153"/>
      <c r="IHP9" s="197"/>
      <c r="IHQ9" s="30"/>
      <c r="IHR9" s="371"/>
      <c r="IHS9" s="30"/>
      <c r="IHT9" s="371"/>
      <c r="IHU9" s="30"/>
      <c r="IHV9" s="373"/>
      <c r="IHW9" s="30"/>
      <c r="IHX9" s="371"/>
      <c r="IHY9" s="482"/>
      <c r="IHZ9" s="30"/>
      <c r="IIA9" s="371"/>
      <c r="IIB9" s="482"/>
      <c r="IIC9" s="21"/>
      <c r="IID9" s="21"/>
      <c r="IIE9" s="153"/>
      <c r="IIF9" s="197"/>
      <c r="IIG9" s="30"/>
      <c r="IIH9" s="371"/>
      <c r="III9" s="30"/>
      <c r="IIJ9" s="371"/>
      <c r="IIK9" s="30"/>
      <c r="IIL9" s="373"/>
      <c r="IIM9" s="30"/>
      <c r="IIN9" s="371"/>
      <c r="IIO9" s="482"/>
      <c r="IIP9" s="30"/>
      <c r="IIQ9" s="371"/>
      <c r="IIR9" s="482"/>
      <c r="IIS9" s="21"/>
      <c r="IIT9" s="21"/>
      <c r="IIU9" s="153"/>
      <c r="IIV9" s="197"/>
      <c r="IIW9" s="30"/>
      <c r="IIX9" s="371"/>
      <c r="IIY9" s="30"/>
      <c r="IIZ9" s="371"/>
      <c r="IJA9" s="30"/>
      <c r="IJB9" s="373"/>
      <c r="IJC9" s="30"/>
      <c r="IJD9" s="371"/>
      <c r="IJE9" s="482"/>
      <c r="IJF9" s="30"/>
      <c r="IJG9" s="371"/>
      <c r="IJH9" s="482"/>
      <c r="IJI9" s="21"/>
      <c r="IJJ9" s="21"/>
      <c r="IJK9" s="153"/>
      <c r="IJL9" s="197"/>
      <c r="IJM9" s="30"/>
      <c r="IJN9" s="371"/>
      <c r="IJO9" s="30"/>
      <c r="IJP9" s="371"/>
      <c r="IJQ9" s="30"/>
      <c r="IJR9" s="373"/>
      <c r="IJS9" s="30"/>
      <c r="IJT9" s="371"/>
      <c r="IJU9" s="482"/>
      <c r="IJV9" s="30"/>
      <c r="IJW9" s="371"/>
      <c r="IJX9" s="482"/>
      <c r="IJY9" s="21"/>
      <c r="IJZ9" s="21"/>
      <c r="IKA9" s="153"/>
      <c r="IKB9" s="197"/>
      <c r="IKC9" s="30"/>
      <c r="IKD9" s="371"/>
      <c r="IKE9" s="30"/>
      <c r="IKF9" s="371"/>
      <c r="IKG9" s="30"/>
      <c r="IKH9" s="373"/>
      <c r="IKI9" s="30"/>
      <c r="IKJ9" s="371"/>
      <c r="IKK9" s="482"/>
      <c r="IKL9" s="30"/>
      <c r="IKM9" s="371"/>
      <c r="IKN9" s="482"/>
      <c r="IKO9" s="21"/>
      <c r="IKP9" s="21"/>
      <c r="IKQ9" s="153"/>
      <c r="IKR9" s="197"/>
      <c r="IKS9" s="30"/>
      <c r="IKT9" s="371"/>
      <c r="IKU9" s="30"/>
      <c r="IKV9" s="371"/>
      <c r="IKW9" s="30"/>
      <c r="IKX9" s="373"/>
      <c r="IKY9" s="30"/>
      <c r="IKZ9" s="371"/>
      <c r="ILA9" s="482"/>
      <c r="ILB9" s="30"/>
      <c r="ILC9" s="371"/>
      <c r="ILD9" s="482"/>
      <c r="ILE9" s="21"/>
      <c r="ILF9" s="21"/>
      <c r="ILG9" s="153"/>
      <c r="ILH9" s="197"/>
      <c r="ILI9" s="30"/>
      <c r="ILJ9" s="371"/>
      <c r="ILK9" s="30"/>
      <c r="ILL9" s="371"/>
      <c r="ILM9" s="30"/>
      <c r="ILN9" s="373"/>
      <c r="ILO9" s="30"/>
      <c r="ILP9" s="371"/>
      <c r="ILQ9" s="482"/>
      <c r="ILR9" s="30"/>
      <c r="ILS9" s="371"/>
      <c r="ILT9" s="482"/>
      <c r="ILU9" s="21"/>
      <c r="ILV9" s="21"/>
      <c r="ILW9" s="153"/>
      <c r="ILX9" s="197"/>
      <c r="ILY9" s="30"/>
      <c r="ILZ9" s="371"/>
      <c r="IMA9" s="30"/>
      <c r="IMB9" s="371"/>
      <c r="IMC9" s="30"/>
      <c r="IMD9" s="373"/>
      <c r="IME9" s="30"/>
      <c r="IMF9" s="371"/>
      <c r="IMG9" s="482"/>
      <c r="IMH9" s="30"/>
      <c r="IMI9" s="371"/>
      <c r="IMJ9" s="482"/>
      <c r="IMK9" s="21"/>
      <c r="IML9" s="21"/>
      <c r="IMM9" s="153"/>
      <c r="IMN9" s="197"/>
      <c r="IMO9" s="30"/>
      <c r="IMP9" s="371"/>
      <c r="IMQ9" s="30"/>
      <c r="IMR9" s="371"/>
      <c r="IMS9" s="30"/>
      <c r="IMT9" s="373"/>
      <c r="IMU9" s="30"/>
      <c r="IMV9" s="371"/>
      <c r="IMW9" s="482"/>
      <c r="IMX9" s="30"/>
      <c r="IMY9" s="371"/>
      <c r="IMZ9" s="482"/>
      <c r="INA9" s="21"/>
      <c r="INB9" s="21"/>
      <c r="INC9" s="153"/>
      <c r="IND9" s="197"/>
      <c r="INE9" s="30"/>
      <c r="INF9" s="371"/>
      <c r="ING9" s="30"/>
      <c r="INH9" s="371"/>
      <c r="INI9" s="30"/>
      <c r="INJ9" s="373"/>
      <c r="INK9" s="30"/>
      <c r="INL9" s="371"/>
      <c r="INM9" s="482"/>
      <c r="INN9" s="30"/>
      <c r="INO9" s="371"/>
      <c r="INP9" s="482"/>
      <c r="INQ9" s="21"/>
      <c r="INR9" s="21"/>
      <c r="INS9" s="153"/>
      <c r="INT9" s="197"/>
      <c r="INU9" s="30"/>
      <c r="INV9" s="371"/>
      <c r="INW9" s="30"/>
      <c r="INX9" s="371"/>
      <c r="INY9" s="30"/>
      <c r="INZ9" s="373"/>
      <c r="IOA9" s="30"/>
      <c r="IOB9" s="371"/>
      <c r="IOC9" s="482"/>
      <c r="IOD9" s="30"/>
      <c r="IOE9" s="371"/>
      <c r="IOF9" s="482"/>
      <c r="IOG9" s="21"/>
      <c r="IOH9" s="21"/>
      <c r="IOI9" s="153"/>
      <c r="IOJ9" s="197"/>
      <c r="IOK9" s="30"/>
      <c r="IOL9" s="371"/>
      <c r="IOM9" s="30"/>
      <c r="ION9" s="371"/>
      <c r="IOO9" s="30"/>
      <c r="IOP9" s="373"/>
      <c r="IOQ9" s="30"/>
      <c r="IOR9" s="371"/>
      <c r="IOS9" s="482"/>
      <c r="IOT9" s="30"/>
      <c r="IOU9" s="371"/>
      <c r="IOV9" s="482"/>
      <c r="IOW9" s="21"/>
      <c r="IOX9" s="21"/>
      <c r="IOY9" s="153"/>
      <c r="IOZ9" s="197"/>
      <c r="IPA9" s="30"/>
      <c r="IPB9" s="371"/>
      <c r="IPC9" s="30"/>
      <c r="IPD9" s="371"/>
      <c r="IPE9" s="30"/>
      <c r="IPF9" s="373"/>
      <c r="IPG9" s="30"/>
      <c r="IPH9" s="371"/>
      <c r="IPI9" s="482"/>
      <c r="IPJ9" s="30"/>
      <c r="IPK9" s="371"/>
      <c r="IPL9" s="482"/>
      <c r="IPM9" s="21"/>
      <c r="IPN9" s="21"/>
      <c r="IPO9" s="153"/>
      <c r="IPP9" s="197"/>
      <c r="IPQ9" s="30"/>
      <c r="IPR9" s="371"/>
      <c r="IPS9" s="30"/>
      <c r="IPT9" s="371"/>
      <c r="IPU9" s="30"/>
      <c r="IPV9" s="373"/>
      <c r="IPW9" s="30"/>
      <c r="IPX9" s="371"/>
      <c r="IPY9" s="482"/>
      <c r="IPZ9" s="30"/>
      <c r="IQA9" s="371"/>
      <c r="IQB9" s="482"/>
      <c r="IQC9" s="21"/>
      <c r="IQD9" s="21"/>
      <c r="IQE9" s="153"/>
      <c r="IQF9" s="197"/>
      <c r="IQG9" s="30"/>
      <c r="IQH9" s="371"/>
      <c r="IQI9" s="30"/>
      <c r="IQJ9" s="371"/>
      <c r="IQK9" s="30"/>
      <c r="IQL9" s="373"/>
      <c r="IQM9" s="30"/>
      <c r="IQN9" s="371"/>
      <c r="IQO9" s="482"/>
      <c r="IQP9" s="30"/>
      <c r="IQQ9" s="371"/>
      <c r="IQR9" s="482"/>
      <c r="IQS9" s="21"/>
      <c r="IQT9" s="21"/>
      <c r="IQU9" s="153"/>
      <c r="IQV9" s="197"/>
      <c r="IQW9" s="30"/>
      <c r="IQX9" s="371"/>
      <c r="IQY9" s="30"/>
      <c r="IQZ9" s="371"/>
      <c r="IRA9" s="30"/>
      <c r="IRB9" s="373"/>
      <c r="IRC9" s="30"/>
      <c r="IRD9" s="371"/>
      <c r="IRE9" s="482"/>
      <c r="IRF9" s="30"/>
      <c r="IRG9" s="371"/>
      <c r="IRH9" s="482"/>
      <c r="IRI9" s="21"/>
      <c r="IRJ9" s="21"/>
      <c r="IRK9" s="153"/>
      <c r="IRL9" s="197"/>
      <c r="IRM9" s="30"/>
      <c r="IRN9" s="371"/>
      <c r="IRO9" s="30"/>
      <c r="IRP9" s="371"/>
      <c r="IRQ9" s="30"/>
      <c r="IRR9" s="373"/>
      <c r="IRS9" s="30"/>
      <c r="IRT9" s="371"/>
      <c r="IRU9" s="482"/>
      <c r="IRV9" s="30"/>
      <c r="IRW9" s="371"/>
      <c r="IRX9" s="482"/>
      <c r="IRY9" s="21"/>
      <c r="IRZ9" s="21"/>
      <c r="ISA9" s="153"/>
      <c r="ISB9" s="197"/>
      <c r="ISC9" s="30"/>
      <c r="ISD9" s="371"/>
      <c r="ISE9" s="30"/>
      <c r="ISF9" s="371"/>
      <c r="ISG9" s="30"/>
      <c r="ISH9" s="373"/>
      <c r="ISI9" s="30"/>
      <c r="ISJ9" s="371"/>
      <c r="ISK9" s="482"/>
      <c r="ISL9" s="30"/>
      <c r="ISM9" s="371"/>
      <c r="ISN9" s="482"/>
      <c r="ISO9" s="21"/>
      <c r="ISP9" s="21"/>
      <c r="ISQ9" s="153"/>
      <c r="ISR9" s="197"/>
      <c r="ISS9" s="30"/>
      <c r="IST9" s="371"/>
      <c r="ISU9" s="30"/>
      <c r="ISV9" s="371"/>
      <c r="ISW9" s="30"/>
      <c r="ISX9" s="373"/>
      <c r="ISY9" s="30"/>
      <c r="ISZ9" s="371"/>
      <c r="ITA9" s="482"/>
      <c r="ITB9" s="30"/>
      <c r="ITC9" s="371"/>
      <c r="ITD9" s="482"/>
      <c r="ITE9" s="21"/>
      <c r="ITF9" s="21"/>
      <c r="ITG9" s="153"/>
      <c r="ITH9" s="197"/>
      <c r="ITI9" s="30"/>
      <c r="ITJ9" s="371"/>
      <c r="ITK9" s="30"/>
      <c r="ITL9" s="371"/>
      <c r="ITM9" s="30"/>
      <c r="ITN9" s="373"/>
      <c r="ITO9" s="30"/>
      <c r="ITP9" s="371"/>
      <c r="ITQ9" s="482"/>
      <c r="ITR9" s="30"/>
      <c r="ITS9" s="371"/>
      <c r="ITT9" s="482"/>
      <c r="ITU9" s="21"/>
      <c r="ITV9" s="21"/>
      <c r="ITW9" s="153"/>
      <c r="ITX9" s="197"/>
      <c r="ITY9" s="30"/>
      <c r="ITZ9" s="371"/>
      <c r="IUA9" s="30"/>
      <c r="IUB9" s="371"/>
      <c r="IUC9" s="30"/>
      <c r="IUD9" s="373"/>
      <c r="IUE9" s="30"/>
      <c r="IUF9" s="371"/>
      <c r="IUG9" s="482"/>
      <c r="IUH9" s="30"/>
      <c r="IUI9" s="371"/>
      <c r="IUJ9" s="482"/>
      <c r="IUK9" s="21"/>
      <c r="IUL9" s="21"/>
      <c r="IUM9" s="153"/>
      <c r="IUN9" s="197"/>
      <c r="IUO9" s="30"/>
      <c r="IUP9" s="371"/>
      <c r="IUQ9" s="30"/>
      <c r="IUR9" s="371"/>
      <c r="IUS9" s="30"/>
      <c r="IUT9" s="373"/>
      <c r="IUU9" s="30"/>
      <c r="IUV9" s="371"/>
      <c r="IUW9" s="482"/>
      <c r="IUX9" s="30"/>
      <c r="IUY9" s="371"/>
      <c r="IUZ9" s="482"/>
      <c r="IVA9" s="21"/>
      <c r="IVB9" s="21"/>
      <c r="IVC9" s="153"/>
      <c r="IVD9" s="197"/>
      <c r="IVE9" s="30"/>
      <c r="IVF9" s="371"/>
      <c r="IVG9" s="30"/>
      <c r="IVH9" s="371"/>
      <c r="IVI9" s="30"/>
      <c r="IVJ9" s="373"/>
      <c r="IVK9" s="30"/>
      <c r="IVL9" s="371"/>
      <c r="IVM9" s="482"/>
      <c r="IVN9" s="30"/>
      <c r="IVO9" s="371"/>
      <c r="IVP9" s="482"/>
      <c r="IVQ9" s="21"/>
      <c r="IVR9" s="21"/>
      <c r="IVS9" s="153"/>
      <c r="IVT9" s="197"/>
      <c r="IVU9" s="30"/>
      <c r="IVV9" s="371"/>
      <c r="IVW9" s="30"/>
      <c r="IVX9" s="371"/>
      <c r="IVY9" s="30"/>
      <c r="IVZ9" s="373"/>
      <c r="IWA9" s="30"/>
      <c r="IWB9" s="371"/>
      <c r="IWC9" s="482"/>
      <c r="IWD9" s="30"/>
      <c r="IWE9" s="371"/>
      <c r="IWF9" s="482"/>
      <c r="IWG9" s="21"/>
      <c r="IWH9" s="21"/>
      <c r="IWI9" s="153"/>
      <c r="IWJ9" s="197"/>
      <c r="IWK9" s="30"/>
      <c r="IWL9" s="371"/>
      <c r="IWM9" s="30"/>
      <c r="IWN9" s="371"/>
      <c r="IWO9" s="30"/>
      <c r="IWP9" s="373"/>
      <c r="IWQ9" s="30"/>
      <c r="IWR9" s="371"/>
      <c r="IWS9" s="482"/>
      <c r="IWT9" s="30"/>
      <c r="IWU9" s="371"/>
      <c r="IWV9" s="482"/>
      <c r="IWW9" s="21"/>
      <c r="IWX9" s="21"/>
      <c r="IWY9" s="153"/>
      <c r="IWZ9" s="197"/>
      <c r="IXA9" s="30"/>
      <c r="IXB9" s="371"/>
      <c r="IXC9" s="30"/>
      <c r="IXD9" s="371"/>
      <c r="IXE9" s="30"/>
      <c r="IXF9" s="373"/>
      <c r="IXG9" s="30"/>
      <c r="IXH9" s="371"/>
      <c r="IXI9" s="482"/>
      <c r="IXJ9" s="30"/>
      <c r="IXK9" s="371"/>
      <c r="IXL9" s="482"/>
      <c r="IXM9" s="21"/>
      <c r="IXN9" s="21"/>
      <c r="IXO9" s="153"/>
      <c r="IXP9" s="197"/>
      <c r="IXQ9" s="30"/>
      <c r="IXR9" s="371"/>
      <c r="IXS9" s="30"/>
      <c r="IXT9" s="371"/>
      <c r="IXU9" s="30"/>
      <c r="IXV9" s="373"/>
      <c r="IXW9" s="30"/>
      <c r="IXX9" s="371"/>
      <c r="IXY9" s="482"/>
      <c r="IXZ9" s="30"/>
      <c r="IYA9" s="371"/>
      <c r="IYB9" s="482"/>
      <c r="IYC9" s="21"/>
      <c r="IYD9" s="21"/>
      <c r="IYE9" s="153"/>
      <c r="IYF9" s="197"/>
      <c r="IYG9" s="30"/>
      <c r="IYH9" s="371"/>
      <c r="IYI9" s="30"/>
      <c r="IYJ9" s="371"/>
      <c r="IYK9" s="30"/>
      <c r="IYL9" s="373"/>
      <c r="IYM9" s="30"/>
      <c r="IYN9" s="371"/>
      <c r="IYO9" s="482"/>
      <c r="IYP9" s="30"/>
      <c r="IYQ9" s="371"/>
      <c r="IYR9" s="482"/>
      <c r="IYS9" s="21"/>
      <c r="IYT9" s="21"/>
      <c r="IYU9" s="153"/>
      <c r="IYV9" s="197"/>
      <c r="IYW9" s="30"/>
      <c r="IYX9" s="371"/>
      <c r="IYY9" s="30"/>
      <c r="IYZ9" s="371"/>
      <c r="IZA9" s="30"/>
      <c r="IZB9" s="373"/>
      <c r="IZC9" s="30"/>
      <c r="IZD9" s="371"/>
      <c r="IZE9" s="482"/>
      <c r="IZF9" s="30"/>
      <c r="IZG9" s="371"/>
      <c r="IZH9" s="482"/>
      <c r="IZI9" s="21"/>
      <c r="IZJ9" s="21"/>
      <c r="IZK9" s="153"/>
      <c r="IZL9" s="197"/>
      <c r="IZM9" s="30"/>
      <c r="IZN9" s="371"/>
      <c r="IZO9" s="30"/>
      <c r="IZP9" s="371"/>
      <c r="IZQ9" s="30"/>
      <c r="IZR9" s="373"/>
      <c r="IZS9" s="30"/>
      <c r="IZT9" s="371"/>
      <c r="IZU9" s="482"/>
      <c r="IZV9" s="30"/>
      <c r="IZW9" s="371"/>
      <c r="IZX9" s="482"/>
      <c r="IZY9" s="21"/>
      <c r="IZZ9" s="21"/>
      <c r="JAA9" s="153"/>
      <c r="JAB9" s="197"/>
      <c r="JAC9" s="30"/>
      <c r="JAD9" s="371"/>
      <c r="JAE9" s="30"/>
      <c r="JAF9" s="371"/>
      <c r="JAG9" s="30"/>
      <c r="JAH9" s="373"/>
      <c r="JAI9" s="30"/>
      <c r="JAJ9" s="371"/>
      <c r="JAK9" s="482"/>
      <c r="JAL9" s="30"/>
      <c r="JAM9" s="371"/>
      <c r="JAN9" s="482"/>
      <c r="JAO9" s="21"/>
      <c r="JAP9" s="21"/>
      <c r="JAQ9" s="153"/>
      <c r="JAR9" s="197"/>
      <c r="JAS9" s="30"/>
      <c r="JAT9" s="371"/>
      <c r="JAU9" s="30"/>
      <c r="JAV9" s="371"/>
      <c r="JAW9" s="30"/>
      <c r="JAX9" s="373"/>
      <c r="JAY9" s="30"/>
      <c r="JAZ9" s="371"/>
      <c r="JBA9" s="482"/>
      <c r="JBB9" s="30"/>
      <c r="JBC9" s="371"/>
      <c r="JBD9" s="482"/>
      <c r="JBE9" s="21"/>
      <c r="JBF9" s="21"/>
      <c r="JBG9" s="153"/>
      <c r="JBH9" s="197"/>
      <c r="JBI9" s="30"/>
      <c r="JBJ9" s="371"/>
      <c r="JBK9" s="30"/>
      <c r="JBL9" s="371"/>
      <c r="JBM9" s="30"/>
      <c r="JBN9" s="373"/>
      <c r="JBO9" s="30"/>
      <c r="JBP9" s="371"/>
      <c r="JBQ9" s="482"/>
      <c r="JBR9" s="30"/>
      <c r="JBS9" s="371"/>
      <c r="JBT9" s="482"/>
      <c r="JBU9" s="21"/>
      <c r="JBV9" s="21"/>
      <c r="JBW9" s="153"/>
      <c r="JBX9" s="197"/>
      <c r="JBY9" s="30"/>
      <c r="JBZ9" s="371"/>
      <c r="JCA9" s="30"/>
      <c r="JCB9" s="371"/>
      <c r="JCC9" s="30"/>
      <c r="JCD9" s="373"/>
      <c r="JCE9" s="30"/>
      <c r="JCF9" s="371"/>
      <c r="JCG9" s="482"/>
      <c r="JCH9" s="30"/>
      <c r="JCI9" s="371"/>
      <c r="JCJ9" s="482"/>
      <c r="JCK9" s="21"/>
      <c r="JCL9" s="21"/>
      <c r="JCM9" s="153"/>
      <c r="JCN9" s="197"/>
      <c r="JCO9" s="30"/>
      <c r="JCP9" s="371"/>
      <c r="JCQ9" s="30"/>
      <c r="JCR9" s="371"/>
      <c r="JCS9" s="30"/>
      <c r="JCT9" s="373"/>
      <c r="JCU9" s="30"/>
      <c r="JCV9" s="371"/>
      <c r="JCW9" s="482"/>
      <c r="JCX9" s="30"/>
      <c r="JCY9" s="371"/>
      <c r="JCZ9" s="482"/>
      <c r="JDA9" s="21"/>
      <c r="JDB9" s="21"/>
      <c r="JDC9" s="153"/>
      <c r="JDD9" s="197"/>
      <c r="JDE9" s="30"/>
      <c r="JDF9" s="371"/>
      <c r="JDG9" s="30"/>
      <c r="JDH9" s="371"/>
      <c r="JDI9" s="30"/>
      <c r="JDJ9" s="373"/>
      <c r="JDK9" s="30"/>
      <c r="JDL9" s="371"/>
      <c r="JDM9" s="482"/>
      <c r="JDN9" s="30"/>
      <c r="JDO9" s="371"/>
      <c r="JDP9" s="482"/>
      <c r="JDQ9" s="21"/>
      <c r="JDR9" s="21"/>
      <c r="JDS9" s="153"/>
      <c r="JDT9" s="197"/>
      <c r="JDU9" s="30"/>
      <c r="JDV9" s="371"/>
      <c r="JDW9" s="30"/>
      <c r="JDX9" s="371"/>
      <c r="JDY9" s="30"/>
      <c r="JDZ9" s="373"/>
      <c r="JEA9" s="30"/>
      <c r="JEB9" s="371"/>
      <c r="JEC9" s="482"/>
      <c r="JED9" s="30"/>
      <c r="JEE9" s="371"/>
      <c r="JEF9" s="482"/>
      <c r="JEG9" s="21"/>
      <c r="JEH9" s="21"/>
      <c r="JEI9" s="153"/>
      <c r="JEJ9" s="197"/>
      <c r="JEK9" s="30"/>
      <c r="JEL9" s="371"/>
      <c r="JEM9" s="30"/>
      <c r="JEN9" s="371"/>
      <c r="JEO9" s="30"/>
      <c r="JEP9" s="373"/>
      <c r="JEQ9" s="30"/>
      <c r="JER9" s="371"/>
      <c r="JES9" s="482"/>
      <c r="JET9" s="30"/>
      <c r="JEU9" s="371"/>
      <c r="JEV9" s="482"/>
      <c r="JEW9" s="21"/>
      <c r="JEX9" s="21"/>
      <c r="JEY9" s="153"/>
      <c r="JEZ9" s="197"/>
      <c r="JFA9" s="30"/>
      <c r="JFB9" s="371"/>
      <c r="JFC9" s="30"/>
      <c r="JFD9" s="371"/>
      <c r="JFE9" s="30"/>
      <c r="JFF9" s="373"/>
      <c r="JFG9" s="30"/>
      <c r="JFH9" s="371"/>
      <c r="JFI9" s="482"/>
      <c r="JFJ9" s="30"/>
      <c r="JFK9" s="371"/>
      <c r="JFL9" s="482"/>
      <c r="JFM9" s="21"/>
      <c r="JFN9" s="21"/>
      <c r="JFO9" s="153"/>
      <c r="JFP9" s="197"/>
      <c r="JFQ9" s="30"/>
      <c r="JFR9" s="371"/>
      <c r="JFS9" s="30"/>
      <c r="JFT9" s="371"/>
      <c r="JFU9" s="30"/>
      <c r="JFV9" s="373"/>
      <c r="JFW9" s="30"/>
      <c r="JFX9" s="371"/>
      <c r="JFY9" s="482"/>
      <c r="JFZ9" s="30"/>
      <c r="JGA9" s="371"/>
      <c r="JGB9" s="482"/>
      <c r="JGC9" s="21"/>
      <c r="JGD9" s="21"/>
      <c r="JGE9" s="153"/>
      <c r="JGF9" s="197"/>
      <c r="JGG9" s="30"/>
      <c r="JGH9" s="371"/>
      <c r="JGI9" s="30"/>
      <c r="JGJ9" s="371"/>
      <c r="JGK9" s="30"/>
      <c r="JGL9" s="373"/>
      <c r="JGM9" s="30"/>
      <c r="JGN9" s="371"/>
      <c r="JGO9" s="482"/>
      <c r="JGP9" s="30"/>
      <c r="JGQ9" s="371"/>
      <c r="JGR9" s="482"/>
      <c r="JGS9" s="21"/>
      <c r="JGT9" s="21"/>
      <c r="JGU9" s="153"/>
      <c r="JGV9" s="197"/>
      <c r="JGW9" s="30"/>
      <c r="JGX9" s="371"/>
      <c r="JGY9" s="30"/>
      <c r="JGZ9" s="371"/>
      <c r="JHA9" s="30"/>
      <c r="JHB9" s="373"/>
      <c r="JHC9" s="30"/>
      <c r="JHD9" s="371"/>
      <c r="JHE9" s="482"/>
      <c r="JHF9" s="30"/>
      <c r="JHG9" s="371"/>
      <c r="JHH9" s="482"/>
      <c r="JHI9" s="21"/>
      <c r="JHJ9" s="21"/>
      <c r="JHK9" s="153"/>
      <c r="JHL9" s="197"/>
      <c r="JHM9" s="30"/>
      <c r="JHN9" s="371"/>
      <c r="JHO9" s="30"/>
      <c r="JHP9" s="371"/>
      <c r="JHQ9" s="30"/>
      <c r="JHR9" s="373"/>
      <c r="JHS9" s="30"/>
      <c r="JHT9" s="371"/>
      <c r="JHU9" s="482"/>
      <c r="JHV9" s="30"/>
      <c r="JHW9" s="371"/>
      <c r="JHX9" s="482"/>
      <c r="JHY9" s="21"/>
      <c r="JHZ9" s="21"/>
      <c r="JIA9" s="153"/>
      <c r="JIB9" s="197"/>
      <c r="JIC9" s="30"/>
      <c r="JID9" s="371"/>
      <c r="JIE9" s="30"/>
      <c r="JIF9" s="371"/>
      <c r="JIG9" s="30"/>
      <c r="JIH9" s="373"/>
      <c r="JII9" s="30"/>
      <c r="JIJ9" s="371"/>
      <c r="JIK9" s="482"/>
      <c r="JIL9" s="30"/>
      <c r="JIM9" s="371"/>
      <c r="JIN9" s="482"/>
      <c r="JIO9" s="21"/>
      <c r="JIP9" s="21"/>
      <c r="JIQ9" s="153"/>
      <c r="JIR9" s="197"/>
      <c r="JIS9" s="30"/>
      <c r="JIT9" s="371"/>
      <c r="JIU9" s="30"/>
      <c r="JIV9" s="371"/>
      <c r="JIW9" s="30"/>
      <c r="JIX9" s="373"/>
      <c r="JIY9" s="30"/>
      <c r="JIZ9" s="371"/>
      <c r="JJA9" s="482"/>
      <c r="JJB9" s="30"/>
      <c r="JJC9" s="371"/>
      <c r="JJD9" s="482"/>
      <c r="JJE9" s="21"/>
      <c r="JJF9" s="21"/>
      <c r="JJG9" s="153"/>
      <c r="JJH9" s="197"/>
      <c r="JJI9" s="30"/>
      <c r="JJJ9" s="371"/>
      <c r="JJK9" s="30"/>
      <c r="JJL9" s="371"/>
      <c r="JJM9" s="30"/>
      <c r="JJN9" s="373"/>
      <c r="JJO9" s="30"/>
      <c r="JJP9" s="371"/>
      <c r="JJQ9" s="482"/>
      <c r="JJR9" s="30"/>
      <c r="JJS9" s="371"/>
      <c r="JJT9" s="482"/>
      <c r="JJU9" s="21"/>
      <c r="JJV9" s="21"/>
      <c r="JJW9" s="153"/>
      <c r="JJX9" s="197"/>
      <c r="JJY9" s="30"/>
      <c r="JJZ9" s="371"/>
      <c r="JKA9" s="30"/>
      <c r="JKB9" s="371"/>
      <c r="JKC9" s="30"/>
      <c r="JKD9" s="373"/>
      <c r="JKE9" s="30"/>
      <c r="JKF9" s="371"/>
      <c r="JKG9" s="482"/>
      <c r="JKH9" s="30"/>
      <c r="JKI9" s="371"/>
      <c r="JKJ9" s="482"/>
      <c r="JKK9" s="21"/>
      <c r="JKL9" s="21"/>
      <c r="JKM9" s="153"/>
      <c r="JKN9" s="197"/>
      <c r="JKO9" s="30"/>
      <c r="JKP9" s="371"/>
      <c r="JKQ9" s="30"/>
      <c r="JKR9" s="371"/>
      <c r="JKS9" s="30"/>
      <c r="JKT9" s="373"/>
      <c r="JKU9" s="30"/>
      <c r="JKV9" s="371"/>
      <c r="JKW9" s="482"/>
      <c r="JKX9" s="30"/>
      <c r="JKY9" s="371"/>
      <c r="JKZ9" s="482"/>
      <c r="JLA9" s="21"/>
      <c r="JLB9" s="21"/>
      <c r="JLC9" s="153"/>
      <c r="JLD9" s="197"/>
      <c r="JLE9" s="30"/>
      <c r="JLF9" s="371"/>
      <c r="JLG9" s="30"/>
      <c r="JLH9" s="371"/>
      <c r="JLI9" s="30"/>
      <c r="JLJ9" s="373"/>
      <c r="JLK9" s="30"/>
      <c r="JLL9" s="371"/>
      <c r="JLM9" s="482"/>
      <c r="JLN9" s="30"/>
      <c r="JLO9" s="371"/>
      <c r="JLP9" s="482"/>
      <c r="JLQ9" s="21"/>
      <c r="JLR9" s="21"/>
      <c r="JLS9" s="153"/>
      <c r="JLT9" s="197"/>
      <c r="JLU9" s="30"/>
      <c r="JLV9" s="371"/>
      <c r="JLW9" s="30"/>
      <c r="JLX9" s="371"/>
      <c r="JLY9" s="30"/>
      <c r="JLZ9" s="373"/>
      <c r="JMA9" s="30"/>
      <c r="JMB9" s="371"/>
      <c r="JMC9" s="482"/>
      <c r="JMD9" s="30"/>
      <c r="JME9" s="371"/>
      <c r="JMF9" s="482"/>
      <c r="JMG9" s="21"/>
      <c r="JMH9" s="21"/>
      <c r="JMI9" s="153"/>
      <c r="JMJ9" s="197"/>
      <c r="JMK9" s="30"/>
      <c r="JML9" s="371"/>
      <c r="JMM9" s="30"/>
      <c r="JMN9" s="371"/>
      <c r="JMO9" s="30"/>
      <c r="JMP9" s="373"/>
      <c r="JMQ9" s="30"/>
      <c r="JMR9" s="371"/>
      <c r="JMS9" s="482"/>
      <c r="JMT9" s="30"/>
      <c r="JMU9" s="371"/>
      <c r="JMV9" s="482"/>
      <c r="JMW9" s="21"/>
      <c r="JMX9" s="21"/>
      <c r="JMY9" s="153"/>
      <c r="JMZ9" s="197"/>
      <c r="JNA9" s="30"/>
      <c r="JNB9" s="371"/>
      <c r="JNC9" s="30"/>
      <c r="JND9" s="371"/>
      <c r="JNE9" s="30"/>
      <c r="JNF9" s="373"/>
      <c r="JNG9" s="30"/>
      <c r="JNH9" s="371"/>
      <c r="JNI9" s="482"/>
      <c r="JNJ9" s="30"/>
      <c r="JNK9" s="371"/>
      <c r="JNL9" s="482"/>
      <c r="JNM9" s="21"/>
      <c r="JNN9" s="21"/>
      <c r="JNO9" s="153"/>
      <c r="JNP9" s="197"/>
      <c r="JNQ9" s="30"/>
      <c r="JNR9" s="371"/>
      <c r="JNS9" s="30"/>
      <c r="JNT9" s="371"/>
      <c r="JNU9" s="30"/>
      <c r="JNV9" s="373"/>
      <c r="JNW9" s="30"/>
      <c r="JNX9" s="371"/>
      <c r="JNY9" s="482"/>
      <c r="JNZ9" s="30"/>
      <c r="JOA9" s="371"/>
      <c r="JOB9" s="482"/>
      <c r="JOC9" s="21"/>
      <c r="JOD9" s="21"/>
      <c r="JOE9" s="153"/>
      <c r="JOF9" s="197"/>
      <c r="JOG9" s="30"/>
      <c r="JOH9" s="371"/>
      <c r="JOI9" s="30"/>
      <c r="JOJ9" s="371"/>
      <c r="JOK9" s="30"/>
      <c r="JOL9" s="373"/>
      <c r="JOM9" s="30"/>
      <c r="JON9" s="371"/>
      <c r="JOO9" s="482"/>
      <c r="JOP9" s="30"/>
      <c r="JOQ9" s="371"/>
      <c r="JOR9" s="482"/>
      <c r="JOS9" s="21"/>
      <c r="JOT9" s="21"/>
      <c r="JOU9" s="153"/>
      <c r="JOV9" s="197"/>
      <c r="JOW9" s="30"/>
      <c r="JOX9" s="371"/>
      <c r="JOY9" s="30"/>
      <c r="JOZ9" s="371"/>
      <c r="JPA9" s="30"/>
      <c r="JPB9" s="373"/>
      <c r="JPC9" s="30"/>
      <c r="JPD9" s="371"/>
      <c r="JPE9" s="482"/>
      <c r="JPF9" s="30"/>
      <c r="JPG9" s="371"/>
      <c r="JPH9" s="482"/>
      <c r="JPI9" s="21"/>
      <c r="JPJ9" s="21"/>
      <c r="JPK9" s="153"/>
      <c r="JPL9" s="197"/>
      <c r="JPM9" s="30"/>
      <c r="JPN9" s="371"/>
      <c r="JPO9" s="30"/>
      <c r="JPP9" s="371"/>
      <c r="JPQ9" s="30"/>
      <c r="JPR9" s="373"/>
      <c r="JPS9" s="30"/>
      <c r="JPT9" s="371"/>
      <c r="JPU9" s="482"/>
      <c r="JPV9" s="30"/>
      <c r="JPW9" s="371"/>
      <c r="JPX9" s="482"/>
      <c r="JPY9" s="21"/>
      <c r="JPZ9" s="21"/>
      <c r="JQA9" s="153"/>
      <c r="JQB9" s="197"/>
      <c r="JQC9" s="30"/>
      <c r="JQD9" s="371"/>
      <c r="JQE9" s="30"/>
      <c r="JQF9" s="371"/>
      <c r="JQG9" s="30"/>
      <c r="JQH9" s="373"/>
      <c r="JQI9" s="30"/>
      <c r="JQJ9" s="371"/>
      <c r="JQK9" s="482"/>
      <c r="JQL9" s="30"/>
      <c r="JQM9" s="371"/>
      <c r="JQN9" s="482"/>
      <c r="JQO9" s="21"/>
      <c r="JQP9" s="21"/>
      <c r="JQQ9" s="153"/>
      <c r="JQR9" s="197"/>
      <c r="JQS9" s="30"/>
      <c r="JQT9" s="371"/>
      <c r="JQU9" s="30"/>
      <c r="JQV9" s="371"/>
      <c r="JQW9" s="30"/>
      <c r="JQX9" s="373"/>
      <c r="JQY9" s="30"/>
      <c r="JQZ9" s="371"/>
      <c r="JRA9" s="482"/>
      <c r="JRB9" s="30"/>
      <c r="JRC9" s="371"/>
      <c r="JRD9" s="482"/>
      <c r="JRE9" s="21"/>
      <c r="JRF9" s="21"/>
      <c r="JRG9" s="153"/>
      <c r="JRH9" s="197"/>
      <c r="JRI9" s="30"/>
      <c r="JRJ9" s="371"/>
      <c r="JRK9" s="30"/>
      <c r="JRL9" s="371"/>
      <c r="JRM9" s="30"/>
      <c r="JRN9" s="373"/>
      <c r="JRO9" s="30"/>
      <c r="JRP9" s="371"/>
      <c r="JRQ9" s="482"/>
      <c r="JRR9" s="30"/>
      <c r="JRS9" s="371"/>
      <c r="JRT9" s="482"/>
      <c r="JRU9" s="21"/>
      <c r="JRV9" s="21"/>
      <c r="JRW9" s="153"/>
      <c r="JRX9" s="197"/>
      <c r="JRY9" s="30"/>
      <c r="JRZ9" s="371"/>
      <c r="JSA9" s="30"/>
      <c r="JSB9" s="371"/>
      <c r="JSC9" s="30"/>
      <c r="JSD9" s="373"/>
      <c r="JSE9" s="30"/>
      <c r="JSF9" s="371"/>
      <c r="JSG9" s="482"/>
      <c r="JSH9" s="30"/>
      <c r="JSI9" s="371"/>
      <c r="JSJ9" s="482"/>
      <c r="JSK9" s="21"/>
      <c r="JSL9" s="21"/>
      <c r="JSM9" s="153"/>
      <c r="JSN9" s="197"/>
      <c r="JSO9" s="30"/>
      <c r="JSP9" s="371"/>
      <c r="JSQ9" s="30"/>
      <c r="JSR9" s="371"/>
      <c r="JSS9" s="30"/>
      <c r="JST9" s="373"/>
      <c r="JSU9" s="30"/>
      <c r="JSV9" s="371"/>
      <c r="JSW9" s="482"/>
      <c r="JSX9" s="30"/>
      <c r="JSY9" s="371"/>
      <c r="JSZ9" s="482"/>
      <c r="JTA9" s="21"/>
      <c r="JTB9" s="21"/>
      <c r="JTC9" s="153"/>
      <c r="JTD9" s="197"/>
      <c r="JTE9" s="30"/>
      <c r="JTF9" s="371"/>
      <c r="JTG9" s="30"/>
      <c r="JTH9" s="371"/>
      <c r="JTI9" s="30"/>
      <c r="JTJ9" s="373"/>
      <c r="JTK9" s="30"/>
      <c r="JTL9" s="371"/>
      <c r="JTM9" s="482"/>
      <c r="JTN9" s="30"/>
      <c r="JTO9" s="371"/>
      <c r="JTP9" s="482"/>
      <c r="JTQ9" s="21"/>
      <c r="JTR9" s="21"/>
      <c r="JTS9" s="153"/>
      <c r="JTT9" s="197"/>
      <c r="JTU9" s="30"/>
      <c r="JTV9" s="371"/>
      <c r="JTW9" s="30"/>
      <c r="JTX9" s="371"/>
      <c r="JTY9" s="30"/>
      <c r="JTZ9" s="373"/>
      <c r="JUA9" s="30"/>
      <c r="JUB9" s="371"/>
      <c r="JUC9" s="482"/>
      <c r="JUD9" s="30"/>
      <c r="JUE9" s="371"/>
      <c r="JUF9" s="482"/>
      <c r="JUG9" s="21"/>
      <c r="JUH9" s="21"/>
      <c r="JUI9" s="153"/>
      <c r="JUJ9" s="197"/>
      <c r="JUK9" s="30"/>
      <c r="JUL9" s="371"/>
      <c r="JUM9" s="30"/>
      <c r="JUN9" s="371"/>
      <c r="JUO9" s="30"/>
      <c r="JUP9" s="373"/>
      <c r="JUQ9" s="30"/>
      <c r="JUR9" s="371"/>
      <c r="JUS9" s="482"/>
      <c r="JUT9" s="30"/>
      <c r="JUU9" s="371"/>
      <c r="JUV9" s="482"/>
      <c r="JUW9" s="21"/>
      <c r="JUX9" s="21"/>
      <c r="JUY9" s="153"/>
      <c r="JUZ9" s="197"/>
      <c r="JVA9" s="30"/>
      <c r="JVB9" s="371"/>
      <c r="JVC9" s="30"/>
      <c r="JVD9" s="371"/>
      <c r="JVE9" s="30"/>
      <c r="JVF9" s="373"/>
      <c r="JVG9" s="30"/>
      <c r="JVH9" s="371"/>
      <c r="JVI9" s="482"/>
      <c r="JVJ9" s="30"/>
      <c r="JVK9" s="371"/>
      <c r="JVL9" s="482"/>
      <c r="JVM9" s="21"/>
      <c r="JVN9" s="21"/>
      <c r="JVO9" s="153"/>
      <c r="JVP9" s="197"/>
      <c r="JVQ9" s="30"/>
      <c r="JVR9" s="371"/>
      <c r="JVS9" s="30"/>
      <c r="JVT9" s="371"/>
      <c r="JVU9" s="30"/>
      <c r="JVV9" s="373"/>
      <c r="JVW9" s="30"/>
      <c r="JVX9" s="371"/>
      <c r="JVY9" s="482"/>
      <c r="JVZ9" s="30"/>
      <c r="JWA9" s="371"/>
      <c r="JWB9" s="482"/>
      <c r="JWC9" s="21"/>
      <c r="JWD9" s="21"/>
      <c r="JWE9" s="153"/>
      <c r="JWF9" s="197"/>
      <c r="JWG9" s="30"/>
      <c r="JWH9" s="371"/>
      <c r="JWI9" s="30"/>
      <c r="JWJ9" s="371"/>
      <c r="JWK9" s="30"/>
      <c r="JWL9" s="373"/>
      <c r="JWM9" s="30"/>
      <c r="JWN9" s="371"/>
      <c r="JWO9" s="482"/>
      <c r="JWP9" s="30"/>
      <c r="JWQ9" s="371"/>
      <c r="JWR9" s="482"/>
      <c r="JWS9" s="21"/>
      <c r="JWT9" s="21"/>
      <c r="JWU9" s="153"/>
      <c r="JWV9" s="197"/>
      <c r="JWW9" s="30"/>
      <c r="JWX9" s="371"/>
      <c r="JWY9" s="30"/>
      <c r="JWZ9" s="371"/>
      <c r="JXA9" s="30"/>
      <c r="JXB9" s="373"/>
      <c r="JXC9" s="30"/>
      <c r="JXD9" s="371"/>
      <c r="JXE9" s="482"/>
      <c r="JXF9" s="30"/>
      <c r="JXG9" s="371"/>
      <c r="JXH9" s="482"/>
      <c r="JXI9" s="21"/>
      <c r="JXJ9" s="21"/>
      <c r="JXK9" s="153"/>
      <c r="JXL9" s="197"/>
      <c r="JXM9" s="30"/>
      <c r="JXN9" s="371"/>
      <c r="JXO9" s="30"/>
      <c r="JXP9" s="371"/>
      <c r="JXQ9" s="30"/>
      <c r="JXR9" s="373"/>
      <c r="JXS9" s="30"/>
      <c r="JXT9" s="371"/>
      <c r="JXU9" s="482"/>
      <c r="JXV9" s="30"/>
      <c r="JXW9" s="371"/>
      <c r="JXX9" s="482"/>
      <c r="JXY9" s="21"/>
      <c r="JXZ9" s="21"/>
      <c r="JYA9" s="153"/>
      <c r="JYB9" s="197"/>
      <c r="JYC9" s="30"/>
      <c r="JYD9" s="371"/>
      <c r="JYE9" s="30"/>
      <c r="JYF9" s="371"/>
      <c r="JYG9" s="30"/>
      <c r="JYH9" s="373"/>
      <c r="JYI9" s="30"/>
      <c r="JYJ9" s="371"/>
      <c r="JYK9" s="482"/>
      <c r="JYL9" s="30"/>
      <c r="JYM9" s="371"/>
      <c r="JYN9" s="482"/>
      <c r="JYO9" s="21"/>
      <c r="JYP9" s="21"/>
      <c r="JYQ9" s="153"/>
      <c r="JYR9" s="197"/>
      <c r="JYS9" s="30"/>
      <c r="JYT9" s="371"/>
      <c r="JYU9" s="30"/>
      <c r="JYV9" s="371"/>
      <c r="JYW9" s="30"/>
      <c r="JYX9" s="373"/>
      <c r="JYY9" s="30"/>
      <c r="JYZ9" s="371"/>
      <c r="JZA9" s="482"/>
      <c r="JZB9" s="30"/>
      <c r="JZC9" s="371"/>
      <c r="JZD9" s="482"/>
      <c r="JZE9" s="21"/>
      <c r="JZF9" s="21"/>
      <c r="JZG9" s="153"/>
      <c r="JZH9" s="197"/>
      <c r="JZI9" s="30"/>
      <c r="JZJ9" s="371"/>
      <c r="JZK9" s="30"/>
      <c r="JZL9" s="371"/>
      <c r="JZM9" s="30"/>
      <c r="JZN9" s="373"/>
      <c r="JZO9" s="30"/>
      <c r="JZP9" s="371"/>
      <c r="JZQ9" s="482"/>
      <c r="JZR9" s="30"/>
      <c r="JZS9" s="371"/>
      <c r="JZT9" s="482"/>
      <c r="JZU9" s="21"/>
      <c r="JZV9" s="21"/>
      <c r="JZW9" s="153"/>
      <c r="JZX9" s="197"/>
      <c r="JZY9" s="30"/>
      <c r="JZZ9" s="371"/>
      <c r="KAA9" s="30"/>
      <c r="KAB9" s="371"/>
      <c r="KAC9" s="30"/>
      <c r="KAD9" s="373"/>
      <c r="KAE9" s="30"/>
      <c r="KAF9" s="371"/>
      <c r="KAG9" s="482"/>
      <c r="KAH9" s="30"/>
      <c r="KAI9" s="371"/>
      <c r="KAJ9" s="482"/>
      <c r="KAK9" s="21"/>
      <c r="KAL9" s="21"/>
      <c r="KAM9" s="153"/>
      <c r="KAN9" s="197"/>
      <c r="KAO9" s="30"/>
      <c r="KAP9" s="371"/>
      <c r="KAQ9" s="30"/>
      <c r="KAR9" s="371"/>
      <c r="KAS9" s="30"/>
      <c r="KAT9" s="373"/>
      <c r="KAU9" s="30"/>
      <c r="KAV9" s="371"/>
      <c r="KAW9" s="482"/>
      <c r="KAX9" s="30"/>
      <c r="KAY9" s="371"/>
      <c r="KAZ9" s="482"/>
      <c r="KBA9" s="21"/>
      <c r="KBB9" s="21"/>
      <c r="KBC9" s="153"/>
      <c r="KBD9" s="197"/>
      <c r="KBE9" s="30"/>
      <c r="KBF9" s="371"/>
      <c r="KBG9" s="30"/>
      <c r="KBH9" s="371"/>
      <c r="KBI9" s="30"/>
      <c r="KBJ9" s="373"/>
      <c r="KBK9" s="30"/>
      <c r="KBL9" s="371"/>
      <c r="KBM9" s="482"/>
      <c r="KBN9" s="30"/>
      <c r="KBO9" s="371"/>
      <c r="KBP9" s="482"/>
      <c r="KBQ9" s="21"/>
      <c r="KBR9" s="21"/>
      <c r="KBS9" s="153"/>
      <c r="KBT9" s="197"/>
      <c r="KBU9" s="30"/>
      <c r="KBV9" s="371"/>
      <c r="KBW9" s="30"/>
      <c r="KBX9" s="371"/>
      <c r="KBY9" s="30"/>
      <c r="KBZ9" s="373"/>
      <c r="KCA9" s="30"/>
      <c r="KCB9" s="371"/>
      <c r="KCC9" s="482"/>
      <c r="KCD9" s="30"/>
      <c r="KCE9" s="371"/>
      <c r="KCF9" s="482"/>
      <c r="KCG9" s="21"/>
      <c r="KCH9" s="21"/>
      <c r="KCI9" s="153"/>
      <c r="KCJ9" s="197"/>
      <c r="KCK9" s="30"/>
      <c r="KCL9" s="371"/>
      <c r="KCM9" s="30"/>
      <c r="KCN9" s="371"/>
      <c r="KCO9" s="30"/>
      <c r="KCP9" s="373"/>
      <c r="KCQ9" s="30"/>
      <c r="KCR9" s="371"/>
      <c r="KCS9" s="482"/>
      <c r="KCT9" s="30"/>
      <c r="KCU9" s="371"/>
      <c r="KCV9" s="482"/>
      <c r="KCW9" s="21"/>
      <c r="KCX9" s="21"/>
      <c r="KCY9" s="153"/>
      <c r="KCZ9" s="197"/>
      <c r="KDA9" s="30"/>
      <c r="KDB9" s="371"/>
      <c r="KDC9" s="30"/>
      <c r="KDD9" s="371"/>
      <c r="KDE9" s="30"/>
      <c r="KDF9" s="373"/>
      <c r="KDG9" s="30"/>
      <c r="KDH9" s="371"/>
      <c r="KDI9" s="482"/>
      <c r="KDJ9" s="30"/>
      <c r="KDK9" s="371"/>
      <c r="KDL9" s="482"/>
      <c r="KDM9" s="21"/>
      <c r="KDN9" s="21"/>
      <c r="KDO9" s="153"/>
      <c r="KDP9" s="197"/>
      <c r="KDQ9" s="30"/>
      <c r="KDR9" s="371"/>
      <c r="KDS9" s="30"/>
      <c r="KDT9" s="371"/>
      <c r="KDU9" s="30"/>
      <c r="KDV9" s="373"/>
      <c r="KDW9" s="30"/>
      <c r="KDX9" s="371"/>
      <c r="KDY9" s="482"/>
      <c r="KDZ9" s="30"/>
      <c r="KEA9" s="371"/>
      <c r="KEB9" s="482"/>
      <c r="KEC9" s="21"/>
      <c r="KED9" s="21"/>
      <c r="KEE9" s="153"/>
      <c r="KEF9" s="197"/>
      <c r="KEG9" s="30"/>
      <c r="KEH9" s="371"/>
      <c r="KEI9" s="30"/>
      <c r="KEJ9" s="371"/>
      <c r="KEK9" s="30"/>
      <c r="KEL9" s="373"/>
      <c r="KEM9" s="30"/>
      <c r="KEN9" s="371"/>
      <c r="KEO9" s="482"/>
      <c r="KEP9" s="30"/>
      <c r="KEQ9" s="371"/>
      <c r="KER9" s="482"/>
      <c r="KES9" s="21"/>
      <c r="KET9" s="21"/>
      <c r="KEU9" s="153"/>
      <c r="KEV9" s="197"/>
      <c r="KEW9" s="30"/>
      <c r="KEX9" s="371"/>
      <c r="KEY9" s="30"/>
      <c r="KEZ9" s="371"/>
      <c r="KFA9" s="30"/>
      <c r="KFB9" s="373"/>
      <c r="KFC9" s="30"/>
      <c r="KFD9" s="371"/>
      <c r="KFE9" s="482"/>
      <c r="KFF9" s="30"/>
      <c r="KFG9" s="371"/>
      <c r="KFH9" s="482"/>
      <c r="KFI9" s="21"/>
      <c r="KFJ9" s="21"/>
      <c r="KFK9" s="153"/>
      <c r="KFL9" s="197"/>
      <c r="KFM9" s="30"/>
      <c r="KFN9" s="371"/>
      <c r="KFO9" s="30"/>
      <c r="KFP9" s="371"/>
      <c r="KFQ9" s="30"/>
      <c r="KFR9" s="373"/>
      <c r="KFS9" s="30"/>
      <c r="KFT9" s="371"/>
      <c r="KFU9" s="482"/>
      <c r="KFV9" s="30"/>
      <c r="KFW9" s="371"/>
      <c r="KFX9" s="482"/>
      <c r="KFY9" s="21"/>
      <c r="KFZ9" s="21"/>
      <c r="KGA9" s="153"/>
      <c r="KGB9" s="197"/>
      <c r="KGC9" s="30"/>
      <c r="KGD9" s="371"/>
      <c r="KGE9" s="30"/>
      <c r="KGF9" s="371"/>
      <c r="KGG9" s="30"/>
      <c r="KGH9" s="373"/>
      <c r="KGI9" s="30"/>
      <c r="KGJ9" s="371"/>
      <c r="KGK9" s="482"/>
      <c r="KGL9" s="30"/>
      <c r="KGM9" s="371"/>
      <c r="KGN9" s="482"/>
      <c r="KGO9" s="21"/>
      <c r="KGP9" s="21"/>
      <c r="KGQ9" s="153"/>
      <c r="KGR9" s="197"/>
      <c r="KGS9" s="30"/>
      <c r="KGT9" s="371"/>
      <c r="KGU9" s="30"/>
      <c r="KGV9" s="371"/>
      <c r="KGW9" s="30"/>
      <c r="KGX9" s="373"/>
      <c r="KGY9" s="30"/>
      <c r="KGZ9" s="371"/>
      <c r="KHA9" s="482"/>
      <c r="KHB9" s="30"/>
      <c r="KHC9" s="371"/>
      <c r="KHD9" s="482"/>
      <c r="KHE9" s="21"/>
      <c r="KHF9" s="21"/>
      <c r="KHG9" s="153"/>
      <c r="KHH9" s="197"/>
      <c r="KHI9" s="30"/>
      <c r="KHJ9" s="371"/>
      <c r="KHK9" s="30"/>
      <c r="KHL9" s="371"/>
      <c r="KHM9" s="30"/>
      <c r="KHN9" s="373"/>
      <c r="KHO9" s="30"/>
      <c r="KHP9" s="371"/>
      <c r="KHQ9" s="482"/>
      <c r="KHR9" s="30"/>
      <c r="KHS9" s="371"/>
      <c r="KHT9" s="482"/>
      <c r="KHU9" s="21"/>
      <c r="KHV9" s="21"/>
      <c r="KHW9" s="153"/>
      <c r="KHX9" s="197"/>
      <c r="KHY9" s="30"/>
      <c r="KHZ9" s="371"/>
      <c r="KIA9" s="30"/>
      <c r="KIB9" s="371"/>
      <c r="KIC9" s="30"/>
      <c r="KID9" s="373"/>
      <c r="KIE9" s="30"/>
      <c r="KIF9" s="371"/>
      <c r="KIG9" s="482"/>
      <c r="KIH9" s="30"/>
      <c r="KII9" s="371"/>
      <c r="KIJ9" s="482"/>
      <c r="KIK9" s="21"/>
      <c r="KIL9" s="21"/>
      <c r="KIM9" s="153"/>
      <c r="KIN9" s="197"/>
      <c r="KIO9" s="30"/>
      <c r="KIP9" s="371"/>
      <c r="KIQ9" s="30"/>
      <c r="KIR9" s="371"/>
      <c r="KIS9" s="30"/>
      <c r="KIT9" s="373"/>
      <c r="KIU9" s="30"/>
      <c r="KIV9" s="371"/>
      <c r="KIW9" s="482"/>
      <c r="KIX9" s="30"/>
      <c r="KIY9" s="371"/>
      <c r="KIZ9" s="482"/>
      <c r="KJA9" s="21"/>
      <c r="KJB9" s="21"/>
      <c r="KJC9" s="153"/>
      <c r="KJD9" s="197"/>
      <c r="KJE9" s="30"/>
      <c r="KJF9" s="371"/>
      <c r="KJG9" s="30"/>
      <c r="KJH9" s="371"/>
      <c r="KJI9" s="30"/>
      <c r="KJJ9" s="373"/>
      <c r="KJK9" s="30"/>
      <c r="KJL9" s="371"/>
      <c r="KJM9" s="482"/>
      <c r="KJN9" s="30"/>
      <c r="KJO9" s="371"/>
      <c r="KJP9" s="482"/>
      <c r="KJQ9" s="21"/>
      <c r="KJR9" s="21"/>
      <c r="KJS9" s="153"/>
      <c r="KJT9" s="197"/>
      <c r="KJU9" s="30"/>
      <c r="KJV9" s="371"/>
      <c r="KJW9" s="30"/>
      <c r="KJX9" s="371"/>
      <c r="KJY9" s="30"/>
      <c r="KJZ9" s="373"/>
      <c r="KKA9" s="30"/>
      <c r="KKB9" s="371"/>
      <c r="KKC9" s="482"/>
      <c r="KKD9" s="30"/>
      <c r="KKE9" s="371"/>
      <c r="KKF9" s="482"/>
      <c r="KKG9" s="21"/>
      <c r="KKH9" s="21"/>
      <c r="KKI9" s="153"/>
      <c r="KKJ9" s="197"/>
      <c r="KKK9" s="30"/>
      <c r="KKL9" s="371"/>
      <c r="KKM9" s="30"/>
      <c r="KKN9" s="371"/>
      <c r="KKO9" s="30"/>
      <c r="KKP9" s="373"/>
      <c r="KKQ9" s="30"/>
      <c r="KKR9" s="371"/>
      <c r="KKS9" s="482"/>
      <c r="KKT9" s="30"/>
      <c r="KKU9" s="371"/>
      <c r="KKV9" s="482"/>
      <c r="KKW9" s="21"/>
      <c r="KKX9" s="21"/>
      <c r="KKY9" s="153"/>
      <c r="KKZ9" s="197"/>
      <c r="KLA9" s="30"/>
      <c r="KLB9" s="371"/>
      <c r="KLC9" s="30"/>
      <c r="KLD9" s="371"/>
      <c r="KLE9" s="30"/>
      <c r="KLF9" s="373"/>
      <c r="KLG9" s="30"/>
      <c r="KLH9" s="371"/>
      <c r="KLI9" s="482"/>
      <c r="KLJ9" s="30"/>
      <c r="KLK9" s="371"/>
      <c r="KLL9" s="482"/>
      <c r="KLM9" s="21"/>
      <c r="KLN9" s="21"/>
      <c r="KLO9" s="153"/>
      <c r="KLP9" s="197"/>
      <c r="KLQ9" s="30"/>
      <c r="KLR9" s="371"/>
      <c r="KLS9" s="30"/>
      <c r="KLT9" s="371"/>
      <c r="KLU9" s="30"/>
      <c r="KLV9" s="373"/>
      <c r="KLW9" s="30"/>
      <c r="KLX9" s="371"/>
      <c r="KLY9" s="482"/>
      <c r="KLZ9" s="30"/>
      <c r="KMA9" s="371"/>
      <c r="KMB9" s="482"/>
      <c r="KMC9" s="21"/>
      <c r="KMD9" s="21"/>
      <c r="KME9" s="153"/>
      <c r="KMF9" s="197"/>
      <c r="KMG9" s="30"/>
      <c r="KMH9" s="371"/>
      <c r="KMI9" s="30"/>
      <c r="KMJ9" s="371"/>
      <c r="KMK9" s="30"/>
      <c r="KML9" s="373"/>
      <c r="KMM9" s="30"/>
      <c r="KMN9" s="371"/>
      <c r="KMO9" s="482"/>
      <c r="KMP9" s="30"/>
      <c r="KMQ9" s="371"/>
      <c r="KMR9" s="482"/>
      <c r="KMS9" s="21"/>
      <c r="KMT9" s="21"/>
      <c r="KMU9" s="153"/>
      <c r="KMV9" s="197"/>
      <c r="KMW9" s="30"/>
      <c r="KMX9" s="371"/>
      <c r="KMY9" s="30"/>
      <c r="KMZ9" s="371"/>
      <c r="KNA9" s="30"/>
      <c r="KNB9" s="373"/>
      <c r="KNC9" s="30"/>
      <c r="KND9" s="371"/>
      <c r="KNE9" s="482"/>
      <c r="KNF9" s="30"/>
      <c r="KNG9" s="371"/>
      <c r="KNH9" s="482"/>
      <c r="KNI9" s="21"/>
      <c r="KNJ9" s="21"/>
      <c r="KNK9" s="153"/>
      <c r="KNL9" s="197"/>
      <c r="KNM9" s="30"/>
      <c r="KNN9" s="371"/>
      <c r="KNO9" s="30"/>
      <c r="KNP9" s="371"/>
      <c r="KNQ9" s="30"/>
      <c r="KNR9" s="373"/>
      <c r="KNS9" s="30"/>
      <c r="KNT9" s="371"/>
      <c r="KNU9" s="482"/>
      <c r="KNV9" s="30"/>
      <c r="KNW9" s="371"/>
      <c r="KNX9" s="482"/>
      <c r="KNY9" s="21"/>
      <c r="KNZ9" s="21"/>
      <c r="KOA9" s="153"/>
      <c r="KOB9" s="197"/>
      <c r="KOC9" s="30"/>
      <c r="KOD9" s="371"/>
      <c r="KOE9" s="30"/>
      <c r="KOF9" s="371"/>
      <c r="KOG9" s="30"/>
      <c r="KOH9" s="373"/>
      <c r="KOI9" s="30"/>
      <c r="KOJ9" s="371"/>
      <c r="KOK9" s="482"/>
      <c r="KOL9" s="30"/>
      <c r="KOM9" s="371"/>
      <c r="KON9" s="482"/>
      <c r="KOO9" s="21"/>
      <c r="KOP9" s="21"/>
      <c r="KOQ9" s="153"/>
      <c r="KOR9" s="197"/>
      <c r="KOS9" s="30"/>
      <c r="KOT9" s="371"/>
      <c r="KOU9" s="30"/>
      <c r="KOV9" s="371"/>
      <c r="KOW9" s="30"/>
      <c r="KOX9" s="373"/>
      <c r="KOY9" s="30"/>
      <c r="KOZ9" s="371"/>
      <c r="KPA9" s="482"/>
      <c r="KPB9" s="30"/>
      <c r="KPC9" s="371"/>
      <c r="KPD9" s="482"/>
      <c r="KPE9" s="21"/>
      <c r="KPF9" s="21"/>
      <c r="KPG9" s="153"/>
      <c r="KPH9" s="197"/>
      <c r="KPI9" s="30"/>
      <c r="KPJ9" s="371"/>
      <c r="KPK9" s="30"/>
      <c r="KPL9" s="371"/>
      <c r="KPM9" s="30"/>
      <c r="KPN9" s="373"/>
      <c r="KPO9" s="30"/>
      <c r="KPP9" s="371"/>
      <c r="KPQ9" s="482"/>
      <c r="KPR9" s="30"/>
      <c r="KPS9" s="371"/>
      <c r="KPT9" s="482"/>
      <c r="KPU9" s="21"/>
      <c r="KPV9" s="21"/>
      <c r="KPW9" s="153"/>
      <c r="KPX9" s="197"/>
      <c r="KPY9" s="30"/>
      <c r="KPZ9" s="371"/>
      <c r="KQA9" s="30"/>
      <c r="KQB9" s="371"/>
      <c r="KQC9" s="30"/>
      <c r="KQD9" s="373"/>
      <c r="KQE9" s="30"/>
      <c r="KQF9" s="371"/>
      <c r="KQG9" s="482"/>
      <c r="KQH9" s="30"/>
      <c r="KQI9" s="371"/>
      <c r="KQJ9" s="482"/>
      <c r="KQK9" s="21"/>
      <c r="KQL9" s="21"/>
      <c r="KQM9" s="153"/>
      <c r="KQN9" s="197"/>
      <c r="KQO9" s="30"/>
      <c r="KQP9" s="371"/>
      <c r="KQQ9" s="30"/>
      <c r="KQR9" s="371"/>
      <c r="KQS9" s="30"/>
      <c r="KQT9" s="373"/>
      <c r="KQU9" s="30"/>
      <c r="KQV9" s="371"/>
      <c r="KQW9" s="482"/>
      <c r="KQX9" s="30"/>
      <c r="KQY9" s="371"/>
      <c r="KQZ9" s="482"/>
      <c r="KRA9" s="21"/>
      <c r="KRB9" s="21"/>
      <c r="KRC9" s="153"/>
      <c r="KRD9" s="197"/>
      <c r="KRE9" s="30"/>
      <c r="KRF9" s="371"/>
      <c r="KRG9" s="30"/>
      <c r="KRH9" s="371"/>
      <c r="KRI9" s="30"/>
      <c r="KRJ9" s="373"/>
      <c r="KRK9" s="30"/>
      <c r="KRL9" s="371"/>
      <c r="KRM9" s="482"/>
      <c r="KRN9" s="30"/>
      <c r="KRO9" s="371"/>
      <c r="KRP9" s="482"/>
      <c r="KRQ9" s="21"/>
      <c r="KRR9" s="21"/>
      <c r="KRS9" s="153"/>
      <c r="KRT9" s="197"/>
      <c r="KRU9" s="30"/>
      <c r="KRV9" s="371"/>
      <c r="KRW9" s="30"/>
      <c r="KRX9" s="371"/>
      <c r="KRY9" s="30"/>
      <c r="KRZ9" s="373"/>
      <c r="KSA9" s="30"/>
      <c r="KSB9" s="371"/>
      <c r="KSC9" s="482"/>
      <c r="KSD9" s="30"/>
      <c r="KSE9" s="371"/>
      <c r="KSF9" s="482"/>
      <c r="KSG9" s="21"/>
      <c r="KSH9" s="21"/>
      <c r="KSI9" s="153"/>
      <c r="KSJ9" s="197"/>
      <c r="KSK9" s="30"/>
      <c r="KSL9" s="371"/>
      <c r="KSM9" s="30"/>
      <c r="KSN9" s="371"/>
      <c r="KSO9" s="30"/>
      <c r="KSP9" s="373"/>
      <c r="KSQ9" s="30"/>
      <c r="KSR9" s="371"/>
      <c r="KSS9" s="482"/>
      <c r="KST9" s="30"/>
      <c r="KSU9" s="371"/>
      <c r="KSV9" s="482"/>
      <c r="KSW9" s="21"/>
      <c r="KSX9" s="21"/>
      <c r="KSY9" s="153"/>
      <c r="KSZ9" s="197"/>
      <c r="KTA9" s="30"/>
      <c r="KTB9" s="371"/>
      <c r="KTC9" s="30"/>
      <c r="KTD9" s="371"/>
      <c r="KTE9" s="30"/>
      <c r="KTF9" s="373"/>
      <c r="KTG9" s="30"/>
      <c r="KTH9" s="371"/>
      <c r="KTI9" s="482"/>
      <c r="KTJ9" s="30"/>
      <c r="KTK9" s="371"/>
      <c r="KTL9" s="482"/>
      <c r="KTM9" s="21"/>
      <c r="KTN9" s="21"/>
      <c r="KTO9" s="153"/>
      <c r="KTP9" s="197"/>
      <c r="KTQ9" s="30"/>
      <c r="KTR9" s="371"/>
      <c r="KTS9" s="30"/>
      <c r="KTT9" s="371"/>
      <c r="KTU9" s="30"/>
      <c r="KTV9" s="373"/>
      <c r="KTW9" s="30"/>
      <c r="KTX9" s="371"/>
      <c r="KTY9" s="482"/>
      <c r="KTZ9" s="30"/>
      <c r="KUA9" s="371"/>
      <c r="KUB9" s="482"/>
      <c r="KUC9" s="21"/>
      <c r="KUD9" s="21"/>
      <c r="KUE9" s="153"/>
      <c r="KUF9" s="197"/>
      <c r="KUG9" s="30"/>
      <c r="KUH9" s="371"/>
      <c r="KUI9" s="30"/>
      <c r="KUJ9" s="371"/>
      <c r="KUK9" s="30"/>
      <c r="KUL9" s="373"/>
      <c r="KUM9" s="30"/>
      <c r="KUN9" s="371"/>
      <c r="KUO9" s="482"/>
      <c r="KUP9" s="30"/>
      <c r="KUQ9" s="371"/>
      <c r="KUR9" s="482"/>
      <c r="KUS9" s="21"/>
      <c r="KUT9" s="21"/>
      <c r="KUU9" s="153"/>
      <c r="KUV9" s="197"/>
      <c r="KUW9" s="30"/>
      <c r="KUX9" s="371"/>
      <c r="KUY9" s="30"/>
      <c r="KUZ9" s="371"/>
      <c r="KVA9" s="30"/>
      <c r="KVB9" s="373"/>
      <c r="KVC9" s="30"/>
      <c r="KVD9" s="371"/>
      <c r="KVE9" s="482"/>
      <c r="KVF9" s="30"/>
      <c r="KVG9" s="371"/>
      <c r="KVH9" s="482"/>
      <c r="KVI9" s="21"/>
      <c r="KVJ9" s="21"/>
      <c r="KVK9" s="153"/>
      <c r="KVL9" s="197"/>
      <c r="KVM9" s="30"/>
      <c r="KVN9" s="371"/>
      <c r="KVO9" s="30"/>
      <c r="KVP9" s="371"/>
      <c r="KVQ9" s="30"/>
      <c r="KVR9" s="373"/>
      <c r="KVS9" s="30"/>
      <c r="KVT9" s="371"/>
      <c r="KVU9" s="482"/>
      <c r="KVV9" s="30"/>
      <c r="KVW9" s="371"/>
      <c r="KVX9" s="482"/>
      <c r="KVY9" s="21"/>
      <c r="KVZ9" s="21"/>
      <c r="KWA9" s="153"/>
      <c r="KWB9" s="197"/>
      <c r="KWC9" s="30"/>
      <c r="KWD9" s="371"/>
      <c r="KWE9" s="30"/>
      <c r="KWF9" s="371"/>
      <c r="KWG9" s="30"/>
      <c r="KWH9" s="373"/>
      <c r="KWI9" s="30"/>
      <c r="KWJ9" s="371"/>
      <c r="KWK9" s="482"/>
      <c r="KWL9" s="30"/>
      <c r="KWM9" s="371"/>
      <c r="KWN9" s="482"/>
      <c r="KWO9" s="21"/>
      <c r="KWP9" s="21"/>
      <c r="KWQ9" s="153"/>
      <c r="KWR9" s="197"/>
      <c r="KWS9" s="30"/>
      <c r="KWT9" s="371"/>
      <c r="KWU9" s="30"/>
      <c r="KWV9" s="371"/>
      <c r="KWW9" s="30"/>
      <c r="KWX9" s="373"/>
      <c r="KWY9" s="30"/>
      <c r="KWZ9" s="371"/>
      <c r="KXA9" s="482"/>
      <c r="KXB9" s="30"/>
      <c r="KXC9" s="371"/>
      <c r="KXD9" s="482"/>
      <c r="KXE9" s="21"/>
      <c r="KXF9" s="21"/>
      <c r="KXG9" s="153"/>
      <c r="KXH9" s="197"/>
      <c r="KXI9" s="30"/>
      <c r="KXJ9" s="371"/>
      <c r="KXK9" s="30"/>
      <c r="KXL9" s="371"/>
      <c r="KXM9" s="30"/>
      <c r="KXN9" s="373"/>
      <c r="KXO9" s="30"/>
      <c r="KXP9" s="371"/>
      <c r="KXQ9" s="482"/>
      <c r="KXR9" s="30"/>
      <c r="KXS9" s="371"/>
      <c r="KXT9" s="482"/>
      <c r="KXU9" s="21"/>
      <c r="KXV9" s="21"/>
      <c r="KXW9" s="153"/>
      <c r="KXX9" s="197"/>
      <c r="KXY9" s="30"/>
      <c r="KXZ9" s="371"/>
      <c r="KYA9" s="30"/>
      <c r="KYB9" s="371"/>
      <c r="KYC9" s="30"/>
      <c r="KYD9" s="373"/>
      <c r="KYE9" s="30"/>
      <c r="KYF9" s="371"/>
      <c r="KYG9" s="482"/>
      <c r="KYH9" s="30"/>
      <c r="KYI9" s="371"/>
      <c r="KYJ9" s="482"/>
      <c r="KYK9" s="21"/>
      <c r="KYL9" s="21"/>
      <c r="KYM9" s="153"/>
      <c r="KYN9" s="197"/>
      <c r="KYO9" s="30"/>
      <c r="KYP9" s="371"/>
      <c r="KYQ9" s="30"/>
      <c r="KYR9" s="371"/>
      <c r="KYS9" s="30"/>
      <c r="KYT9" s="373"/>
      <c r="KYU9" s="30"/>
      <c r="KYV9" s="371"/>
      <c r="KYW9" s="482"/>
      <c r="KYX9" s="30"/>
      <c r="KYY9" s="371"/>
      <c r="KYZ9" s="482"/>
      <c r="KZA9" s="21"/>
      <c r="KZB9" s="21"/>
      <c r="KZC9" s="153"/>
      <c r="KZD9" s="197"/>
      <c r="KZE9" s="30"/>
      <c r="KZF9" s="371"/>
      <c r="KZG9" s="30"/>
      <c r="KZH9" s="371"/>
      <c r="KZI9" s="30"/>
      <c r="KZJ9" s="373"/>
      <c r="KZK9" s="30"/>
      <c r="KZL9" s="371"/>
      <c r="KZM9" s="482"/>
      <c r="KZN9" s="30"/>
      <c r="KZO9" s="371"/>
      <c r="KZP9" s="482"/>
      <c r="KZQ9" s="21"/>
      <c r="KZR9" s="21"/>
      <c r="KZS9" s="153"/>
      <c r="KZT9" s="197"/>
      <c r="KZU9" s="30"/>
      <c r="KZV9" s="371"/>
      <c r="KZW9" s="30"/>
      <c r="KZX9" s="371"/>
      <c r="KZY9" s="30"/>
      <c r="KZZ9" s="373"/>
      <c r="LAA9" s="30"/>
      <c r="LAB9" s="371"/>
      <c r="LAC9" s="482"/>
      <c r="LAD9" s="30"/>
      <c r="LAE9" s="371"/>
      <c r="LAF9" s="482"/>
      <c r="LAG9" s="21"/>
      <c r="LAH9" s="21"/>
      <c r="LAI9" s="153"/>
      <c r="LAJ9" s="197"/>
      <c r="LAK9" s="30"/>
      <c r="LAL9" s="371"/>
      <c r="LAM9" s="30"/>
      <c r="LAN9" s="371"/>
      <c r="LAO9" s="30"/>
      <c r="LAP9" s="373"/>
      <c r="LAQ9" s="30"/>
      <c r="LAR9" s="371"/>
      <c r="LAS9" s="482"/>
      <c r="LAT9" s="30"/>
      <c r="LAU9" s="371"/>
      <c r="LAV9" s="482"/>
      <c r="LAW9" s="21"/>
      <c r="LAX9" s="21"/>
      <c r="LAY9" s="153"/>
      <c r="LAZ9" s="197"/>
      <c r="LBA9" s="30"/>
      <c r="LBB9" s="371"/>
      <c r="LBC9" s="30"/>
      <c r="LBD9" s="371"/>
      <c r="LBE9" s="30"/>
      <c r="LBF9" s="373"/>
      <c r="LBG9" s="30"/>
      <c r="LBH9" s="371"/>
      <c r="LBI9" s="482"/>
      <c r="LBJ9" s="30"/>
      <c r="LBK9" s="371"/>
      <c r="LBL9" s="482"/>
      <c r="LBM9" s="21"/>
      <c r="LBN9" s="21"/>
      <c r="LBO9" s="153"/>
      <c r="LBP9" s="197"/>
      <c r="LBQ9" s="30"/>
      <c r="LBR9" s="371"/>
      <c r="LBS9" s="30"/>
      <c r="LBT9" s="371"/>
      <c r="LBU9" s="30"/>
      <c r="LBV9" s="373"/>
      <c r="LBW9" s="30"/>
      <c r="LBX9" s="371"/>
      <c r="LBY9" s="482"/>
      <c r="LBZ9" s="30"/>
      <c r="LCA9" s="371"/>
      <c r="LCB9" s="482"/>
      <c r="LCC9" s="21"/>
      <c r="LCD9" s="21"/>
      <c r="LCE9" s="153"/>
      <c r="LCF9" s="197"/>
      <c r="LCG9" s="30"/>
      <c r="LCH9" s="371"/>
      <c r="LCI9" s="30"/>
      <c r="LCJ9" s="371"/>
      <c r="LCK9" s="30"/>
      <c r="LCL9" s="373"/>
      <c r="LCM9" s="30"/>
      <c r="LCN9" s="371"/>
      <c r="LCO9" s="482"/>
      <c r="LCP9" s="30"/>
      <c r="LCQ9" s="371"/>
      <c r="LCR9" s="482"/>
      <c r="LCS9" s="21"/>
      <c r="LCT9" s="21"/>
      <c r="LCU9" s="153"/>
      <c r="LCV9" s="197"/>
      <c r="LCW9" s="30"/>
      <c r="LCX9" s="371"/>
      <c r="LCY9" s="30"/>
      <c r="LCZ9" s="371"/>
      <c r="LDA9" s="30"/>
      <c r="LDB9" s="373"/>
      <c r="LDC9" s="30"/>
      <c r="LDD9" s="371"/>
      <c r="LDE9" s="482"/>
      <c r="LDF9" s="30"/>
      <c r="LDG9" s="371"/>
      <c r="LDH9" s="482"/>
      <c r="LDI9" s="21"/>
      <c r="LDJ9" s="21"/>
      <c r="LDK9" s="153"/>
      <c r="LDL9" s="197"/>
      <c r="LDM9" s="30"/>
      <c r="LDN9" s="371"/>
      <c r="LDO9" s="30"/>
      <c r="LDP9" s="371"/>
      <c r="LDQ9" s="30"/>
      <c r="LDR9" s="373"/>
      <c r="LDS9" s="30"/>
      <c r="LDT9" s="371"/>
      <c r="LDU9" s="482"/>
      <c r="LDV9" s="30"/>
      <c r="LDW9" s="371"/>
      <c r="LDX9" s="482"/>
      <c r="LDY9" s="21"/>
      <c r="LDZ9" s="21"/>
      <c r="LEA9" s="153"/>
      <c r="LEB9" s="197"/>
      <c r="LEC9" s="30"/>
      <c r="LED9" s="371"/>
      <c r="LEE9" s="30"/>
      <c r="LEF9" s="371"/>
      <c r="LEG9" s="30"/>
      <c r="LEH9" s="373"/>
      <c r="LEI9" s="30"/>
      <c r="LEJ9" s="371"/>
      <c r="LEK9" s="482"/>
      <c r="LEL9" s="30"/>
      <c r="LEM9" s="371"/>
      <c r="LEN9" s="482"/>
      <c r="LEO9" s="21"/>
      <c r="LEP9" s="21"/>
      <c r="LEQ9" s="153"/>
      <c r="LER9" s="197"/>
      <c r="LES9" s="30"/>
      <c r="LET9" s="371"/>
      <c r="LEU9" s="30"/>
      <c r="LEV9" s="371"/>
      <c r="LEW9" s="30"/>
      <c r="LEX9" s="373"/>
      <c r="LEY9" s="30"/>
      <c r="LEZ9" s="371"/>
      <c r="LFA9" s="482"/>
      <c r="LFB9" s="30"/>
      <c r="LFC9" s="371"/>
      <c r="LFD9" s="482"/>
      <c r="LFE9" s="21"/>
      <c r="LFF9" s="21"/>
      <c r="LFG9" s="153"/>
      <c r="LFH9" s="197"/>
      <c r="LFI9" s="30"/>
      <c r="LFJ9" s="371"/>
      <c r="LFK9" s="30"/>
      <c r="LFL9" s="371"/>
      <c r="LFM9" s="30"/>
      <c r="LFN9" s="373"/>
      <c r="LFO9" s="30"/>
      <c r="LFP9" s="371"/>
      <c r="LFQ9" s="482"/>
      <c r="LFR9" s="30"/>
      <c r="LFS9" s="371"/>
      <c r="LFT9" s="482"/>
      <c r="LFU9" s="21"/>
      <c r="LFV9" s="21"/>
      <c r="LFW9" s="153"/>
      <c r="LFX9" s="197"/>
      <c r="LFY9" s="30"/>
      <c r="LFZ9" s="371"/>
      <c r="LGA9" s="30"/>
      <c r="LGB9" s="371"/>
      <c r="LGC9" s="30"/>
      <c r="LGD9" s="373"/>
      <c r="LGE9" s="30"/>
      <c r="LGF9" s="371"/>
      <c r="LGG9" s="482"/>
      <c r="LGH9" s="30"/>
      <c r="LGI9" s="371"/>
      <c r="LGJ9" s="482"/>
      <c r="LGK9" s="21"/>
      <c r="LGL9" s="21"/>
      <c r="LGM9" s="153"/>
      <c r="LGN9" s="197"/>
      <c r="LGO9" s="30"/>
      <c r="LGP9" s="371"/>
      <c r="LGQ9" s="30"/>
      <c r="LGR9" s="371"/>
      <c r="LGS9" s="30"/>
      <c r="LGT9" s="373"/>
      <c r="LGU9" s="30"/>
      <c r="LGV9" s="371"/>
      <c r="LGW9" s="482"/>
      <c r="LGX9" s="30"/>
      <c r="LGY9" s="371"/>
      <c r="LGZ9" s="482"/>
      <c r="LHA9" s="21"/>
      <c r="LHB9" s="21"/>
      <c r="LHC9" s="153"/>
      <c r="LHD9" s="197"/>
      <c r="LHE9" s="30"/>
      <c r="LHF9" s="371"/>
      <c r="LHG9" s="30"/>
      <c r="LHH9" s="371"/>
      <c r="LHI9" s="30"/>
      <c r="LHJ9" s="373"/>
      <c r="LHK9" s="30"/>
      <c r="LHL9" s="371"/>
      <c r="LHM9" s="482"/>
      <c r="LHN9" s="30"/>
      <c r="LHO9" s="371"/>
      <c r="LHP9" s="482"/>
      <c r="LHQ9" s="21"/>
      <c r="LHR9" s="21"/>
      <c r="LHS9" s="153"/>
      <c r="LHT9" s="197"/>
      <c r="LHU9" s="30"/>
      <c r="LHV9" s="371"/>
      <c r="LHW9" s="30"/>
      <c r="LHX9" s="371"/>
      <c r="LHY9" s="30"/>
      <c r="LHZ9" s="373"/>
      <c r="LIA9" s="30"/>
      <c r="LIB9" s="371"/>
      <c r="LIC9" s="482"/>
      <c r="LID9" s="30"/>
      <c r="LIE9" s="371"/>
      <c r="LIF9" s="482"/>
      <c r="LIG9" s="21"/>
      <c r="LIH9" s="21"/>
      <c r="LII9" s="153"/>
      <c r="LIJ9" s="197"/>
      <c r="LIK9" s="30"/>
      <c r="LIL9" s="371"/>
      <c r="LIM9" s="30"/>
      <c r="LIN9" s="371"/>
      <c r="LIO9" s="30"/>
      <c r="LIP9" s="373"/>
      <c r="LIQ9" s="30"/>
      <c r="LIR9" s="371"/>
      <c r="LIS9" s="482"/>
      <c r="LIT9" s="30"/>
      <c r="LIU9" s="371"/>
      <c r="LIV9" s="482"/>
      <c r="LIW9" s="21"/>
      <c r="LIX9" s="21"/>
      <c r="LIY9" s="153"/>
      <c r="LIZ9" s="197"/>
      <c r="LJA9" s="30"/>
      <c r="LJB9" s="371"/>
      <c r="LJC9" s="30"/>
      <c r="LJD9" s="371"/>
      <c r="LJE9" s="30"/>
      <c r="LJF9" s="373"/>
      <c r="LJG9" s="30"/>
      <c r="LJH9" s="371"/>
      <c r="LJI9" s="482"/>
      <c r="LJJ9" s="30"/>
      <c r="LJK9" s="371"/>
      <c r="LJL9" s="482"/>
      <c r="LJM9" s="21"/>
      <c r="LJN9" s="21"/>
      <c r="LJO9" s="153"/>
      <c r="LJP9" s="197"/>
      <c r="LJQ9" s="30"/>
      <c r="LJR9" s="371"/>
      <c r="LJS9" s="30"/>
      <c r="LJT9" s="371"/>
      <c r="LJU9" s="30"/>
      <c r="LJV9" s="373"/>
      <c r="LJW9" s="30"/>
      <c r="LJX9" s="371"/>
      <c r="LJY9" s="482"/>
      <c r="LJZ9" s="30"/>
      <c r="LKA9" s="371"/>
      <c r="LKB9" s="482"/>
      <c r="LKC9" s="21"/>
      <c r="LKD9" s="21"/>
      <c r="LKE9" s="153"/>
      <c r="LKF9" s="197"/>
      <c r="LKG9" s="30"/>
      <c r="LKH9" s="371"/>
      <c r="LKI9" s="30"/>
      <c r="LKJ9" s="371"/>
      <c r="LKK9" s="30"/>
      <c r="LKL9" s="373"/>
      <c r="LKM9" s="30"/>
      <c r="LKN9" s="371"/>
      <c r="LKO9" s="482"/>
      <c r="LKP9" s="30"/>
      <c r="LKQ9" s="371"/>
      <c r="LKR9" s="482"/>
      <c r="LKS9" s="21"/>
      <c r="LKT9" s="21"/>
      <c r="LKU9" s="153"/>
      <c r="LKV9" s="197"/>
      <c r="LKW9" s="30"/>
      <c r="LKX9" s="371"/>
      <c r="LKY9" s="30"/>
      <c r="LKZ9" s="371"/>
      <c r="LLA9" s="30"/>
      <c r="LLB9" s="373"/>
      <c r="LLC9" s="30"/>
      <c r="LLD9" s="371"/>
      <c r="LLE9" s="482"/>
      <c r="LLF9" s="30"/>
      <c r="LLG9" s="371"/>
      <c r="LLH9" s="482"/>
      <c r="LLI9" s="21"/>
      <c r="LLJ9" s="21"/>
      <c r="LLK9" s="153"/>
      <c r="LLL9" s="197"/>
      <c r="LLM9" s="30"/>
      <c r="LLN9" s="371"/>
      <c r="LLO9" s="30"/>
      <c r="LLP9" s="371"/>
      <c r="LLQ9" s="30"/>
      <c r="LLR9" s="373"/>
      <c r="LLS9" s="30"/>
      <c r="LLT9" s="371"/>
      <c r="LLU9" s="482"/>
      <c r="LLV9" s="30"/>
      <c r="LLW9" s="371"/>
      <c r="LLX9" s="482"/>
      <c r="LLY9" s="21"/>
      <c r="LLZ9" s="21"/>
      <c r="LMA9" s="153"/>
      <c r="LMB9" s="197"/>
      <c r="LMC9" s="30"/>
      <c r="LMD9" s="371"/>
      <c r="LME9" s="30"/>
      <c r="LMF9" s="371"/>
      <c r="LMG9" s="30"/>
      <c r="LMH9" s="373"/>
      <c r="LMI9" s="30"/>
      <c r="LMJ9" s="371"/>
      <c r="LMK9" s="482"/>
      <c r="LML9" s="30"/>
      <c r="LMM9" s="371"/>
      <c r="LMN9" s="482"/>
      <c r="LMO9" s="21"/>
      <c r="LMP9" s="21"/>
      <c r="LMQ9" s="153"/>
      <c r="LMR9" s="197"/>
      <c r="LMS9" s="30"/>
      <c r="LMT9" s="371"/>
      <c r="LMU9" s="30"/>
      <c r="LMV9" s="371"/>
      <c r="LMW9" s="30"/>
      <c r="LMX9" s="373"/>
      <c r="LMY9" s="30"/>
      <c r="LMZ9" s="371"/>
      <c r="LNA9" s="482"/>
      <c r="LNB9" s="30"/>
      <c r="LNC9" s="371"/>
      <c r="LND9" s="482"/>
      <c r="LNE9" s="21"/>
      <c r="LNF9" s="21"/>
      <c r="LNG9" s="153"/>
      <c r="LNH9" s="197"/>
      <c r="LNI9" s="30"/>
      <c r="LNJ9" s="371"/>
      <c r="LNK9" s="30"/>
      <c r="LNL9" s="371"/>
      <c r="LNM9" s="30"/>
      <c r="LNN9" s="373"/>
      <c r="LNO9" s="30"/>
      <c r="LNP9" s="371"/>
      <c r="LNQ9" s="482"/>
      <c r="LNR9" s="30"/>
      <c r="LNS9" s="371"/>
      <c r="LNT9" s="482"/>
      <c r="LNU9" s="21"/>
      <c r="LNV9" s="21"/>
      <c r="LNW9" s="153"/>
      <c r="LNX9" s="197"/>
      <c r="LNY9" s="30"/>
      <c r="LNZ9" s="371"/>
      <c r="LOA9" s="30"/>
      <c r="LOB9" s="371"/>
      <c r="LOC9" s="30"/>
      <c r="LOD9" s="373"/>
      <c r="LOE9" s="30"/>
      <c r="LOF9" s="371"/>
      <c r="LOG9" s="482"/>
      <c r="LOH9" s="30"/>
      <c r="LOI9" s="371"/>
      <c r="LOJ9" s="482"/>
      <c r="LOK9" s="21"/>
      <c r="LOL9" s="21"/>
      <c r="LOM9" s="153"/>
      <c r="LON9" s="197"/>
      <c r="LOO9" s="30"/>
      <c r="LOP9" s="371"/>
      <c r="LOQ9" s="30"/>
      <c r="LOR9" s="371"/>
      <c r="LOS9" s="30"/>
      <c r="LOT9" s="373"/>
      <c r="LOU9" s="30"/>
      <c r="LOV9" s="371"/>
      <c r="LOW9" s="482"/>
      <c r="LOX9" s="30"/>
      <c r="LOY9" s="371"/>
      <c r="LOZ9" s="482"/>
      <c r="LPA9" s="21"/>
      <c r="LPB9" s="21"/>
      <c r="LPC9" s="153"/>
      <c r="LPD9" s="197"/>
      <c r="LPE9" s="30"/>
      <c r="LPF9" s="371"/>
      <c r="LPG9" s="30"/>
      <c r="LPH9" s="371"/>
      <c r="LPI9" s="30"/>
      <c r="LPJ9" s="373"/>
      <c r="LPK9" s="30"/>
      <c r="LPL9" s="371"/>
      <c r="LPM9" s="482"/>
      <c r="LPN9" s="30"/>
      <c r="LPO9" s="371"/>
      <c r="LPP9" s="482"/>
      <c r="LPQ9" s="21"/>
      <c r="LPR9" s="21"/>
      <c r="LPS9" s="153"/>
      <c r="LPT9" s="197"/>
      <c r="LPU9" s="30"/>
      <c r="LPV9" s="371"/>
      <c r="LPW9" s="30"/>
      <c r="LPX9" s="371"/>
      <c r="LPY9" s="30"/>
      <c r="LPZ9" s="373"/>
      <c r="LQA9" s="30"/>
      <c r="LQB9" s="371"/>
      <c r="LQC9" s="482"/>
      <c r="LQD9" s="30"/>
      <c r="LQE9" s="371"/>
      <c r="LQF9" s="482"/>
      <c r="LQG9" s="21"/>
      <c r="LQH9" s="21"/>
      <c r="LQI9" s="153"/>
      <c r="LQJ9" s="197"/>
      <c r="LQK9" s="30"/>
      <c r="LQL9" s="371"/>
      <c r="LQM9" s="30"/>
      <c r="LQN9" s="371"/>
      <c r="LQO9" s="30"/>
      <c r="LQP9" s="373"/>
      <c r="LQQ9" s="30"/>
      <c r="LQR9" s="371"/>
      <c r="LQS9" s="482"/>
      <c r="LQT9" s="30"/>
      <c r="LQU9" s="371"/>
      <c r="LQV9" s="482"/>
      <c r="LQW9" s="21"/>
      <c r="LQX9" s="21"/>
      <c r="LQY9" s="153"/>
      <c r="LQZ9" s="197"/>
      <c r="LRA9" s="30"/>
      <c r="LRB9" s="371"/>
      <c r="LRC9" s="30"/>
      <c r="LRD9" s="371"/>
      <c r="LRE9" s="30"/>
      <c r="LRF9" s="373"/>
      <c r="LRG9" s="30"/>
      <c r="LRH9" s="371"/>
      <c r="LRI9" s="482"/>
      <c r="LRJ9" s="30"/>
      <c r="LRK9" s="371"/>
      <c r="LRL9" s="482"/>
      <c r="LRM9" s="21"/>
      <c r="LRN9" s="21"/>
      <c r="LRO9" s="153"/>
      <c r="LRP9" s="197"/>
      <c r="LRQ9" s="30"/>
      <c r="LRR9" s="371"/>
      <c r="LRS9" s="30"/>
      <c r="LRT9" s="371"/>
      <c r="LRU9" s="30"/>
      <c r="LRV9" s="373"/>
      <c r="LRW9" s="30"/>
      <c r="LRX9" s="371"/>
      <c r="LRY9" s="482"/>
      <c r="LRZ9" s="30"/>
      <c r="LSA9" s="371"/>
      <c r="LSB9" s="482"/>
      <c r="LSC9" s="21"/>
      <c r="LSD9" s="21"/>
      <c r="LSE9" s="153"/>
      <c r="LSF9" s="197"/>
      <c r="LSG9" s="30"/>
      <c r="LSH9" s="371"/>
      <c r="LSI9" s="30"/>
      <c r="LSJ9" s="371"/>
      <c r="LSK9" s="30"/>
      <c r="LSL9" s="373"/>
      <c r="LSM9" s="30"/>
      <c r="LSN9" s="371"/>
      <c r="LSO9" s="482"/>
      <c r="LSP9" s="30"/>
      <c r="LSQ9" s="371"/>
      <c r="LSR9" s="482"/>
      <c r="LSS9" s="21"/>
      <c r="LST9" s="21"/>
      <c r="LSU9" s="153"/>
      <c r="LSV9" s="197"/>
      <c r="LSW9" s="30"/>
      <c r="LSX9" s="371"/>
      <c r="LSY9" s="30"/>
      <c r="LSZ9" s="371"/>
      <c r="LTA9" s="30"/>
      <c r="LTB9" s="373"/>
      <c r="LTC9" s="30"/>
      <c r="LTD9" s="371"/>
      <c r="LTE9" s="482"/>
      <c r="LTF9" s="30"/>
      <c r="LTG9" s="371"/>
      <c r="LTH9" s="482"/>
      <c r="LTI9" s="21"/>
      <c r="LTJ9" s="21"/>
      <c r="LTK9" s="153"/>
      <c r="LTL9" s="197"/>
      <c r="LTM9" s="30"/>
      <c r="LTN9" s="371"/>
      <c r="LTO9" s="30"/>
      <c r="LTP9" s="371"/>
      <c r="LTQ9" s="30"/>
      <c r="LTR9" s="373"/>
      <c r="LTS9" s="30"/>
      <c r="LTT9" s="371"/>
      <c r="LTU9" s="482"/>
      <c r="LTV9" s="30"/>
      <c r="LTW9" s="371"/>
      <c r="LTX9" s="482"/>
      <c r="LTY9" s="21"/>
      <c r="LTZ9" s="21"/>
      <c r="LUA9" s="153"/>
      <c r="LUB9" s="197"/>
      <c r="LUC9" s="30"/>
      <c r="LUD9" s="371"/>
      <c r="LUE9" s="30"/>
      <c r="LUF9" s="371"/>
      <c r="LUG9" s="30"/>
      <c r="LUH9" s="373"/>
      <c r="LUI9" s="30"/>
      <c r="LUJ9" s="371"/>
      <c r="LUK9" s="482"/>
      <c r="LUL9" s="30"/>
      <c r="LUM9" s="371"/>
      <c r="LUN9" s="482"/>
      <c r="LUO9" s="21"/>
      <c r="LUP9" s="21"/>
      <c r="LUQ9" s="153"/>
      <c r="LUR9" s="197"/>
      <c r="LUS9" s="30"/>
      <c r="LUT9" s="371"/>
      <c r="LUU9" s="30"/>
      <c r="LUV9" s="371"/>
      <c r="LUW9" s="30"/>
      <c r="LUX9" s="373"/>
      <c r="LUY9" s="30"/>
      <c r="LUZ9" s="371"/>
      <c r="LVA9" s="482"/>
      <c r="LVB9" s="30"/>
      <c r="LVC9" s="371"/>
      <c r="LVD9" s="482"/>
      <c r="LVE9" s="21"/>
      <c r="LVF9" s="21"/>
      <c r="LVG9" s="153"/>
      <c r="LVH9" s="197"/>
      <c r="LVI9" s="30"/>
      <c r="LVJ9" s="371"/>
      <c r="LVK9" s="30"/>
      <c r="LVL9" s="371"/>
      <c r="LVM9" s="30"/>
      <c r="LVN9" s="373"/>
      <c r="LVO9" s="30"/>
      <c r="LVP9" s="371"/>
      <c r="LVQ9" s="482"/>
      <c r="LVR9" s="30"/>
      <c r="LVS9" s="371"/>
      <c r="LVT9" s="482"/>
      <c r="LVU9" s="21"/>
      <c r="LVV9" s="21"/>
      <c r="LVW9" s="153"/>
      <c r="LVX9" s="197"/>
      <c r="LVY9" s="30"/>
      <c r="LVZ9" s="371"/>
      <c r="LWA9" s="30"/>
      <c r="LWB9" s="371"/>
      <c r="LWC9" s="30"/>
      <c r="LWD9" s="373"/>
      <c r="LWE9" s="30"/>
      <c r="LWF9" s="371"/>
      <c r="LWG9" s="482"/>
      <c r="LWH9" s="30"/>
      <c r="LWI9" s="371"/>
      <c r="LWJ9" s="482"/>
      <c r="LWK9" s="21"/>
      <c r="LWL9" s="21"/>
      <c r="LWM9" s="153"/>
      <c r="LWN9" s="197"/>
      <c r="LWO9" s="30"/>
      <c r="LWP9" s="371"/>
      <c r="LWQ9" s="30"/>
      <c r="LWR9" s="371"/>
      <c r="LWS9" s="30"/>
      <c r="LWT9" s="373"/>
      <c r="LWU9" s="30"/>
      <c r="LWV9" s="371"/>
      <c r="LWW9" s="482"/>
      <c r="LWX9" s="30"/>
      <c r="LWY9" s="371"/>
      <c r="LWZ9" s="482"/>
      <c r="LXA9" s="21"/>
      <c r="LXB9" s="21"/>
      <c r="LXC9" s="153"/>
      <c r="LXD9" s="197"/>
      <c r="LXE9" s="30"/>
      <c r="LXF9" s="371"/>
      <c r="LXG9" s="30"/>
      <c r="LXH9" s="371"/>
      <c r="LXI9" s="30"/>
      <c r="LXJ9" s="373"/>
      <c r="LXK9" s="30"/>
      <c r="LXL9" s="371"/>
      <c r="LXM9" s="482"/>
      <c r="LXN9" s="30"/>
      <c r="LXO9" s="371"/>
      <c r="LXP9" s="482"/>
      <c r="LXQ9" s="21"/>
      <c r="LXR9" s="21"/>
      <c r="LXS9" s="153"/>
      <c r="LXT9" s="197"/>
      <c r="LXU9" s="30"/>
      <c r="LXV9" s="371"/>
      <c r="LXW9" s="30"/>
      <c r="LXX9" s="371"/>
      <c r="LXY9" s="30"/>
      <c r="LXZ9" s="373"/>
      <c r="LYA9" s="30"/>
      <c r="LYB9" s="371"/>
      <c r="LYC9" s="482"/>
      <c r="LYD9" s="30"/>
      <c r="LYE9" s="371"/>
      <c r="LYF9" s="482"/>
      <c r="LYG9" s="21"/>
      <c r="LYH9" s="21"/>
      <c r="LYI9" s="153"/>
      <c r="LYJ9" s="197"/>
      <c r="LYK9" s="30"/>
      <c r="LYL9" s="371"/>
      <c r="LYM9" s="30"/>
      <c r="LYN9" s="371"/>
      <c r="LYO9" s="30"/>
      <c r="LYP9" s="373"/>
      <c r="LYQ9" s="30"/>
      <c r="LYR9" s="371"/>
      <c r="LYS9" s="482"/>
      <c r="LYT9" s="30"/>
      <c r="LYU9" s="371"/>
      <c r="LYV9" s="482"/>
      <c r="LYW9" s="21"/>
      <c r="LYX9" s="21"/>
      <c r="LYY9" s="153"/>
      <c r="LYZ9" s="197"/>
      <c r="LZA9" s="30"/>
      <c r="LZB9" s="371"/>
      <c r="LZC9" s="30"/>
      <c r="LZD9" s="371"/>
      <c r="LZE9" s="30"/>
      <c r="LZF9" s="373"/>
      <c r="LZG9" s="30"/>
      <c r="LZH9" s="371"/>
      <c r="LZI9" s="482"/>
      <c r="LZJ9" s="30"/>
      <c r="LZK9" s="371"/>
      <c r="LZL9" s="482"/>
      <c r="LZM9" s="21"/>
      <c r="LZN9" s="21"/>
      <c r="LZO9" s="153"/>
      <c r="LZP9" s="197"/>
      <c r="LZQ9" s="30"/>
      <c r="LZR9" s="371"/>
      <c r="LZS9" s="30"/>
      <c r="LZT9" s="371"/>
      <c r="LZU9" s="30"/>
      <c r="LZV9" s="373"/>
      <c r="LZW9" s="30"/>
      <c r="LZX9" s="371"/>
      <c r="LZY9" s="482"/>
      <c r="LZZ9" s="30"/>
      <c r="MAA9" s="371"/>
      <c r="MAB9" s="482"/>
      <c r="MAC9" s="21"/>
      <c r="MAD9" s="21"/>
      <c r="MAE9" s="153"/>
      <c r="MAF9" s="197"/>
      <c r="MAG9" s="30"/>
      <c r="MAH9" s="371"/>
      <c r="MAI9" s="30"/>
      <c r="MAJ9" s="371"/>
      <c r="MAK9" s="30"/>
      <c r="MAL9" s="373"/>
      <c r="MAM9" s="30"/>
      <c r="MAN9" s="371"/>
      <c r="MAO9" s="482"/>
      <c r="MAP9" s="30"/>
      <c r="MAQ9" s="371"/>
      <c r="MAR9" s="482"/>
      <c r="MAS9" s="21"/>
      <c r="MAT9" s="21"/>
      <c r="MAU9" s="153"/>
      <c r="MAV9" s="197"/>
      <c r="MAW9" s="30"/>
      <c r="MAX9" s="371"/>
      <c r="MAY9" s="30"/>
      <c r="MAZ9" s="371"/>
      <c r="MBA9" s="30"/>
      <c r="MBB9" s="373"/>
      <c r="MBC9" s="30"/>
      <c r="MBD9" s="371"/>
      <c r="MBE9" s="482"/>
      <c r="MBF9" s="30"/>
      <c r="MBG9" s="371"/>
      <c r="MBH9" s="482"/>
      <c r="MBI9" s="21"/>
      <c r="MBJ9" s="21"/>
      <c r="MBK9" s="153"/>
      <c r="MBL9" s="197"/>
      <c r="MBM9" s="30"/>
      <c r="MBN9" s="371"/>
      <c r="MBO9" s="30"/>
      <c r="MBP9" s="371"/>
      <c r="MBQ9" s="30"/>
      <c r="MBR9" s="373"/>
      <c r="MBS9" s="30"/>
      <c r="MBT9" s="371"/>
      <c r="MBU9" s="482"/>
      <c r="MBV9" s="30"/>
      <c r="MBW9" s="371"/>
      <c r="MBX9" s="482"/>
      <c r="MBY9" s="21"/>
      <c r="MBZ9" s="21"/>
      <c r="MCA9" s="153"/>
      <c r="MCB9" s="197"/>
      <c r="MCC9" s="30"/>
      <c r="MCD9" s="371"/>
      <c r="MCE9" s="30"/>
      <c r="MCF9" s="371"/>
      <c r="MCG9" s="30"/>
      <c r="MCH9" s="373"/>
      <c r="MCI9" s="30"/>
      <c r="MCJ9" s="371"/>
      <c r="MCK9" s="482"/>
      <c r="MCL9" s="30"/>
      <c r="MCM9" s="371"/>
      <c r="MCN9" s="482"/>
      <c r="MCO9" s="21"/>
      <c r="MCP9" s="21"/>
      <c r="MCQ9" s="153"/>
      <c r="MCR9" s="197"/>
      <c r="MCS9" s="30"/>
      <c r="MCT9" s="371"/>
      <c r="MCU9" s="30"/>
      <c r="MCV9" s="371"/>
      <c r="MCW9" s="30"/>
      <c r="MCX9" s="373"/>
      <c r="MCY9" s="30"/>
      <c r="MCZ9" s="371"/>
      <c r="MDA9" s="482"/>
      <c r="MDB9" s="30"/>
      <c r="MDC9" s="371"/>
      <c r="MDD9" s="482"/>
      <c r="MDE9" s="21"/>
      <c r="MDF9" s="21"/>
      <c r="MDG9" s="153"/>
      <c r="MDH9" s="197"/>
      <c r="MDI9" s="30"/>
      <c r="MDJ9" s="371"/>
      <c r="MDK9" s="30"/>
      <c r="MDL9" s="371"/>
      <c r="MDM9" s="30"/>
      <c r="MDN9" s="373"/>
      <c r="MDO9" s="30"/>
      <c r="MDP9" s="371"/>
      <c r="MDQ9" s="482"/>
      <c r="MDR9" s="30"/>
      <c r="MDS9" s="371"/>
      <c r="MDT9" s="482"/>
      <c r="MDU9" s="21"/>
      <c r="MDV9" s="21"/>
      <c r="MDW9" s="153"/>
      <c r="MDX9" s="197"/>
      <c r="MDY9" s="30"/>
      <c r="MDZ9" s="371"/>
      <c r="MEA9" s="30"/>
      <c r="MEB9" s="371"/>
      <c r="MEC9" s="30"/>
      <c r="MED9" s="373"/>
      <c r="MEE9" s="30"/>
      <c r="MEF9" s="371"/>
      <c r="MEG9" s="482"/>
      <c r="MEH9" s="30"/>
      <c r="MEI9" s="371"/>
      <c r="MEJ9" s="482"/>
      <c r="MEK9" s="21"/>
      <c r="MEL9" s="21"/>
      <c r="MEM9" s="153"/>
      <c r="MEN9" s="197"/>
      <c r="MEO9" s="30"/>
      <c r="MEP9" s="371"/>
      <c r="MEQ9" s="30"/>
      <c r="MER9" s="371"/>
      <c r="MES9" s="30"/>
      <c r="MET9" s="373"/>
      <c r="MEU9" s="30"/>
      <c r="MEV9" s="371"/>
      <c r="MEW9" s="482"/>
      <c r="MEX9" s="30"/>
      <c r="MEY9" s="371"/>
      <c r="MEZ9" s="482"/>
      <c r="MFA9" s="21"/>
      <c r="MFB9" s="21"/>
      <c r="MFC9" s="153"/>
      <c r="MFD9" s="197"/>
      <c r="MFE9" s="30"/>
      <c r="MFF9" s="371"/>
      <c r="MFG9" s="30"/>
      <c r="MFH9" s="371"/>
      <c r="MFI9" s="30"/>
      <c r="MFJ9" s="373"/>
      <c r="MFK9" s="30"/>
      <c r="MFL9" s="371"/>
      <c r="MFM9" s="482"/>
      <c r="MFN9" s="30"/>
      <c r="MFO9" s="371"/>
      <c r="MFP9" s="482"/>
      <c r="MFQ9" s="21"/>
      <c r="MFR9" s="21"/>
      <c r="MFS9" s="153"/>
      <c r="MFT9" s="197"/>
      <c r="MFU9" s="30"/>
      <c r="MFV9" s="371"/>
      <c r="MFW9" s="30"/>
      <c r="MFX9" s="371"/>
      <c r="MFY9" s="30"/>
      <c r="MFZ9" s="373"/>
      <c r="MGA9" s="30"/>
      <c r="MGB9" s="371"/>
      <c r="MGC9" s="482"/>
      <c r="MGD9" s="30"/>
      <c r="MGE9" s="371"/>
      <c r="MGF9" s="482"/>
      <c r="MGG9" s="21"/>
      <c r="MGH9" s="21"/>
      <c r="MGI9" s="153"/>
      <c r="MGJ9" s="197"/>
      <c r="MGK9" s="30"/>
      <c r="MGL9" s="371"/>
      <c r="MGM9" s="30"/>
      <c r="MGN9" s="371"/>
      <c r="MGO9" s="30"/>
      <c r="MGP9" s="373"/>
      <c r="MGQ9" s="30"/>
      <c r="MGR9" s="371"/>
      <c r="MGS9" s="482"/>
      <c r="MGT9" s="30"/>
      <c r="MGU9" s="371"/>
      <c r="MGV9" s="482"/>
      <c r="MGW9" s="21"/>
      <c r="MGX9" s="21"/>
      <c r="MGY9" s="153"/>
      <c r="MGZ9" s="197"/>
      <c r="MHA9" s="30"/>
      <c r="MHB9" s="371"/>
      <c r="MHC9" s="30"/>
      <c r="MHD9" s="371"/>
      <c r="MHE9" s="30"/>
      <c r="MHF9" s="373"/>
      <c r="MHG9" s="30"/>
      <c r="MHH9" s="371"/>
      <c r="MHI9" s="482"/>
      <c r="MHJ9" s="30"/>
      <c r="MHK9" s="371"/>
      <c r="MHL9" s="482"/>
      <c r="MHM9" s="21"/>
      <c r="MHN9" s="21"/>
      <c r="MHO9" s="153"/>
      <c r="MHP9" s="197"/>
      <c r="MHQ9" s="30"/>
      <c r="MHR9" s="371"/>
      <c r="MHS9" s="30"/>
      <c r="MHT9" s="371"/>
      <c r="MHU9" s="30"/>
      <c r="MHV9" s="373"/>
      <c r="MHW9" s="30"/>
      <c r="MHX9" s="371"/>
      <c r="MHY9" s="482"/>
      <c r="MHZ9" s="30"/>
      <c r="MIA9" s="371"/>
      <c r="MIB9" s="482"/>
      <c r="MIC9" s="21"/>
      <c r="MID9" s="21"/>
      <c r="MIE9" s="153"/>
      <c r="MIF9" s="197"/>
      <c r="MIG9" s="30"/>
      <c r="MIH9" s="371"/>
      <c r="MII9" s="30"/>
      <c r="MIJ9" s="371"/>
      <c r="MIK9" s="30"/>
      <c r="MIL9" s="373"/>
      <c r="MIM9" s="30"/>
      <c r="MIN9" s="371"/>
      <c r="MIO9" s="482"/>
      <c r="MIP9" s="30"/>
      <c r="MIQ9" s="371"/>
      <c r="MIR9" s="482"/>
      <c r="MIS9" s="21"/>
      <c r="MIT9" s="21"/>
      <c r="MIU9" s="153"/>
      <c r="MIV9" s="197"/>
      <c r="MIW9" s="30"/>
      <c r="MIX9" s="371"/>
      <c r="MIY9" s="30"/>
      <c r="MIZ9" s="371"/>
      <c r="MJA9" s="30"/>
      <c r="MJB9" s="373"/>
      <c r="MJC9" s="30"/>
      <c r="MJD9" s="371"/>
      <c r="MJE9" s="482"/>
      <c r="MJF9" s="30"/>
      <c r="MJG9" s="371"/>
      <c r="MJH9" s="482"/>
      <c r="MJI9" s="21"/>
      <c r="MJJ9" s="21"/>
      <c r="MJK9" s="153"/>
      <c r="MJL9" s="197"/>
      <c r="MJM9" s="30"/>
      <c r="MJN9" s="371"/>
      <c r="MJO9" s="30"/>
      <c r="MJP9" s="371"/>
      <c r="MJQ9" s="30"/>
      <c r="MJR9" s="373"/>
      <c r="MJS9" s="30"/>
      <c r="MJT9" s="371"/>
      <c r="MJU9" s="482"/>
      <c r="MJV9" s="30"/>
      <c r="MJW9" s="371"/>
      <c r="MJX9" s="482"/>
      <c r="MJY9" s="21"/>
      <c r="MJZ9" s="21"/>
      <c r="MKA9" s="153"/>
      <c r="MKB9" s="197"/>
      <c r="MKC9" s="30"/>
      <c r="MKD9" s="371"/>
      <c r="MKE9" s="30"/>
      <c r="MKF9" s="371"/>
      <c r="MKG9" s="30"/>
      <c r="MKH9" s="373"/>
      <c r="MKI9" s="30"/>
      <c r="MKJ9" s="371"/>
      <c r="MKK9" s="482"/>
      <c r="MKL9" s="30"/>
      <c r="MKM9" s="371"/>
      <c r="MKN9" s="482"/>
      <c r="MKO9" s="21"/>
      <c r="MKP9" s="21"/>
      <c r="MKQ9" s="153"/>
      <c r="MKR9" s="197"/>
      <c r="MKS9" s="30"/>
      <c r="MKT9" s="371"/>
      <c r="MKU9" s="30"/>
      <c r="MKV9" s="371"/>
      <c r="MKW9" s="30"/>
      <c r="MKX9" s="373"/>
      <c r="MKY9" s="30"/>
      <c r="MKZ9" s="371"/>
      <c r="MLA9" s="482"/>
      <c r="MLB9" s="30"/>
      <c r="MLC9" s="371"/>
      <c r="MLD9" s="482"/>
      <c r="MLE9" s="21"/>
      <c r="MLF9" s="21"/>
      <c r="MLG9" s="153"/>
      <c r="MLH9" s="197"/>
      <c r="MLI9" s="30"/>
      <c r="MLJ9" s="371"/>
      <c r="MLK9" s="30"/>
      <c r="MLL9" s="371"/>
      <c r="MLM9" s="30"/>
      <c r="MLN9" s="373"/>
      <c r="MLO9" s="30"/>
      <c r="MLP9" s="371"/>
      <c r="MLQ9" s="482"/>
      <c r="MLR9" s="30"/>
      <c r="MLS9" s="371"/>
      <c r="MLT9" s="482"/>
      <c r="MLU9" s="21"/>
      <c r="MLV9" s="21"/>
      <c r="MLW9" s="153"/>
      <c r="MLX9" s="197"/>
      <c r="MLY9" s="30"/>
      <c r="MLZ9" s="371"/>
      <c r="MMA9" s="30"/>
      <c r="MMB9" s="371"/>
      <c r="MMC9" s="30"/>
      <c r="MMD9" s="373"/>
      <c r="MME9" s="30"/>
      <c r="MMF9" s="371"/>
      <c r="MMG9" s="482"/>
      <c r="MMH9" s="30"/>
      <c r="MMI9" s="371"/>
      <c r="MMJ9" s="482"/>
      <c r="MMK9" s="21"/>
      <c r="MML9" s="21"/>
      <c r="MMM9" s="153"/>
      <c r="MMN9" s="197"/>
      <c r="MMO9" s="30"/>
      <c r="MMP9" s="371"/>
      <c r="MMQ9" s="30"/>
      <c r="MMR9" s="371"/>
      <c r="MMS9" s="30"/>
      <c r="MMT9" s="373"/>
      <c r="MMU9" s="30"/>
      <c r="MMV9" s="371"/>
      <c r="MMW9" s="482"/>
      <c r="MMX9" s="30"/>
      <c r="MMY9" s="371"/>
      <c r="MMZ9" s="482"/>
      <c r="MNA9" s="21"/>
      <c r="MNB9" s="21"/>
      <c r="MNC9" s="153"/>
      <c r="MND9" s="197"/>
      <c r="MNE9" s="30"/>
      <c r="MNF9" s="371"/>
      <c r="MNG9" s="30"/>
      <c r="MNH9" s="371"/>
      <c r="MNI9" s="30"/>
      <c r="MNJ9" s="373"/>
      <c r="MNK9" s="30"/>
      <c r="MNL9" s="371"/>
      <c r="MNM9" s="482"/>
      <c r="MNN9" s="30"/>
      <c r="MNO9" s="371"/>
      <c r="MNP9" s="482"/>
      <c r="MNQ9" s="21"/>
      <c r="MNR9" s="21"/>
      <c r="MNS9" s="153"/>
      <c r="MNT9" s="197"/>
      <c r="MNU9" s="30"/>
      <c r="MNV9" s="371"/>
      <c r="MNW9" s="30"/>
      <c r="MNX9" s="371"/>
      <c r="MNY9" s="30"/>
      <c r="MNZ9" s="373"/>
      <c r="MOA9" s="30"/>
      <c r="MOB9" s="371"/>
      <c r="MOC9" s="482"/>
      <c r="MOD9" s="30"/>
      <c r="MOE9" s="371"/>
      <c r="MOF9" s="482"/>
      <c r="MOG9" s="21"/>
      <c r="MOH9" s="21"/>
      <c r="MOI9" s="153"/>
      <c r="MOJ9" s="197"/>
      <c r="MOK9" s="30"/>
      <c r="MOL9" s="371"/>
      <c r="MOM9" s="30"/>
      <c r="MON9" s="371"/>
      <c r="MOO9" s="30"/>
      <c r="MOP9" s="373"/>
      <c r="MOQ9" s="30"/>
      <c r="MOR9" s="371"/>
      <c r="MOS9" s="482"/>
      <c r="MOT9" s="30"/>
      <c r="MOU9" s="371"/>
      <c r="MOV9" s="482"/>
      <c r="MOW9" s="21"/>
      <c r="MOX9" s="21"/>
      <c r="MOY9" s="153"/>
      <c r="MOZ9" s="197"/>
      <c r="MPA9" s="30"/>
      <c r="MPB9" s="371"/>
      <c r="MPC9" s="30"/>
      <c r="MPD9" s="371"/>
      <c r="MPE9" s="30"/>
      <c r="MPF9" s="373"/>
      <c r="MPG9" s="30"/>
      <c r="MPH9" s="371"/>
      <c r="MPI9" s="482"/>
      <c r="MPJ9" s="30"/>
      <c r="MPK9" s="371"/>
      <c r="MPL9" s="482"/>
      <c r="MPM9" s="21"/>
      <c r="MPN9" s="21"/>
      <c r="MPO9" s="153"/>
      <c r="MPP9" s="197"/>
      <c r="MPQ9" s="30"/>
      <c r="MPR9" s="371"/>
      <c r="MPS9" s="30"/>
      <c r="MPT9" s="371"/>
      <c r="MPU9" s="30"/>
      <c r="MPV9" s="373"/>
      <c r="MPW9" s="30"/>
      <c r="MPX9" s="371"/>
      <c r="MPY9" s="482"/>
      <c r="MPZ9" s="30"/>
      <c r="MQA9" s="371"/>
      <c r="MQB9" s="482"/>
      <c r="MQC9" s="21"/>
      <c r="MQD9" s="21"/>
      <c r="MQE9" s="153"/>
      <c r="MQF9" s="197"/>
      <c r="MQG9" s="30"/>
      <c r="MQH9" s="371"/>
      <c r="MQI9" s="30"/>
      <c r="MQJ9" s="371"/>
      <c r="MQK9" s="30"/>
      <c r="MQL9" s="373"/>
      <c r="MQM9" s="30"/>
      <c r="MQN9" s="371"/>
      <c r="MQO9" s="482"/>
      <c r="MQP9" s="30"/>
      <c r="MQQ9" s="371"/>
      <c r="MQR9" s="482"/>
      <c r="MQS9" s="21"/>
      <c r="MQT9" s="21"/>
      <c r="MQU9" s="153"/>
      <c r="MQV9" s="197"/>
      <c r="MQW9" s="30"/>
      <c r="MQX9" s="371"/>
      <c r="MQY9" s="30"/>
      <c r="MQZ9" s="371"/>
      <c r="MRA9" s="30"/>
      <c r="MRB9" s="373"/>
      <c r="MRC9" s="30"/>
      <c r="MRD9" s="371"/>
      <c r="MRE9" s="482"/>
      <c r="MRF9" s="30"/>
      <c r="MRG9" s="371"/>
      <c r="MRH9" s="482"/>
      <c r="MRI9" s="21"/>
      <c r="MRJ9" s="21"/>
      <c r="MRK9" s="153"/>
      <c r="MRL9" s="197"/>
      <c r="MRM9" s="30"/>
      <c r="MRN9" s="371"/>
      <c r="MRO9" s="30"/>
      <c r="MRP9" s="371"/>
      <c r="MRQ9" s="30"/>
      <c r="MRR9" s="373"/>
      <c r="MRS9" s="30"/>
      <c r="MRT9" s="371"/>
      <c r="MRU9" s="482"/>
      <c r="MRV9" s="30"/>
      <c r="MRW9" s="371"/>
      <c r="MRX9" s="482"/>
      <c r="MRY9" s="21"/>
      <c r="MRZ9" s="21"/>
      <c r="MSA9" s="153"/>
      <c r="MSB9" s="197"/>
      <c r="MSC9" s="30"/>
      <c r="MSD9" s="371"/>
      <c r="MSE9" s="30"/>
      <c r="MSF9" s="371"/>
      <c r="MSG9" s="30"/>
      <c r="MSH9" s="373"/>
      <c r="MSI9" s="30"/>
      <c r="MSJ9" s="371"/>
      <c r="MSK9" s="482"/>
      <c r="MSL9" s="30"/>
      <c r="MSM9" s="371"/>
      <c r="MSN9" s="482"/>
      <c r="MSO9" s="21"/>
      <c r="MSP9" s="21"/>
      <c r="MSQ9" s="153"/>
      <c r="MSR9" s="197"/>
      <c r="MSS9" s="30"/>
      <c r="MST9" s="371"/>
      <c r="MSU9" s="30"/>
      <c r="MSV9" s="371"/>
      <c r="MSW9" s="30"/>
      <c r="MSX9" s="373"/>
      <c r="MSY9" s="30"/>
      <c r="MSZ9" s="371"/>
      <c r="MTA9" s="482"/>
      <c r="MTB9" s="30"/>
      <c r="MTC9" s="371"/>
      <c r="MTD9" s="482"/>
      <c r="MTE9" s="21"/>
      <c r="MTF9" s="21"/>
      <c r="MTG9" s="153"/>
      <c r="MTH9" s="197"/>
      <c r="MTI9" s="30"/>
      <c r="MTJ9" s="371"/>
      <c r="MTK9" s="30"/>
      <c r="MTL9" s="371"/>
      <c r="MTM9" s="30"/>
      <c r="MTN9" s="373"/>
      <c r="MTO9" s="30"/>
      <c r="MTP9" s="371"/>
      <c r="MTQ9" s="482"/>
      <c r="MTR9" s="30"/>
      <c r="MTS9" s="371"/>
      <c r="MTT9" s="482"/>
      <c r="MTU9" s="21"/>
      <c r="MTV9" s="21"/>
      <c r="MTW9" s="153"/>
      <c r="MTX9" s="197"/>
      <c r="MTY9" s="30"/>
      <c r="MTZ9" s="371"/>
      <c r="MUA9" s="30"/>
      <c r="MUB9" s="371"/>
      <c r="MUC9" s="30"/>
      <c r="MUD9" s="373"/>
      <c r="MUE9" s="30"/>
      <c r="MUF9" s="371"/>
      <c r="MUG9" s="482"/>
      <c r="MUH9" s="30"/>
      <c r="MUI9" s="371"/>
      <c r="MUJ9" s="482"/>
      <c r="MUK9" s="21"/>
      <c r="MUL9" s="21"/>
      <c r="MUM9" s="153"/>
      <c r="MUN9" s="197"/>
      <c r="MUO9" s="30"/>
      <c r="MUP9" s="371"/>
      <c r="MUQ9" s="30"/>
      <c r="MUR9" s="371"/>
      <c r="MUS9" s="30"/>
      <c r="MUT9" s="373"/>
      <c r="MUU9" s="30"/>
      <c r="MUV9" s="371"/>
      <c r="MUW9" s="482"/>
      <c r="MUX9" s="30"/>
      <c r="MUY9" s="371"/>
      <c r="MUZ9" s="482"/>
      <c r="MVA9" s="21"/>
      <c r="MVB9" s="21"/>
      <c r="MVC9" s="153"/>
      <c r="MVD9" s="197"/>
      <c r="MVE9" s="30"/>
      <c r="MVF9" s="371"/>
      <c r="MVG9" s="30"/>
      <c r="MVH9" s="371"/>
      <c r="MVI9" s="30"/>
      <c r="MVJ9" s="373"/>
      <c r="MVK9" s="30"/>
      <c r="MVL9" s="371"/>
      <c r="MVM9" s="482"/>
      <c r="MVN9" s="30"/>
      <c r="MVO9" s="371"/>
      <c r="MVP9" s="482"/>
      <c r="MVQ9" s="21"/>
      <c r="MVR9" s="21"/>
      <c r="MVS9" s="153"/>
      <c r="MVT9" s="197"/>
      <c r="MVU9" s="30"/>
      <c r="MVV9" s="371"/>
      <c r="MVW9" s="30"/>
      <c r="MVX9" s="371"/>
      <c r="MVY9" s="30"/>
      <c r="MVZ9" s="373"/>
      <c r="MWA9" s="30"/>
      <c r="MWB9" s="371"/>
      <c r="MWC9" s="482"/>
      <c r="MWD9" s="30"/>
      <c r="MWE9" s="371"/>
      <c r="MWF9" s="482"/>
      <c r="MWG9" s="21"/>
      <c r="MWH9" s="21"/>
      <c r="MWI9" s="153"/>
      <c r="MWJ9" s="197"/>
      <c r="MWK9" s="30"/>
      <c r="MWL9" s="371"/>
      <c r="MWM9" s="30"/>
      <c r="MWN9" s="371"/>
      <c r="MWO9" s="30"/>
      <c r="MWP9" s="373"/>
      <c r="MWQ9" s="30"/>
      <c r="MWR9" s="371"/>
      <c r="MWS9" s="482"/>
      <c r="MWT9" s="30"/>
      <c r="MWU9" s="371"/>
      <c r="MWV9" s="482"/>
      <c r="MWW9" s="21"/>
      <c r="MWX9" s="21"/>
      <c r="MWY9" s="153"/>
      <c r="MWZ9" s="197"/>
      <c r="MXA9" s="30"/>
      <c r="MXB9" s="371"/>
      <c r="MXC9" s="30"/>
      <c r="MXD9" s="371"/>
      <c r="MXE9" s="30"/>
      <c r="MXF9" s="373"/>
      <c r="MXG9" s="30"/>
      <c r="MXH9" s="371"/>
      <c r="MXI9" s="482"/>
      <c r="MXJ9" s="30"/>
      <c r="MXK9" s="371"/>
      <c r="MXL9" s="482"/>
      <c r="MXM9" s="21"/>
      <c r="MXN9" s="21"/>
      <c r="MXO9" s="153"/>
      <c r="MXP9" s="197"/>
      <c r="MXQ9" s="30"/>
      <c r="MXR9" s="371"/>
      <c r="MXS9" s="30"/>
      <c r="MXT9" s="371"/>
      <c r="MXU9" s="30"/>
      <c r="MXV9" s="373"/>
      <c r="MXW9" s="30"/>
      <c r="MXX9" s="371"/>
      <c r="MXY9" s="482"/>
      <c r="MXZ9" s="30"/>
      <c r="MYA9" s="371"/>
      <c r="MYB9" s="482"/>
      <c r="MYC9" s="21"/>
      <c r="MYD9" s="21"/>
      <c r="MYE9" s="153"/>
      <c r="MYF9" s="197"/>
      <c r="MYG9" s="30"/>
      <c r="MYH9" s="371"/>
      <c r="MYI9" s="30"/>
      <c r="MYJ9" s="371"/>
      <c r="MYK9" s="30"/>
      <c r="MYL9" s="373"/>
      <c r="MYM9" s="30"/>
      <c r="MYN9" s="371"/>
      <c r="MYO9" s="482"/>
      <c r="MYP9" s="30"/>
      <c r="MYQ9" s="371"/>
      <c r="MYR9" s="482"/>
      <c r="MYS9" s="21"/>
      <c r="MYT9" s="21"/>
      <c r="MYU9" s="153"/>
      <c r="MYV9" s="197"/>
      <c r="MYW9" s="30"/>
      <c r="MYX9" s="371"/>
      <c r="MYY9" s="30"/>
      <c r="MYZ9" s="371"/>
      <c r="MZA9" s="30"/>
      <c r="MZB9" s="373"/>
      <c r="MZC9" s="30"/>
      <c r="MZD9" s="371"/>
      <c r="MZE9" s="482"/>
      <c r="MZF9" s="30"/>
      <c r="MZG9" s="371"/>
      <c r="MZH9" s="482"/>
      <c r="MZI9" s="21"/>
      <c r="MZJ9" s="21"/>
      <c r="MZK9" s="153"/>
      <c r="MZL9" s="197"/>
      <c r="MZM9" s="30"/>
      <c r="MZN9" s="371"/>
      <c r="MZO9" s="30"/>
      <c r="MZP9" s="371"/>
      <c r="MZQ9" s="30"/>
      <c r="MZR9" s="373"/>
      <c r="MZS9" s="30"/>
      <c r="MZT9" s="371"/>
      <c r="MZU9" s="482"/>
      <c r="MZV9" s="30"/>
      <c r="MZW9" s="371"/>
      <c r="MZX9" s="482"/>
      <c r="MZY9" s="21"/>
      <c r="MZZ9" s="21"/>
      <c r="NAA9" s="153"/>
      <c r="NAB9" s="197"/>
      <c r="NAC9" s="30"/>
      <c r="NAD9" s="371"/>
      <c r="NAE9" s="30"/>
      <c r="NAF9" s="371"/>
      <c r="NAG9" s="30"/>
      <c r="NAH9" s="373"/>
      <c r="NAI9" s="30"/>
      <c r="NAJ9" s="371"/>
      <c r="NAK9" s="482"/>
      <c r="NAL9" s="30"/>
      <c r="NAM9" s="371"/>
      <c r="NAN9" s="482"/>
      <c r="NAO9" s="21"/>
      <c r="NAP9" s="21"/>
      <c r="NAQ9" s="153"/>
      <c r="NAR9" s="197"/>
      <c r="NAS9" s="30"/>
      <c r="NAT9" s="371"/>
      <c r="NAU9" s="30"/>
      <c r="NAV9" s="371"/>
      <c r="NAW9" s="30"/>
      <c r="NAX9" s="373"/>
      <c r="NAY9" s="30"/>
      <c r="NAZ9" s="371"/>
      <c r="NBA9" s="482"/>
      <c r="NBB9" s="30"/>
      <c r="NBC9" s="371"/>
      <c r="NBD9" s="482"/>
      <c r="NBE9" s="21"/>
      <c r="NBF9" s="21"/>
      <c r="NBG9" s="153"/>
      <c r="NBH9" s="197"/>
      <c r="NBI9" s="30"/>
      <c r="NBJ9" s="371"/>
      <c r="NBK9" s="30"/>
      <c r="NBL9" s="371"/>
      <c r="NBM9" s="30"/>
      <c r="NBN9" s="373"/>
      <c r="NBO9" s="30"/>
      <c r="NBP9" s="371"/>
      <c r="NBQ9" s="482"/>
      <c r="NBR9" s="30"/>
      <c r="NBS9" s="371"/>
      <c r="NBT9" s="482"/>
      <c r="NBU9" s="21"/>
      <c r="NBV9" s="21"/>
      <c r="NBW9" s="153"/>
      <c r="NBX9" s="197"/>
      <c r="NBY9" s="30"/>
      <c r="NBZ9" s="371"/>
      <c r="NCA9" s="30"/>
      <c r="NCB9" s="371"/>
      <c r="NCC9" s="30"/>
      <c r="NCD9" s="373"/>
      <c r="NCE9" s="30"/>
      <c r="NCF9" s="371"/>
      <c r="NCG9" s="482"/>
      <c r="NCH9" s="30"/>
      <c r="NCI9" s="371"/>
      <c r="NCJ9" s="482"/>
      <c r="NCK9" s="21"/>
      <c r="NCL9" s="21"/>
      <c r="NCM9" s="153"/>
      <c r="NCN9" s="197"/>
      <c r="NCO9" s="30"/>
      <c r="NCP9" s="371"/>
      <c r="NCQ9" s="30"/>
      <c r="NCR9" s="371"/>
      <c r="NCS9" s="30"/>
      <c r="NCT9" s="373"/>
      <c r="NCU9" s="30"/>
      <c r="NCV9" s="371"/>
      <c r="NCW9" s="482"/>
      <c r="NCX9" s="30"/>
      <c r="NCY9" s="371"/>
      <c r="NCZ9" s="482"/>
      <c r="NDA9" s="21"/>
      <c r="NDB9" s="21"/>
      <c r="NDC9" s="153"/>
      <c r="NDD9" s="197"/>
      <c r="NDE9" s="30"/>
      <c r="NDF9" s="371"/>
      <c r="NDG9" s="30"/>
      <c r="NDH9" s="371"/>
      <c r="NDI9" s="30"/>
      <c r="NDJ9" s="373"/>
      <c r="NDK9" s="30"/>
      <c r="NDL9" s="371"/>
      <c r="NDM9" s="482"/>
      <c r="NDN9" s="30"/>
      <c r="NDO9" s="371"/>
      <c r="NDP9" s="482"/>
      <c r="NDQ9" s="21"/>
      <c r="NDR9" s="21"/>
      <c r="NDS9" s="153"/>
      <c r="NDT9" s="197"/>
      <c r="NDU9" s="30"/>
      <c r="NDV9" s="371"/>
      <c r="NDW9" s="30"/>
      <c r="NDX9" s="371"/>
      <c r="NDY9" s="30"/>
      <c r="NDZ9" s="373"/>
      <c r="NEA9" s="30"/>
      <c r="NEB9" s="371"/>
      <c r="NEC9" s="482"/>
      <c r="NED9" s="30"/>
      <c r="NEE9" s="371"/>
      <c r="NEF9" s="482"/>
      <c r="NEG9" s="21"/>
      <c r="NEH9" s="21"/>
      <c r="NEI9" s="153"/>
      <c r="NEJ9" s="197"/>
      <c r="NEK9" s="30"/>
      <c r="NEL9" s="371"/>
      <c r="NEM9" s="30"/>
      <c r="NEN9" s="371"/>
      <c r="NEO9" s="30"/>
      <c r="NEP9" s="373"/>
      <c r="NEQ9" s="30"/>
      <c r="NER9" s="371"/>
      <c r="NES9" s="482"/>
      <c r="NET9" s="30"/>
      <c r="NEU9" s="371"/>
      <c r="NEV9" s="482"/>
      <c r="NEW9" s="21"/>
      <c r="NEX9" s="21"/>
      <c r="NEY9" s="153"/>
      <c r="NEZ9" s="197"/>
      <c r="NFA9" s="30"/>
      <c r="NFB9" s="371"/>
      <c r="NFC9" s="30"/>
      <c r="NFD9" s="371"/>
      <c r="NFE9" s="30"/>
      <c r="NFF9" s="373"/>
      <c r="NFG9" s="30"/>
      <c r="NFH9" s="371"/>
      <c r="NFI9" s="482"/>
      <c r="NFJ9" s="30"/>
      <c r="NFK9" s="371"/>
      <c r="NFL9" s="482"/>
      <c r="NFM9" s="21"/>
      <c r="NFN9" s="21"/>
      <c r="NFO9" s="153"/>
      <c r="NFP9" s="197"/>
      <c r="NFQ9" s="30"/>
      <c r="NFR9" s="371"/>
      <c r="NFS9" s="30"/>
      <c r="NFT9" s="371"/>
      <c r="NFU9" s="30"/>
      <c r="NFV9" s="373"/>
      <c r="NFW9" s="30"/>
      <c r="NFX9" s="371"/>
      <c r="NFY9" s="482"/>
      <c r="NFZ9" s="30"/>
      <c r="NGA9" s="371"/>
      <c r="NGB9" s="482"/>
      <c r="NGC9" s="21"/>
      <c r="NGD9" s="21"/>
      <c r="NGE9" s="153"/>
      <c r="NGF9" s="197"/>
      <c r="NGG9" s="30"/>
      <c r="NGH9" s="371"/>
      <c r="NGI9" s="30"/>
      <c r="NGJ9" s="371"/>
      <c r="NGK9" s="30"/>
      <c r="NGL9" s="373"/>
      <c r="NGM9" s="30"/>
      <c r="NGN9" s="371"/>
      <c r="NGO9" s="482"/>
      <c r="NGP9" s="30"/>
      <c r="NGQ9" s="371"/>
      <c r="NGR9" s="482"/>
      <c r="NGS9" s="21"/>
      <c r="NGT9" s="21"/>
      <c r="NGU9" s="153"/>
      <c r="NGV9" s="197"/>
      <c r="NGW9" s="30"/>
      <c r="NGX9" s="371"/>
      <c r="NGY9" s="30"/>
      <c r="NGZ9" s="371"/>
      <c r="NHA9" s="30"/>
      <c r="NHB9" s="373"/>
      <c r="NHC9" s="30"/>
      <c r="NHD9" s="371"/>
      <c r="NHE9" s="482"/>
      <c r="NHF9" s="30"/>
      <c r="NHG9" s="371"/>
      <c r="NHH9" s="482"/>
      <c r="NHI9" s="21"/>
      <c r="NHJ9" s="21"/>
      <c r="NHK9" s="153"/>
      <c r="NHL9" s="197"/>
      <c r="NHM9" s="30"/>
      <c r="NHN9" s="371"/>
      <c r="NHO9" s="30"/>
      <c r="NHP9" s="371"/>
      <c r="NHQ9" s="30"/>
      <c r="NHR9" s="373"/>
      <c r="NHS9" s="30"/>
      <c r="NHT9" s="371"/>
      <c r="NHU9" s="482"/>
      <c r="NHV9" s="30"/>
      <c r="NHW9" s="371"/>
      <c r="NHX9" s="482"/>
      <c r="NHY9" s="21"/>
      <c r="NHZ9" s="21"/>
      <c r="NIA9" s="153"/>
      <c r="NIB9" s="197"/>
      <c r="NIC9" s="30"/>
      <c r="NID9" s="371"/>
      <c r="NIE9" s="30"/>
      <c r="NIF9" s="371"/>
      <c r="NIG9" s="30"/>
      <c r="NIH9" s="373"/>
      <c r="NII9" s="30"/>
      <c r="NIJ9" s="371"/>
      <c r="NIK9" s="482"/>
      <c r="NIL9" s="30"/>
      <c r="NIM9" s="371"/>
      <c r="NIN9" s="482"/>
      <c r="NIO9" s="21"/>
      <c r="NIP9" s="21"/>
      <c r="NIQ9" s="153"/>
      <c r="NIR9" s="197"/>
      <c r="NIS9" s="30"/>
      <c r="NIT9" s="371"/>
      <c r="NIU9" s="30"/>
      <c r="NIV9" s="371"/>
      <c r="NIW9" s="30"/>
      <c r="NIX9" s="373"/>
      <c r="NIY9" s="30"/>
      <c r="NIZ9" s="371"/>
      <c r="NJA9" s="482"/>
      <c r="NJB9" s="30"/>
      <c r="NJC9" s="371"/>
      <c r="NJD9" s="482"/>
      <c r="NJE9" s="21"/>
      <c r="NJF9" s="21"/>
      <c r="NJG9" s="153"/>
      <c r="NJH9" s="197"/>
      <c r="NJI9" s="30"/>
      <c r="NJJ9" s="371"/>
      <c r="NJK9" s="30"/>
      <c r="NJL9" s="371"/>
      <c r="NJM9" s="30"/>
      <c r="NJN9" s="373"/>
      <c r="NJO9" s="30"/>
      <c r="NJP9" s="371"/>
      <c r="NJQ9" s="482"/>
      <c r="NJR9" s="30"/>
      <c r="NJS9" s="371"/>
      <c r="NJT9" s="482"/>
      <c r="NJU9" s="21"/>
      <c r="NJV9" s="21"/>
      <c r="NJW9" s="153"/>
      <c r="NJX9" s="197"/>
      <c r="NJY9" s="30"/>
      <c r="NJZ9" s="371"/>
      <c r="NKA9" s="30"/>
      <c r="NKB9" s="371"/>
      <c r="NKC9" s="30"/>
      <c r="NKD9" s="373"/>
      <c r="NKE9" s="30"/>
      <c r="NKF9" s="371"/>
      <c r="NKG9" s="482"/>
      <c r="NKH9" s="30"/>
      <c r="NKI9" s="371"/>
      <c r="NKJ9" s="482"/>
      <c r="NKK9" s="21"/>
      <c r="NKL9" s="21"/>
      <c r="NKM9" s="153"/>
      <c r="NKN9" s="197"/>
      <c r="NKO9" s="30"/>
      <c r="NKP9" s="371"/>
      <c r="NKQ9" s="30"/>
      <c r="NKR9" s="371"/>
      <c r="NKS9" s="30"/>
      <c r="NKT9" s="373"/>
      <c r="NKU9" s="30"/>
      <c r="NKV9" s="371"/>
      <c r="NKW9" s="482"/>
      <c r="NKX9" s="30"/>
      <c r="NKY9" s="371"/>
      <c r="NKZ9" s="482"/>
      <c r="NLA9" s="21"/>
      <c r="NLB9" s="21"/>
      <c r="NLC9" s="153"/>
      <c r="NLD9" s="197"/>
      <c r="NLE9" s="30"/>
      <c r="NLF9" s="371"/>
      <c r="NLG9" s="30"/>
      <c r="NLH9" s="371"/>
      <c r="NLI9" s="30"/>
      <c r="NLJ9" s="373"/>
      <c r="NLK9" s="30"/>
      <c r="NLL9" s="371"/>
      <c r="NLM9" s="482"/>
      <c r="NLN9" s="30"/>
      <c r="NLO9" s="371"/>
      <c r="NLP9" s="482"/>
      <c r="NLQ9" s="21"/>
      <c r="NLR9" s="21"/>
      <c r="NLS9" s="153"/>
      <c r="NLT9" s="197"/>
      <c r="NLU9" s="30"/>
      <c r="NLV9" s="371"/>
      <c r="NLW9" s="30"/>
      <c r="NLX9" s="371"/>
      <c r="NLY9" s="30"/>
      <c r="NLZ9" s="373"/>
      <c r="NMA9" s="30"/>
      <c r="NMB9" s="371"/>
      <c r="NMC9" s="482"/>
      <c r="NMD9" s="30"/>
      <c r="NME9" s="371"/>
      <c r="NMF9" s="482"/>
      <c r="NMG9" s="21"/>
      <c r="NMH9" s="21"/>
      <c r="NMI9" s="153"/>
      <c r="NMJ9" s="197"/>
      <c r="NMK9" s="30"/>
      <c r="NML9" s="371"/>
      <c r="NMM9" s="30"/>
      <c r="NMN9" s="371"/>
      <c r="NMO9" s="30"/>
      <c r="NMP9" s="373"/>
      <c r="NMQ9" s="30"/>
      <c r="NMR9" s="371"/>
      <c r="NMS9" s="482"/>
      <c r="NMT9" s="30"/>
      <c r="NMU9" s="371"/>
      <c r="NMV9" s="482"/>
      <c r="NMW9" s="21"/>
      <c r="NMX9" s="21"/>
      <c r="NMY9" s="153"/>
      <c r="NMZ9" s="197"/>
      <c r="NNA9" s="30"/>
      <c r="NNB9" s="371"/>
      <c r="NNC9" s="30"/>
      <c r="NND9" s="371"/>
      <c r="NNE9" s="30"/>
      <c r="NNF9" s="373"/>
      <c r="NNG9" s="30"/>
      <c r="NNH9" s="371"/>
      <c r="NNI9" s="482"/>
      <c r="NNJ9" s="30"/>
      <c r="NNK9" s="371"/>
      <c r="NNL9" s="482"/>
      <c r="NNM9" s="21"/>
      <c r="NNN9" s="21"/>
      <c r="NNO9" s="153"/>
      <c r="NNP9" s="197"/>
      <c r="NNQ9" s="30"/>
      <c r="NNR9" s="371"/>
      <c r="NNS9" s="30"/>
      <c r="NNT9" s="371"/>
      <c r="NNU9" s="30"/>
      <c r="NNV9" s="373"/>
      <c r="NNW9" s="30"/>
      <c r="NNX9" s="371"/>
      <c r="NNY9" s="482"/>
      <c r="NNZ9" s="30"/>
      <c r="NOA9" s="371"/>
      <c r="NOB9" s="482"/>
      <c r="NOC9" s="21"/>
      <c r="NOD9" s="21"/>
      <c r="NOE9" s="153"/>
      <c r="NOF9" s="197"/>
      <c r="NOG9" s="30"/>
      <c r="NOH9" s="371"/>
      <c r="NOI9" s="30"/>
      <c r="NOJ9" s="371"/>
      <c r="NOK9" s="30"/>
      <c r="NOL9" s="373"/>
      <c r="NOM9" s="30"/>
      <c r="NON9" s="371"/>
      <c r="NOO9" s="482"/>
      <c r="NOP9" s="30"/>
      <c r="NOQ9" s="371"/>
      <c r="NOR9" s="482"/>
      <c r="NOS9" s="21"/>
      <c r="NOT9" s="21"/>
      <c r="NOU9" s="153"/>
      <c r="NOV9" s="197"/>
      <c r="NOW9" s="30"/>
      <c r="NOX9" s="371"/>
      <c r="NOY9" s="30"/>
      <c r="NOZ9" s="371"/>
      <c r="NPA9" s="30"/>
      <c r="NPB9" s="373"/>
      <c r="NPC9" s="30"/>
      <c r="NPD9" s="371"/>
      <c r="NPE9" s="482"/>
      <c r="NPF9" s="30"/>
      <c r="NPG9" s="371"/>
      <c r="NPH9" s="482"/>
      <c r="NPI9" s="21"/>
      <c r="NPJ9" s="21"/>
      <c r="NPK9" s="153"/>
      <c r="NPL9" s="197"/>
      <c r="NPM9" s="30"/>
      <c r="NPN9" s="371"/>
      <c r="NPO9" s="30"/>
      <c r="NPP9" s="371"/>
      <c r="NPQ9" s="30"/>
      <c r="NPR9" s="373"/>
      <c r="NPS9" s="30"/>
      <c r="NPT9" s="371"/>
      <c r="NPU9" s="482"/>
      <c r="NPV9" s="30"/>
      <c r="NPW9" s="371"/>
      <c r="NPX9" s="482"/>
      <c r="NPY9" s="21"/>
      <c r="NPZ9" s="21"/>
      <c r="NQA9" s="153"/>
      <c r="NQB9" s="197"/>
      <c r="NQC9" s="30"/>
      <c r="NQD9" s="371"/>
      <c r="NQE9" s="30"/>
      <c r="NQF9" s="371"/>
      <c r="NQG9" s="30"/>
      <c r="NQH9" s="373"/>
      <c r="NQI9" s="30"/>
      <c r="NQJ9" s="371"/>
      <c r="NQK9" s="482"/>
      <c r="NQL9" s="30"/>
      <c r="NQM9" s="371"/>
      <c r="NQN9" s="482"/>
      <c r="NQO9" s="21"/>
      <c r="NQP9" s="21"/>
      <c r="NQQ9" s="153"/>
      <c r="NQR9" s="197"/>
      <c r="NQS9" s="30"/>
      <c r="NQT9" s="371"/>
      <c r="NQU9" s="30"/>
      <c r="NQV9" s="371"/>
      <c r="NQW9" s="30"/>
      <c r="NQX9" s="373"/>
      <c r="NQY9" s="30"/>
      <c r="NQZ9" s="371"/>
      <c r="NRA9" s="482"/>
      <c r="NRB9" s="30"/>
      <c r="NRC9" s="371"/>
      <c r="NRD9" s="482"/>
      <c r="NRE9" s="21"/>
      <c r="NRF9" s="21"/>
      <c r="NRG9" s="153"/>
      <c r="NRH9" s="197"/>
      <c r="NRI9" s="30"/>
      <c r="NRJ9" s="371"/>
      <c r="NRK9" s="30"/>
      <c r="NRL9" s="371"/>
      <c r="NRM9" s="30"/>
      <c r="NRN9" s="373"/>
      <c r="NRO9" s="30"/>
      <c r="NRP9" s="371"/>
      <c r="NRQ9" s="482"/>
      <c r="NRR9" s="30"/>
      <c r="NRS9" s="371"/>
      <c r="NRT9" s="482"/>
      <c r="NRU9" s="21"/>
      <c r="NRV9" s="21"/>
      <c r="NRW9" s="153"/>
      <c r="NRX9" s="197"/>
      <c r="NRY9" s="30"/>
      <c r="NRZ9" s="371"/>
      <c r="NSA9" s="30"/>
      <c r="NSB9" s="371"/>
      <c r="NSC9" s="30"/>
      <c r="NSD9" s="373"/>
      <c r="NSE9" s="30"/>
      <c r="NSF9" s="371"/>
      <c r="NSG9" s="482"/>
      <c r="NSH9" s="30"/>
      <c r="NSI9" s="371"/>
      <c r="NSJ9" s="482"/>
      <c r="NSK9" s="21"/>
      <c r="NSL9" s="21"/>
      <c r="NSM9" s="153"/>
      <c r="NSN9" s="197"/>
      <c r="NSO9" s="30"/>
      <c r="NSP9" s="371"/>
      <c r="NSQ9" s="30"/>
      <c r="NSR9" s="371"/>
      <c r="NSS9" s="30"/>
      <c r="NST9" s="373"/>
      <c r="NSU9" s="30"/>
      <c r="NSV9" s="371"/>
      <c r="NSW9" s="482"/>
      <c r="NSX9" s="30"/>
      <c r="NSY9" s="371"/>
      <c r="NSZ9" s="482"/>
      <c r="NTA9" s="21"/>
      <c r="NTB9" s="21"/>
      <c r="NTC9" s="153"/>
      <c r="NTD9" s="197"/>
      <c r="NTE9" s="30"/>
      <c r="NTF9" s="371"/>
      <c r="NTG9" s="30"/>
      <c r="NTH9" s="371"/>
      <c r="NTI9" s="30"/>
      <c r="NTJ9" s="373"/>
      <c r="NTK9" s="30"/>
      <c r="NTL9" s="371"/>
      <c r="NTM9" s="482"/>
      <c r="NTN9" s="30"/>
      <c r="NTO9" s="371"/>
      <c r="NTP9" s="482"/>
      <c r="NTQ9" s="21"/>
      <c r="NTR9" s="21"/>
      <c r="NTS9" s="153"/>
      <c r="NTT9" s="197"/>
      <c r="NTU9" s="30"/>
      <c r="NTV9" s="371"/>
      <c r="NTW9" s="30"/>
      <c r="NTX9" s="371"/>
      <c r="NTY9" s="30"/>
      <c r="NTZ9" s="373"/>
      <c r="NUA9" s="30"/>
      <c r="NUB9" s="371"/>
      <c r="NUC9" s="482"/>
      <c r="NUD9" s="30"/>
      <c r="NUE9" s="371"/>
      <c r="NUF9" s="482"/>
      <c r="NUG9" s="21"/>
      <c r="NUH9" s="21"/>
      <c r="NUI9" s="153"/>
      <c r="NUJ9" s="197"/>
      <c r="NUK9" s="30"/>
      <c r="NUL9" s="371"/>
      <c r="NUM9" s="30"/>
      <c r="NUN9" s="371"/>
      <c r="NUO9" s="30"/>
      <c r="NUP9" s="373"/>
      <c r="NUQ9" s="30"/>
      <c r="NUR9" s="371"/>
      <c r="NUS9" s="482"/>
      <c r="NUT9" s="30"/>
      <c r="NUU9" s="371"/>
      <c r="NUV9" s="482"/>
      <c r="NUW9" s="21"/>
      <c r="NUX9" s="21"/>
      <c r="NUY9" s="153"/>
      <c r="NUZ9" s="197"/>
      <c r="NVA9" s="30"/>
      <c r="NVB9" s="371"/>
      <c r="NVC9" s="30"/>
      <c r="NVD9" s="371"/>
      <c r="NVE9" s="30"/>
      <c r="NVF9" s="373"/>
      <c r="NVG9" s="30"/>
      <c r="NVH9" s="371"/>
      <c r="NVI9" s="482"/>
      <c r="NVJ9" s="30"/>
      <c r="NVK9" s="371"/>
      <c r="NVL9" s="482"/>
      <c r="NVM9" s="21"/>
      <c r="NVN9" s="21"/>
      <c r="NVO9" s="153"/>
      <c r="NVP9" s="197"/>
      <c r="NVQ9" s="30"/>
      <c r="NVR9" s="371"/>
      <c r="NVS9" s="30"/>
      <c r="NVT9" s="371"/>
      <c r="NVU9" s="30"/>
      <c r="NVV9" s="373"/>
      <c r="NVW9" s="30"/>
      <c r="NVX9" s="371"/>
      <c r="NVY9" s="482"/>
      <c r="NVZ9" s="30"/>
      <c r="NWA9" s="371"/>
      <c r="NWB9" s="482"/>
      <c r="NWC9" s="21"/>
      <c r="NWD9" s="21"/>
      <c r="NWE9" s="153"/>
      <c r="NWF9" s="197"/>
      <c r="NWG9" s="30"/>
      <c r="NWH9" s="371"/>
      <c r="NWI9" s="30"/>
      <c r="NWJ9" s="371"/>
      <c r="NWK9" s="30"/>
      <c r="NWL9" s="373"/>
      <c r="NWM9" s="30"/>
      <c r="NWN9" s="371"/>
      <c r="NWO9" s="482"/>
      <c r="NWP9" s="30"/>
      <c r="NWQ9" s="371"/>
      <c r="NWR9" s="482"/>
      <c r="NWS9" s="21"/>
      <c r="NWT9" s="21"/>
      <c r="NWU9" s="153"/>
      <c r="NWV9" s="197"/>
      <c r="NWW9" s="30"/>
      <c r="NWX9" s="371"/>
      <c r="NWY9" s="30"/>
      <c r="NWZ9" s="371"/>
      <c r="NXA9" s="30"/>
      <c r="NXB9" s="373"/>
      <c r="NXC9" s="30"/>
      <c r="NXD9" s="371"/>
      <c r="NXE9" s="482"/>
      <c r="NXF9" s="30"/>
      <c r="NXG9" s="371"/>
      <c r="NXH9" s="482"/>
      <c r="NXI9" s="21"/>
      <c r="NXJ9" s="21"/>
      <c r="NXK9" s="153"/>
      <c r="NXL9" s="197"/>
      <c r="NXM9" s="30"/>
      <c r="NXN9" s="371"/>
      <c r="NXO9" s="30"/>
      <c r="NXP9" s="371"/>
      <c r="NXQ9" s="30"/>
      <c r="NXR9" s="373"/>
      <c r="NXS9" s="30"/>
      <c r="NXT9" s="371"/>
      <c r="NXU9" s="482"/>
      <c r="NXV9" s="30"/>
      <c r="NXW9" s="371"/>
      <c r="NXX9" s="482"/>
      <c r="NXY9" s="21"/>
      <c r="NXZ9" s="21"/>
      <c r="NYA9" s="153"/>
      <c r="NYB9" s="197"/>
      <c r="NYC9" s="30"/>
      <c r="NYD9" s="371"/>
      <c r="NYE9" s="30"/>
      <c r="NYF9" s="371"/>
      <c r="NYG9" s="30"/>
      <c r="NYH9" s="373"/>
      <c r="NYI9" s="30"/>
      <c r="NYJ9" s="371"/>
      <c r="NYK9" s="482"/>
      <c r="NYL9" s="30"/>
      <c r="NYM9" s="371"/>
      <c r="NYN9" s="482"/>
      <c r="NYO9" s="21"/>
      <c r="NYP9" s="21"/>
      <c r="NYQ9" s="153"/>
      <c r="NYR9" s="197"/>
      <c r="NYS9" s="30"/>
      <c r="NYT9" s="371"/>
      <c r="NYU9" s="30"/>
      <c r="NYV9" s="371"/>
      <c r="NYW9" s="30"/>
      <c r="NYX9" s="373"/>
      <c r="NYY9" s="30"/>
      <c r="NYZ9" s="371"/>
      <c r="NZA9" s="482"/>
      <c r="NZB9" s="30"/>
      <c r="NZC9" s="371"/>
      <c r="NZD9" s="482"/>
      <c r="NZE9" s="21"/>
      <c r="NZF9" s="21"/>
      <c r="NZG9" s="153"/>
      <c r="NZH9" s="197"/>
      <c r="NZI9" s="30"/>
      <c r="NZJ9" s="371"/>
      <c r="NZK9" s="30"/>
      <c r="NZL9" s="371"/>
      <c r="NZM9" s="30"/>
      <c r="NZN9" s="373"/>
      <c r="NZO9" s="30"/>
      <c r="NZP9" s="371"/>
      <c r="NZQ9" s="482"/>
      <c r="NZR9" s="30"/>
      <c r="NZS9" s="371"/>
      <c r="NZT9" s="482"/>
      <c r="NZU9" s="21"/>
      <c r="NZV9" s="21"/>
      <c r="NZW9" s="153"/>
      <c r="NZX9" s="197"/>
      <c r="NZY9" s="30"/>
      <c r="NZZ9" s="371"/>
      <c r="OAA9" s="30"/>
      <c r="OAB9" s="371"/>
      <c r="OAC9" s="30"/>
      <c r="OAD9" s="373"/>
      <c r="OAE9" s="30"/>
      <c r="OAF9" s="371"/>
      <c r="OAG9" s="482"/>
      <c r="OAH9" s="30"/>
      <c r="OAI9" s="371"/>
      <c r="OAJ9" s="482"/>
      <c r="OAK9" s="21"/>
      <c r="OAL9" s="21"/>
      <c r="OAM9" s="153"/>
      <c r="OAN9" s="197"/>
      <c r="OAO9" s="30"/>
      <c r="OAP9" s="371"/>
      <c r="OAQ9" s="30"/>
      <c r="OAR9" s="371"/>
      <c r="OAS9" s="30"/>
      <c r="OAT9" s="373"/>
      <c r="OAU9" s="30"/>
      <c r="OAV9" s="371"/>
      <c r="OAW9" s="482"/>
      <c r="OAX9" s="30"/>
      <c r="OAY9" s="371"/>
      <c r="OAZ9" s="482"/>
      <c r="OBA9" s="21"/>
      <c r="OBB9" s="21"/>
      <c r="OBC9" s="153"/>
      <c r="OBD9" s="197"/>
      <c r="OBE9" s="30"/>
      <c r="OBF9" s="371"/>
      <c r="OBG9" s="30"/>
      <c r="OBH9" s="371"/>
      <c r="OBI9" s="30"/>
      <c r="OBJ9" s="373"/>
      <c r="OBK9" s="30"/>
      <c r="OBL9" s="371"/>
      <c r="OBM9" s="482"/>
      <c r="OBN9" s="30"/>
      <c r="OBO9" s="371"/>
      <c r="OBP9" s="482"/>
      <c r="OBQ9" s="21"/>
      <c r="OBR9" s="21"/>
      <c r="OBS9" s="153"/>
      <c r="OBT9" s="197"/>
      <c r="OBU9" s="30"/>
      <c r="OBV9" s="371"/>
      <c r="OBW9" s="30"/>
      <c r="OBX9" s="371"/>
      <c r="OBY9" s="30"/>
      <c r="OBZ9" s="373"/>
      <c r="OCA9" s="30"/>
      <c r="OCB9" s="371"/>
      <c r="OCC9" s="482"/>
      <c r="OCD9" s="30"/>
      <c r="OCE9" s="371"/>
      <c r="OCF9" s="482"/>
      <c r="OCG9" s="21"/>
      <c r="OCH9" s="21"/>
      <c r="OCI9" s="153"/>
      <c r="OCJ9" s="197"/>
      <c r="OCK9" s="30"/>
      <c r="OCL9" s="371"/>
      <c r="OCM9" s="30"/>
      <c r="OCN9" s="371"/>
      <c r="OCO9" s="30"/>
      <c r="OCP9" s="373"/>
      <c r="OCQ9" s="30"/>
      <c r="OCR9" s="371"/>
      <c r="OCS9" s="482"/>
      <c r="OCT9" s="30"/>
      <c r="OCU9" s="371"/>
      <c r="OCV9" s="482"/>
      <c r="OCW9" s="21"/>
      <c r="OCX9" s="21"/>
      <c r="OCY9" s="153"/>
      <c r="OCZ9" s="197"/>
      <c r="ODA9" s="30"/>
      <c r="ODB9" s="371"/>
      <c r="ODC9" s="30"/>
      <c r="ODD9" s="371"/>
      <c r="ODE9" s="30"/>
      <c r="ODF9" s="373"/>
      <c r="ODG9" s="30"/>
      <c r="ODH9" s="371"/>
      <c r="ODI9" s="482"/>
      <c r="ODJ9" s="30"/>
      <c r="ODK9" s="371"/>
      <c r="ODL9" s="482"/>
      <c r="ODM9" s="21"/>
      <c r="ODN9" s="21"/>
      <c r="ODO9" s="153"/>
      <c r="ODP9" s="197"/>
      <c r="ODQ9" s="30"/>
      <c r="ODR9" s="371"/>
      <c r="ODS9" s="30"/>
      <c r="ODT9" s="371"/>
      <c r="ODU9" s="30"/>
      <c r="ODV9" s="373"/>
      <c r="ODW9" s="30"/>
      <c r="ODX9" s="371"/>
      <c r="ODY9" s="482"/>
      <c r="ODZ9" s="30"/>
      <c r="OEA9" s="371"/>
      <c r="OEB9" s="482"/>
      <c r="OEC9" s="21"/>
      <c r="OED9" s="21"/>
      <c r="OEE9" s="153"/>
      <c r="OEF9" s="197"/>
      <c r="OEG9" s="30"/>
      <c r="OEH9" s="371"/>
      <c r="OEI9" s="30"/>
      <c r="OEJ9" s="371"/>
      <c r="OEK9" s="30"/>
      <c r="OEL9" s="373"/>
      <c r="OEM9" s="30"/>
      <c r="OEN9" s="371"/>
      <c r="OEO9" s="482"/>
      <c r="OEP9" s="30"/>
      <c r="OEQ9" s="371"/>
      <c r="OER9" s="482"/>
      <c r="OES9" s="21"/>
      <c r="OET9" s="21"/>
      <c r="OEU9" s="153"/>
      <c r="OEV9" s="197"/>
      <c r="OEW9" s="30"/>
      <c r="OEX9" s="371"/>
      <c r="OEY9" s="30"/>
      <c r="OEZ9" s="371"/>
      <c r="OFA9" s="30"/>
      <c r="OFB9" s="373"/>
      <c r="OFC9" s="30"/>
      <c r="OFD9" s="371"/>
      <c r="OFE9" s="482"/>
      <c r="OFF9" s="30"/>
      <c r="OFG9" s="371"/>
      <c r="OFH9" s="482"/>
      <c r="OFI9" s="21"/>
      <c r="OFJ9" s="21"/>
      <c r="OFK9" s="153"/>
      <c r="OFL9" s="197"/>
      <c r="OFM9" s="30"/>
      <c r="OFN9" s="371"/>
      <c r="OFO9" s="30"/>
      <c r="OFP9" s="371"/>
      <c r="OFQ9" s="30"/>
      <c r="OFR9" s="373"/>
      <c r="OFS9" s="30"/>
      <c r="OFT9" s="371"/>
      <c r="OFU9" s="482"/>
      <c r="OFV9" s="30"/>
      <c r="OFW9" s="371"/>
      <c r="OFX9" s="482"/>
      <c r="OFY9" s="21"/>
      <c r="OFZ9" s="21"/>
      <c r="OGA9" s="153"/>
      <c r="OGB9" s="197"/>
      <c r="OGC9" s="30"/>
      <c r="OGD9" s="371"/>
      <c r="OGE9" s="30"/>
      <c r="OGF9" s="371"/>
      <c r="OGG9" s="30"/>
      <c r="OGH9" s="373"/>
      <c r="OGI9" s="30"/>
      <c r="OGJ9" s="371"/>
      <c r="OGK9" s="482"/>
      <c r="OGL9" s="30"/>
      <c r="OGM9" s="371"/>
      <c r="OGN9" s="482"/>
      <c r="OGO9" s="21"/>
      <c r="OGP9" s="21"/>
      <c r="OGQ9" s="153"/>
      <c r="OGR9" s="197"/>
      <c r="OGS9" s="30"/>
      <c r="OGT9" s="371"/>
      <c r="OGU9" s="30"/>
      <c r="OGV9" s="371"/>
      <c r="OGW9" s="30"/>
      <c r="OGX9" s="373"/>
      <c r="OGY9" s="30"/>
      <c r="OGZ9" s="371"/>
      <c r="OHA9" s="482"/>
      <c r="OHB9" s="30"/>
      <c r="OHC9" s="371"/>
      <c r="OHD9" s="482"/>
      <c r="OHE9" s="21"/>
      <c r="OHF9" s="21"/>
      <c r="OHG9" s="153"/>
      <c r="OHH9" s="197"/>
      <c r="OHI9" s="30"/>
      <c r="OHJ9" s="371"/>
      <c r="OHK9" s="30"/>
      <c r="OHL9" s="371"/>
      <c r="OHM9" s="30"/>
      <c r="OHN9" s="373"/>
      <c r="OHO9" s="30"/>
      <c r="OHP9" s="371"/>
      <c r="OHQ9" s="482"/>
      <c r="OHR9" s="30"/>
      <c r="OHS9" s="371"/>
      <c r="OHT9" s="482"/>
      <c r="OHU9" s="21"/>
      <c r="OHV9" s="21"/>
      <c r="OHW9" s="153"/>
      <c r="OHX9" s="197"/>
      <c r="OHY9" s="30"/>
      <c r="OHZ9" s="371"/>
      <c r="OIA9" s="30"/>
      <c r="OIB9" s="371"/>
      <c r="OIC9" s="30"/>
      <c r="OID9" s="373"/>
      <c r="OIE9" s="30"/>
      <c r="OIF9" s="371"/>
      <c r="OIG9" s="482"/>
      <c r="OIH9" s="30"/>
      <c r="OII9" s="371"/>
      <c r="OIJ9" s="482"/>
      <c r="OIK9" s="21"/>
      <c r="OIL9" s="21"/>
      <c r="OIM9" s="153"/>
      <c r="OIN9" s="197"/>
      <c r="OIO9" s="30"/>
      <c r="OIP9" s="371"/>
      <c r="OIQ9" s="30"/>
      <c r="OIR9" s="371"/>
      <c r="OIS9" s="30"/>
      <c r="OIT9" s="373"/>
      <c r="OIU9" s="30"/>
      <c r="OIV9" s="371"/>
      <c r="OIW9" s="482"/>
      <c r="OIX9" s="30"/>
      <c r="OIY9" s="371"/>
      <c r="OIZ9" s="482"/>
      <c r="OJA9" s="21"/>
      <c r="OJB9" s="21"/>
      <c r="OJC9" s="153"/>
      <c r="OJD9" s="197"/>
      <c r="OJE9" s="30"/>
      <c r="OJF9" s="371"/>
      <c r="OJG9" s="30"/>
      <c r="OJH9" s="371"/>
      <c r="OJI9" s="30"/>
      <c r="OJJ9" s="373"/>
      <c r="OJK9" s="30"/>
      <c r="OJL9" s="371"/>
      <c r="OJM9" s="482"/>
      <c r="OJN9" s="30"/>
      <c r="OJO9" s="371"/>
      <c r="OJP9" s="482"/>
      <c r="OJQ9" s="21"/>
      <c r="OJR9" s="21"/>
      <c r="OJS9" s="153"/>
      <c r="OJT9" s="197"/>
      <c r="OJU9" s="30"/>
      <c r="OJV9" s="371"/>
      <c r="OJW9" s="30"/>
      <c r="OJX9" s="371"/>
      <c r="OJY9" s="30"/>
      <c r="OJZ9" s="373"/>
      <c r="OKA9" s="30"/>
      <c r="OKB9" s="371"/>
      <c r="OKC9" s="482"/>
      <c r="OKD9" s="30"/>
      <c r="OKE9" s="371"/>
      <c r="OKF9" s="482"/>
      <c r="OKG9" s="21"/>
      <c r="OKH9" s="21"/>
      <c r="OKI9" s="153"/>
      <c r="OKJ9" s="197"/>
      <c r="OKK9" s="30"/>
      <c r="OKL9" s="371"/>
      <c r="OKM9" s="30"/>
      <c r="OKN9" s="371"/>
      <c r="OKO9" s="30"/>
      <c r="OKP9" s="373"/>
      <c r="OKQ9" s="30"/>
      <c r="OKR9" s="371"/>
      <c r="OKS9" s="482"/>
      <c r="OKT9" s="30"/>
      <c r="OKU9" s="371"/>
      <c r="OKV9" s="482"/>
      <c r="OKW9" s="21"/>
      <c r="OKX9" s="21"/>
      <c r="OKY9" s="153"/>
      <c r="OKZ9" s="197"/>
      <c r="OLA9" s="30"/>
      <c r="OLB9" s="371"/>
      <c r="OLC9" s="30"/>
      <c r="OLD9" s="371"/>
      <c r="OLE9" s="30"/>
      <c r="OLF9" s="373"/>
      <c r="OLG9" s="30"/>
      <c r="OLH9" s="371"/>
      <c r="OLI9" s="482"/>
      <c r="OLJ9" s="30"/>
      <c r="OLK9" s="371"/>
      <c r="OLL9" s="482"/>
      <c r="OLM9" s="21"/>
      <c r="OLN9" s="21"/>
      <c r="OLO9" s="153"/>
      <c r="OLP9" s="197"/>
      <c r="OLQ9" s="30"/>
      <c r="OLR9" s="371"/>
      <c r="OLS9" s="30"/>
      <c r="OLT9" s="371"/>
      <c r="OLU9" s="30"/>
      <c r="OLV9" s="373"/>
      <c r="OLW9" s="30"/>
      <c r="OLX9" s="371"/>
      <c r="OLY9" s="482"/>
      <c r="OLZ9" s="30"/>
      <c r="OMA9" s="371"/>
      <c r="OMB9" s="482"/>
      <c r="OMC9" s="21"/>
      <c r="OMD9" s="21"/>
      <c r="OME9" s="153"/>
      <c r="OMF9" s="197"/>
      <c r="OMG9" s="30"/>
      <c r="OMH9" s="371"/>
      <c r="OMI9" s="30"/>
      <c r="OMJ9" s="371"/>
      <c r="OMK9" s="30"/>
      <c r="OML9" s="373"/>
      <c r="OMM9" s="30"/>
      <c r="OMN9" s="371"/>
      <c r="OMO9" s="482"/>
      <c r="OMP9" s="30"/>
      <c r="OMQ9" s="371"/>
      <c r="OMR9" s="482"/>
      <c r="OMS9" s="21"/>
      <c r="OMT9" s="21"/>
      <c r="OMU9" s="153"/>
      <c r="OMV9" s="197"/>
      <c r="OMW9" s="30"/>
      <c r="OMX9" s="371"/>
      <c r="OMY9" s="30"/>
      <c r="OMZ9" s="371"/>
      <c r="ONA9" s="30"/>
      <c r="ONB9" s="373"/>
      <c r="ONC9" s="30"/>
      <c r="OND9" s="371"/>
      <c r="ONE9" s="482"/>
      <c r="ONF9" s="30"/>
      <c r="ONG9" s="371"/>
      <c r="ONH9" s="482"/>
      <c r="ONI9" s="21"/>
      <c r="ONJ9" s="21"/>
      <c r="ONK9" s="153"/>
      <c r="ONL9" s="197"/>
      <c r="ONM9" s="30"/>
      <c r="ONN9" s="371"/>
      <c r="ONO9" s="30"/>
      <c r="ONP9" s="371"/>
      <c r="ONQ9" s="30"/>
      <c r="ONR9" s="373"/>
      <c r="ONS9" s="30"/>
      <c r="ONT9" s="371"/>
      <c r="ONU9" s="482"/>
      <c r="ONV9" s="30"/>
      <c r="ONW9" s="371"/>
      <c r="ONX9" s="482"/>
      <c r="ONY9" s="21"/>
      <c r="ONZ9" s="21"/>
      <c r="OOA9" s="153"/>
      <c r="OOB9" s="197"/>
      <c r="OOC9" s="30"/>
      <c r="OOD9" s="371"/>
      <c r="OOE9" s="30"/>
      <c r="OOF9" s="371"/>
      <c r="OOG9" s="30"/>
      <c r="OOH9" s="373"/>
      <c r="OOI9" s="30"/>
      <c r="OOJ9" s="371"/>
      <c r="OOK9" s="482"/>
      <c r="OOL9" s="30"/>
      <c r="OOM9" s="371"/>
      <c r="OON9" s="482"/>
      <c r="OOO9" s="21"/>
      <c r="OOP9" s="21"/>
      <c r="OOQ9" s="153"/>
      <c r="OOR9" s="197"/>
      <c r="OOS9" s="30"/>
      <c r="OOT9" s="371"/>
      <c r="OOU9" s="30"/>
      <c r="OOV9" s="371"/>
      <c r="OOW9" s="30"/>
      <c r="OOX9" s="373"/>
      <c r="OOY9" s="30"/>
      <c r="OOZ9" s="371"/>
      <c r="OPA9" s="482"/>
      <c r="OPB9" s="30"/>
      <c r="OPC9" s="371"/>
      <c r="OPD9" s="482"/>
      <c r="OPE9" s="21"/>
      <c r="OPF9" s="21"/>
      <c r="OPG9" s="153"/>
      <c r="OPH9" s="197"/>
      <c r="OPI9" s="30"/>
      <c r="OPJ9" s="371"/>
      <c r="OPK9" s="30"/>
      <c r="OPL9" s="371"/>
      <c r="OPM9" s="30"/>
      <c r="OPN9" s="373"/>
      <c r="OPO9" s="30"/>
      <c r="OPP9" s="371"/>
      <c r="OPQ9" s="482"/>
      <c r="OPR9" s="30"/>
      <c r="OPS9" s="371"/>
      <c r="OPT9" s="482"/>
      <c r="OPU9" s="21"/>
      <c r="OPV9" s="21"/>
      <c r="OPW9" s="153"/>
      <c r="OPX9" s="197"/>
      <c r="OPY9" s="30"/>
      <c r="OPZ9" s="371"/>
      <c r="OQA9" s="30"/>
      <c r="OQB9" s="371"/>
      <c r="OQC9" s="30"/>
      <c r="OQD9" s="373"/>
      <c r="OQE9" s="30"/>
      <c r="OQF9" s="371"/>
      <c r="OQG9" s="482"/>
      <c r="OQH9" s="30"/>
      <c r="OQI9" s="371"/>
      <c r="OQJ9" s="482"/>
      <c r="OQK9" s="21"/>
      <c r="OQL9" s="21"/>
      <c r="OQM9" s="153"/>
      <c r="OQN9" s="197"/>
      <c r="OQO9" s="30"/>
      <c r="OQP9" s="371"/>
      <c r="OQQ9" s="30"/>
      <c r="OQR9" s="371"/>
      <c r="OQS9" s="30"/>
      <c r="OQT9" s="373"/>
      <c r="OQU9" s="30"/>
      <c r="OQV9" s="371"/>
      <c r="OQW9" s="482"/>
      <c r="OQX9" s="30"/>
      <c r="OQY9" s="371"/>
      <c r="OQZ9" s="482"/>
      <c r="ORA9" s="21"/>
      <c r="ORB9" s="21"/>
      <c r="ORC9" s="153"/>
      <c r="ORD9" s="197"/>
      <c r="ORE9" s="30"/>
      <c r="ORF9" s="371"/>
      <c r="ORG9" s="30"/>
      <c r="ORH9" s="371"/>
      <c r="ORI9" s="30"/>
      <c r="ORJ9" s="373"/>
      <c r="ORK9" s="30"/>
      <c r="ORL9" s="371"/>
      <c r="ORM9" s="482"/>
      <c r="ORN9" s="30"/>
      <c r="ORO9" s="371"/>
      <c r="ORP9" s="482"/>
      <c r="ORQ9" s="21"/>
      <c r="ORR9" s="21"/>
      <c r="ORS9" s="153"/>
      <c r="ORT9" s="197"/>
      <c r="ORU9" s="30"/>
      <c r="ORV9" s="371"/>
      <c r="ORW9" s="30"/>
      <c r="ORX9" s="371"/>
      <c r="ORY9" s="30"/>
      <c r="ORZ9" s="373"/>
      <c r="OSA9" s="30"/>
      <c r="OSB9" s="371"/>
      <c r="OSC9" s="482"/>
      <c r="OSD9" s="30"/>
      <c r="OSE9" s="371"/>
      <c r="OSF9" s="482"/>
      <c r="OSG9" s="21"/>
      <c r="OSH9" s="21"/>
      <c r="OSI9" s="153"/>
      <c r="OSJ9" s="197"/>
      <c r="OSK9" s="30"/>
      <c r="OSL9" s="371"/>
      <c r="OSM9" s="30"/>
      <c r="OSN9" s="371"/>
      <c r="OSO9" s="30"/>
      <c r="OSP9" s="373"/>
      <c r="OSQ9" s="30"/>
      <c r="OSR9" s="371"/>
      <c r="OSS9" s="482"/>
      <c r="OST9" s="30"/>
      <c r="OSU9" s="371"/>
      <c r="OSV9" s="482"/>
      <c r="OSW9" s="21"/>
      <c r="OSX9" s="21"/>
      <c r="OSY9" s="153"/>
      <c r="OSZ9" s="197"/>
      <c r="OTA9" s="30"/>
      <c r="OTB9" s="371"/>
      <c r="OTC9" s="30"/>
      <c r="OTD9" s="371"/>
      <c r="OTE9" s="30"/>
      <c r="OTF9" s="373"/>
      <c r="OTG9" s="30"/>
      <c r="OTH9" s="371"/>
      <c r="OTI9" s="482"/>
      <c r="OTJ9" s="30"/>
      <c r="OTK9" s="371"/>
      <c r="OTL9" s="482"/>
      <c r="OTM9" s="21"/>
      <c r="OTN9" s="21"/>
      <c r="OTO9" s="153"/>
      <c r="OTP9" s="197"/>
      <c r="OTQ9" s="30"/>
      <c r="OTR9" s="371"/>
      <c r="OTS9" s="30"/>
      <c r="OTT9" s="371"/>
      <c r="OTU9" s="30"/>
      <c r="OTV9" s="373"/>
      <c r="OTW9" s="30"/>
      <c r="OTX9" s="371"/>
      <c r="OTY9" s="482"/>
      <c r="OTZ9" s="30"/>
      <c r="OUA9" s="371"/>
      <c r="OUB9" s="482"/>
      <c r="OUC9" s="21"/>
      <c r="OUD9" s="21"/>
      <c r="OUE9" s="153"/>
      <c r="OUF9" s="197"/>
      <c r="OUG9" s="30"/>
      <c r="OUH9" s="371"/>
      <c r="OUI9" s="30"/>
      <c r="OUJ9" s="371"/>
      <c r="OUK9" s="30"/>
      <c r="OUL9" s="373"/>
      <c r="OUM9" s="30"/>
      <c r="OUN9" s="371"/>
      <c r="OUO9" s="482"/>
      <c r="OUP9" s="30"/>
      <c r="OUQ9" s="371"/>
      <c r="OUR9" s="482"/>
      <c r="OUS9" s="21"/>
      <c r="OUT9" s="21"/>
      <c r="OUU9" s="153"/>
      <c r="OUV9" s="197"/>
      <c r="OUW9" s="30"/>
      <c r="OUX9" s="371"/>
      <c r="OUY9" s="30"/>
      <c r="OUZ9" s="371"/>
      <c r="OVA9" s="30"/>
      <c r="OVB9" s="373"/>
      <c r="OVC9" s="30"/>
      <c r="OVD9" s="371"/>
      <c r="OVE9" s="482"/>
      <c r="OVF9" s="30"/>
      <c r="OVG9" s="371"/>
      <c r="OVH9" s="482"/>
      <c r="OVI9" s="21"/>
      <c r="OVJ9" s="21"/>
      <c r="OVK9" s="153"/>
      <c r="OVL9" s="197"/>
      <c r="OVM9" s="30"/>
      <c r="OVN9" s="371"/>
      <c r="OVO9" s="30"/>
      <c r="OVP9" s="371"/>
      <c r="OVQ9" s="30"/>
      <c r="OVR9" s="373"/>
      <c r="OVS9" s="30"/>
      <c r="OVT9" s="371"/>
      <c r="OVU9" s="482"/>
      <c r="OVV9" s="30"/>
      <c r="OVW9" s="371"/>
      <c r="OVX9" s="482"/>
      <c r="OVY9" s="21"/>
      <c r="OVZ9" s="21"/>
      <c r="OWA9" s="153"/>
      <c r="OWB9" s="197"/>
      <c r="OWC9" s="30"/>
      <c r="OWD9" s="371"/>
      <c r="OWE9" s="30"/>
      <c r="OWF9" s="371"/>
      <c r="OWG9" s="30"/>
      <c r="OWH9" s="373"/>
      <c r="OWI9" s="30"/>
      <c r="OWJ9" s="371"/>
      <c r="OWK9" s="482"/>
      <c r="OWL9" s="30"/>
      <c r="OWM9" s="371"/>
      <c r="OWN9" s="482"/>
      <c r="OWO9" s="21"/>
      <c r="OWP9" s="21"/>
      <c r="OWQ9" s="153"/>
      <c r="OWR9" s="197"/>
      <c r="OWS9" s="30"/>
      <c r="OWT9" s="371"/>
      <c r="OWU9" s="30"/>
      <c r="OWV9" s="371"/>
      <c r="OWW9" s="30"/>
      <c r="OWX9" s="373"/>
      <c r="OWY9" s="30"/>
      <c r="OWZ9" s="371"/>
      <c r="OXA9" s="482"/>
      <c r="OXB9" s="30"/>
      <c r="OXC9" s="371"/>
      <c r="OXD9" s="482"/>
      <c r="OXE9" s="21"/>
      <c r="OXF9" s="21"/>
      <c r="OXG9" s="153"/>
      <c r="OXH9" s="197"/>
      <c r="OXI9" s="30"/>
      <c r="OXJ9" s="371"/>
      <c r="OXK9" s="30"/>
      <c r="OXL9" s="371"/>
      <c r="OXM9" s="30"/>
      <c r="OXN9" s="373"/>
      <c r="OXO9" s="30"/>
      <c r="OXP9" s="371"/>
      <c r="OXQ9" s="482"/>
      <c r="OXR9" s="30"/>
      <c r="OXS9" s="371"/>
      <c r="OXT9" s="482"/>
      <c r="OXU9" s="21"/>
      <c r="OXV9" s="21"/>
      <c r="OXW9" s="153"/>
      <c r="OXX9" s="197"/>
      <c r="OXY9" s="30"/>
      <c r="OXZ9" s="371"/>
      <c r="OYA9" s="30"/>
      <c r="OYB9" s="371"/>
      <c r="OYC9" s="30"/>
      <c r="OYD9" s="373"/>
      <c r="OYE9" s="30"/>
      <c r="OYF9" s="371"/>
      <c r="OYG9" s="482"/>
      <c r="OYH9" s="30"/>
      <c r="OYI9" s="371"/>
      <c r="OYJ9" s="482"/>
      <c r="OYK9" s="21"/>
      <c r="OYL9" s="21"/>
      <c r="OYM9" s="153"/>
      <c r="OYN9" s="197"/>
      <c r="OYO9" s="30"/>
      <c r="OYP9" s="371"/>
      <c r="OYQ9" s="30"/>
      <c r="OYR9" s="371"/>
      <c r="OYS9" s="30"/>
      <c r="OYT9" s="373"/>
      <c r="OYU9" s="30"/>
      <c r="OYV9" s="371"/>
      <c r="OYW9" s="482"/>
      <c r="OYX9" s="30"/>
      <c r="OYY9" s="371"/>
      <c r="OYZ9" s="482"/>
      <c r="OZA9" s="21"/>
      <c r="OZB9" s="21"/>
      <c r="OZC9" s="153"/>
      <c r="OZD9" s="197"/>
      <c r="OZE9" s="30"/>
      <c r="OZF9" s="371"/>
      <c r="OZG9" s="30"/>
      <c r="OZH9" s="371"/>
      <c r="OZI9" s="30"/>
      <c r="OZJ9" s="373"/>
      <c r="OZK9" s="30"/>
      <c r="OZL9" s="371"/>
      <c r="OZM9" s="482"/>
      <c r="OZN9" s="30"/>
      <c r="OZO9" s="371"/>
      <c r="OZP9" s="482"/>
      <c r="OZQ9" s="21"/>
      <c r="OZR9" s="21"/>
      <c r="OZS9" s="153"/>
      <c r="OZT9" s="197"/>
      <c r="OZU9" s="30"/>
      <c r="OZV9" s="371"/>
      <c r="OZW9" s="30"/>
      <c r="OZX9" s="371"/>
      <c r="OZY9" s="30"/>
      <c r="OZZ9" s="373"/>
      <c r="PAA9" s="30"/>
      <c r="PAB9" s="371"/>
      <c r="PAC9" s="482"/>
      <c r="PAD9" s="30"/>
      <c r="PAE9" s="371"/>
      <c r="PAF9" s="482"/>
      <c r="PAG9" s="21"/>
      <c r="PAH9" s="21"/>
      <c r="PAI9" s="153"/>
      <c r="PAJ9" s="197"/>
      <c r="PAK9" s="30"/>
      <c r="PAL9" s="371"/>
      <c r="PAM9" s="30"/>
      <c r="PAN9" s="371"/>
      <c r="PAO9" s="30"/>
      <c r="PAP9" s="373"/>
      <c r="PAQ9" s="30"/>
      <c r="PAR9" s="371"/>
      <c r="PAS9" s="482"/>
      <c r="PAT9" s="30"/>
      <c r="PAU9" s="371"/>
      <c r="PAV9" s="482"/>
      <c r="PAW9" s="21"/>
      <c r="PAX9" s="21"/>
      <c r="PAY9" s="153"/>
      <c r="PAZ9" s="197"/>
      <c r="PBA9" s="30"/>
      <c r="PBB9" s="371"/>
      <c r="PBC9" s="30"/>
      <c r="PBD9" s="371"/>
      <c r="PBE9" s="30"/>
      <c r="PBF9" s="373"/>
      <c r="PBG9" s="30"/>
      <c r="PBH9" s="371"/>
      <c r="PBI9" s="482"/>
      <c r="PBJ9" s="30"/>
      <c r="PBK9" s="371"/>
      <c r="PBL9" s="482"/>
      <c r="PBM9" s="21"/>
      <c r="PBN9" s="21"/>
      <c r="PBO9" s="153"/>
      <c r="PBP9" s="197"/>
      <c r="PBQ9" s="30"/>
      <c r="PBR9" s="371"/>
      <c r="PBS9" s="30"/>
      <c r="PBT9" s="371"/>
      <c r="PBU9" s="30"/>
      <c r="PBV9" s="373"/>
      <c r="PBW9" s="30"/>
      <c r="PBX9" s="371"/>
      <c r="PBY9" s="482"/>
      <c r="PBZ9" s="30"/>
      <c r="PCA9" s="371"/>
      <c r="PCB9" s="482"/>
      <c r="PCC9" s="21"/>
      <c r="PCD9" s="21"/>
      <c r="PCE9" s="153"/>
      <c r="PCF9" s="197"/>
      <c r="PCG9" s="30"/>
      <c r="PCH9" s="371"/>
      <c r="PCI9" s="30"/>
      <c r="PCJ9" s="371"/>
      <c r="PCK9" s="30"/>
      <c r="PCL9" s="373"/>
      <c r="PCM9" s="30"/>
      <c r="PCN9" s="371"/>
      <c r="PCO9" s="482"/>
      <c r="PCP9" s="30"/>
      <c r="PCQ9" s="371"/>
      <c r="PCR9" s="482"/>
      <c r="PCS9" s="21"/>
      <c r="PCT9" s="21"/>
      <c r="PCU9" s="153"/>
      <c r="PCV9" s="197"/>
      <c r="PCW9" s="30"/>
      <c r="PCX9" s="371"/>
      <c r="PCY9" s="30"/>
      <c r="PCZ9" s="371"/>
      <c r="PDA9" s="30"/>
      <c r="PDB9" s="373"/>
      <c r="PDC9" s="30"/>
      <c r="PDD9" s="371"/>
      <c r="PDE9" s="482"/>
      <c r="PDF9" s="30"/>
      <c r="PDG9" s="371"/>
      <c r="PDH9" s="482"/>
      <c r="PDI9" s="21"/>
      <c r="PDJ9" s="21"/>
      <c r="PDK9" s="153"/>
      <c r="PDL9" s="197"/>
      <c r="PDM9" s="30"/>
      <c r="PDN9" s="371"/>
      <c r="PDO9" s="30"/>
      <c r="PDP9" s="371"/>
      <c r="PDQ9" s="30"/>
      <c r="PDR9" s="373"/>
      <c r="PDS9" s="30"/>
      <c r="PDT9" s="371"/>
      <c r="PDU9" s="482"/>
      <c r="PDV9" s="30"/>
      <c r="PDW9" s="371"/>
      <c r="PDX9" s="482"/>
      <c r="PDY9" s="21"/>
      <c r="PDZ9" s="21"/>
      <c r="PEA9" s="153"/>
      <c r="PEB9" s="197"/>
      <c r="PEC9" s="30"/>
      <c r="PED9" s="371"/>
      <c r="PEE9" s="30"/>
      <c r="PEF9" s="371"/>
      <c r="PEG9" s="30"/>
      <c r="PEH9" s="373"/>
      <c r="PEI9" s="30"/>
      <c r="PEJ9" s="371"/>
      <c r="PEK9" s="482"/>
      <c r="PEL9" s="30"/>
      <c r="PEM9" s="371"/>
      <c r="PEN9" s="482"/>
      <c r="PEO9" s="21"/>
      <c r="PEP9" s="21"/>
      <c r="PEQ9" s="153"/>
      <c r="PER9" s="197"/>
      <c r="PES9" s="30"/>
      <c r="PET9" s="371"/>
      <c r="PEU9" s="30"/>
      <c r="PEV9" s="371"/>
      <c r="PEW9" s="30"/>
      <c r="PEX9" s="373"/>
      <c r="PEY9" s="30"/>
      <c r="PEZ9" s="371"/>
      <c r="PFA9" s="482"/>
      <c r="PFB9" s="30"/>
      <c r="PFC9" s="371"/>
      <c r="PFD9" s="482"/>
      <c r="PFE9" s="21"/>
      <c r="PFF9" s="21"/>
      <c r="PFG9" s="153"/>
      <c r="PFH9" s="197"/>
      <c r="PFI9" s="30"/>
      <c r="PFJ9" s="371"/>
      <c r="PFK9" s="30"/>
      <c r="PFL9" s="371"/>
      <c r="PFM9" s="30"/>
      <c r="PFN9" s="373"/>
      <c r="PFO9" s="30"/>
      <c r="PFP9" s="371"/>
      <c r="PFQ9" s="482"/>
      <c r="PFR9" s="30"/>
      <c r="PFS9" s="371"/>
      <c r="PFT9" s="482"/>
      <c r="PFU9" s="21"/>
      <c r="PFV9" s="21"/>
      <c r="PFW9" s="153"/>
      <c r="PFX9" s="197"/>
      <c r="PFY9" s="30"/>
      <c r="PFZ9" s="371"/>
      <c r="PGA9" s="30"/>
      <c r="PGB9" s="371"/>
      <c r="PGC9" s="30"/>
      <c r="PGD9" s="373"/>
      <c r="PGE9" s="30"/>
      <c r="PGF9" s="371"/>
      <c r="PGG9" s="482"/>
      <c r="PGH9" s="30"/>
      <c r="PGI9" s="371"/>
      <c r="PGJ9" s="482"/>
      <c r="PGK9" s="21"/>
      <c r="PGL9" s="21"/>
      <c r="PGM9" s="153"/>
      <c r="PGN9" s="197"/>
      <c r="PGO9" s="30"/>
      <c r="PGP9" s="371"/>
      <c r="PGQ9" s="30"/>
      <c r="PGR9" s="371"/>
      <c r="PGS9" s="30"/>
      <c r="PGT9" s="373"/>
      <c r="PGU9" s="30"/>
      <c r="PGV9" s="371"/>
      <c r="PGW9" s="482"/>
      <c r="PGX9" s="30"/>
      <c r="PGY9" s="371"/>
      <c r="PGZ9" s="482"/>
      <c r="PHA9" s="21"/>
      <c r="PHB9" s="21"/>
      <c r="PHC9" s="153"/>
      <c r="PHD9" s="197"/>
      <c r="PHE9" s="30"/>
      <c r="PHF9" s="371"/>
      <c r="PHG9" s="30"/>
      <c r="PHH9" s="371"/>
      <c r="PHI9" s="30"/>
      <c r="PHJ9" s="373"/>
      <c r="PHK9" s="30"/>
      <c r="PHL9" s="371"/>
      <c r="PHM9" s="482"/>
      <c r="PHN9" s="30"/>
      <c r="PHO9" s="371"/>
      <c r="PHP9" s="482"/>
      <c r="PHQ9" s="21"/>
      <c r="PHR9" s="21"/>
      <c r="PHS9" s="153"/>
      <c r="PHT9" s="197"/>
      <c r="PHU9" s="30"/>
      <c r="PHV9" s="371"/>
      <c r="PHW9" s="30"/>
      <c r="PHX9" s="371"/>
      <c r="PHY9" s="30"/>
      <c r="PHZ9" s="373"/>
      <c r="PIA9" s="30"/>
      <c r="PIB9" s="371"/>
      <c r="PIC9" s="482"/>
      <c r="PID9" s="30"/>
      <c r="PIE9" s="371"/>
      <c r="PIF9" s="482"/>
      <c r="PIG9" s="21"/>
      <c r="PIH9" s="21"/>
      <c r="PII9" s="153"/>
      <c r="PIJ9" s="197"/>
      <c r="PIK9" s="30"/>
      <c r="PIL9" s="371"/>
      <c r="PIM9" s="30"/>
      <c r="PIN9" s="371"/>
      <c r="PIO9" s="30"/>
      <c r="PIP9" s="373"/>
      <c r="PIQ9" s="30"/>
      <c r="PIR9" s="371"/>
      <c r="PIS9" s="482"/>
      <c r="PIT9" s="30"/>
      <c r="PIU9" s="371"/>
      <c r="PIV9" s="482"/>
      <c r="PIW9" s="21"/>
      <c r="PIX9" s="21"/>
      <c r="PIY9" s="153"/>
      <c r="PIZ9" s="197"/>
      <c r="PJA9" s="30"/>
      <c r="PJB9" s="371"/>
      <c r="PJC9" s="30"/>
      <c r="PJD9" s="371"/>
      <c r="PJE9" s="30"/>
      <c r="PJF9" s="373"/>
      <c r="PJG9" s="30"/>
      <c r="PJH9" s="371"/>
      <c r="PJI9" s="482"/>
      <c r="PJJ9" s="30"/>
      <c r="PJK9" s="371"/>
      <c r="PJL9" s="482"/>
      <c r="PJM9" s="21"/>
      <c r="PJN9" s="21"/>
      <c r="PJO9" s="153"/>
      <c r="PJP9" s="197"/>
      <c r="PJQ9" s="30"/>
      <c r="PJR9" s="371"/>
      <c r="PJS9" s="30"/>
      <c r="PJT9" s="371"/>
      <c r="PJU9" s="30"/>
      <c r="PJV9" s="373"/>
      <c r="PJW9" s="30"/>
      <c r="PJX9" s="371"/>
      <c r="PJY9" s="482"/>
      <c r="PJZ9" s="30"/>
      <c r="PKA9" s="371"/>
      <c r="PKB9" s="482"/>
      <c r="PKC9" s="21"/>
      <c r="PKD9" s="21"/>
      <c r="PKE9" s="153"/>
      <c r="PKF9" s="197"/>
      <c r="PKG9" s="30"/>
      <c r="PKH9" s="371"/>
      <c r="PKI9" s="30"/>
      <c r="PKJ9" s="371"/>
      <c r="PKK9" s="30"/>
      <c r="PKL9" s="373"/>
      <c r="PKM9" s="30"/>
      <c r="PKN9" s="371"/>
      <c r="PKO9" s="482"/>
      <c r="PKP9" s="30"/>
      <c r="PKQ9" s="371"/>
      <c r="PKR9" s="482"/>
      <c r="PKS9" s="21"/>
      <c r="PKT9" s="21"/>
      <c r="PKU9" s="153"/>
      <c r="PKV9" s="197"/>
      <c r="PKW9" s="30"/>
      <c r="PKX9" s="371"/>
      <c r="PKY9" s="30"/>
      <c r="PKZ9" s="371"/>
      <c r="PLA9" s="30"/>
      <c r="PLB9" s="373"/>
      <c r="PLC9" s="30"/>
      <c r="PLD9" s="371"/>
      <c r="PLE9" s="482"/>
      <c r="PLF9" s="30"/>
      <c r="PLG9" s="371"/>
      <c r="PLH9" s="482"/>
      <c r="PLI9" s="21"/>
      <c r="PLJ9" s="21"/>
      <c r="PLK9" s="153"/>
      <c r="PLL9" s="197"/>
      <c r="PLM9" s="30"/>
      <c r="PLN9" s="371"/>
      <c r="PLO9" s="30"/>
      <c r="PLP9" s="371"/>
      <c r="PLQ9" s="30"/>
      <c r="PLR9" s="373"/>
      <c r="PLS9" s="30"/>
      <c r="PLT9" s="371"/>
      <c r="PLU9" s="482"/>
      <c r="PLV9" s="30"/>
      <c r="PLW9" s="371"/>
      <c r="PLX9" s="482"/>
      <c r="PLY9" s="21"/>
      <c r="PLZ9" s="21"/>
      <c r="PMA9" s="153"/>
      <c r="PMB9" s="197"/>
      <c r="PMC9" s="30"/>
      <c r="PMD9" s="371"/>
      <c r="PME9" s="30"/>
      <c r="PMF9" s="371"/>
      <c r="PMG9" s="30"/>
      <c r="PMH9" s="373"/>
      <c r="PMI9" s="30"/>
      <c r="PMJ9" s="371"/>
      <c r="PMK9" s="482"/>
      <c r="PML9" s="30"/>
      <c r="PMM9" s="371"/>
      <c r="PMN9" s="482"/>
      <c r="PMO9" s="21"/>
      <c r="PMP9" s="21"/>
      <c r="PMQ9" s="153"/>
      <c r="PMR9" s="197"/>
      <c r="PMS9" s="30"/>
      <c r="PMT9" s="371"/>
      <c r="PMU9" s="30"/>
      <c r="PMV9" s="371"/>
      <c r="PMW9" s="30"/>
      <c r="PMX9" s="373"/>
      <c r="PMY9" s="30"/>
      <c r="PMZ9" s="371"/>
      <c r="PNA9" s="482"/>
      <c r="PNB9" s="30"/>
      <c r="PNC9" s="371"/>
      <c r="PND9" s="482"/>
      <c r="PNE9" s="21"/>
      <c r="PNF9" s="21"/>
      <c r="PNG9" s="153"/>
      <c r="PNH9" s="197"/>
      <c r="PNI9" s="30"/>
      <c r="PNJ9" s="371"/>
      <c r="PNK9" s="30"/>
      <c r="PNL9" s="371"/>
      <c r="PNM9" s="30"/>
      <c r="PNN9" s="373"/>
      <c r="PNO9" s="30"/>
      <c r="PNP9" s="371"/>
      <c r="PNQ9" s="482"/>
      <c r="PNR9" s="30"/>
      <c r="PNS9" s="371"/>
      <c r="PNT9" s="482"/>
      <c r="PNU9" s="21"/>
      <c r="PNV9" s="21"/>
      <c r="PNW9" s="153"/>
      <c r="PNX9" s="197"/>
      <c r="PNY9" s="30"/>
      <c r="PNZ9" s="371"/>
      <c r="POA9" s="30"/>
      <c r="POB9" s="371"/>
      <c r="POC9" s="30"/>
      <c r="POD9" s="373"/>
      <c r="POE9" s="30"/>
      <c r="POF9" s="371"/>
      <c r="POG9" s="482"/>
      <c r="POH9" s="30"/>
      <c r="POI9" s="371"/>
      <c r="POJ9" s="482"/>
      <c r="POK9" s="21"/>
      <c r="POL9" s="21"/>
      <c r="POM9" s="153"/>
      <c r="PON9" s="197"/>
      <c r="POO9" s="30"/>
      <c r="POP9" s="371"/>
      <c r="POQ9" s="30"/>
      <c r="POR9" s="371"/>
      <c r="POS9" s="30"/>
      <c r="POT9" s="373"/>
      <c r="POU9" s="30"/>
      <c r="POV9" s="371"/>
      <c r="POW9" s="482"/>
      <c r="POX9" s="30"/>
      <c r="POY9" s="371"/>
      <c r="POZ9" s="482"/>
      <c r="PPA9" s="21"/>
      <c r="PPB9" s="21"/>
      <c r="PPC9" s="153"/>
      <c r="PPD9" s="197"/>
      <c r="PPE9" s="30"/>
      <c r="PPF9" s="371"/>
      <c r="PPG9" s="30"/>
      <c r="PPH9" s="371"/>
      <c r="PPI9" s="30"/>
      <c r="PPJ9" s="373"/>
      <c r="PPK9" s="30"/>
      <c r="PPL9" s="371"/>
      <c r="PPM9" s="482"/>
      <c r="PPN9" s="30"/>
      <c r="PPO9" s="371"/>
      <c r="PPP9" s="482"/>
      <c r="PPQ9" s="21"/>
      <c r="PPR9" s="21"/>
      <c r="PPS9" s="153"/>
      <c r="PPT9" s="197"/>
      <c r="PPU9" s="30"/>
      <c r="PPV9" s="371"/>
      <c r="PPW9" s="30"/>
      <c r="PPX9" s="371"/>
      <c r="PPY9" s="30"/>
      <c r="PPZ9" s="373"/>
      <c r="PQA9" s="30"/>
      <c r="PQB9" s="371"/>
      <c r="PQC9" s="482"/>
      <c r="PQD9" s="30"/>
      <c r="PQE9" s="371"/>
      <c r="PQF9" s="482"/>
      <c r="PQG9" s="21"/>
      <c r="PQH9" s="21"/>
      <c r="PQI9" s="153"/>
      <c r="PQJ9" s="197"/>
      <c r="PQK9" s="30"/>
      <c r="PQL9" s="371"/>
      <c r="PQM9" s="30"/>
      <c r="PQN9" s="371"/>
      <c r="PQO9" s="30"/>
      <c r="PQP9" s="373"/>
      <c r="PQQ9" s="30"/>
      <c r="PQR9" s="371"/>
      <c r="PQS9" s="482"/>
      <c r="PQT9" s="30"/>
      <c r="PQU9" s="371"/>
      <c r="PQV9" s="482"/>
      <c r="PQW9" s="21"/>
      <c r="PQX9" s="21"/>
      <c r="PQY9" s="153"/>
      <c r="PQZ9" s="197"/>
      <c r="PRA9" s="30"/>
      <c r="PRB9" s="371"/>
      <c r="PRC9" s="30"/>
      <c r="PRD9" s="371"/>
      <c r="PRE9" s="30"/>
      <c r="PRF9" s="373"/>
      <c r="PRG9" s="30"/>
      <c r="PRH9" s="371"/>
      <c r="PRI9" s="482"/>
      <c r="PRJ9" s="30"/>
      <c r="PRK9" s="371"/>
      <c r="PRL9" s="482"/>
      <c r="PRM9" s="21"/>
      <c r="PRN9" s="21"/>
      <c r="PRO9" s="153"/>
      <c r="PRP9" s="197"/>
      <c r="PRQ9" s="30"/>
      <c r="PRR9" s="371"/>
      <c r="PRS9" s="30"/>
      <c r="PRT9" s="371"/>
      <c r="PRU9" s="30"/>
      <c r="PRV9" s="373"/>
      <c r="PRW9" s="30"/>
      <c r="PRX9" s="371"/>
      <c r="PRY9" s="482"/>
      <c r="PRZ9" s="30"/>
      <c r="PSA9" s="371"/>
      <c r="PSB9" s="482"/>
      <c r="PSC9" s="21"/>
      <c r="PSD9" s="21"/>
      <c r="PSE9" s="153"/>
      <c r="PSF9" s="197"/>
      <c r="PSG9" s="30"/>
      <c r="PSH9" s="371"/>
      <c r="PSI9" s="30"/>
      <c r="PSJ9" s="371"/>
      <c r="PSK9" s="30"/>
      <c r="PSL9" s="373"/>
      <c r="PSM9" s="30"/>
      <c r="PSN9" s="371"/>
      <c r="PSO9" s="482"/>
      <c r="PSP9" s="30"/>
      <c r="PSQ9" s="371"/>
      <c r="PSR9" s="482"/>
      <c r="PSS9" s="21"/>
      <c r="PST9" s="21"/>
      <c r="PSU9" s="153"/>
      <c r="PSV9" s="197"/>
      <c r="PSW9" s="30"/>
      <c r="PSX9" s="371"/>
      <c r="PSY9" s="30"/>
      <c r="PSZ9" s="371"/>
      <c r="PTA9" s="30"/>
      <c r="PTB9" s="373"/>
      <c r="PTC9" s="30"/>
      <c r="PTD9" s="371"/>
      <c r="PTE9" s="482"/>
      <c r="PTF9" s="30"/>
      <c r="PTG9" s="371"/>
      <c r="PTH9" s="482"/>
      <c r="PTI9" s="21"/>
      <c r="PTJ9" s="21"/>
      <c r="PTK9" s="153"/>
      <c r="PTL9" s="197"/>
      <c r="PTM9" s="30"/>
      <c r="PTN9" s="371"/>
      <c r="PTO9" s="30"/>
      <c r="PTP9" s="371"/>
      <c r="PTQ9" s="30"/>
      <c r="PTR9" s="373"/>
      <c r="PTS9" s="30"/>
      <c r="PTT9" s="371"/>
      <c r="PTU9" s="482"/>
      <c r="PTV9" s="30"/>
      <c r="PTW9" s="371"/>
      <c r="PTX9" s="482"/>
      <c r="PTY9" s="21"/>
      <c r="PTZ9" s="21"/>
      <c r="PUA9" s="153"/>
      <c r="PUB9" s="197"/>
      <c r="PUC9" s="30"/>
      <c r="PUD9" s="371"/>
      <c r="PUE9" s="30"/>
      <c r="PUF9" s="371"/>
      <c r="PUG9" s="30"/>
      <c r="PUH9" s="373"/>
      <c r="PUI9" s="30"/>
      <c r="PUJ9" s="371"/>
      <c r="PUK9" s="482"/>
      <c r="PUL9" s="30"/>
      <c r="PUM9" s="371"/>
      <c r="PUN9" s="482"/>
      <c r="PUO9" s="21"/>
      <c r="PUP9" s="21"/>
      <c r="PUQ9" s="153"/>
      <c r="PUR9" s="197"/>
      <c r="PUS9" s="30"/>
      <c r="PUT9" s="371"/>
      <c r="PUU9" s="30"/>
      <c r="PUV9" s="371"/>
      <c r="PUW9" s="30"/>
      <c r="PUX9" s="373"/>
      <c r="PUY9" s="30"/>
      <c r="PUZ9" s="371"/>
      <c r="PVA9" s="482"/>
      <c r="PVB9" s="30"/>
      <c r="PVC9" s="371"/>
      <c r="PVD9" s="482"/>
      <c r="PVE9" s="21"/>
      <c r="PVF9" s="21"/>
      <c r="PVG9" s="153"/>
      <c r="PVH9" s="197"/>
      <c r="PVI9" s="30"/>
      <c r="PVJ9" s="371"/>
      <c r="PVK9" s="30"/>
      <c r="PVL9" s="371"/>
      <c r="PVM9" s="30"/>
      <c r="PVN9" s="373"/>
      <c r="PVO9" s="30"/>
      <c r="PVP9" s="371"/>
      <c r="PVQ9" s="482"/>
      <c r="PVR9" s="30"/>
      <c r="PVS9" s="371"/>
      <c r="PVT9" s="482"/>
      <c r="PVU9" s="21"/>
      <c r="PVV9" s="21"/>
      <c r="PVW9" s="153"/>
      <c r="PVX9" s="197"/>
      <c r="PVY9" s="30"/>
      <c r="PVZ9" s="371"/>
      <c r="PWA9" s="30"/>
      <c r="PWB9" s="371"/>
      <c r="PWC9" s="30"/>
      <c r="PWD9" s="373"/>
      <c r="PWE9" s="30"/>
      <c r="PWF9" s="371"/>
      <c r="PWG9" s="482"/>
      <c r="PWH9" s="30"/>
      <c r="PWI9" s="371"/>
      <c r="PWJ9" s="482"/>
      <c r="PWK9" s="21"/>
      <c r="PWL9" s="21"/>
      <c r="PWM9" s="153"/>
      <c r="PWN9" s="197"/>
      <c r="PWO9" s="30"/>
      <c r="PWP9" s="371"/>
      <c r="PWQ9" s="30"/>
      <c r="PWR9" s="371"/>
      <c r="PWS9" s="30"/>
      <c r="PWT9" s="373"/>
      <c r="PWU9" s="30"/>
      <c r="PWV9" s="371"/>
      <c r="PWW9" s="482"/>
      <c r="PWX9" s="30"/>
      <c r="PWY9" s="371"/>
      <c r="PWZ9" s="482"/>
      <c r="PXA9" s="21"/>
      <c r="PXB9" s="21"/>
      <c r="PXC9" s="153"/>
      <c r="PXD9" s="197"/>
      <c r="PXE9" s="30"/>
      <c r="PXF9" s="371"/>
      <c r="PXG9" s="30"/>
      <c r="PXH9" s="371"/>
      <c r="PXI9" s="30"/>
      <c r="PXJ9" s="373"/>
      <c r="PXK9" s="30"/>
      <c r="PXL9" s="371"/>
      <c r="PXM9" s="482"/>
      <c r="PXN9" s="30"/>
      <c r="PXO9" s="371"/>
      <c r="PXP9" s="482"/>
      <c r="PXQ9" s="21"/>
      <c r="PXR9" s="21"/>
      <c r="PXS9" s="153"/>
      <c r="PXT9" s="197"/>
      <c r="PXU9" s="30"/>
      <c r="PXV9" s="371"/>
      <c r="PXW9" s="30"/>
      <c r="PXX9" s="371"/>
      <c r="PXY9" s="30"/>
      <c r="PXZ9" s="373"/>
      <c r="PYA9" s="30"/>
      <c r="PYB9" s="371"/>
      <c r="PYC9" s="482"/>
      <c r="PYD9" s="30"/>
      <c r="PYE9" s="371"/>
      <c r="PYF9" s="482"/>
      <c r="PYG9" s="21"/>
      <c r="PYH9" s="21"/>
      <c r="PYI9" s="153"/>
      <c r="PYJ9" s="197"/>
      <c r="PYK9" s="30"/>
      <c r="PYL9" s="371"/>
      <c r="PYM9" s="30"/>
      <c r="PYN9" s="371"/>
      <c r="PYO9" s="30"/>
      <c r="PYP9" s="373"/>
      <c r="PYQ9" s="30"/>
      <c r="PYR9" s="371"/>
      <c r="PYS9" s="482"/>
      <c r="PYT9" s="30"/>
      <c r="PYU9" s="371"/>
      <c r="PYV9" s="482"/>
      <c r="PYW9" s="21"/>
      <c r="PYX9" s="21"/>
      <c r="PYY9" s="153"/>
      <c r="PYZ9" s="197"/>
      <c r="PZA9" s="30"/>
      <c r="PZB9" s="371"/>
      <c r="PZC9" s="30"/>
      <c r="PZD9" s="371"/>
      <c r="PZE9" s="30"/>
      <c r="PZF9" s="373"/>
      <c r="PZG9" s="30"/>
      <c r="PZH9" s="371"/>
      <c r="PZI9" s="482"/>
      <c r="PZJ9" s="30"/>
      <c r="PZK9" s="371"/>
      <c r="PZL9" s="482"/>
      <c r="PZM9" s="21"/>
      <c r="PZN9" s="21"/>
      <c r="PZO9" s="153"/>
      <c r="PZP9" s="197"/>
      <c r="PZQ9" s="30"/>
      <c r="PZR9" s="371"/>
      <c r="PZS9" s="30"/>
      <c r="PZT9" s="371"/>
      <c r="PZU9" s="30"/>
      <c r="PZV9" s="373"/>
      <c r="PZW9" s="30"/>
      <c r="PZX9" s="371"/>
      <c r="PZY9" s="482"/>
      <c r="PZZ9" s="30"/>
      <c r="QAA9" s="371"/>
      <c r="QAB9" s="482"/>
      <c r="QAC9" s="21"/>
      <c r="QAD9" s="21"/>
      <c r="QAE9" s="153"/>
      <c r="QAF9" s="197"/>
      <c r="QAG9" s="30"/>
      <c r="QAH9" s="371"/>
      <c r="QAI9" s="30"/>
      <c r="QAJ9" s="371"/>
      <c r="QAK9" s="30"/>
      <c r="QAL9" s="373"/>
      <c r="QAM9" s="30"/>
      <c r="QAN9" s="371"/>
      <c r="QAO9" s="482"/>
      <c r="QAP9" s="30"/>
      <c r="QAQ9" s="371"/>
      <c r="QAR9" s="482"/>
      <c r="QAS9" s="21"/>
      <c r="QAT9" s="21"/>
      <c r="QAU9" s="153"/>
      <c r="QAV9" s="197"/>
      <c r="QAW9" s="30"/>
      <c r="QAX9" s="371"/>
      <c r="QAY9" s="30"/>
      <c r="QAZ9" s="371"/>
      <c r="QBA9" s="30"/>
      <c r="QBB9" s="373"/>
      <c r="QBC9" s="30"/>
      <c r="QBD9" s="371"/>
      <c r="QBE9" s="482"/>
      <c r="QBF9" s="30"/>
      <c r="QBG9" s="371"/>
      <c r="QBH9" s="482"/>
      <c r="QBI9" s="21"/>
      <c r="QBJ9" s="21"/>
      <c r="QBK9" s="153"/>
      <c r="QBL9" s="197"/>
      <c r="QBM9" s="30"/>
      <c r="QBN9" s="371"/>
      <c r="QBO9" s="30"/>
      <c r="QBP9" s="371"/>
      <c r="QBQ9" s="30"/>
      <c r="QBR9" s="373"/>
      <c r="QBS9" s="30"/>
      <c r="QBT9" s="371"/>
      <c r="QBU9" s="482"/>
      <c r="QBV9" s="30"/>
      <c r="QBW9" s="371"/>
      <c r="QBX9" s="482"/>
      <c r="QBY9" s="21"/>
      <c r="QBZ9" s="21"/>
      <c r="QCA9" s="153"/>
      <c r="QCB9" s="197"/>
      <c r="QCC9" s="30"/>
      <c r="QCD9" s="371"/>
      <c r="QCE9" s="30"/>
      <c r="QCF9" s="371"/>
      <c r="QCG9" s="30"/>
      <c r="QCH9" s="373"/>
      <c r="QCI9" s="30"/>
      <c r="QCJ9" s="371"/>
      <c r="QCK9" s="482"/>
      <c r="QCL9" s="30"/>
      <c r="QCM9" s="371"/>
      <c r="QCN9" s="482"/>
      <c r="QCO9" s="21"/>
      <c r="QCP9" s="21"/>
      <c r="QCQ9" s="153"/>
      <c r="QCR9" s="197"/>
      <c r="QCS9" s="30"/>
      <c r="QCT9" s="371"/>
      <c r="QCU9" s="30"/>
      <c r="QCV9" s="371"/>
      <c r="QCW9" s="30"/>
      <c r="QCX9" s="373"/>
      <c r="QCY9" s="30"/>
      <c r="QCZ9" s="371"/>
      <c r="QDA9" s="482"/>
      <c r="QDB9" s="30"/>
      <c r="QDC9" s="371"/>
      <c r="QDD9" s="482"/>
      <c r="QDE9" s="21"/>
      <c r="QDF9" s="21"/>
      <c r="QDG9" s="153"/>
      <c r="QDH9" s="197"/>
      <c r="QDI9" s="30"/>
      <c r="QDJ9" s="371"/>
      <c r="QDK9" s="30"/>
      <c r="QDL9" s="371"/>
      <c r="QDM9" s="30"/>
      <c r="QDN9" s="373"/>
      <c r="QDO9" s="30"/>
      <c r="QDP9" s="371"/>
      <c r="QDQ9" s="482"/>
      <c r="QDR9" s="30"/>
      <c r="QDS9" s="371"/>
      <c r="QDT9" s="482"/>
      <c r="QDU9" s="21"/>
      <c r="QDV9" s="21"/>
      <c r="QDW9" s="153"/>
      <c r="QDX9" s="197"/>
      <c r="QDY9" s="30"/>
      <c r="QDZ9" s="371"/>
      <c r="QEA9" s="30"/>
      <c r="QEB9" s="371"/>
      <c r="QEC9" s="30"/>
      <c r="QED9" s="373"/>
      <c r="QEE9" s="30"/>
      <c r="QEF9" s="371"/>
      <c r="QEG9" s="482"/>
      <c r="QEH9" s="30"/>
      <c r="QEI9" s="371"/>
      <c r="QEJ9" s="482"/>
      <c r="QEK9" s="21"/>
      <c r="QEL9" s="21"/>
      <c r="QEM9" s="153"/>
      <c r="QEN9" s="197"/>
      <c r="QEO9" s="30"/>
      <c r="QEP9" s="371"/>
      <c r="QEQ9" s="30"/>
      <c r="QER9" s="371"/>
      <c r="QES9" s="30"/>
      <c r="QET9" s="373"/>
      <c r="QEU9" s="30"/>
      <c r="QEV9" s="371"/>
      <c r="QEW9" s="482"/>
      <c r="QEX9" s="30"/>
      <c r="QEY9" s="371"/>
      <c r="QEZ9" s="482"/>
      <c r="QFA9" s="21"/>
      <c r="QFB9" s="21"/>
      <c r="QFC9" s="153"/>
      <c r="QFD9" s="197"/>
      <c r="QFE9" s="30"/>
      <c r="QFF9" s="371"/>
      <c r="QFG9" s="30"/>
      <c r="QFH9" s="371"/>
      <c r="QFI9" s="30"/>
      <c r="QFJ9" s="373"/>
      <c r="QFK9" s="30"/>
      <c r="QFL9" s="371"/>
      <c r="QFM9" s="482"/>
      <c r="QFN9" s="30"/>
      <c r="QFO9" s="371"/>
      <c r="QFP9" s="482"/>
      <c r="QFQ9" s="21"/>
      <c r="QFR9" s="21"/>
      <c r="QFS9" s="153"/>
      <c r="QFT9" s="197"/>
      <c r="QFU9" s="30"/>
      <c r="QFV9" s="371"/>
      <c r="QFW9" s="30"/>
      <c r="QFX9" s="371"/>
      <c r="QFY9" s="30"/>
      <c r="QFZ9" s="373"/>
      <c r="QGA9" s="30"/>
      <c r="QGB9" s="371"/>
      <c r="QGC9" s="482"/>
      <c r="QGD9" s="30"/>
      <c r="QGE9" s="371"/>
      <c r="QGF9" s="482"/>
      <c r="QGG9" s="21"/>
      <c r="QGH9" s="21"/>
      <c r="QGI9" s="153"/>
      <c r="QGJ9" s="197"/>
      <c r="QGK9" s="30"/>
      <c r="QGL9" s="371"/>
      <c r="QGM9" s="30"/>
      <c r="QGN9" s="371"/>
      <c r="QGO9" s="30"/>
      <c r="QGP9" s="373"/>
      <c r="QGQ9" s="30"/>
      <c r="QGR9" s="371"/>
      <c r="QGS9" s="482"/>
      <c r="QGT9" s="30"/>
      <c r="QGU9" s="371"/>
      <c r="QGV9" s="482"/>
      <c r="QGW9" s="21"/>
      <c r="QGX9" s="21"/>
      <c r="QGY9" s="153"/>
      <c r="QGZ9" s="197"/>
      <c r="QHA9" s="30"/>
      <c r="QHB9" s="371"/>
      <c r="QHC9" s="30"/>
      <c r="QHD9" s="371"/>
      <c r="QHE9" s="30"/>
      <c r="QHF9" s="373"/>
      <c r="QHG9" s="30"/>
      <c r="QHH9" s="371"/>
      <c r="QHI9" s="482"/>
      <c r="QHJ9" s="30"/>
      <c r="QHK9" s="371"/>
      <c r="QHL9" s="482"/>
      <c r="QHM9" s="21"/>
      <c r="QHN9" s="21"/>
      <c r="QHO9" s="153"/>
      <c r="QHP9" s="197"/>
      <c r="QHQ9" s="30"/>
      <c r="QHR9" s="371"/>
      <c r="QHS9" s="30"/>
      <c r="QHT9" s="371"/>
      <c r="QHU9" s="30"/>
      <c r="QHV9" s="373"/>
      <c r="QHW9" s="30"/>
      <c r="QHX9" s="371"/>
      <c r="QHY9" s="482"/>
      <c r="QHZ9" s="30"/>
      <c r="QIA9" s="371"/>
      <c r="QIB9" s="482"/>
      <c r="QIC9" s="21"/>
      <c r="QID9" s="21"/>
      <c r="QIE9" s="153"/>
      <c r="QIF9" s="197"/>
      <c r="QIG9" s="30"/>
      <c r="QIH9" s="371"/>
      <c r="QII9" s="30"/>
      <c r="QIJ9" s="371"/>
      <c r="QIK9" s="30"/>
      <c r="QIL9" s="373"/>
      <c r="QIM9" s="30"/>
      <c r="QIN9" s="371"/>
      <c r="QIO9" s="482"/>
      <c r="QIP9" s="30"/>
      <c r="QIQ9" s="371"/>
      <c r="QIR9" s="482"/>
      <c r="QIS9" s="21"/>
      <c r="QIT9" s="21"/>
      <c r="QIU9" s="153"/>
      <c r="QIV9" s="197"/>
      <c r="QIW9" s="30"/>
      <c r="QIX9" s="371"/>
      <c r="QIY9" s="30"/>
      <c r="QIZ9" s="371"/>
      <c r="QJA9" s="30"/>
      <c r="QJB9" s="373"/>
      <c r="QJC9" s="30"/>
      <c r="QJD9" s="371"/>
      <c r="QJE9" s="482"/>
      <c r="QJF9" s="30"/>
      <c r="QJG9" s="371"/>
      <c r="QJH9" s="482"/>
      <c r="QJI9" s="21"/>
      <c r="QJJ9" s="21"/>
      <c r="QJK9" s="153"/>
      <c r="QJL9" s="197"/>
      <c r="QJM9" s="30"/>
      <c r="QJN9" s="371"/>
      <c r="QJO9" s="30"/>
      <c r="QJP9" s="371"/>
      <c r="QJQ9" s="30"/>
      <c r="QJR9" s="373"/>
      <c r="QJS9" s="30"/>
      <c r="QJT9" s="371"/>
      <c r="QJU9" s="482"/>
      <c r="QJV9" s="30"/>
      <c r="QJW9" s="371"/>
      <c r="QJX9" s="482"/>
      <c r="QJY9" s="21"/>
      <c r="QJZ9" s="21"/>
      <c r="QKA9" s="153"/>
      <c r="QKB9" s="197"/>
      <c r="QKC9" s="30"/>
      <c r="QKD9" s="371"/>
      <c r="QKE9" s="30"/>
      <c r="QKF9" s="371"/>
      <c r="QKG9" s="30"/>
      <c r="QKH9" s="373"/>
      <c r="QKI9" s="30"/>
      <c r="QKJ9" s="371"/>
      <c r="QKK9" s="482"/>
      <c r="QKL9" s="30"/>
      <c r="QKM9" s="371"/>
      <c r="QKN9" s="482"/>
      <c r="QKO9" s="21"/>
      <c r="QKP9" s="21"/>
      <c r="QKQ9" s="153"/>
      <c r="QKR9" s="197"/>
      <c r="QKS9" s="30"/>
      <c r="QKT9" s="371"/>
      <c r="QKU9" s="30"/>
      <c r="QKV9" s="371"/>
      <c r="QKW9" s="30"/>
      <c r="QKX9" s="373"/>
      <c r="QKY9" s="30"/>
      <c r="QKZ9" s="371"/>
      <c r="QLA9" s="482"/>
      <c r="QLB9" s="30"/>
      <c r="QLC9" s="371"/>
      <c r="QLD9" s="482"/>
      <c r="QLE9" s="21"/>
      <c r="QLF9" s="21"/>
      <c r="QLG9" s="153"/>
      <c r="QLH9" s="197"/>
      <c r="QLI9" s="30"/>
      <c r="QLJ9" s="371"/>
      <c r="QLK9" s="30"/>
      <c r="QLL9" s="371"/>
      <c r="QLM9" s="30"/>
      <c r="QLN9" s="373"/>
      <c r="QLO9" s="30"/>
      <c r="QLP9" s="371"/>
      <c r="QLQ9" s="482"/>
      <c r="QLR9" s="30"/>
      <c r="QLS9" s="371"/>
      <c r="QLT9" s="482"/>
      <c r="QLU9" s="21"/>
      <c r="QLV9" s="21"/>
      <c r="QLW9" s="153"/>
      <c r="QLX9" s="197"/>
      <c r="QLY9" s="30"/>
      <c r="QLZ9" s="371"/>
      <c r="QMA9" s="30"/>
      <c r="QMB9" s="371"/>
      <c r="QMC9" s="30"/>
      <c r="QMD9" s="373"/>
      <c r="QME9" s="30"/>
      <c r="QMF9" s="371"/>
      <c r="QMG9" s="482"/>
      <c r="QMH9" s="30"/>
      <c r="QMI9" s="371"/>
      <c r="QMJ9" s="482"/>
      <c r="QMK9" s="21"/>
      <c r="QML9" s="21"/>
      <c r="QMM9" s="153"/>
      <c r="QMN9" s="197"/>
      <c r="QMO9" s="30"/>
      <c r="QMP9" s="371"/>
      <c r="QMQ9" s="30"/>
      <c r="QMR9" s="371"/>
      <c r="QMS9" s="30"/>
      <c r="QMT9" s="373"/>
      <c r="QMU9" s="30"/>
      <c r="QMV9" s="371"/>
      <c r="QMW9" s="482"/>
      <c r="QMX9" s="30"/>
      <c r="QMY9" s="371"/>
      <c r="QMZ9" s="482"/>
      <c r="QNA9" s="21"/>
      <c r="QNB9" s="21"/>
      <c r="QNC9" s="153"/>
      <c r="QND9" s="197"/>
      <c r="QNE9" s="30"/>
      <c r="QNF9" s="371"/>
      <c r="QNG9" s="30"/>
      <c r="QNH9" s="371"/>
      <c r="QNI9" s="30"/>
      <c r="QNJ9" s="373"/>
      <c r="QNK9" s="30"/>
      <c r="QNL9" s="371"/>
      <c r="QNM9" s="482"/>
      <c r="QNN9" s="30"/>
      <c r="QNO9" s="371"/>
      <c r="QNP9" s="482"/>
      <c r="QNQ9" s="21"/>
      <c r="QNR9" s="21"/>
      <c r="QNS9" s="153"/>
      <c r="QNT9" s="197"/>
      <c r="QNU9" s="30"/>
      <c r="QNV9" s="371"/>
      <c r="QNW9" s="30"/>
      <c r="QNX9" s="371"/>
      <c r="QNY9" s="30"/>
      <c r="QNZ9" s="373"/>
      <c r="QOA9" s="30"/>
      <c r="QOB9" s="371"/>
      <c r="QOC9" s="482"/>
      <c r="QOD9" s="30"/>
      <c r="QOE9" s="371"/>
      <c r="QOF9" s="482"/>
      <c r="QOG9" s="21"/>
      <c r="QOH9" s="21"/>
      <c r="QOI9" s="153"/>
      <c r="QOJ9" s="197"/>
      <c r="QOK9" s="30"/>
      <c r="QOL9" s="371"/>
      <c r="QOM9" s="30"/>
      <c r="QON9" s="371"/>
      <c r="QOO9" s="30"/>
      <c r="QOP9" s="373"/>
      <c r="QOQ9" s="30"/>
      <c r="QOR9" s="371"/>
      <c r="QOS9" s="482"/>
      <c r="QOT9" s="30"/>
      <c r="QOU9" s="371"/>
      <c r="QOV9" s="482"/>
      <c r="QOW9" s="21"/>
      <c r="QOX9" s="21"/>
      <c r="QOY9" s="153"/>
      <c r="QOZ9" s="197"/>
      <c r="QPA9" s="30"/>
      <c r="QPB9" s="371"/>
      <c r="QPC9" s="30"/>
      <c r="QPD9" s="371"/>
      <c r="QPE9" s="30"/>
      <c r="QPF9" s="373"/>
      <c r="QPG9" s="30"/>
      <c r="QPH9" s="371"/>
      <c r="QPI9" s="482"/>
      <c r="QPJ9" s="30"/>
      <c r="QPK9" s="371"/>
      <c r="QPL9" s="482"/>
      <c r="QPM9" s="21"/>
      <c r="QPN9" s="21"/>
      <c r="QPO9" s="153"/>
      <c r="QPP9" s="197"/>
      <c r="QPQ9" s="30"/>
      <c r="QPR9" s="371"/>
      <c r="QPS9" s="30"/>
      <c r="QPT9" s="371"/>
      <c r="QPU9" s="30"/>
      <c r="QPV9" s="373"/>
      <c r="QPW9" s="30"/>
      <c r="QPX9" s="371"/>
      <c r="QPY9" s="482"/>
      <c r="QPZ9" s="30"/>
      <c r="QQA9" s="371"/>
      <c r="QQB9" s="482"/>
      <c r="QQC9" s="21"/>
      <c r="QQD9" s="21"/>
      <c r="QQE9" s="153"/>
      <c r="QQF9" s="197"/>
      <c r="QQG9" s="30"/>
      <c r="QQH9" s="371"/>
      <c r="QQI9" s="30"/>
      <c r="QQJ9" s="371"/>
      <c r="QQK9" s="30"/>
      <c r="QQL9" s="373"/>
      <c r="QQM9" s="30"/>
      <c r="QQN9" s="371"/>
      <c r="QQO9" s="482"/>
      <c r="QQP9" s="30"/>
      <c r="QQQ9" s="371"/>
      <c r="QQR9" s="482"/>
      <c r="QQS9" s="21"/>
      <c r="QQT9" s="21"/>
      <c r="QQU9" s="153"/>
      <c r="QQV9" s="197"/>
      <c r="QQW9" s="30"/>
      <c r="QQX9" s="371"/>
      <c r="QQY9" s="30"/>
      <c r="QQZ9" s="371"/>
      <c r="QRA9" s="30"/>
      <c r="QRB9" s="373"/>
      <c r="QRC9" s="30"/>
      <c r="QRD9" s="371"/>
      <c r="QRE9" s="482"/>
      <c r="QRF9" s="30"/>
      <c r="QRG9" s="371"/>
      <c r="QRH9" s="482"/>
      <c r="QRI9" s="21"/>
      <c r="QRJ9" s="21"/>
      <c r="QRK9" s="153"/>
      <c r="QRL9" s="197"/>
      <c r="QRM9" s="30"/>
      <c r="QRN9" s="371"/>
      <c r="QRO9" s="30"/>
      <c r="QRP9" s="371"/>
      <c r="QRQ9" s="30"/>
      <c r="QRR9" s="373"/>
      <c r="QRS9" s="30"/>
      <c r="QRT9" s="371"/>
      <c r="QRU9" s="482"/>
      <c r="QRV9" s="30"/>
      <c r="QRW9" s="371"/>
      <c r="QRX9" s="482"/>
      <c r="QRY9" s="21"/>
      <c r="QRZ9" s="21"/>
      <c r="QSA9" s="153"/>
      <c r="QSB9" s="197"/>
      <c r="QSC9" s="30"/>
      <c r="QSD9" s="371"/>
      <c r="QSE9" s="30"/>
      <c r="QSF9" s="371"/>
      <c r="QSG9" s="30"/>
      <c r="QSH9" s="373"/>
      <c r="QSI9" s="30"/>
      <c r="QSJ9" s="371"/>
      <c r="QSK9" s="482"/>
      <c r="QSL9" s="30"/>
      <c r="QSM9" s="371"/>
      <c r="QSN9" s="482"/>
      <c r="QSO9" s="21"/>
      <c r="QSP9" s="21"/>
      <c r="QSQ9" s="153"/>
      <c r="QSR9" s="197"/>
      <c r="QSS9" s="30"/>
      <c r="QST9" s="371"/>
      <c r="QSU9" s="30"/>
      <c r="QSV9" s="371"/>
      <c r="QSW9" s="30"/>
      <c r="QSX9" s="373"/>
      <c r="QSY9" s="30"/>
      <c r="QSZ9" s="371"/>
      <c r="QTA9" s="482"/>
      <c r="QTB9" s="30"/>
      <c r="QTC9" s="371"/>
      <c r="QTD9" s="482"/>
      <c r="QTE9" s="21"/>
      <c r="QTF9" s="21"/>
      <c r="QTG9" s="153"/>
      <c r="QTH9" s="197"/>
      <c r="QTI9" s="30"/>
      <c r="QTJ9" s="371"/>
      <c r="QTK9" s="30"/>
      <c r="QTL9" s="371"/>
      <c r="QTM9" s="30"/>
      <c r="QTN9" s="373"/>
      <c r="QTO9" s="30"/>
      <c r="QTP9" s="371"/>
      <c r="QTQ9" s="482"/>
      <c r="QTR9" s="30"/>
      <c r="QTS9" s="371"/>
      <c r="QTT9" s="482"/>
      <c r="QTU9" s="21"/>
      <c r="QTV9" s="21"/>
      <c r="QTW9" s="153"/>
      <c r="QTX9" s="197"/>
      <c r="QTY9" s="30"/>
      <c r="QTZ9" s="371"/>
      <c r="QUA9" s="30"/>
      <c r="QUB9" s="371"/>
      <c r="QUC9" s="30"/>
      <c r="QUD9" s="373"/>
      <c r="QUE9" s="30"/>
      <c r="QUF9" s="371"/>
      <c r="QUG9" s="482"/>
      <c r="QUH9" s="30"/>
      <c r="QUI9" s="371"/>
      <c r="QUJ9" s="482"/>
      <c r="QUK9" s="21"/>
      <c r="QUL9" s="21"/>
      <c r="QUM9" s="153"/>
      <c r="QUN9" s="197"/>
      <c r="QUO9" s="30"/>
      <c r="QUP9" s="371"/>
      <c r="QUQ9" s="30"/>
      <c r="QUR9" s="371"/>
      <c r="QUS9" s="30"/>
      <c r="QUT9" s="373"/>
      <c r="QUU9" s="30"/>
      <c r="QUV9" s="371"/>
      <c r="QUW9" s="482"/>
      <c r="QUX9" s="30"/>
      <c r="QUY9" s="371"/>
      <c r="QUZ9" s="482"/>
      <c r="QVA9" s="21"/>
      <c r="QVB9" s="21"/>
      <c r="QVC9" s="153"/>
      <c r="QVD9" s="197"/>
      <c r="QVE9" s="30"/>
      <c r="QVF9" s="371"/>
      <c r="QVG9" s="30"/>
      <c r="QVH9" s="371"/>
      <c r="QVI9" s="30"/>
      <c r="QVJ9" s="373"/>
      <c r="QVK9" s="30"/>
      <c r="QVL9" s="371"/>
      <c r="QVM9" s="482"/>
      <c r="QVN9" s="30"/>
      <c r="QVO9" s="371"/>
      <c r="QVP9" s="482"/>
      <c r="QVQ9" s="21"/>
      <c r="QVR9" s="21"/>
      <c r="QVS9" s="153"/>
      <c r="QVT9" s="197"/>
      <c r="QVU9" s="30"/>
      <c r="QVV9" s="371"/>
      <c r="QVW9" s="30"/>
      <c r="QVX9" s="371"/>
      <c r="QVY9" s="30"/>
      <c r="QVZ9" s="373"/>
      <c r="QWA9" s="30"/>
      <c r="QWB9" s="371"/>
      <c r="QWC9" s="482"/>
      <c r="QWD9" s="30"/>
      <c r="QWE9" s="371"/>
      <c r="QWF9" s="482"/>
      <c r="QWG9" s="21"/>
      <c r="QWH9" s="21"/>
      <c r="QWI9" s="153"/>
      <c r="QWJ9" s="197"/>
      <c r="QWK9" s="30"/>
      <c r="QWL9" s="371"/>
      <c r="QWM9" s="30"/>
      <c r="QWN9" s="371"/>
      <c r="QWO9" s="30"/>
      <c r="QWP9" s="373"/>
      <c r="QWQ9" s="30"/>
      <c r="QWR9" s="371"/>
      <c r="QWS9" s="482"/>
      <c r="QWT9" s="30"/>
      <c r="QWU9" s="371"/>
      <c r="QWV9" s="482"/>
      <c r="QWW9" s="21"/>
      <c r="QWX9" s="21"/>
      <c r="QWY9" s="153"/>
      <c r="QWZ9" s="197"/>
      <c r="QXA9" s="30"/>
      <c r="QXB9" s="371"/>
      <c r="QXC9" s="30"/>
      <c r="QXD9" s="371"/>
      <c r="QXE9" s="30"/>
      <c r="QXF9" s="373"/>
      <c r="QXG9" s="30"/>
      <c r="QXH9" s="371"/>
      <c r="QXI9" s="482"/>
      <c r="QXJ9" s="30"/>
      <c r="QXK9" s="371"/>
      <c r="QXL9" s="482"/>
      <c r="QXM9" s="21"/>
      <c r="QXN9" s="21"/>
      <c r="QXO9" s="153"/>
      <c r="QXP9" s="197"/>
      <c r="QXQ9" s="30"/>
      <c r="QXR9" s="371"/>
      <c r="QXS9" s="30"/>
      <c r="QXT9" s="371"/>
      <c r="QXU9" s="30"/>
      <c r="QXV9" s="373"/>
      <c r="QXW9" s="30"/>
      <c r="QXX9" s="371"/>
      <c r="QXY9" s="482"/>
      <c r="QXZ9" s="30"/>
      <c r="QYA9" s="371"/>
      <c r="QYB9" s="482"/>
      <c r="QYC9" s="21"/>
      <c r="QYD9" s="21"/>
      <c r="QYE9" s="153"/>
      <c r="QYF9" s="197"/>
      <c r="QYG9" s="30"/>
      <c r="QYH9" s="371"/>
      <c r="QYI9" s="30"/>
      <c r="QYJ9" s="371"/>
      <c r="QYK9" s="30"/>
      <c r="QYL9" s="373"/>
      <c r="QYM9" s="30"/>
      <c r="QYN9" s="371"/>
      <c r="QYO9" s="482"/>
      <c r="QYP9" s="30"/>
      <c r="QYQ9" s="371"/>
      <c r="QYR9" s="482"/>
      <c r="QYS9" s="21"/>
      <c r="QYT9" s="21"/>
      <c r="QYU9" s="153"/>
      <c r="QYV9" s="197"/>
      <c r="QYW9" s="30"/>
      <c r="QYX9" s="371"/>
      <c r="QYY9" s="30"/>
      <c r="QYZ9" s="371"/>
      <c r="QZA9" s="30"/>
      <c r="QZB9" s="373"/>
      <c r="QZC9" s="30"/>
      <c r="QZD9" s="371"/>
      <c r="QZE9" s="482"/>
      <c r="QZF9" s="30"/>
      <c r="QZG9" s="371"/>
      <c r="QZH9" s="482"/>
      <c r="QZI9" s="21"/>
      <c r="QZJ9" s="21"/>
      <c r="QZK9" s="153"/>
      <c r="QZL9" s="197"/>
      <c r="QZM9" s="30"/>
      <c r="QZN9" s="371"/>
      <c r="QZO9" s="30"/>
      <c r="QZP9" s="371"/>
      <c r="QZQ9" s="30"/>
      <c r="QZR9" s="373"/>
      <c r="QZS9" s="30"/>
      <c r="QZT9" s="371"/>
      <c r="QZU9" s="482"/>
      <c r="QZV9" s="30"/>
      <c r="QZW9" s="371"/>
      <c r="QZX9" s="482"/>
      <c r="QZY9" s="21"/>
      <c r="QZZ9" s="21"/>
      <c r="RAA9" s="153"/>
      <c r="RAB9" s="197"/>
      <c r="RAC9" s="30"/>
      <c r="RAD9" s="371"/>
      <c r="RAE9" s="30"/>
      <c r="RAF9" s="371"/>
      <c r="RAG9" s="30"/>
      <c r="RAH9" s="373"/>
      <c r="RAI9" s="30"/>
      <c r="RAJ9" s="371"/>
      <c r="RAK9" s="482"/>
      <c r="RAL9" s="30"/>
      <c r="RAM9" s="371"/>
      <c r="RAN9" s="482"/>
      <c r="RAO9" s="21"/>
      <c r="RAP9" s="21"/>
      <c r="RAQ9" s="153"/>
      <c r="RAR9" s="197"/>
      <c r="RAS9" s="30"/>
      <c r="RAT9" s="371"/>
      <c r="RAU9" s="30"/>
      <c r="RAV9" s="371"/>
      <c r="RAW9" s="30"/>
      <c r="RAX9" s="373"/>
      <c r="RAY9" s="30"/>
      <c r="RAZ9" s="371"/>
      <c r="RBA9" s="482"/>
      <c r="RBB9" s="30"/>
      <c r="RBC9" s="371"/>
      <c r="RBD9" s="482"/>
      <c r="RBE9" s="21"/>
      <c r="RBF9" s="21"/>
      <c r="RBG9" s="153"/>
      <c r="RBH9" s="197"/>
      <c r="RBI9" s="30"/>
      <c r="RBJ9" s="371"/>
      <c r="RBK9" s="30"/>
      <c r="RBL9" s="371"/>
      <c r="RBM9" s="30"/>
      <c r="RBN9" s="373"/>
      <c r="RBO9" s="30"/>
      <c r="RBP9" s="371"/>
      <c r="RBQ9" s="482"/>
      <c r="RBR9" s="30"/>
      <c r="RBS9" s="371"/>
      <c r="RBT9" s="482"/>
      <c r="RBU9" s="21"/>
      <c r="RBV9" s="21"/>
      <c r="RBW9" s="153"/>
      <c r="RBX9" s="197"/>
      <c r="RBY9" s="30"/>
      <c r="RBZ9" s="371"/>
      <c r="RCA9" s="30"/>
      <c r="RCB9" s="371"/>
      <c r="RCC9" s="30"/>
      <c r="RCD9" s="373"/>
      <c r="RCE9" s="30"/>
      <c r="RCF9" s="371"/>
      <c r="RCG9" s="482"/>
      <c r="RCH9" s="30"/>
      <c r="RCI9" s="371"/>
      <c r="RCJ9" s="482"/>
      <c r="RCK9" s="21"/>
      <c r="RCL9" s="21"/>
      <c r="RCM9" s="153"/>
      <c r="RCN9" s="197"/>
      <c r="RCO9" s="30"/>
      <c r="RCP9" s="371"/>
      <c r="RCQ9" s="30"/>
      <c r="RCR9" s="371"/>
      <c r="RCS9" s="30"/>
      <c r="RCT9" s="373"/>
      <c r="RCU9" s="30"/>
      <c r="RCV9" s="371"/>
      <c r="RCW9" s="482"/>
      <c r="RCX9" s="30"/>
      <c r="RCY9" s="371"/>
      <c r="RCZ9" s="482"/>
      <c r="RDA9" s="21"/>
      <c r="RDB9" s="21"/>
      <c r="RDC9" s="153"/>
      <c r="RDD9" s="197"/>
      <c r="RDE9" s="30"/>
      <c r="RDF9" s="371"/>
      <c r="RDG9" s="30"/>
      <c r="RDH9" s="371"/>
      <c r="RDI9" s="30"/>
      <c r="RDJ9" s="373"/>
      <c r="RDK9" s="30"/>
      <c r="RDL9" s="371"/>
      <c r="RDM9" s="482"/>
      <c r="RDN9" s="30"/>
      <c r="RDO9" s="371"/>
      <c r="RDP9" s="482"/>
      <c r="RDQ9" s="21"/>
      <c r="RDR9" s="21"/>
      <c r="RDS9" s="153"/>
      <c r="RDT9" s="197"/>
      <c r="RDU9" s="30"/>
      <c r="RDV9" s="371"/>
      <c r="RDW9" s="30"/>
      <c r="RDX9" s="371"/>
      <c r="RDY9" s="30"/>
      <c r="RDZ9" s="373"/>
      <c r="REA9" s="30"/>
      <c r="REB9" s="371"/>
      <c r="REC9" s="482"/>
      <c r="RED9" s="30"/>
      <c r="REE9" s="371"/>
      <c r="REF9" s="482"/>
      <c r="REG9" s="21"/>
      <c r="REH9" s="21"/>
      <c r="REI9" s="153"/>
      <c r="REJ9" s="197"/>
      <c r="REK9" s="30"/>
      <c r="REL9" s="371"/>
      <c r="REM9" s="30"/>
      <c r="REN9" s="371"/>
      <c r="REO9" s="30"/>
      <c r="REP9" s="373"/>
      <c r="REQ9" s="30"/>
      <c r="RER9" s="371"/>
      <c r="RES9" s="482"/>
      <c r="RET9" s="30"/>
      <c r="REU9" s="371"/>
      <c r="REV9" s="482"/>
      <c r="REW9" s="21"/>
      <c r="REX9" s="21"/>
      <c r="REY9" s="153"/>
      <c r="REZ9" s="197"/>
      <c r="RFA9" s="30"/>
      <c r="RFB9" s="371"/>
      <c r="RFC9" s="30"/>
      <c r="RFD9" s="371"/>
      <c r="RFE9" s="30"/>
      <c r="RFF9" s="373"/>
      <c r="RFG9" s="30"/>
      <c r="RFH9" s="371"/>
      <c r="RFI9" s="482"/>
      <c r="RFJ9" s="30"/>
      <c r="RFK9" s="371"/>
      <c r="RFL9" s="482"/>
      <c r="RFM9" s="21"/>
      <c r="RFN9" s="21"/>
      <c r="RFO9" s="153"/>
      <c r="RFP9" s="197"/>
      <c r="RFQ9" s="30"/>
      <c r="RFR9" s="371"/>
      <c r="RFS9" s="30"/>
      <c r="RFT9" s="371"/>
      <c r="RFU9" s="30"/>
      <c r="RFV9" s="373"/>
      <c r="RFW9" s="30"/>
      <c r="RFX9" s="371"/>
      <c r="RFY9" s="482"/>
      <c r="RFZ9" s="30"/>
      <c r="RGA9" s="371"/>
      <c r="RGB9" s="482"/>
      <c r="RGC9" s="21"/>
      <c r="RGD9" s="21"/>
      <c r="RGE9" s="153"/>
      <c r="RGF9" s="197"/>
      <c r="RGG9" s="30"/>
      <c r="RGH9" s="371"/>
      <c r="RGI9" s="30"/>
      <c r="RGJ9" s="371"/>
      <c r="RGK9" s="30"/>
      <c r="RGL9" s="373"/>
      <c r="RGM9" s="30"/>
      <c r="RGN9" s="371"/>
      <c r="RGO9" s="482"/>
      <c r="RGP9" s="30"/>
      <c r="RGQ9" s="371"/>
      <c r="RGR9" s="482"/>
      <c r="RGS9" s="21"/>
      <c r="RGT9" s="21"/>
      <c r="RGU9" s="153"/>
      <c r="RGV9" s="197"/>
      <c r="RGW9" s="30"/>
      <c r="RGX9" s="371"/>
      <c r="RGY9" s="30"/>
      <c r="RGZ9" s="371"/>
      <c r="RHA9" s="30"/>
      <c r="RHB9" s="373"/>
      <c r="RHC9" s="30"/>
      <c r="RHD9" s="371"/>
      <c r="RHE9" s="482"/>
      <c r="RHF9" s="30"/>
      <c r="RHG9" s="371"/>
      <c r="RHH9" s="482"/>
      <c r="RHI9" s="21"/>
      <c r="RHJ9" s="21"/>
      <c r="RHK9" s="153"/>
      <c r="RHL9" s="197"/>
      <c r="RHM9" s="30"/>
      <c r="RHN9" s="371"/>
      <c r="RHO9" s="30"/>
      <c r="RHP9" s="371"/>
      <c r="RHQ9" s="30"/>
      <c r="RHR9" s="373"/>
      <c r="RHS9" s="30"/>
      <c r="RHT9" s="371"/>
      <c r="RHU9" s="482"/>
      <c r="RHV9" s="30"/>
      <c r="RHW9" s="371"/>
      <c r="RHX9" s="482"/>
      <c r="RHY9" s="21"/>
      <c r="RHZ9" s="21"/>
      <c r="RIA9" s="153"/>
      <c r="RIB9" s="197"/>
      <c r="RIC9" s="30"/>
      <c r="RID9" s="371"/>
      <c r="RIE9" s="30"/>
      <c r="RIF9" s="371"/>
      <c r="RIG9" s="30"/>
      <c r="RIH9" s="373"/>
      <c r="RII9" s="30"/>
      <c r="RIJ9" s="371"/>
      <c r="RIK9" s="482"/>
      <c r="RIL9" s="30"/>
      <c r="RIM9" s="371"/>
      <c r="RIN9" s="482"/>
      <c r="RIO9" s="21"/>
      <c r="RIP9" s="21"/>
      <c r="RIQ9" s="153"/>
      <c r="RIR9" s="197"/>
      <c r="RIS9" s="30"/>
      <c r="RIT9" s="371"/>
      <c r="RIU9" s="30"/>
      <c r="RIV9" s="371"/>
      <c r="RIW9" s="30"/>
      <c r="RIX9" s="373"/>
      <c r="RIY9" s="30"/>
      <c r="RIZ9" s="371"/>
      <c r="RJA9" s="482"/>
      <c r="RJB9" s="30"/>
      <c r="RJC9" s="371"/>
      <c r="RJD9" s="482"/>
      <c r="RJE9" s="21"/>
      <c r="RJF9" s="21"/>
      <c r="RJG9" s="153"/>
      <c r="RJH9" s="197"/>
      <c r="RJI9" s="30"/>
      <c r="RJJ9" s="371"/>
      <c r="RJK9" s="30"/>
      <c r="RJL9" s="371"/>
      <c r="RJM9" s="30"/>
      <c r="RJN9" s="373"/>
      <c r="RJO9" s="30"/>
      <c r="RJP9" s="371"/>
      <c r="RJQ9" s="482"/>
      <c r="RJR9" s="30"/>
      <c r="RJS9" s="371"/>
      <c r="RJT9" s="482"/>
      <c r="RJU9" s="21"/>
      <c r="RJV9" s="21"/>
      <c r="RJW9" s="153"/>
      <c r="RJX9" s="197"/>
      <c r="RJY9" s="30"/>
      <c r="RJZ9" s="371"/>
      <c r="RKA9" s="30"/>
      <c r="RKB9" s="371"/>
      <c r="RKC9" s="30"/>
      <c r="RKD9" s="373"/>
      <c r="RKE9" s="30"/>
      <c r="RKF9" s="371"/>
      <c r="RKG9" s="482"/>
      <c r="RKH9" s="30"/>
      <c r="RKI9" s="371"/>
      <c r="RKJ9" s="482"/>
      <c r="RKK9" s="21"/>
      <c r="RKL9" s="21"/>
      <c r="RKM9" s="153"/>
      <c r="RKN9" s="197"/>
      <c r="RKO9" s="30"/>
      <c r="RKP9" s="371"/>
      <c r="RKQ9" s="30"/>
      <c r="RKR9" s="371"/>
      <c r="RKS9" s="30"/>
      <c r="RKT9" s="373"/>
      <c r="RKU9" s="30"/>
      <c r="RKV9" s="371"/>
      <c r="RKW9" s="482"/>
      <c r="RKX9" s="30"/>
      <c r="RKY9" s="371"/>
      <c r="RKZ9" s="482"/>
      <c r="RLA9" s="21"/>
      <c r="RLB9" s="21"/>
      <c r="RLC9" s="153"/>
      <c r="RLD9" s="197"/>
      <c r="RLE9" s="30"/>
      <c r="RLF9" s="371"/>
      <c r="RLG9" s="30"/>
      <c r="RLH9" s="371"/>
      <c r="RLI9" s="30"/>
      <c r="RLJ9" s="373"/>
      <c r="RLK9" s="30"/>
      <c r="RLL9" s="371"/>
      <c r="RLM9" s="482"/>
      <c r="RLN9" s="30"/>
      <c r="RLO9" s="371"/>
      <c r="RLP9" s="482"/>
      <c r="RLQ9" s="21"/>
      <c r="RLR9" s="21"/>
      <c r="RLS9" s="153"/>
      <c r="RLT9" s="197"/>
      <c r="RLU9" s="30"/>
      <c r="RLV9" s="371"/>
      <c r="RLW9" s="30"/>
      <c r="RLX9" s="371"/>
      <c r="RLY9" s="30"/>
      <c r="RLZ9" s="373"/>
      <c r="RMA9" s="30"/>
      <c r="RMB9" s="371"/>
      <c r="RMC9" s="482"/>
      <c r="RMD9" s="30"/>
      <c r="RME9" s="371"/>
      <c r="RMF9" s="482"/>
      <c r="RMG9" s="21"/>
      <c r="RMH9" s="21"/>
      <c r="RMI9" s="153"/>
      <c r="RMJ9" s="197"/>
      <c r="RMK9" s="30"/>
      <c r="RML9" s="371"/>
      <c r="RMM9" s="30"/>
      <c r="RMN9" s="371"/>
      <c r="RMO9" s="30"/>
      <c r="RMP9" s="373"/>
      <c r="RMQ9" s="30"/>
      <c r="RMR9" s="371"/>
      <c r="RMS9" s="482"/>
      <c r="RMT9" s="30"/>
      <c r="RMU9" s="371"/>
      <c r="RMV9" s="482"/>
      <c r="RMW9" s="21"/>
      <c r="RMX9" s="21"/>
      <c r="RMY9" s="153"/>
      <c r="RMZ9" s="197"/>
      <c r="RNA9" s="30"/>
      <c r="RNB9" s="371"/>
      <c r="RNC9" s="30"/>
      <c r="RND9" s="371"/>
      <c r="RNE9" s="30"/>
      <c r="RNF9" s="373"/>
      <c r="RNG9" s="30"/>
      <c r="RNH9" s="371"/>
      <c r="RNI9" s="482"/>
      <c r="RNJ9" s="30"/>
      <c r="RNK9" s="371"/>
      <c r="RNL9" s="482"/>
      <c r="RNM9" s="21"/>
      <c r="RNN9" s="21"/>
      <c r="RNO9" s="153"/>
      <c r="RNP9" s="197"/>
      <c r="RNQ9" s="30"/>
      <c r="RNR9" s="371"/>
      <c r="RNS9" s="30"/>
      <c r="RNT9" s="371"/>
      <c r="RNU9" s="30"/>
      <c r="RNV9" s="373"/>
      <c r="RNW9" s="30"/>
      <c r="RNX9" s="371"/>
      <c r="RNY9" s="482"/>
      <c r="RNZ9" s="30"/>
      <c r="ROA9" s="371"/>
      <c r="ROB9" s="482"/>
      <c r="ROC9" s="21"/>
      <c r="ROD9" s="21"/>
      <c r="ROE9" s="153"/>
      <c r="ROF9" s="197"/>
      <c r="ROG9" s="30"/>
      <c r="ROH9" s="371"/>
      <c r="ROI9" s="30"/>
      <c r="ROJ9" s="371"/>
      <c r="ROK9" s="30"/>
      <c r="ROL9" s="373"/>
      <c r="ROM9" s="30"/>
      <c r="RON9" s="371"/>
      <c r="ROO9" s="482"/>
      <c r="ROP9" s="30"/>
      <c r="ROQ9" s="371"/>
      <c r="ROR9" s="482"/>
      <c r="ROS9" s="21"/>
      <c r="ROT9" s="21"/>
      <c r="ROU9" s="153"/>
      <c r="ROV9" s="197"/>
      <c r="ROW9" s="30"/>
      <c r="ROX9" s="371"/>
      <c r="ROY9" s="30"/>
      <c r="ROZ9" s="371"/>
      <c r="RPA9" s="30"/>
      <c r="RPB9" s="373"/>
      <c r="RPC9" s="30"/>
      <c r="RPD9" s="371"/>
      <c r="RPE9" s="482"/>
      <c r="RPF9" s="30"/>
      <c r="RPG9" s="371"/>
      <c r="RPH9" s="482"/>
      <c r="RPI9" s="21"/>
      <c r="RPJ9" s="21"/>
      <c r="RPK9" s="153"/>
      <c r="RPL9" s="197"/>
      <c r="RPM9" s="30"/>
      <c r="RPN9" s="371"/>
      <c r="RPO9" s="30"/>
      <c r="RPP9" s="371"/>
      <c r="RPQ9" s="30"/>
      <c r="RPR9" s="373"/>
      <c r="RPS9" s="30"/>
      <c r="RPT9" s="371"/>
      <c r="RPU9" s="482"/>
      <c r="RPV9" s="30"/>
      <c r="RPW9" s="371"/>
      <c r="RPX9" s="482"/>
      <c r="RPY9" s="21"/>
      <c r="RPZ9" s="21"/>
      <c r="RQA9" s="153"/>
      <c r="RQB9" s="197"/>
      <c r="RQC9" s="30"/>
      <c r="RQD9" s="371"/>
      <c r="RQE9" s="30"/>
      <c r="RQF9" s="371"/>
      <c r="RQG9" s="30"/>
      <c r="RQH9" s="373"/>
      <c r="RQI9" s="30"/>
      <c r="RQJ9" s="371"/>
      <c r="RQK9" s="482"/>
      <c r="RQL9" s="30"/>
      <c r="RQM9" s="371"/>
      <c r="RQN9" s="482"/>
      <c r="RQO9" s="21"/>
      <c r="RQP9" s="21"/>
      <c r="RQQ9" s="153"/>
      <c r="RQR9" s="197"/>
      <c r="RQS9" s="30"/>
      <c r="RQT9" s="371"/>
      <c r="RQU9" s="30"/>
      <c r="RQV9" s="371"/>
      <c r="RQW9" s="30"/>
      <c r="RQX9" s="373"/>
      <c r="RQY9" s="30"/>
      <c r="RQZ9" s="371"/>
      <c r="RRA9" s="482"/>
      <c r="RRB9" s="30"/>
      <c r="RRC9" s="371"/>
      <c r="RRD9" s="482"/>
      <c r="RRE9" s="21"/>
      <c r="RRF9" s="21"/>
      <c r="RRG9" s="153"/>
      <c r="RRH9" s="197"/>
      <c r="RRI9" s="30"/>
      <c r="RRJ9" s="371"/>
      <c r="RRK9" s="30"/>
      <c r="RRL9" s="371"/>
      <c r="RRM9" s="30"/>
      <c r="RRN9" s="373"/>
      <c r="RRO9" s="30"/>
      <c r="RRP9" s="371"/>
      <c r="RRQ9" s="482"/>
      <c r="RRR9" s="30"/>
      <c r="RRS9" s="371"/>
      <c r="RRT9" s="482"/>
      <c r="RRU9" s="21"/>
      <c r="RRV9" s="21"/>
      <c r="RRW9" s="153"/>
      <c r="RRX9" s="197"/>
      <c r="RRY9" s="30"/>
      <c r="RRZ9" s="371"/>
      <c r="RSA9" s="30"/>
      <c r="RSB9" s="371"/>
      <c r="RSC9" s="30"/>
      <c r="RSD9" s="373"/>
      <c r="RSE9" s="30"/>
      <c r="RSF9" s="371"/>
      <c r="RSG9" s="482"/>
      <c r="RSH9" s="30"/>
      <c r="RSI9" s="371"/>
      <c r="RSJ9" s="482"/>
      <c r="RSK9" s="21"/>
      <c r="RSL9" s="21"/>
      <c r="RSM9" s="153"/>
      <c r="RSN9" s="197"/>
      <c r="RSO9" s="30"/>
      <c r="RSP9" s="371"/>
      <c r="RSQ9" s="30"/>
      <c r="RSR9" s="371"/>
      <c r="RSS9" s="30"/>
      <c r="RST9" s="373"/>
      <c r="RSU9" s="30"/>
      <c r="RSV9" s="371"/>
      <c r="RSW9" s="482"/>
      <c r="RSX9" s="30"/>
      <c r="RSY9" s="371"/>
      <c r="RSZ9" s="482"/>
      <c r="RTA9" s="21"/>
      <c r="RTB9" s="21"/>
      <c r="RTC9" s="153"/>
      <c r="RTD9" s="197"/>
      <c r="RTE9" s="30"/>
      <c r="RTF9" s="371"/>
      <c r="RTG9" s="30"/>
      <c r="RTH9" s="371"/>
      <c r="RTI9" s="30"/>
      <c r="RTJ9" s="373"/>
      <c r="RTK9" s="30"/>
      <c r="RTL9" s="371"/>
      <c r="RTM9" s="482"/>
      <c r="RTN9" s="30"/>
      <c r="RTO9" s="371"/>
      <c r="RTP9" s="482"/>
      <c r="RTQ9" s="21"/>
      <c r="RTR9" s="21"/>
      <c r="RTS9" s="153"/>
      <c r="RTT9" s="197"/>
      <c r="RTU9" s="30"/>
      <c r="RTV9" s="371"/>
      <c r="RTW9" s="30"/>
      <c r="RTX9" s="371"/>
      <c r="RTY9" s="30"/>
      <c r="RTZ9" s="373"/>
      <c r="RUA9" s="30"/>
      <c r="RUB9" s="371"/>
      <c r="RUC9" s="482"/>
      <c r="RUD9" s="30"/>
      <c r="RUE9" s="371"/>
      <c r="RUF9" s="482"/>
      <c r="RUG9" s="21"/>
      <c r="RUH9" s="21"/>
      <c r="RUI9" s="153"/>
      <c r="RUJ9" s="197"/>
      <c r="RUK9" s="30"/>
      <c r="RUL9" s="371"/>
      <c r="RUM9" s="30"/>
      <c r="RUN9" s="371"/>
      <c r="RUO9" s="30"/>
      <c r="RUP9" s="373"/>
      <c r="RUQ9" s="30"/>
      <c r="RUR9" s="371"/>
      <c r="RUS9" s="482"/>
      <c r="RUT9" s="30"/>
      <c r="RUU9" s="371"/>
      <c r="RUV9" s="482"/>
      <c r="RUW9" s="21"/>
      <c r="RUX9" s="21"/>
      <c r="RUY9" s="153"/>
      <c r="RUZ9" s="197"/>
      <c r="RVA9" s="30"/>
      <c r="RVB9" s="371"/>
      <c r="RVC9" s="30"/>
      <c r="RVD9" s="371"/>
      <c r="RVE9" s="30"/>
      <c r="RVF9" s="373"/>
      <c r="RVG9" s="30"/>
      <c r="RVH9" s="371"/>
      <c r="RVI9" s="482"/>
      <c r="RVJ9" s="30"/>
      <c r="RVK9" s="371"/>
      <c r="RVL9" s="482"/>
      <c r="RVM9" s="21"/>
      <c r="RVN9" s="21"/>
      <c r="RVO9" s="153"/>
      <c r="RVP9" s="197"/>
      <c r="RVQ9" s="30"/>
      <c r="RVR9" s="371"/>
      <c r="RVS9" s="30"/>
      <c r="RVT9" s="371"/>
      <c r="RVU9" s="30"/>
      <c r="RVV9" s="373"/>
      <c r="RVW9" s="30"/>
      <c r="RVX9" s="371"/>
      <c r="RVY9" s="482"/>
      <c r="RVZ9" s="30"/>
      <c r="RWA9" s="371"/>
      <c r="RWB9" s="482"/>
      <c r="RWC9" s="21"/>
      <c r="RWD9" s="21"/>
      <c r="RWE9" s="153"/>
      <c r="RWF9" s="197"/>
      <c r="RWG9" s="30"/>
      <c r="RWH9" s="371"/>
      <c r="RWI9" s="30"/>
      <c r="RWJ9" s="371"/>
      <c r="RWK9" s="30"/>
      <c r="RWL9" s="373"/>
      <c r="RWM9" s="30"/>
      <c r="RWN9" s="371"/>
      <c r="RWO9" s="482"/>
      <c r="RWP9" s="30"/>
      <c r="RWQ9" s="371"/>
      <c r="RWR9" s="482"/>
      <c r="RWS9" s="21"/>
      <c r="RWT9" s="21"/>
      <c r="RWU9" s="153"/>
      <c r="RWV9" s="197"/>
      <c r="RWW9" s="30"/>
      <c r="RWX9" s="371"/>
      <c r="RWY9" s="30"/>
      <c r="RWZ9" s="371"/>
      <c r="RXA9" s="30"/>
      <c r="RXB9" s="373"/>
      <c r="RXC9" s="30"/>
      <c r="RXD9" s="371"/>
      <c r="RXE9" s="482"/>
      <c r="RXF9" s="30"/>
      <c r="RXG9" s="371"/>
      <c r="RXH9" s="482"/>
      <c r="RXI9" s="21"/>
      <c r="RXJ9" s="21"/>
      <c r="RXK9" s="153"/>
      <c r="RXL9" s="197"/>
      <c r="RXM9" s="30"/>
      <c r="RXN9" s="371"/>
      <c r="RXO9" s="30"/>
      <c r="RXP9" s="371"/>
      <c r="RXQ9" s="30"/>
      <c r="RXR9" s="373"/>
      <c r="RXS9" s="30"/>
      <c r="RXT9" s="371"/>
      <c r="RXU9" s="482"/>
      <c r="RXV9" s="30"/>
      <c r="RXW9" s="371"/>
      <c r="RXX9" s="482"/>
      <c r="RXY9" s="21"/>
      <c r="RXZ9" s="21"/>
      <c r="RYA9" s="153"/>
      <c r="RYB9" s="197"/>
      <c r="RYC9" s="30"/>
      <c r="RYD9" s="371"/>
      <c r="RYE9" s="30"/>
      <c r="RYF9" s="371"/>
      <c r="RYG9" s="30"/>
      <c r="RYH9" s="373"/>
      <c r="RYI9" s="30"/>
      <c r="RYJ9" s="371"/>
      <c r="RYK9" s="482"/>
      <c r="RYL9" s="30"/>
      <c r="RYM9" s="371"/>
      <c r="RYN9" s="482"/>
      <c r="RYO9" s="21"/>
      <c r="RYP9" s="21"/>
      <c r="RYQ9" s="153"/>
      <c r="RYR9" s="197"/>
      <c r="RYS9" s="30"/>
      <c r="RYT9" s="371"/>
      <c r="RYU9" s="30"/>
      <c r="RYV9" s="371"/>
      <c r="RYW9" s="30"/>
      <c r="RYX9" s="373"/>
      <c r="RYY9" s="30"/>
      <c r="RYZ9" s="371"/>
      <c r="RZA9" s="482"/>
      <c r="RZB9" s="30"/>
      <c r="RZC9" s="371"/>
      <c r="RZD9" s="482"/>
      <c r="RZE9" s="21"/>
      <c r="RZF9" s="21"/>
      <c r="RZG9" s="153"/>
      <c r="RZH9" s="197"/>
      <c r="RZI9" s="30"/>
      <c r="RZJ9" s="371"/>
      <c r="RZK9" s="30"/>
      <c r="RZL9" s="371"/>
      <c r="RZM9" s="30"/>
      <c r="RZN9" s="373"/>
      <c r="RZO9" s="30"/>
      <c r="RZP9" s="371"/>
      <c r="RZQ9" s="482"/>
      <c r="RZR9" s="30"/>
      <c r="RZS9" s="371"/>
      <c r="RZT9" s="482"/>
      <c r="RZU9" s="21"/>
      <c r="RZV9" s="21"/>
      <c r="RZW9" s="153"/>
      <c r="RZX9" s="197"/>
      <c r="RZY9" s="30"/>
      <c r="RZZ9" s="371"/>
      <c r="SAA9" s="30"/>
      <c r="SAB9" s="371"/>
      <c r="SAC9" s="30"/>
      <c r="SAD9" s="373"/>
      <c r="SAE9" s="30"/>
      <c r="SAF9" s="371"/>
      <c r="SAG9" s="482"/>
      <c r="SAH9" s="30"/>
      <c r="SAI9" s="371"/>
      <c r="SAJ9" s="482"/>
      <c r="SAK9" s="21"/>
      <c r="SAL9" s="21"/>
      <c r="SAM9" s="153"/>
      <c r="SAN9" s="197"/>
      <c r="SAO9" s="30"/>
      <c r="SAP9" s="371"/>
      <c r="SAQ9" s="30"/>
      <c r="SAR9" s="371"/>
      <c r="SAS9" s="30"/>
      <c r="SAT9" s="373"/>
      <c r="SAU9" s="30"/>
      <c r="SAV9" s="371"/>
      <c r="SAW9" s="482"/>
      <c r="SAX9" s="30"/>
      <c r="SAY9" s="371"/>
      <c r="SAZ9" s="482"/>
      <c r="SBA9" s="21"/>
      <c r="SBB9" s="21"/>
      <c r="SBC9" s="153"/>
      <c r="SBD9" s="197"/>
      <c r="SBE9" s="30"/>
      <c r="SBF9" s="371"/>
      <c r="SBG9" s="30"/>
      <c r="SBH9" s="371"/>
      <c r="SBI9" s="30"/>
      <c r="SBJ9" s="373"/>
      <c r="SBK9" s="30"/>
      <c r="SBL9" s="371"/>
      <c r="SBM9" s="482"/>
      <c r="SBN9" s="30"/>
      <c r="SBO9" s="371"/>
      <c r="SBP9" s="482"/>
      <c r="SBQ9" s="21"/>
      <c r="SBR9" s="21"/>
      <c r="SBS9" s="153"/>
      <c r="SBT9" s="197"/>
      <c r="SBU9" s="30"/>
      <c r="SBV9" s="371"/>
      <c r="SBW9" s="30"/>
      <c r="SBX9" s="371"/>
      <c r="SBY9" s="30"/>
      <c r="SBZ9" s="373"/>
      <c r="SCA9" s="30"/>
      <c r="SCB9" s="371"/>
      <c r="SCC9" s="482"/>
      <c r="SCD9" s="30"/>
      <c r="SCE9" s="371"/>
      <c r="SCF9" s="482"/>
      <c r="SCG9" s="21"/>
      <c r="SCH9" s="21"/>
      <c r="SCI9" s="153"/>
      <c r="SCJ9" s="197"/>
      <c r="SCK9" s="30"/>
      <c r="SCL9" s="371"/>
      <c r="SCM9" s="30"/>
      <c r="SCN9" s="371"/>
      <c r="SCO9" s="30"/>
      <c r="SCP9" s="373"/>
      <c r="SCQ9" s="30"/>
      <c r="SCR9" s="371"/>
      <c r="SCS9" s="482"/>
      <c r="SCT9" s="30"/>
      <c r="SCU9" s="371"/>
      <c r="SCV9" s="482"/>
      <c r="SCW9" s="21"/>
      <c r="SCX9" s="21"/>
      <c r="SCY9" s="153"/>
      <c r="SCZ9" s="197"/>
      <c r="SDA9" s="30"/>
      <c r="SDB9" s="371"/>
      <c r="SDC9" s="30"/>
      <c r="SDD9" s="371"/>
      <c r="SDE9" s="30"/>
      <c r="SDF9" s="373"/>
      <c r="SDG9" s="30"/>
      <c r="SDH9" s="371"/>
      <c r="SDI9" s="482"/>
      <c r="SDJ9" s="30"/>
      <c r="SDK9" s="371"/>
      <c r="SDL9" s="482"/>
      <c r="SDM9" s="21"/>
      <c r="SDN9" s="21"/>
      <c r="SDO9" s="153"/>
      <c r="SDP9" s="197"/>
      <c r="SDQ9" s="30"/>
      <c r="SDR9" s="371"/>
      <c r="SDS9" s="30"/>
      <c r="SDT9" s="371"/>
      <c r="SDU9" s="30"/>
      <c r="SDV9" s="373"/>
      <c r="SDW9" s="30"/>
      <c r="SDX9" s="371"/>
      <c r="SDY9" s="482"/>
      <c r="SDZ9" s="30"/>
      <c r="SEA9" s="371"/>
      <c r="SEB9" s="482"/>
      <c r="SEC9" s="21"/>
      <c r="SED9" s="21"/>
      <c r="SEE9" s="153"/>
      <c r="SEF9" s="197"/>
      <c r="SEG9" s="30"/>
      <c r="SEH9" s="371"/>
      <c r="SEI9" s="30"/>
      <c r="SEJ9" s="371"/>
      <c r="SEK9" s="30"/>
      <c r="SEL9" s="373"/>
      <c r="SEM9" s="30"/>
      <c r="SEN9" s="371"/>
      <c r="SEO9" s="482"/>
      <c r="SEP9" s="30"/>
      <c r="SEQ9" s="371"/>
      <c r="SER9" s="482"/>
      <c r="SES9" s="21"/>
      <c r="SET9" s="21"/>
      <c r="SEU9" s="153"/>
      <c r="SEV9" s="197"/>
      <c r="SEW9" s="30"/>
      <c r="SEX9" s="371"/>
      <c r="SEY9" s="30"/>
      <c r="SEZ9" s="371"/>
      <c r="SFA9" s="30"/>
      <c r="SFB9" s="373"/>
      <c r="SFC9" s="30"/>
      <c r="SFD9" s="371"/>
      <c r="SFE9" s="482"/>
      <c r="SFF9" s="30"/>
      <c r="SFG9" s="371"/>
      <c r="SFH9" s="482"/>
      <c r="SFI9" s="21"/>
      <c r="SFJ9" s="21"/>
      <c r="SFK9" s="153"/>
      <c r="SFL9" s="197"/>
      <c r="SFM9" s="30"/>
      <c r="SFN9" s="371"/>
      <c r="SFO9" s="30"/>
      <c r="SFP9" s="371"/>
      <c r="SFQ9" s="30"/>
      <c r="SFR9" s="373"/>
      <c r="SFS9" s="30"/>
      <c r="SFT9" s="371"/>
      <c r="SFU9" s="482"/>
      <c r="SFV9" s="30"/>
      <c r="SFW9" s="371"/>
      <c r="SFX9" s="482"/>
      <c r="SFY9" s="21"/>
      <c r="SFZ9" s="21"/>
      <c r="SGA9" s="153"/>
      <c r="SGB9" s="197"/>
      <c r="SGC9" s="30"/>
      <c r="SGD9" s="371"/>
      <c r="SGE9" s="30"/>
      <c r="SGF9" s="371"/>
      <c r="SGG9" s="30"/>
      <c r="SGH9" s="373"/>
      <c r="SGI9" s="30"/>
      <c r="SGJ9" s="371"/>
      <c r="SGK9" s="482"/>
      <c r="SGL9" s="30"/>
      <c r="SGM9" s="371"/>
      <c r="SGN9" s="482"/>
      <c r="SGO9" s="21"/>
      <c r="SGP9" s="21"/>
      <c r="SGQ9" s="153"/>
      <c r="SGR9" s="197"/>
      <c r="SGS9" s="30"/>
      <c r="SGT9" s="371"/>
      <c r="SGU9" s="30"/>
      <c r="SGV9" s="371"/>
      <c r="SGW9" s="30"/>
      <c r="SGX9" s="373"/>
      <c r="SGY9" s="30"/>
      <c r="SGZ9" s="371"/>
      <c r="SHA9" s="482"/>
      <c r="SHB9" s="30"/>
      <c r="SHC9" s="371"/>
      <c r="SHD9" s="482"/>
      <c r="SHE9" s="21"/>
      <c r="SHF9" s="21"/>
      <c r="SHG9" s="153"/>
      <c r="SHH9" s="197"/>
      <c r="SHI9" s="30"/>
      <c r="SHJ9" s="371"/>
      <c r="SHK9" s="30"/>
      <c r="SHL9" s="371"/>
      <c r="SHM9" s="30"/>
      <c r="SHN9" s="373"/>
      <c r="SHO9" s="30"/>
      <c r="SHP9" s="371"/>
      <c r="SHQ9" s="482"/>
      <c r="SHR9" s="30"/>
      <c r="SHS9" s="371"/>
      <c r="SHT9" s="482"/>
      <c r="SHU9" s="21"/>
      <c r="SHV9" s="21"/>
      <c r="SHW9" s="153"/>
      <c r="SHX9" s="197"/>
      <c r="SHY9" s="30"/>
      <c r="SHZ9" s="371"/>
      <c r="SIA9" s="30"/>
      <c r="SIB9" s="371"/>
      <c r="SIC9" s="30"/>
      <c r="SID9" s="373"/>
      <c r="SIE9" s="30"/>
      <c r="SIF9" s="371"/>
      <c r="SIG9" s="482"/>
      <c r="SIH9" s="30"/>
      <c r="SII9" s="371"/>
      <c r="SIJ9" s="482"/>
      <c r="SIK9" s="21"/>
      <c r="SIL9" s="21"/>
      <c r="SIM9" s="153"/>
      <c r="SIN9" s="197"/>
      <c r="SIO9" s="30"/>
      <c r="SIP9" s="371"/>
      <c r="SIQ9" s="30"/>
      <c r="SIR9" s="371"/>
      <c r="SIS9" s="30"/>
      <c r="SIT9" s="373"/>
      <c r="SIU9" s="30"/>
      <c r="SIV9" s="371"/>
      <c r="SIW9" s="482"/>
      <c r="SIX9" s="30"/>
      <c r="SIY9" s="371"/>
      <c r="SIZ9" s="482"/>
      <c r="SJA9" s="21"/>
      <c r="SJB9" s="21"/>
      <c r="SJC9" s="153"/>
      <c r="SJD9" s="197"/>
      <c r="SJE9" s="30"/>
      <c r="SJF9" s="371"/>
      <c r="SJG9" s="30"/>
      <c r="SJH9" s="371"/>
      <c r="SJI9" s="30"/>
      <c r="SJJ9" s="373"/>
      <c r="SJK9" s="30"/>
      <c r="SJL9" s="371"/>
      <c r="SJM9" s="482"/>
      <c r="SJN9" s="30"/>
      <c r="SJO9" s="371"/>
      <c r="SJP9" s="482"/>
      <c r="SJQ9" s="21"/>
      <c r="SJR9" s="21"/>
      <c r="SJS9" s="153"/>
      <c r="SJT9" s="197"/>
      <c r="SJU9" s="30"/>
      <c r="SJV9" s="371"/>
      <c r="SJW9" s="30"/>
      <c r="SJX9" s="371"/>
      <c r="SJY9" s="30"/>
      <c r="SJZ9" s="373"/>
      <c r="SKA9" s="30"/>
      <c r="SKB9" s="371"/>
      <c r="SKC9" s="482"/>
      <c r="SKD9" s="30"/>
      <c r="SKE9" s="371"/>
      <c r="SKF9" s="482"/>
      <c r="SKG9" s="21"/>
      <c r="SKH9" s="21"/>
      <c r="SKI9" s="153"/>
      <c r="SKJ9" s="197"/>
      <c r="SKK9" s="30"/>
      <c r="SKL9" s="371"/>
      <c r="SKM9" s="30"/>
      <c r="SKN9" s="371"/>
      <c r="SKO9" s="30"/>
      <c r="SKP9" s="373"/>
      <c r="SKQ9" s="30"/>
      <c r="SKR9" s="371"/>
      <c r="SKS9" s="482"/>
      <c r="SKT9" s="30"/>
      <c r="SKU9" s="371"/>
      <c r="SKV9" s="482"/>
      <c r="SKW9" s="21"/>
      <c r="SKX9" s="21"/>
      <c r="SKY9" s="153"/>
      <c r="SKZ9" s="197"/>
      <c r="SLA9" s="30"/>
      <c r="SLB9" s="371"/>
      <c r="SLC9" s="30"/>
      <c r="SLD9" s="371"/>
      <c r="SLE9" s="30"/>
      <c r="SLF9" s="373"/>
      <c r="SLG9" s="30"/>
      <c r="SLH9" s="371"/>
      <c r="SLI9" s="482"/>
      <c r="SLJ9" s="30"/>
      <c r="SLK9" s="371"/>
      <c r="SLL9" s="482"/>
      <c r="SLM9" s="21"/>
      <c r="SLN9" s="21"/>
      <c r="SLO9" s="153"/>
      <c r="SLP9" s="197"/>
      <c r="SLQ9" s="30"/>
      <c r="SLR9" s="371"/>
      <c r="SLS9" s="30"/>
      <c r="SLT9" s="371"/>
      <c r="SLU9" s="30"/>
      <c r="SLV9" s="373"/>
      <c r="SLW9" s="30"/>
      <c r="SLX9" s="371"/>
      <c r="SLY9" s="482"/>
      <c r="SLZ9" s="30"/>
      <c r="SMA9" s="371"/>
      <c r="SMB9" s="482"/>
      <c r="SMC9" s="21"/>
      <c r="SMD9" s="21"/>
      <c r="SME9" s="153"/>
      <c r="SMF9" s="197"/>
      <c r="SMG9" s="30"/>
      <c r="SMH9" s="371"/>
      <c r="SMI9" s="30"/>
      <c r="SMJ9" s="371"/>
      <c r="SMK9" s="30"/>
      <c r="SML9" s="373"/>
      <c r="SMM9" s="30"/>
      <c r="SMN9" s="371"/>
      <c r="SMO9" s="482"/>
      <c r="SMP9" s="30"/>
      <c r="SMQ9" s="371"/>
      <c r="SMR9" s="482"/>
      <c r="SMS9" s="21"/>
      <c r="SMT9" s="21"/>
      <c r="SMU9" s="153"/>
      <c r="SMV9" s="197"/>
      <c r="SMW9" s="30"/>
      <c r="SMX9" s="371"/>
      <c r="SMY9" s="30"/>
      <c r="SMZ9" s="371"/>
      <c r="SNA9" s="30"/>
      <c r="SNB9" s="373"/>
      <c r="SNC9" s="30"/>
      <c r="SND9" s="371"/>
      <c r="SNE9" s="482"/>
      <c r="SNF9" s="30"/>
      <c r="SNG9" s="371"/>
      <c r="SNH9" s="482"/>
      <c r="SNI9" s="21"/>
      <c r="SNJ9" s="21"/>
      <c r="SNK9" s="153"/>
      <c r="SNL9" s="197"/>
      <c r="SNM9" s="30"/>
      <c r="SNN9" s="371"/>
      <c r="SNO9" s="30"/>
      <c r="SNP9" s="371"/>
      <c r="SNQ9" s="30"/>
      <c r="SNR9" s="373"/>
      <c r="SNS9" s="30"/>
      <c r="SNT9" s="371"/>
      <c r="SNU9" s="482"/>
      <c r="SNV9" s="30"/>
      <c r="SNW9" s="371"/>
      <c r="SNX9" s="482"/>
      <c r="SNY9" s="21"/>
      <c r="SNZ9" s="21"/>
      <c r="SOA9" s="153"/>
      <c r="SOB9" s="197"/>
      <c r="SOC9" s="30"/>
      <c r="SOD9" s="371"/>
      <c r="SOE9" s="30"/>
      <c r="SOF9" s="371"/>
      <c r="SOG9" s="30"/>
      <c r="SOH9" s="373"/>
      <c r="SOI9" s="30"/>
      <c r="SOJ9" s="371"/>
      <c r="SOK9" s="482"/>
      <c r="SOL9" s="30"/>
      <c r="SOM9" s="371"/>
      <c r="SON9" s="482"/>
      <c r="SOO9" s="21"/>
      <c r="SOP9" s="21"/>
      <c r="SOQ9" s="153"/>
      <c r="SOR9" s="197"/>
      <c r="SOS9" s="30"/>
      <c r="SOT9" s="371"/>
      <c r="SOU9" s="30"/>
      <c r="SOV9" s="371"/>
      <c r="SOW9" s="30"/>
      <c r="SOX9" s="373"/>
      <c r="SOY9" s="30"/>
      <c r="SOZ9" s="371"/>
      <c r="SPA9" s="482"/>
      <c r="SPB9" s="30"/>
      <c r="SPC9" s="371"/>
      <c r="SPD9" s="482"/>
      <c r="SPE9" s="21"/>
      <c r="SPF9" s="21"/>
      <c r="SPG9" s="153"/>
      <c r="SPH9" s="197"/>
      <c r="SPI9" s="30"/>
      <c r="SPJ9" s="371"/>
      <c r="SPK9" s="30"/>
      <c r="SPL9" s="371"/>
      <c r="SPM9" s="30"/>
      <c r="SPN9" s="373"/>
      <c r="SPO9" s="30"/>
      <c r="SPP9" s="371"/>
      <c r="SPQ9" s="482"/>
      <c r="SPR9" s="30"/>
      <c r="SPS9" s="371"/>
      <c r="SPT9" s="482"/>
      <c r="SPU9" s="21"/>
      <c r="SPV9" s="21"/>
      <c r="SPW9" s="153"/>
      <c r="SPX9" s="197"/>
      <c r="SPY9" s="30"/>
      <c r="SPZ9" s="371"/>
      <c r="SQA9" s="30"/>
      <c r="SQB9" s="371"/>
      <c r="SQC9" s="30"/>
      <c r="SQD9" s="373"/>
      <c r="SQE9" s="30"/>
      <c r="SQF9" s="371"/>
      <c r="SQG9" s="482"/>
      <c r="SQH9" s="30"/>
      <c r="SQI9" s="371"/>
      <c r="SQJ9" s="482"/>
      <c r="SQK9" s="21"/>
      <c r="SQL9" s="21"/>
      <c r="SQM9" s="153"/>
      <c r="SQN9" s="197"/>
      <c r="SQO9" s="30"/>
      <c r="SQP9" s="371"/>
      <c r="SQQ9" s="30"/>
      <c r="SQR9" s="371"/>
      <c r="SQS9" s="30"/>
      <c r="SQT9" s="373"/>
      <c r="SQU9" s="30"/>
      <c r="SQV9" s="371"/>
      <c r="SQW9" s="482"/>
      <c r="SQX9" s="30"/>
      <c r="SQY9" s="371"/>
      <c r="SQZ9" s="482"/>
      <c r="SRA9" s="21"/>
      <c r="SRB9" s="21"/>
      <c r="SRC9" s="153"/>
      <c r="SRD9" s="197"/>
      <c r="SRE9" s="30"/>
      <c r="SRF9" s="371"/>
      <c r="SRG9" s="30"/>
      <c r="SRH9" s="371"/>
      <c r="SRI9" s="30"/>
      <c r="SRJ9" s="373"/>
      <c r="SRK9" s="30"/>
      <c r="SRL9" s="371"/>
      <c r="SRM9" s="482"/>
      <c r="SRN9" s="30"/>
      <c r="SRO9" s="371"/>
      <c r="SRP9" s="482"/>
      <c r="SRQ9" s="21"/>
      <c r="SRR9" s="21"/>
      <c r="SRS9" s="153"/>
      <c r="SRT9" s="197"/>
      <c r="SRU9" s="30"/>
      <c r="SRV9" s="371"/>
      <c r="SRW9" s="30"/>
      <c r="SRX9" s="371"/>
      <c r="SRY9" s="30"/>
      <c r="SRZ9" s="373"/>
      <c r="SSA9" s="30"/>
      <c r="SSB9" s="371"/>
      <c r="SSC9" s="482"/>
      <c r="SSD9" s="30"/>
      <c r="SSE9" s="371"/>
      <c r="SSF9" s="482"/>
      <c r="SSG9" s="21"/>
      <c r="SSH9" s="21"/>
      <c r="SSI9" s="153"/>
      <c r="SSJ9" s="197"/>
      <c r="SSK9" s="30"/>
      <c r="SSL9" s="371"/>
      <c r="SSM9" s="30"/>
      <c r="SSN9" s="371"/>
      <c r="SSO9" s="30"/>
      <c r="SSP9" s="373"/>
      <c r="SSQ9" s="30"/>
      <c r="SSR9" s="371"/>
      <c r="SSS9" s="482"/>
      <c r="SST9" s="30"/>
      <c r="SSU9" s="371"/>
      <c r="SSV9" s="482"/>
      <c r="SSW9" s="21"/>
      <c r="SSX9" s="21"/>
      <c r="SSY9" s="153"/>
      <c r="SSZ9" s="197"/>
      <c r="STA9" s="30"/>
      <c r="STB9" s="371"/>
      <c r="STC9" s="30"/>
      <c r="STD9" s="371"/>
      <c r="STE9" s="30"/>
      <c r="STF9" s="373"/>
      <c r="STG9" s="30"/>
      <c r="STH9" s="371"/>
      <c r="STI9" s="482"/>
      <c r="STJ9" s="30"/>
      <c r="STK9" s="371"/>
      <c r="STL9" s="482"/>
      <c r="STM9" s="21"/>
      <c r="STN9" s="21"/>
      <c r="STO9" s="153"/>
      <c r="STP9" s="197"/>
      <c r="STQ9" s="30"/>
      <c r="STR9" s="371"/>
      <c r="STS9" s="30"/>
      <c r="STT9" s="371"/>
      <c r="STU9" s="30"/>
      <c r="STV9" s="373"/>
      <c r="STW9" s="30"/>
      <c r="STX9" s="371"/>
      <c r="STY9" s="482"/>
      <c r="STZ9" s="30"/>
      <c r="SUA9" s="371"/>
      <c r="SUB9" s="482"/>
      <c r="SUC9" s="21"/>
      <c r="SUD9" s="21"/>
      <c r="SUE9" s="153"/>
      <c r="SUF9" s="197"/>
      <c r="SUG9" s="30"/>
      <c r="SUH9" s="371"/>
      <c r="SUI9" s="30"/>
      <c r="SUJ9" s="371"/>
      <c r="SUK9" s="30"/>
      <c r="SUL9" s="373"/>
      <c r="SUM9" s="30"/>
      <c r="SUN9" s="371"/>
      <c r="SUO9" s="482"/>
      <c r="SUP9" s="30"/>
      <c r="SUQ9" s="371"/>
      <c r="SUR9" s="482"/>
      <c r="SUS9" s="21"/>
      <c r="SUT9" s="21"/>
      <c r="SUU9" s="153"/>
      <c r="SUV9" s="197"/>
      <c r="SUW9" s="30"/>
      <c r="SUX9" s="371"/>
      <c r="SUY9" s="30"/>
      <c r="SUZ9" s="371"/>
      <c r="SVA9" s="30"/>
      <c r="SVB9" s="373"/>
      <c r="SVC9" s="30"/>
      <c r="SVD9" s="371"/>
      <c r="SVE9" s="482"/>
      <c r="SVF9" s="30"/>
      <c r="SVG9" s="371"/>
      <c r="SVH9" s="482"/>
      <c r="SVI9" s="21"/>
      <c r="SVJ9" s="21"/>
      <c r="SVK9" s="153"/>
      <c r="SVL9" s="197"/>
      <c r="SVM9" s="30"/>
      <c r="SVN9" s="371"/>
      <c r="SVO9" s="30"/>
      <c r="SVP9" s="371"/>
      <c r="SVQ9" s="30"/>
      <c r="SVR9" s="373"/>
      <c r="SVS9" s="30"/>
      <c r="SVT9" s="371"/>
      <c r="SVU9" s="482"/>
      <c r="SVV9" s="30"/>
      <c r="SVW9" s="371"/>
      <c r="SVX9" s="482"/>
      <c r="SVY9" s="21"/>
      <c r="SVZ9" s="21"/>
      <c r="SWA9" s="153"/>
      <c r="SWB9" s="197"/>
      <c r="SWC9" s="30"/>
      <c r="SWD9" s="371"/>
      <c r="SWE9" s="30"/>
      <c r="SWF9" s="371"/>
      <c r="SWG9" s="30"/>
      <c r="SWH9" s="373"/>
      <c r="SWI9" s="30"/>
      <c r="SWJ9" s="371"/>
      <c r="SWK9" s="482"/>
      <c r="SWL9" s="30"/>
      <c r="SWM9" s="371"/>
      <c r="SWN9" s="482"/>
      <c r="SWO9" s="21"/>
      <c r="SWP9" s="21"/>
      <c r="SWQ9" s="153"/>
      <c r="SWR9" s="197"/>
      <c r="SWS9" s="30"/>
      <c r="SWT9" s="371"/>
      <c r="SWU9" s="30"/>
      <c r="SWV9" s="371"/>
      <c r="SWW9" s="30"/>
      <c r="SWX9" s="373"/>
      <c r="SWY9" s="30"/>
      <c r="SWZ9" s="371"/>
      <c r="SXA9" s="482"/>
      <c r="SXB9" s="30"/>
      <c r="SXC9" s="371"/>
      <c r="SXD9" s="482"/>
      <c r="SXE9" s="21"/>
      <c r="SXF9" s="21"/>
      <c r="SXG9" s="153"/>
      <c r="SXH9" s="197"/>
      <c r="SXI9" s="30"/>
      <c r="SXJ9" s="371"/>
      <c r="SXK9" s="30"/>
      <c r="SXL9" s="371"/>
      <c r="SXM9" s="30"/>
      <c r="SXN9" s="373"/>
      <c r="SXO9" s="30"/>
      <c r="SXP9" s="371"/>
      <c r="SXQ9" s="482"/>
      <c r="SXR9" s="30"/>
      <c r="SXS9" s="371"/>
      <c r="SXT9" s="482"/>
      <c r="SXU9" s="21"/>
      <c r="SXV9" s="21"/>
      <c r="SXW9" s="153"/>
      <c r="SXX9" s="197"/>
      <c r="SXY9" s="30"/>
      <c r="SXZ9" s="371"/>
      <c r="SYA9" s="30"/>
      <c r="SYB9" s="371"/>
      <c r="SYC9" s="30"/>
      <c r="SYD9" s="373"/>
      <c r="SYE9" s="30"/>
      <c r="SYF9" s="371"/>
      <c r="SYG9" s="482"/>
      <c r="SYH9" s="30"/>
      <c r="SYI9" s="371"/>
      <c r="SYJ9" s="482"/>
      <c r="SYK9" s="21"/>
      <c r="SYL9" s="21"/>
      <c r="SYM9" s="153"/>
      <c r="SYN9" s="197"/>
      <c r="SYO9" s="30"/>
      <c r="SYP9" s="371"/>
      <c r="SYQ9" s="30"/>
      <c r="SYR9" s="371"/>
      <c r="SYS9" s="30"/>
      <c r="SYT9" s="373"/>
      <c r="SYU9" s="30"/>
      <c r="SYV9" s="371"/>
      <c r="SYW9" s="482"/>
      <c r="SYX9" s="30"/>
      <c r="SYY9" s="371"/>
      <c r="SYZ9" s="482"/>
      <c r="SZA9" s="21"/>
      <c r="SZB9" s="21"/>
      <c r="SZC9" s="153"/>
      <c r="SZD9" s="197"/>
      <c r="SZE9" s="30"/>
      <c r="SZF9" s="371"/>
      <c r="SZG9" s="30"/>
      <c r="SZH9" s="371"/>
      <c r="SZI9" s="30"/>
      <c r="SZJ9" s="373"/>
      <c r="SZK9" s="30"/>
      <c r="SZL9" s="371"/>
      <c r="SZM9" s="482"/>
      <c r="SZN9" s="30"/>
      <c r="SZO9" s="371"/>
      <c r="SZP9" s="482"/>
      <c r="SZQ9" s="21"/>
      <c r="SZR9" s="21"/>
      <c r="SZS9" s="153"/>
      <c r="SZT9" s="197"/>
      <c r="SZU9" s="30"/>
      <c r="SZV9" s="371"/>
      <c r="SZW9" s="30"/>
      <c r="SZX9" s="371"/>
      <c r="SZY9" s="30"/>
      <c r="SZZ9" s="373"/>
      <c r="TAA9" s="30"/>
      <c r="TAB9" s="371"/>
      <c r="TAC9" s="482"/>
      <c r="TAD9" s="30"/>
      <c r="TAE9" s="371"/>
      <c r="TAF9" s="482"/>
      <c r="TAG9" s="21"/>
      <c r="TAH9" s="21"/>
      <c r="TAI9" s="153"/>
      <c r="TAJ9" s="197"/>
      <c r="TAK9" s="30"/>
      <c r="TAL9" s="371"/>
      <c r="TAM9" s="30"/>
      <c r="TAN9" s="371"/>
      <c r="TAO9" s="30"/>
      <c r="TAP9" s="373"/>
      <c r="TAQ9" s="30"/>
      <c r="TAR9" s="371"/>
      <c r="TAS9" s="482"/>
      <c r="TAT9" s="30"/>
      <c r="TAU9" s="371"/>
      <c r="TAV9" s="482"/>
      <c r="TAW9" s="21"/>
      <c r="TAX9" s="21"/>
      <c r="TAY9" s="153"/>
      <c r="TAZ9" s="197"/>
      <c r="TBA9" s="30"/>
      <c r="TBB9" s="371"/>
      <c r="TBC9" s="30"/>
      <c r="TBD9" s="371"/>
      <c r="TBE9" s="30"/>
      <c r="TBF9" s="373"/>
      <c r="TBG9" s="30"/>
      <c r="TBH9" s="371"/>
      <c r="TBI9" s="482"/>
      <c r="TBJ9" s="30"/>
      <c r="TBK9" s="371"/>
      <c r="TBL9" s="482"/>
      <c r="TBM9" s="21"/>
      <c r="TBN9" s="21"/>
      <c r="TBO9" s="153"/>
      <c r="TBP9" s="197"/>
      <c r="TBQ9" s="30"/>
      <c r="TBR9" s="371"/>
      <c r="TBS9" s="30"/>
      <c r="TBT9" s="371"/>
      <c r="TBU9" s="30"/>
      <c r="TBV9" s="373"/>
      <c r="TBW9" s="30"/>
      <c r="TBX9" s="371"/>
      <c r="TBY9" s="482"/>
      <c r="TBZ9" s="30"/>
      <c r="TCA9" s="371"/>
      <c r="TCB9" s="482"/>
      <c r="TCC9" s="21"/>
      <c r="TCD9" s="21"/>
      <c r="TCE9" s="153"/>
      <c r="TCF9" s="197"/>
      <c r="TCG9" s="30"/>
      <c r="TCH9" s="371"/>
      <c r="TCI9" s="30"/>
      <c r="TCJ9" s="371"/>
      <c r="TCK9" s="30"/>
      <c r="TCL9" s="373"/>
      <c r="TCM9" s="30"/>
      <c r="TCN9" s="371"/>
      <c r="TCO9" s="482"/>
      <c r="TCP9" s="30"/>
      <c r="TCQ9" s="371"/>
      <c r="TCR9" s="482"/>
      <c r="TCS9" s="21"/>
      <c r="TCT9" s="21"/>
      <c r="TCU9" s="153"/>
      <c r="TCV9" s="197"/>
      <c r="TCW9" s="30"/>
      <c r="TCX9" s="371"/>
      <c r="TCY9" s="30"/>
      <c r="TCZ9" s="371"/>
      <c r="TDA9" s="30"/>
      <c r="TDB9" s="373"/>
      <c r="TDC9" s="30"/>
      <c r="TDD9" s="371"/>
      <c r="TDE9" s="482"/>
      <c r="TDF9" s="30"/>
      <c r="TDG9" s="371"/>
      <c r="TDH9" s="482"/>
      <c r="TDI9" s="21"/>
      <c r="TDJ9" s="21"/>
      <c r="TDK9" s="153"/>
      <c r="TDL9" s="197"/>
      <c r="TDM9" s="30"/>
      <c r="TDN9" s="371"/>
      <c r="TDO9" s="30"/>
      <c r="TDP9" s="371"/>
      <c r="TDQ9" s="30"/>
      <c r="TDR9" s="373"/>
      <c r="TDS9" s="30"/>
      <c r="TDT9" s="371"/>
      <c r="TDU9" s="482"/>
      <c r="TDV9" s="30"/>
      <c r="TDW9" s="371"/>
      <c r="TDX9" s="482"/>
      <c r="TDY9" s="21"/>
      <c r="TDZ9" s="21"/>
      <c r="TEA9" s="153"/>
      <c r="TEB9" s="197"/>
      <c r="TEC9" s="30"/>
      <c r="TED9" s="371"/>
      <c r="TEE9" s="30"/>
      <c r="TEF9" s="371"/>
      <c r="TEG9" s="30"/>
      <c r="TEH9" s="373"/>
      <c r="TEI9" s="30"/>
      <c r="TEJ9" s="371"/>
      <c r="TEK9" s="482"/>
      <c r="TEL9" s="30"/>
      <c r="TEM9" s="371"/>
      <c r="TEN9" s="482"/>
      <c r="TEO9" s="21"/>
      <c r="TEP9" s="21"/>
      <c r="TEQ9" s="153"/>
      <c r="TER9" s="197"/>
      <c r="TES9" s="30"/>
      <c r="TET9" s="371"/>
      <c r="TEU9" s="30"/>
      <c r="TEV9" s="371"/>
      <c r="TEW9" s="30"/>
      <c r="TEX9" s="373"/>
      <c r="TEY9" s="30"/>
      <c r="TEZ9" s="371"/>
      <c r="TFA9" s="482"/>
      <c r="TFB9" s="30"/>
      <c r="TFC9" s="371"/>
      <c r="TFD9" s="482"/>
      <c r="TFE9" s="21"/>
      <c r="TFF9" s="21"/>
      <c r="TFG9" s="153"/>
      <c r="TFH9" s="197"/>
      <c r="TFI9" s="30"/>
      <c r="TFJ9" s="371"/>
      <c r="TFK9" s="30"/>
      <c r="TFL9" s="371"/>
      <c r="TFM9" s="30"/>
      <c r="TFN9" s="373"/>
      <c r="TFO9" s="30"/>
      <c r="TFP9" s="371"/>
      <c r="TFQ9" s="482"/>
      <c r="TFR9" s="30"/>
      <c r="TFS9" s="371"/>
      <c r="TFT9" s="482"/>
      <c r="TFU9" s="21"/>
      <c r="TFV9" s="21"/>
      <c r="TFW9" s="153"/>
      <c r="TFX9" s="197"/>
      <c r="TFY9" s="30"/>
      <c r="TFZ9" s="371"/>
      <c r="TGA9" s="30"/>
      <c r="TGB9" s="371"/>
      <c r="TGC9" s="30"/>
      <c r="TGD9" s="373"/>
      <c r="TGE9" s="30"/>
      <c r="TGF9" s="371"/>
      <c r="TGG9" s="482"/>
      <c r="TGH9" s="30"/>
      <c r="TGI9" s="371"/>
      <c r="TGJ9" s="482"/>
      <c r="TGK9" s="21"/>
      <c r="TGL9" s="21"/>
      <c r="TGM9" s="153"/>
      <c r="TGN9" s="197"/>
      <c r="TGO9" s="30"/>
      <c r="TGP9" s="371"/>
      <c r="TGQ9" s="30"/>
      <c r="TGR9" s="371"/>
      <c r="TGS9" s="30"/>
      <c r="TGT9" s="373"/>
      <c r="TGU9" s="30"/>
      <c r="TGV9" s="371"/>
      <c r="TGW9" s="482"/>
      <c r="TGX9" s="30"/>
      <c r="TGY9" s="371"/>
      <c r="TGZ9" s="482"/>
      <c r="THA9" s="21"/>
      <c r="THB9" s="21"/>
      <c r="THC9" s="153"/>
      <c r="THD9" s="197"/>
      <c r="THE9" s="30"/>
      <c r="THF9" s="371"/>
      <c r="THG9" s="30"/>
      <c r="THH9" s="371"/>
      <c r="THI9" s="30"/>
      <c r="THJ9" s="373"/>
      <c r="THK9" s="30"/>
      <c r="THL9" s="371"/>
      <c r="THM9" s="482"/>
      <c r="THN9" s="30"/>
      <c r="THO9" s="371"/>
      <c r="THP9" s="482"/>
      <c r="THQ9" s="21"/>
      <c r="THR9" s="21"/>
      <c r="THS9" s="153"/>
      <c r="THT9" s="197"/>
      <c r="THU9" s="30"/>
      <c r="THV9" s="371"/>
      <c r="THW9" s="30"/>
      <c r="THX9" s="371"/>
      <c r="THY9" s="30"/>
      <c r="THZ9" s="373"/>
      <c r="TIA9" s="30"/>
      <c r="TIB9" s="371"/>
      <c r="TIC9" s="482"/>
      <c r="TID9" s="30"/>
      <c r="TIE9" s="371"/>
      <c r="TIF9" s="482"/>
      <c r="TIG9" s="21"/>
      <c r="TIH9" s="21"/>
      <c r="TII9" s="153"/>
      <c r="TIJ9" s="197"/>
      <c r="TIK9" s="30"/>
      <c r="TIL9" s="371"/>
      <c r="TIM9" s="30"/>
      <c r="TIN9" s="371"/>
      <c r="TIO9" s="30"/>
      <c r="TIP9" s="373"/>
      <c r="TIQ9" s="30"/>
      <c r="TIR9" s="371"/>
      <c r="TIS9" s="482"/>
      <c r="TIT9" s="30"/>
      <c r="TIU9" s="371"/>
      <c r="TIV9" s="482"/>
      <c r="TIW9" s="21"/>
      <c r="TIX9" s="21"/>
      <c r="TIY9" s="153"/>
      <c r="TIZ9" s="197"/>
      <c r="TJA9" s="30"/>
      <c r="TJB9" s="371"/>
      <c r="TJC9" s="30"/>
      <c r="TJD9" s="371"/>
      <c r="TJE9" s="30"/>
      <c r="TJF9" s="373"/>
      <c r="TJG9" s="30"/>
      <c r="TJH9" s="371"/>
      <c r="TJI9" s="482"/>
      <c r="TJJ9" s="30"/>
      <c r="TJK9" s="371"/>
      <c r="TJL9" s="482"/>
      <c r="TJM9" s="21"/>
      <c r="TJN9" s="21"/>
      <c r="TJO9" s="153"/>
      <c r="TJP9" s="197"/>
      <c r="TJQ9" s="30"/>
      <c r="TJR9" s="371"/>
      <c r="TJS9" s="30"/>
      <c r="TJT9" s="371"/>
      <c r="TJU9" s="30"/>
      <c r="TJV9" s="373"/>
      <c r="TJW9" s="30"/>
      <c r="TJX9" s="371"/>
      <c r="TJY9" s="482"/>
      <c r="TJZ9" s="30"/>
      <c r="TKA9" s="371"/>
      <c r="TKB9" s="482"/>
      <c r="TKC9" s="21"/>
      <c r="TKD9" s="21"/>
      <c r="TKE9" s="153"/>
      <c r="TKF9" s="197"/>
      <c r="TKG9" s="30"/>
      <c r="TKH9" s="371"/>
      <c r="TKI9" s="30"/>
      <c r="TKJ9" s="371"/>
      <c r="TKK9" s="30"/>
      <c r="TKL9" s="373"/>
      <c r="TKM9" s="30"/>
      <c r="TKN9" s="371"/>
      <c r="TKO9" s="482"/>
      <c r="TKP9" s="30"/>
      <c r="TKQ9" s="371"/>
      <c r="TKR9" s="482"/>
      <c r="TKS9" s="21"/>
      <c r="TKT9" s="21"/>
      <c r="TKU9" s="153"/>
      <c r="TKV9" s="197"/>
      <c r="TKW9" s="30"/>
      <c r="TKX9" s="371"/>
      <c r="TKY9" s="30"/>
      <c r="TKZ9" s="371"/>
      <c r="TLA9" s="30"/>
      <c r="TLB9" s="373"/>
      <c r="TLC9" s="30"/>
      <c r="TLD9" s="371"/>
      <c r="TLE9" s="482"/>
      <c r="TLF9" s="30"/>
      <c r="TLG9" s="371"/>
      <c r="TLH9" s="482"/>
      <c r="TLI9" s="21"/>
      <c r="TLJ9" s="21"/>
      <c r="TLK9" s="153"/>
      <c r="TLL9" s="197"/>
      <c r="TLM9" s="30"/>
      <c r="TLN9" s="371"/>
      <c r="TLO9" s="30"/>
      <c r="TLP9" s="371"/>
      <c r="TLQ9" s="30"/>
      <c r="TLR9" s="373"/>
      <c r="TLS9" s="30"/>
      <c r="TLT9" s="371"/>
      <c r="TLU9" s="482"/>
      <c r="TLV9" s="30"/>
      <c r="TLW9" s="371"/>
      <c r="TLX9" s="482"/>
      <c r="TLY9" s="21"/>
      <c r="TLZ9" s="21"/>
      <c r="TMA9" s="153"/>
      <c r="TMB9" s="197"/>
      <c r="TMC9" s="30"/>
      <c r="TMD9" s="371"/>
      <c r="TME9" s="30"/>
      <c r="TMF9" s="371"/>
      <c r="TMG9" s="30"/>
      <c r="TMH9" s="373"/>
      <c r="TMI9" s="30"/>
      <c r="TMJ9" s="371"/>
      <c r="TMK9" s="482"/>
      <c r="TML9" s="30"/>
      <c r="TMM9" s="371"/>
      <c r="TMN9" s="482"/>
      <c r="TMO9" s="21"/>
      <c r="TMP9" s="21"/>
      <c r="TMQ9" s="153"/>
      <c r="TMR9" s="197"/>
      <c r="TMS9" s="30"/>
      <c r="TMT9" s="371"/>
      <c r="TMU9" s="30"/>
      <c r="TMV9" s="371"/>
      <c r="TMW9" s="30"/>
      <c r="TMX9" s="373"/>
      <c r="TMY9" s="30"/>
      <c r="TMZ9" s="371"/>
      <c r="TNA9" s="482"/>
      <c r="TNB9" s="30"/>
      <c r="TNC9" s="371"/>
      <c r="TND9" s="482"/>
      <c r="TNE9" s="21"/>
      <c r="TNF9" s="21"/>
      <c r="TNG9" s="153"/>
      <c r="TNH9" s="197"/>
      <c r="TNI9" s="30"/>
      <c r="TNJ9" s="371"/>
      <c r="TNK9" s="30"/>
      <c r="TNL9" s="371"/>
      <c r="TNM9" s="30"/>
      <c r="TNN9" s="373"/>
      <c r="TNO9" s="30"/>
      <c r="TNP9" s="371"/>
      <c r="TNQ9" s="482"/>
      <c r="TNR9" s="30"/>
      <c r="TNS9" s="371"/>
      <c r="TNT9" s="482"/>
      <c r="TNU9" s="21"/>
      <c r="TNV9" s="21"/>
      <c r="TNW9" s="153"/>
      <c r="TNX9" s="197"/>
      <c r="TNY9" s="30"/>
      <c r="TNZ9" s="371"/>
      <c r="TOA9" s="30"/>
      <c r="TOB9" s="371"/>
      <c r="TOC9" s="30"/>
      <c r="TOD9" s="373"/>
      <c r="TOE9" s="30"/>
      <c r="TOF9" s="371"/>
      <c r="TOG9" s="482"/>
      <c r="TOH9" s="30"/>
      <c r="TOI9" s="371"/>
      <c r="TOJ9" s="482"/>
      <c r="TOK9" s="21"/>
      <c r="TOL9" s="21"/>
      <c r="TOM9" s="153"/>
      <c r="TON9" s="197"/>
      <c r="TOO9" s="30"/>
      <c r="TOP9" s="371"/>
      <c r="TOQ9" s="30"/>
      <c r="TOR9" s="371"/>
      <c r="TOS9" s="30"/>
      <c r="TOT9" s="373"/>
      <c r="TOU9" s="30"/>
      <c r="TOV9" s="371"/>
      <c r="TOW9" s="482"/>
      <c r="TOX9" s="30"/>
      <c r="TOY9" s="371"/>
      <c r="TOZ9" s="482"/>
      <c r="TPA9" s="21"/>
      <c r="TPB9" s="21"/>
      <c r="TPC9" s="153"/>
      <c r="TPD9" s="197"/>
      <c r="TPE9" s="30"/>
      <c r="TPF9" s="371"/>
      <c r="TPG9" s="30"/>
      <c r="TPH9" s="371"/>
      <c r="TPI9" s="30"/>
      <c r="TPJ9" s="373"/>
      <c r="TPK9" s="30"/>
      <c r="TPL9" s="371"/>
      <c r="TPM9" s="482"/>
      <c r="TPN9" s="30"/>
      <c r="TPO9" s="371"/>
      <c r="TPP9" s="482"/>
      <c r="TPQ9" s="21"/>
      <c r="TPR9" s="21"/>
      <c r="TPS9" s="153"/>
      <c r="TPT9" s="197"/>
      <c r="TPU9" s="30"/>
      <c r="TPV9" s="371"/>
      <c r="TPW9" s="30"/>
      <c r="TPX9" s="371"/>
      <c r="TPY9" s="30"/>
      <c r="TPZ9" s="373"/>
      <c r="TQA9" s="30"/>
      <c r="TQB9" s="371"/>
      <c r="TQC9" s="482"/>
      <c r="TQD9" s="30"/>
      <c r="TQE9" s="371"/>
      <c r="TQF9" s="482"/>
      <c r="TQG9" s="21"/>
      <c r="TQH9" s="21"/>
      <c r="TQI9" s="153"/>
      <c r="TQJ9" s="197"/>
      <c r="TQK9" s="30"/>
      <c r="TQL9" s="371"/>
      <c r="TQM9" s="30"/>
      <c r="TQN9" s="371"/>
      <c r="TQO9" s="30"/>
      <c r="TQP9" s="373"/>
      <c r="TQQ9" s="30"/>
      <c r="TQR9" s="371"/>
      <c r="TQS9" s="482"/>
      <c r="TQT9" s="30"/>
      <c r="TQU9" s="371"/>
      <c r="TQV9" s="482"/>
      <c r="TQW9" s="21"/>
      <c r="TQX9" s="21"/>
      <c r="TQY9" s="153"/>
      <c r="TQZ9" s="197"/>
      <c r="TRA9" s="30"/>
      <c r="TRB9" s="371"/>
      <c r="TRC9" s="30"/>
      <c r="TRD9" s="371"/>
      <c r="TRE9" s="30"/>
      <c r="TRF9" s="373"/>
      <c r="TRG9" s="30"/>
      <c r="TRH9" s="371"/>
      <c r="TRI9" s="482"/>
      <c r="TRJ9" s="30"/>
      <c r="TRK9" s="371"/>
      <c r="TRL9" s="482"/>
      <c r="TRM9" s="21"/>
      <c r="TRN9" s="21"/>
      <c r="TRO9" s="153"/>
      <c r="TRP9" s="197"/>
      <c r="TRQ9" s="30"/>
      <c r="TRR9" s="371"/>
      <c r="TRS9" s="30"/>
      <c r="TRT9" s="371"/>
      <c r="TRU9" s="30"/>
      <c r="TRV9" s="373"/>
      <c r="TRW9" s="30"/>
      <c r="TRX9" s="371"/>
      <c r="TRY9" s="482"/>
      <c r="TRZ9" s="30"/>
      <c r="TSA9" s="371"/>
      <c r="TSB9" s="482"/>
      <c r="TSC9" s="21"/>
      <c r="TSD9" s="21"/>
      <c r="TSE9" s="153"/>
      <c r="TSF9" s="197"/>
      <c r="TSG9" s="30"/>
      <c r="TSH9" s="371"/>
      <c r="TSI9" s="30"/>
      <c r="TSJ9" s="371"/>
      <c r="TSK9" s="30"/>
      <c r="TSL9" s="373"/>
      <c r="TSM9" s="30"/>
      <c r="TSN9" s="371"/>
      <c r="TSO9" s="482"/>
      <c r="TSP9" s="30"/>
      <c r="TSQ9" s="371"/>
      <c r="TSR9" s="482"/>
      <c r="TSS9" s="21"/>
      <c r="TST9" s="21"/>
      <c r="TSU9" s="153"/>
      <c r="TSV9" s="197"/>
      <c r="TSW9" s="30"/>
      <c r="TSX9" s="371"/>
      <c r="TSY9" s="30"/>
      <c r="TSZ9" s="371"/>
      <c r="TTA9" s="30"/>
      <c r="TTB9" s="373"/>
      <c r="TTC9" s="30"/>
      <c r="TTD9" s="371"/>
      <c r="TTE9" s="482"/>
      <c r="TTF9" s="30"/>
      <c r="TTG9" s="371"/>
      <c r="TTH9" s="482"/>
      <c r="TTI9" s="21"/>
      <c r="TTJ9" s="21"/>
      <c r="TTK9" s="153"/>
      <c r="TTL9" s="197"/>
      <c r="TTM9" s="30"/>
      <c r="TTN9" s="371"/>
      <c r="TTO9" s="30"/>
      <c r="TTP9" s="371"/>
      <c r="TTQ9" s="30"/>
      <c r="TTR9" s="373"/>
      <c r="TTS9" s="30"/>
      <c r="TTT9" s="371"/>
      <c r="TTU9" s="482"/>
      <c r="TTV9" s="30"/>
      <c r="TTW9" s="371"/>
      <c r="TTX9" s="482"/>
      <c r="TTY9" s="21"/>
      <c r="TTZ9" s="21"/>
      <c r="TUA9" s="153"/>
      <c r="TUB9" s="197"/>
      <c r="TUC9" s="30"/>
      <c r="TUD9" s="371"/>
      <c r="TUE9" s="30"/>
      <c r="TUF9" s="371"/>
      <c r="TUG9" s="30"/>
      <c r="TUH9" s="373"/>
      <c r="TUI9" s="30"/>
      <c r="TUJ9" s="371"/>
      <c r="TUK9" s="482"/>
      <c r="TUL9" s="30"/>
      <c r="TUM9" s="371"/>
      <c r="TUN9" s="482"/>
      <c r="TUO9" s="21"/>
      <c r="TUP9" s="21"/>
      <c r="TUQ9" s="153"/>
      <c r="TUR9" s="197"/>
      <c r="TUS9" s="30"/>
      <c r="TUT9" s="371"/>
      <c r="TUU9" s="30"/>
      <c r="TUV9" s="371"/>
      <c r="TUW9" s="30"/>
      <c r="TUX9" s="373"/>
      <c r="TUY9" s="30"/>
      <c r="TUZ9" s="371"/>
      <c r="TVA9" s="482"/>
      <c r="TVB9" s="30"/>
      <c r="TVC9" s="371"/>
      <c r="TVD9" s="482"/>
      <c r="TVE9" s="21"/>
      <c r="TVF9" s="21"/>
      <c r="TVG9" s="153"/>
      <c r="TVH9" s="197"/>
      <c r="TVI9" s="30"/>
      <c r="TVJ9" s="371"/>
      <c r="TVK9" s="30"/>
      <c r="TVL9" s="371"/>
      <c r="TVM9" s="30"/>
      <c r="TVN9" s="373"/>
      <c r="TVO9" s="30"/>
      <c r="TVP9" s="371"/>
      <c r="TVQ9" s="482"/>
      <c r="TVR9" s="30"/>
      <c r="TVS9" s="371"/>
      <c r="TVT9" s="482"/>
      <c r="TVU9" s="21"/>
      <c r="TVV9" s="21"/>
      <c r="TVW9" s="153"/>
      <c r="TVX9" s="197"/>
      <c r="TVY9" s="30"/>
      <c r="TVZ9" s="371"/>
      <c r="TWA9" s="30"/>
      <c r="TWB9" s="371"/>
      <c r="TWC9" s="30"/>
      <c r="TWD9" s="373"/>
      <c r="TWE9" s="30"/>
      <c r="TWF9" s="371"/>
      <c r="TWG9" s="482"/>
      <c r="TWH9" s="30"/>
      <c r="TWI9" s="371"/>
      <c r="TWJ9" s="482"/>
      <c r="TWK9" s="21"/>
      <c r="TWL9" s="21"/>
      <c r="TWM9" s="153"/>
      <c r="TWN9" s="197"/>
      <c r="TWO9" s="30"/>
      <c r="TWP9" s="371"/>
      <c r="TWQ9" s="30"/>
      <c r="TWR9" s="371"/>
      <c r="TWS9" s="30"/>
      <c r="TWT9" s="373"/>
      <c r="TWU9" s="30"/>
      <c r="TWV9" s="371"/>
      <c r="TWW9" s="482"/>
      <c r="TWX9" s="30"/>
      <c r="TWY9" s="371"/>
      <c r="TWZ9" s="482"/>
      <c r="TXA9" s="21"/>
      <c r="TXB9" s="21"/>
      <c r="TXC9" s="153"/>
      <c r="TXD9" s="197"/>
      <c r="TXE9" s="30"/>
      <c r="TXF9" s="371"/>
      <c r="TXG9" s="30"/>
      <c r="TXH9" s="371"/>
      <c r="TXI9" s="30"/>
      <c r="TXJ9" s="373"/>
      <c r="TXK9" s="30"/>
      <c r="TXL9" s="371"/>
      <c r="TXM9" s="482"/>
      <c r="TXN9" s="30"/>
      <c r="TXO9" s="371"/>
      <c r="TXP9" s="482"/>
      <c r="TXQ9" s="21"/>
      <c r="TXR9" s="21"/>
      <c r="TXS9" s="153"/>
      <c r="TXT9" s="197"/>
      <c r="TXU9" s="30"/>
      <c r="TXV9" s="371"/>
      <c r="TXW9" s="30"/>
      <c r="TXX9" s="371"/>
      <c r="TXY9" s="30"/>
      <c r="TXZ9" s="373"/>
      <c r="TYA9" s="30"/>
      <c r="TYB9" s="371"/>
      <c r="TYC9" s="482"/>
      <c r="TYD9" s="30"/>
      <c r="TYE9" s="371"/>
      <c r="TYF9" s="482"/>
      <c r="TYG9" s="21"/>
      <c r="TYH9" s="21"/>
      <c r="TYI9" s="153"/>
      <c r="TYJ9" s="197"/>
      <c r="TYK9" s="30"/>
      <c r="TYL9" s="371"/>
      <c r="TYM9" s="30"/>
      <c r="TYN9" s="371"/>
      <c r="TYO9" s="30"/>
      <c r="TYP9" s="373"/>
      <c r="TYQ9" s="30"/>
      <c r="TYR9" s="371"/>
      <c r="TYS9" s="482"/>
      <c r="TYT9" s="30"/>
      <c r="TYU9" s="371"/>
      <c r="TYV9" s="482"/>
      <c r="TYW9" s="21"/>
      <c r="TYX9" s="21"/>
      <c r="TYY9" s="153"/>
      <c r="TYZ9" s="197"/>
      <c r="TZA9" s="30"/>
      <c r="TZB9" s="371"/>
      <c r="TZC9" s="30"/>
      <c r="TZD9" s="371"/>
      <c r="TZE9" s="30"/>
      <c r="TZF9" s="373"/>
      <c r="TZG9" s="30"/>
      <c r="TZH9" s="371"/>
      <c r="TZI9" s="482"/>
      <c r="TZJ9" s="30"/>
      <c r="TZK9" s="371"/>
      <c r="TZL9" s="482"/>
      <c r="TZM9" s="21"/>
      <c r="TZN9" s="21"/>
      <c r="TZO9" s="153"/>
      <c r="TZP9" s="197"/>
      <c r="TZQ9" s="30"/>
      <c r="TZR9" s="371"/>
      <c r="TZS9" s="30"/>
      <c r="TZT9" s="371"/>
      <c r="TZU9" s="30"/>
      <c r="TZV9" s="373"/>
      <c r="TZW9" s="30"/>
      <c r="TZX9" s="371"/>
      <c r="TZY9" s="482"/>
      <c r="TZZ9" s="30"/>
      <c r="UAA9" s="371"/>
      <c r="UAB9" s="482"/>
      <c r="UAC9" s="21"/>
      <c r="UAD9" s="21"/>
      <c r="UAE9" s="153"/>
      <c r="UAF9" s="197"/>
      <c r="UAG9" s="30"/>
      <c r="UAH9" s="371"/>
      <c r="UAI9" s="30"/>
      <c r="UAJ9" s="371"/>
      <c r="UAK9" s="30"/>
      <c r="UAL9" s="373"/>
      <c r="UAM9" s="30"/>
      <c r="UAN9" s="371"/>
      <c r="UAO9" s="482"/>
      <c r="UAP9" s="30"/>
      <c r="UAQ9" s="371"/>
      <c r="UAR9" s="482"/>
      <c r="UAS9" s="21"/>
      <c r="UAT9" s="21"/>
      <c r="UAU9" s="153"/>
      <c r="UAV9" s="197"/>
      <c r="UAW9" s="30"/>
      <c r="UAX9" s="371"/>
      <c r="UAY9" s="30"/>
      <c r="UAZ9" s="371"/>
      <c r="UBA9" s="30"/>
      <c r="UBB9" s="373"/>
      <c r="UBC9" s="30"/>
      <c r="UBD9" s="371"/>
      <c r="UBE9" s="482"/>
      <c r="UBF9" s="30"/>
      <c r="UBG9" s="371"/>
      <c r="UBH9" s="482"/>
      <c r="UBI9" s="21"/>
      <c r="UBJ9" s="21"/>
      <c r="UBK9" s="153"/>
      <c r="UBL9" s="197"/>
      <c r="UBM9" s="30"/>
      <c r="UBN9" s="371"/>
      <c r="UBO9" s="30"/>
      <c r="UBP9" s="371"/>
      <c r="UBQ9" s="30"/>
      <c r="UBR9" s="373"/>
      <c r="UBS9" s="30"/>
      <c r="UBT9" s="371"/>
      <c r="UBU9" s="482"/>
      <c r="UBV9" s="30"/>
      <c r="UBW9" s="371"/>
      <c r="UBX9" s="482"/>
      <c r="UBY9" s="21"/>
      <c r="UBZ9" s="21"/>
      <c r="UCA9" s="153"/>
      <c r="UCB9" s="197"/>
      <c r="UCC9" s="30"/>
      <c r="UCD9" s="371"/>
      <c r="UCE9" s="30"/>
      <c r="UCF9" s="371"/>
      <c r="UCG9" s="30"/>
      <c r="UCH9" s="373"/>
      <c r="UCI9" s="30"/>
      <c r="UCJ9" s="371"/>
      <c r="UCK9" s="482"/>
      <c r="UCL9" s="30"/>
      <c r="UCM9" s="371"/>
      <c r="UCN9" s="482"/>
      <c r="UCO9" s="21"/>
      <c r="UCP9" s="21"/>
      <c r="UCQ9" s="153"/>
      <c r="UCR9" s="197"/>
      <c r="UCS9" s="30"/>
      <c r="UCT9" s="371"/>
      <c r="UCU9" s="30"/>
      <c r="UCV9" s="371"/>
      <c r="UCW9" s="30"/>
      <c r="UCX9" s="373"/>
      <c r="UCY9" s="30"/>
      <c r="UCZ9" s="371"/>
      <c r="UDA9" s="482"/>
      <c r="UDB9" s="30"/>
      <c r="UDC9" s="371"/>
      <c r="UDD9" s="482"/>
      <c r="UDE9" s="21"/>
      <c r="UDF9" s="21"/>
      <c r="UDG9" s="153"/>
      <c r="UDH9" s="197"/>
      <c r="UDI9" s="30"/>
      <c r="UDJ9" s="371"/>
      <c r="UDK9" s="30"/>
      <c r="UDL9" s="371"/>
      <c r="UDM9" s="30"/>
      <c r="UDN9" s="373"/>
      <c r="UDO9" s="30"/>
      <c r="UDP9" s="371"/>
      <c r="UDQ9" s="482"/>
      <c r="UDR9" s="30"/>
      <c r="UDS9" s="371"/>
      <c r="UDT9" s="482"/>
      <c r="UDU9" s="21"/>
      <c r="UDV9" s="21"/>
      <c r="UDW9" s="153"/>
      <c r="UDX9" s="197"/>
      <c r="UDY9" s="30"/>
      <c r="UDZ9" s="371"/>
      <c r="UEA9" s="30"/>
      <c r="UEB9" s="371"/>
      <c r="UEC9" s="30"/>
      <c r="UED9" s="373"/>
      <c r="UEE9" s="30"/>
      <c r="UEF9" s="371"/>
      <c r="UEG9" s="482"/>
      <c r="UEH9" s="30"/>
      <c r="UEI9" s="371"/>
      <c r="UEJ9" s="482"/>
      <c r="UEK9" s="21"/>
      <c r="UEL9" s="21"/>
      <c r="UEM9" s="153"/>
      <c r="UEN9" s="197"/>
      <c r="UEO9" s="30"/>
      <c r="UEP9" s="371"/>
      <c r="UEQ9" s="30"/>
      <c r="UER9" s="371"/>
      <c r="UES9" s="30"/>
      <c r="UET9" s="373"/>
      <c r="UEU9" s="30"/>
      <c r="UEV9" s="371"/>
      <c r="UEW9" s="482"/>
      <c r="UEX9" s="30"/>
      <c r="UEY9" s="371"/>
      <c r="UEZ9" s="482"/>
      <c r="UFA9" s="21"/>
      <c r="UFB9" s="21"/>
      <c r="UFC9" s="153"/>
      <c r="UFD9" s="197"/>
      <c r="UFE9" s="30"/>
      <c r="UFF9" s="371"/>
      <c r="UFG9" s="30"/>
      <c r="UFH9" s="371"/>
      <c r="UFI9" s="30"/>
      <c r="UFJ9" s="373"/>
      <c r="UFK9" s="30"/>
      <c r="UFL9" s="371"/>
      <c r="UFM9" s="482"/>
      <c r="UFN9" s="30"/>
      <c r="UFO9" s="371"/>
      <c r="UFP9" s="482"/>
      <c r="UFQ9" s="21"/>
      <c r="UFR9" s="21"/>
      <c r="UFS9" s="153"/>
      <c r="UFT9" s="197"/>
      <c r="UFU9" s="30"/>
      <c r="UFV9" s="371"/>
      <c r="UFW9" s="30"/>
      <c r="UFX9" s="371"/>
      <c r="UFY9" s="30"/>
      <c r="UFZ9" s="373"/>
      <c r="UGA9" s="30"/>
      <c r="UGB9" s="371"/>
      <c r="UGC9" s="482"/>
      <c r="UGD9" s="30"/>
      <c r="UGE9" s="371"/>
      <c r="UGF9" s="482"/>
      <c r="UGG9" s="21"/>
      <c r="UGH9" s="21"/>
      <c r="UGI9" s="153"/>
      <c r="UGJ9" s="197"/>
      <c r="UGK9" s="30"/>
      <c r="UGL9" s="371"/>
      <c r="UGM9" s="30"/>
      <c r="UGN9" s="371"/>
      <c r="UGO9" s="30"/>
      <c r="UGP9" s="373"/>
      <c r="UGQ9" s="30"/>
      <c r="UGR9" s="371"/>
      <c r="UGS9" s="482"/>
      <c r="UGT9" s="30"/>
      <c r="UGU9" s="371"/>
      <c r="UGV9" s="482"/>
      <c r="UGW9" s="21"/>
      <c r="UGX9" s="21"/>
      <c r="UGY9" s="153"/>
      <c r="UGZ9" s="197"/>
      <c r="UHA9" s="30"/>
      <c r="UHB9" s="371"/>
      <c r="UHC9" s="30"/>
      <c r="UHD9" s="371"/>
      <c r="UHE9" s="30"/>
      <c r="UHF9" s="373"/>
      <c r="UHG9" s="30"/>
      <c r="UHH9" s="371"/>
      <c r="UHI9" s="482"/>
      <c r="UHJ9" s="30"/>
      <c r="UHK9" s="371"/>
      <c r="UHL9" s="482"/>
      <c r="UHM9" s="21"/>
      <c r="UHN9" s="21"/>
      <c r="UHO9" s="153"/>
      <c r="UHP9" s="197"/>
      <c r="UHQ9" s="30"/>
      <c r="UHR9" s="371"/>
      <c r="UHS9" s="30"/>
      <c r="UHT9" s="371"/>
      <c r="UHU9" s="30"/>
      <c r="UHV9" s="373"/>
      <c r="UHW9" s="30"/>
      <c r="UHX9" s="371"/>
      <c r="UHY9" s="482"/>
      <c r="UHZ9" s="30"/>
      <c r="UIA9" s="371"/>
      <c r="UIB9" s="482"/>
      <c r="UIC9" s="21"/>
      <c r="UID9" s="21"/>
      <c r="UIE9" s="153"/>
      <c r="UIF9" s="197"/>
      <c r="UIG9" s="30"/>
      <c r="UIH9" s="371"/>
      <c r="UII9" s="30"/>
      <c r="UIJ9" s="371"/>
      <c r="UIK9" s="30"/>
      <c r="UIL9" s="373"/>
      <c r="UIM9" s="30"/>
      <c r="UIN9" s="371"/>
      <c r="UIO9" s="482"/>
      <c r="UIP9" s="30"/>
      <c r="UIQ9" s="371"/>
      <c r="UIR9" s="482"/>
      <c r="UIS9" s="21"/>
      <c r="UIT9" s="21"/>
      <c r="UIU9" s="153"/>
      <c r="UIV9" s="197"/>
      <c r="UIW9" s="30"/>
      <c r="UIX9" s="371"/>
      <c r="UIY9" s="30"/>
      <c r="UIZ9" s="371"/>
      <c r="UJA9" s="30"/>
      <c r="UJB9" s="373"/>
      <c r="UJC9" s="30"/>
      <c r="UJD9" s="371"/>
      <c r="UJE9" s="482"/>
      <c r="UJF9" s="30"/>
      <c r="UJG9" s="371"/>
      <c r="UJH9" s="482"/>
      <c r="UJI9" s="21"/>
      <c r="UJJ9" s="21"/>
      <c r="UJK9" s="153"/>
      <c r="UJL9" s="197"/>
      <c r="UJM9" s="30"/>
      <c r="UJN9" s="371"/>
      <c r="UJO9" s="30"/>
      <c r="UJP9" s="371"/>
      <c r="UJQ9" s="30"/>
      <c r="UJR9" s="373"/>
      <c r="UJS9" s="30"/>
      <c r="UJT9" s="371"/>
      <c r="UJU9" s="482"/>
      <c r="UJV9" s="30"/>
      <c r="UJW9" s="371"/>
      <c r="UJX9" s="482"/>
      <c r="UJY9" s="21"/>
      <c r="UJZ9" s="21"/>
      <c r="UKA9" s="153"/>
      <c r="UKB9" s="197"/>
      <c r="UKC9" s="30"/>
      <c r="UKD9" s="371"/>
      <c r="UKE9" s="30"/>
      <c r="UKF9" s="371"/>
      <c r="UKG9" s="30"/>
      <c r="UKH9" s="373"/>
      <c r="UKI9" s="30"/>
      <c r="UKJ9" s="371"/>
      <c r="UKK9" s="482"/>
      <c r="UKL9" s="30"/>
      <c r="UKM9" s="371"/>
      <c r="UKN9" s="482"/>
      <c r="UKO9" s="21"/>
      <c r="UKP9" s="21"/>
      <c r="UKQ9" s="153"/>
      <c r="UKR9" s="197"/>
      <c r="UKS9" s="30"/>
      <c r="UKT9" s="371"/>
      <c r="UKU9" s="30"/>
      <c r="UKV9" s="371"/>
      <c r="UKW9" s="30"/>
      <c r="UKX9" s="373"/>
      <c r="UKY9" s="30"/>
      <c r="UKZ9" s="371"/>
      <c r="ULA9" s="482"/>
      <c r="ULB9" s="30"/>
      <c r="ULC9" s="371"/>
      <c r="ULD9" s="482"/>
      <c r="ULE9" s="21"/>
      <c r="ULF9" s="21"/>
      <c r="ULG9" s="153"/>
      <c r="ULH9" s="197"/>
      <c r="ULI9" s="30"/>
      <c r="ULJ9" s="371"/>
      <c r="ULK9" s="30"/>
      <c r="ULL9" s="371"/>
      <c r="ULM9" s="30"/>
      <c r="ULN9" s="373"/>
      <c r="ULO9" s="30"/>
      <c r="ULP9" s="371"/>
      <c r="ULQ9" s="482"/>
      <c r="ULR9" s="30"/>
      <c r="ULS9" s="371"/>
      <c r="ULT9" s="482"/>
      <c r="ULU9" s="21"/>
      <c r="ULV9" s="21"/>
      <c r="ULW9" s="153"/>
      <c r="ULX9" s="197"/>
      <c r="ULY9" s="30"/>
      <c r="ULZ9" s="371"/>
      <c r="UMA9" s="30"/>
      <c r="UMB9" s="371"/>
      <c r="UMC9" s="30"/>
      <c r="UMD9" s="373"/>
      <c r="UME9" s="30"/>
      <c r="UMF9" s="371"/>
      <c r="UMG9" s="482"/>
      <c r="UMH9" s="30"/>
      <c r="UMI9" s="371"/>
      <c r="UMJ9" s="482"/>
      <c r="UMK9" s="21"/>
      <c r="UML9" s="21"/>
      <c r="UMM9" s="153"/>
      <c r="UMN9" s="197"/>
      <c r="UMO9" s="30"/>
      <c r="UMP9" s="371"/>
      <c r="UMQ9" s="30"/>
      <c r="UMR9" s="371"/>
      <c r="UMS9" s="30"/>
      <c r="UMT9" s="373"/>
      <c r="UMU9" s="30"/>
      <c r="UMV9" s="371"/>
      <c r="UMW9" s="482"/>
      <c r="UMX9" s="30"/>
      <c r="UMY9" s="371"/>
      <c r="UMZ9" s="482"/>
      <c r="UNA9" s="21"/>
      <c r="UNB9" s="21"/>
      <c r="UNC9" s="153"/>
      <c r="UND9" s="197"/>
      <c r="UNE9" s="30"/>
      <c r="UNF9" s="371"/>
      <c r="UNG9" s="30"/>
      <c r="UNH9" s="371"/>
      <c r="UNI9" s="30"/>
      <c r="UNJ9" s="373"/>
      <c r="UNK9" s="30"/>
      <c r="UNL9" s="371"/>
      <c r="UNM9" s="482"/>
      <c r="UNN9" s="30"/>
      <c r="UNO9" s="371"/>
      <c r="UNP9" s="482"/>
      <c r="UNQ9" s="21"/>
      <c r="UNR9" s="21"/>
      <c r="UNS9" s="153"/>
      <c r="UNT9" s="197"/>
      <c r="UNU9" s="30"/>
      <c r="UNV9" s="371"/>
      <c r="UNW9" s="30"/>
      <c r="UNX9" s="371"/>
      <c r="UNY9" s="30"/>
      <c r="UNZ9" s="373"/>
      <c r="UOA9" s="30"/>
      <c r="UOB9" s="371"/>
      <c r="UOC9" s="482"/>
      <c r="UOD9" s="30"/>
      <c r="UOE9" s="371"/>
      <c r="UOF9" s="482"/>
      <c r="UOG9" s="21"/>
      <c r="UOH9" s="21"/>
      <c r="UOI9" s="153"/>
      <c r="UOJ9" s="197"/>
      <c r="UOK9" s="30"/>
      <c r="UOL9" s="371"/>
      <c r="UOM9" s="30"/>
      <c r="UON9" s="371"/>
      <c r="UOO9" s="30"/>
      <c r="UOP9" s="373"/>
      <c r="UOQ9" s="30"/>
      <c r="UOR9" s="371"/>
      <c r="UOS9" s="482"/>
      <c r="UOT9" s="30"/>
      <c r="UOU9" s="371"/>
      <c r="UOV9" s="482"/>
      <c r="UOW9" s="21"/>
      <c r="UOX9" s="21"/>
      <c r="UOY9" s="153"/>
      <c r="UOZ9" s="197"/>
      <c r="UPA9" s="30"/>
      <c r="UPB9" s="371"/>
      <c r="UPC9" s="30"/>
      <c r="UPD9" s="371"/>
      <c r="UPE9" s="30"/>
      <c r="UPF9" s="373"/>
      <c r="UPG9" s="30"/>
      <c r="UPH9" s="371"/>
      <c r="UPI9" s="482"/>
      <c r="UPJ9" s="30"/>
      <c r="UPK9" s="371"/>
      <c r="UPL9" s="482"/>
      <c r="UPM9" s="21"/>
      <c r="UPN9" s="21"/>
      <c r="UPO9" s="153"/>
      <c r="UPP9" s="197"/>
      <c r="UPQ9" s="30"/>
      <c r="UPR9" s="371"/>
      <c r="UPS9" s="30"/>
      <c r="UPT9" s="371"/>
      <c r="UPU9" s="30"/>
      <c r="UPV9" s="373"/>
      <c r="UPW9" s="30"/>
      <c r="UPX9" s="371"/>
      <c r="UPY9" s="482"/>
      <c r="UPZ9" s="30"/>
      <c r="UQA9" s="371"/>
      <c r="UQB9" s="482"/>
      <c r="UQC9" s="21"/>
      <c r="UQD9" s="21"/>
      <c r="UQE9" s="153"/>
      <c r="UQF9" s="197"/>
      <c r="UQG9" s="30"/>
      <c r="UQH9" s="371"/>
      <c r="UQI9" s="30"/>
      <c r="UQJ9" s="371"/>
      <c r="UQK9" s="30"/>
      <c r="UQL9" s="373"/>
      <c r="UQM9" s="30"/>
      <c r="UQN9" s="371"/>
      <c r="UQO9" s="482"/>
      <c r="UQP9" s="30"/>
      <c r="UQQ9" s="371"/>
      <c r="UQR9" s="482"/>
      <c r="UQS9" s="21"/>
      <c r="UQT9" s="21"/>
      <c r="UQU9" s="153"/>
      <c r="UQV9" s="197"/>
      <c r="UQW9" s="30"/>
      <c r="UQX9" s="371"/>
      <c r="UQY9" s="30"/>
      <c r="UQZ9" s="371"/>
      <c r="URA9" s="30"/>
      <c r="URB9" s="373"/>
      <c r="URC9" s="30"/>
      <c r="URD9" s="371"/>
      <c r="URE9" s="482"/>
      <c r="URF9" s="30"/>
      <c r="URG9" s="371"/>
      <c r="URH9" s="482"/>
      <c r="URI9" s="21"/>
      <c r="URJ9" s="21"/>
      <c r="URK9" s="153"/>
      <c r="URL9" s="197"/>
      <c r="URM9" s="30"/>
      <c r="URN9" s="371"/>
      <c r="URO9" s="30"/>
      <c r="URP9" s="371"/>
      <c r="URQ9" s="30"/>
      <c r="URR9" s="373"/>
      <c r="URS9" s="30"/>
      <c r="URT9" s="371"/>
      <c r="URU9" s="482"/>
      <c r="URV9" s="30"/>
      <c r="URW9" s="371"/>
      <c r="URX9" s="482"/>
      <c r="URY9" s="21"/>
      <c r="URZ9" s="21"/>
      <c r="USA9" s="153"/>
      <c r="USB9" s="197"/>
      <c r="USC9" s="30"/>
      <c r="USD9" s="371"/>
      <c r="USE9" s="30"/>
      <c r="USF9" s="371"/>
      <c r="USG9" s="30"/>
      <c r="USH9" s="373"/>
      <c r="USI9" s="30"/>
      <c r="USJ9" s="371"/>
      <c r="USK9" s="482"/>
      <c r="USL9" s="30"/>
      <c r="USM9" s="371"/>
      <c r="USN9" s="482"/>
      <c r="USO9" s="21"/>
      <c r="USP9" s="21"/>
      <c r="USQ9" s="153"/>
      <c r="USR9" s="197"/>
      <c r="USS9" s="30"/>
      <c r="UST9" s="371"/>
      <c r="USU9" s="30"/>
      <c r="USV9" s="371"/>
      <c r="USW9" s="30"/>
      <c r="USX9" s="373"/>
      <c r="USY9" s="30"/>
      <c r="USZ9" s="371"/>
      <c r="UTA9" s="482"/>
      <c r="UTB9" s="30"/>
      <c r="UTC9" s="371"/>
      <c r="UTD9" s="482"/>
      <c r="UTE9" s="21"/>
      <c r="UTF9" s="21"/>
      <c r="UTG9" s="153"/>
      <c r="UTH9" s="197"/>
      <c r="UTI9" s="30"/>
      <c r="UTJ9" s="371"/>
      <c r="UTK9" s="30"/>
      <c r="UTL9" s="371"/>
      <c r="UTM9" s="30"/>
      <c r="UTN9" s="373"/>
      <c r="UTO9" s="30"/>
      <c r="UTP9" s="371"/>
      <c r="UTQ9" s="482"/>
      <c r="UTR9" s="30"/>
      <c r="UTS9" s="371"/>
      <c r="UTT9" s="482"/>
      <c r="UTU9" s="21"/>
      <c r="UTV9" s="21"/>
      <c r="UTW9" s="153"/>
      <c r="UTX9" s="197"/>
      <c r="UTY9" s="30"/>
      <c r="UTZ9" s="371"/>
      <c r="UUA9" s="30"/>
      <c r="UUB9" s="371"/>
      <c r="UUC9" s="30"/>
      <c r="UUD9" s="373"/>
      <c r="UUE9" s="30"/>
      <c r="UUF9" s="371"/>
      <c r="UUG9" s="482"/>
      <c r="UUH9" s="30"/>
      <c r="UUI9" s="371"/>
      <c r="UUJ9" s="482"/>
      <c r="UUK9" s="21"/>
      <c r="UUL9" s="21"/>
      <c r="UUM9" s="153"/>
      <c r="UUN9" s="197"/>
      <c r="UUO9" s="30"/>
      <c r="UUP9" s="371"/>
      <c r="UUQ9" s="30"/>
      <c r="UUR9" s="371"/>
      <c r="UUS9" s="30"/>
      <c r="UUT9" s="373"/>
      <c r="UUU9" s="30"/>
      <c r="UUV9" s="371"/>
      <c r="UUW9" s="482"/>
      <c r="UUX9" s="30"/>
      <c r="UUY9" s="371"/>
      <c r="UUZ9" s="482"/>
      <c r="UVA9" s="21"/>
      <c r="UVB9" s="21"/>
      <c r="UVC9" s="153"/>
      <c r="UVD9" s="197"/>
      <c r="UVE9" s="30"/>
      <c r="UVF9" s="371"/>
      <c r="UVG9" s="30"/>
      <c r="UVH9" s="371"/>
      <c r="UVI9" s="30"/>
      <c r="UVJ9" s="373"/>
      <c r="UVK9" s="30"/>
      <c r="UVL9" s="371"/>
      <c r="UVM9" s="482"/>
      <c r="UVN9" s="30"/>
      <c r="UVO9" s="371"/>
      <c r="UVP9" s="482"/>
      <c r="UVQ9" s="21"/>
      <c r="UVR9" s="21"/>
      <c r="UVS9" s="153"/>
      <c r="UVT9" s="197"/>
      <c r="UVU9" s="30"/>
      <c r="UVV9" s="371"/>
      <c r="UVW9" s="30"/>
      <c r="UVX9" s="371"/>
      <c r="UVY9" s="30"/>
      <c r="UVZ9" s="373"/>
      <c r="UWA9" s="30"/>
      <c r="UWB9" s="371"/>
      <c r="UWC9" s="482"/>
      <c r="UWD9" s="30"/>
      <c r="UWE9" s="371"/>
      <c r="UWF9" s="482"/>
      <c r="UWG9" s="21"/>
      <c r="UWH9" s="21"/>
      <c r="UWI9" s="153"/>
      <c r="UWJ9" s="197"/>
      <c r="UWK9" s="30"/>
      <c r="UWL9" s="371"/>
      <c r="UWM9" s="30"/>
      <c r="UWN9" s="371"/>
      <c r="UWO9" s="30"/>
      <c r="UWP9" s="373"/>
      <c r="UWQ9" s="30"/>
      <c r="UWR9" s="371"/>
      <c r="UWS9" s="482"/>
      <c r="UWT9" s="30"/>
      <c r="UWU9" s="371"/>
      <c r="UWV9" s="482"/>
      <c r="UWW9" s="21"/>
      <c r="UWX9" s="21"/>
      <c r="UWY9" s="153"/>
      <c r="UWZ9" s="197"/>
      <c r="UXA9" s="30"/>
      <c r="UXB9" s="371"/>
      <c r="UXC9" s="30"/>
      <c r="UXD9" s="371"/>
      <c r="UXE9" s="30"/>
      <c r="UXF9" s="373"/>
      <c r="UXG9" s="30"/>
      <c r="UXH9" s="371"/>
      <c r="UXI9" s="482"/>
      <c r="UXJ9" s="30"/>
      <c r="UXK9" s="371"/>
      <c r="UXL9" s="482"/>
      <c r="UXM9" s="21"/>
      <c r="UXN9" s="21"/>
      <c r="UXO9" s="153"/>
      <c r="UXP9" s="197"/>
      <c r="UXQ9" s="30"/>
      <c r="UXR9" s="371"/>
      <c r="UXS9" s="30"/>
      <c r="UXT9" s="371"/>
      <c r="UXU9" s="30"/>
      <c r="UXV9" s="373"/>
      <c r="UXW9" s="30"/>
      <c r="UXX9" s="371"/>
      <c r="UXY9" s="482"/>
      <c r="UXZ9" s="30"/>
      <c r="UYA9" s="371"/>
      <c r="UYB9" s="482"/>
      <c r="UYC9" s="21"/>
      <c r="UYD9" s="21"/>
      <c r="UYE9" s="153"/>
      <c r="UYF9" s="197"/>
      <c r="UYG9" s="30"/>
      <c r="UYH9" s="371"/>
      <c r="UYI9" s="30"/>
      <c r="UYJ9" s="371"/>
      <c r="UYK9" s="30"/>
      <c r="UYL9" s="373"/>
      <c r="UYM9" s="30"/>
      <c r="UYN9" s="371"/>
      <c r="UYO9" s="482"/>
      <c r="UYP9" s="30"/>
      <c r="UYQ9" s="371"/>
      <c r="UYR9" s="482"/>
      <c r="UYS9" s="21"/>
      <c r="UYT9" s="21"/>
      <c r="UYU9" s="153"/>
      <c r="UYV9" s="197"/>
      <c r="UYW9" s="30"/>
      <c r="UYX9" s="371"/>
      <c r="UYY9" s="30"/>
      <c r="UYZ9" s="371"/>
      <c r="UZA9" s="30"/>
      <c r="UZB9" s="373"/>
      <c r="UZC9" s="30"/>
      <c r="UZD9" s="371"/>
      <c r="UZE9" s="482"/>
      <c r="UZF9" s="30"/>
      <c r="UZG9" s="371"/>
      <c r="UZH9" s="482"/>
      <c r="UZI9" s="21"/>
      <c r="UZJ9" s="21"/>
      <c r="UZK9" s="153"/>
      <c r="UZL9" s="197"/>
      <c r="UZM9" s="30"/>
      <c r="UZN9" s="371"/>
      <c r="UZO9" s="30"/>
      <c r="UZP9" s="371"/>
      <c r="UZQ9" s="30"/>
      <c r="UZR9" s="373"/>
      <c r="UZS9" s="30"/>
      <c r="UZT9" s="371"/>
      <c r="UZU9" s="482"/>
      <c r="UZV9" s="30"/>
      <c r="UZW9" s="371"/>
      <c r="UZX9" s="482"/>
      <c r="UZY9" s="21"/>
      <c r="UZZ9" s="21"/>
      <c r="VAA9" s="153"/>
      <c r="VAB9" s="197"/>
      <c r="VAC9" s="30"/>
      <c r="VAD9" s="371"/>
      <c r="VAE9" s="30"/>
      <c r="VAF9" s="371"/>
      <c r="VAG9" s="30"/>
      <c r="VAH9" s="373"/>
      <c r="VAI9" s="30"/>
      <c r="VAJ9" s="371"/>
      <c r="VAK9" s="482"/>
      <c r="VAL9" s="30"/>
      <c r="VAM9" s="371"/>
      <c r="VAN9" s="482"/>
      <c r="VAO9" s="21"/>
      <c r="VAP9" s="21"/>
      <c r="VAQ9" s="153"/>
      <c r="VAR9" s="197"/>
      <c r="VAS9" s="30"/>
      <c r="VAT9" s="371"/>
      <c r="VAU9" s="30"/>
      <c r="VAV9" s="371"/>
      <c r="VAW9" s="30"/>
      <c r="VAX9" s="373"/>
      <c r="VAY9" s="30"/>
      <c r="VAZ9" s="371"/>
      <c r="VBA9" s="482"/>
      <c r="VBB9" s="30"/>
      <c r="VBC9" s="371"/>
      <c r="VBD9" s="482"/>
      <c r="VBE9" s="21"/>
      <c r="VBF9" s="21"/>
      <c r="VBG9" s="153"/>
      <c r="VBH9" s="197"/>
      <c r="VBI9" s="30"/>
      <c r="VBJ9" s="371"/>
      <c r="VBK9" s="30"/>
      <c r="VBL9" s="371"/>
      <c r="VBM9" s="30"/>
      <c r="VBN9" s="373"/>
      <c r="VBO9" s="30"/>
      <c r="VBP9" s="371"/>
      <c r="VBQ9" s="482"/>
      <c r="VBR9" s="30"/>
      <c r="VBS9" s="371"/>
      <c r="VBT9" s="482"/>
      <c r="VBU9" s="21"/>
      <c r="VBV9" s="21"/>
      <c r="VBW9" s="153"/>
      <c r="VBX9" s="197"/>
      <c r="VBY9" s="30"/>
      <c r="VBZ9" s="371"/>
      <c r="VCA9" s="30"/>
      <c r="VCB9" s="371"/>
      <c r="VCC9" s="30"/>
      <c r="VCD9" s="373"/>
      <c r="VCE9" s="30"/>
      <c r="VCF9" s="371"/>
      <c r="VCG9" s="482"/>
      <c r="VCH9" s="30"/>
      <c r="VCI9" s="371"/>
      <c r="VCJ9" s="482"/>
      <c r="VCK9" s="21"/>
      <c r="VCL9" s="21"/>
      <c r="VCM9" s="153"/>
      <c r="VCN9" s="197"/>
      <c r="VCO9" s="30"/>
      <c r="VCP9" s="371"/>
      <c r="VCQ9" s="30"/>
      <c r="VCR9" s="371"/>
      <c r="VCS9" s="30"/>
      <c r="VCT9" s="373"/>
      <c r="VCU9" s="30"/>
      <c r="VCV9" s="371"/>
      <c r="VCW9" s="482"/>
      <c r="VCX9" s="30"/>
      <c r="VCY9" s="371"/>
      <c r="VCZ9" s="482"/>
      <c r="VDA9" s="21"/>
      <c r="VDB9" s="21"/>
      <c r="VDC9" s="153"/>
      <c r="VDD9" s="197"/>
      <c r="VDE9" s="30"/>
      <c r="VDF9" s="371"/>
      <c r="VDG9" s="30"/>
      <c r="VDH9" s="371"/>
      <c r="VDI9" s="30"/>
      <c r="VDJ9" s="373"/>
      <c r="VDK9" s="30"/>
      <c r="VDL9" s="371"/>
      <c r="VDM9" s="482"/>
      <c r="VDN9" s="30"/>
      <c r="VDO9" s="371"/>
      <c r="VDP9" s="482"/>
      <c r="VDQ9" s="21"/>
      <c r="VDR9" s="21"/>
      <c r="VDS9" s="153"/>
      <c r="VDT9" s="197"/>
      <c r="VDU9" s="30"/>
      <c r="VDV9" s="371"/>
      <c r="VDW9" s="30"/>
      <c r="VDX9" s="371"/>
      <c r="VDY9" s="30"/>
      <c r="VDZ9" s="373"/>
      <c r="VEA9" s="30"/>
      <c r="VEB9" s="371"/>
      <c r="VEC9" s="482"/>
      <c r="VED9" s="30"/>
      <c r="VEE9" s="371"/>
      <c r="VEF9" s="482"/>
      <c r="VEG9" s="21"/>
      <c r="VEH9" s="21"/>
      <c r="VEI9" s="153"/>
      <c r="VEJ9" s="197"/>
      <c r="VEK9" s="30"/>
      <c r="VEL9" s="371"/>
      <c r="VEM9" s="30"/>
      <c r="VEN9" s="371"/>
      <c r="VEO9" s="30"/>
      <c r="VEP9" s="373"/>
      <c r="VEQ9" s="30"/>
      <c r="VER9" s="371"/>
      <c r="VES9" s="482"/>
      <c r="VET9" s="30"/>
      <c r="VEU9" s="371"/>
      <c r="VEV9" s="482"/>
      <c r="VEW9" s="21"/>
      <c r="VEX9" s="21"/>
      <c r="VEY9" s="153"/>
      <c r="VEZ9" s="197"/>
      <c r="VFA9" s="30"/>
      <c r="VFB9" s="371"/>
      <c r="VFC9" s="30"/>
      <c r="VFD9" s="371"/>
      <c r="VFE9" s="30"/>
      <c r="VFF9" s="373"/>
      <c r="VFG9" s="30"/>
      <c r="VFH9" s="371"/>
      <c r="VFI9" s="482"/>
      <c r="VFJ9" s="30"/>
      <c r="VFK9" s="371"/>
      <c r="VFL9" s="482"/>
      <c r="VFM9" s="21"/>
      <c r="VFN9" s="21"/>
      <c r="VFO9" s="153"/>
      <c r="VFP9" s="197"/>
      <c r="VFQ9" s="30"/>
      <c r="VFR9" s="371"/>
      <c r="VFS9" s="30"/>
      <c r="VFT9" s="371"/>
      <c r="VFU9" s="30"/>
      <c r="VFV9" s="373"/>
      <c r="VFW9" s="30"/>
      <c r="VFX9" s="371"/>
      <c r="VFY9" s="482"/>
      <c r="VFZ9" s="30"/>
      <c r="VGA9" s="371"/>
      <c r="VGB9" s="482"/>
      <c r="VGC9" s="21"/>
      <c r="VGD9" s="21"/>
      <c r="VGE9" s="153"/>
      <c r="VGF9" s="197"/>
      <c r="VGG9" s="30"/>
      <c r="VGH9" s="371"/>
      <c r="VGI9" s="30"/>
      <c r="VGJ9" s="371"/>
      <c r="VGK9" s="30"/>
      <c r="VGL9" s="373"/>
      <c r="VGM9" s="30"/>
      <c r="VGN9" s="371"/>
      <c r="VGO9" s="482"/>
      <c r="VGP9" s="30"/>
      <c r="VGQ9" s="371"/>
      <c r="VGR9" s="482"/>
      <c r="VGS9" s="21"/>
      <c r="VGT9" s="21"/>
      <c r="VGU9" s="153"/>
      <c r="VGV9" s="197"/>
      <c r="VGW9" s="30"/>
      <c r="VGX9" s="371"/>
      <c r="VGY9" s="30"/>
      <c r="VGZ9" s="371"/>
      <c r="VHA9" s="30"/>
      <c r="VHB9" s="373"/>
      <c r="VHC9" s="30"/>
      <c r="VHD9" s="371"/>
      <c r="VHE9" s="482"/>
      <c r="VHF9" s="30"/>
      <c r="VHG9" s="371"/>
      <c r="VHH9" s="482"/>
      <c r="VHI9" s="21"/>
      <c r="VHJ9" s="21"/>
      <c r="VHK9" s="153"/>
      <c r="VHL9" s="197"/>
      <c r="VHM9" s="30"/>
      <c r="VHN9" s="371"/>
      <c r="VHO9" s="30"/>
      <c r="VHP9" s="371"/>
      <c r="VHQ9" s="30"/>
      <c r="VHR9" s="373"/>
      <c r="VHS9" s="30"/>
      <c r="VHT9" s="371"/>
      <c r="VHU9" s="482"/>
      <c r="VHV9" s="30"/>
      <c r="VHW9" s="371"/>
      <c r="VHX9" s="482"/>
      <c r="VHY9" s="21"/>
      <c r="VHZ9" s="21"/>
      <c r="VIA9" s="153"/>
      <c r="VIB9" s="197"/>
      <c r="VIC9" s="30"/>
      <c r="VID9" s="371"/>
      <c r="VIE9" s="30"/>
      <c r="VIF9" s="371"/>
      <c r="VIG9" s="30"/>
      <c r="VIH9" s="373"/>
      <c r="VII9" s="30"/>
      <c r="VIJ9" s="371"/>
      <c r="VIK9" s="482"/>
      <c r="VIL9" s="30"/>
      <c r="VIM9" s="371"/>
      <c r="VIN9" s="482"/>
      <c r="VIO9" s="21"/>
      <c r="VIP9" s="21"/>
      <c r="VIQ9" s="153"/>
      <c r="VIR9" s="197"/>
      <c r="VIS9" s="30"/>
      <c r="VIT9" s="371"/>
      <c r="VIU9" s="30"/>
      <c r="VIV9" s="371"/>
      <c r="VIW9" s="30"/>
      <c r="VIX9" s="373"/>
      <c r="VIY9" s="30"/>
      <c r="VIZ9" s="371"/>
      <c r="VJA9" s="482"/>
      <c r="VJB9" s="30"/>
      <c r="VJC9" s="371"/>
      <c r="VJD9" s="482"/>
      <c r="VJE9" s="21"/>
      <c r="VJF9" s="21"/>
      <c r="VJG9" s="153"/>
      <c r="VJH9" s="197"/>
      <c r="VJI9" s="30"/>
      <c r="VJJ9" s="371"/>
      <c r="VJK9" s="30"/>
      <c r="VJL9" s="371"/>
      <c r="VJM9" s="30"/>
      <c r="VJN9" s="373"/>
      <c r="VJO9" s="30"/>
      <c r="VJP9" s="371"/>
      <c r="VJQ9" s="482"/>
      <c r="VJR9" s="30"/>
      <c r="VJS9" s="371"/>
      <c r="VJT9" s="482"/>
      <c r="VJU9" s="21"/>
      <c r="VJV9" s="21"/>
      <c r="VJW9" s="153"/>
      <c r="VJX9" s="197"/>
      <c r="VJY9" s="30"/>
      <c r="VJZ9" s="371"/>
      <c r="VKA9" s="30"/>
      <c r="VKB9" s="371"/>
      <c r="VKC9" s="30"/>
      <c r="VKD9" s="373"/>
      <c r="VKE9" s="30"/>
      <c r="VKF9" s="371"/>
      <c r="VKG9" s="482"/>
      <c r="VKH9" s="30"/>
      <c r="VKI9" s="371"/>
      <c r="VKJ9" s="482"/>
      <c r="VKK9" s="21"/>
      <c r="VKL9" s="21"/>
      <c r="VKM9" s="153"/>
      <c r="VKN9" s="197"/>
      <c r="VKO9" s="30"/>
      <c r="VKP9" s="371"/>
      <c r="VKQ9" s="30"/>
      <c r="VKR9" s="371"/>
      <c r="VKS9" s="30"/>
      <c r="VKT9" s="373"/>
      <c r="VKU9" s="30"/>
      <c r="VKV9" s="371"/>
      <c r="VKW9" s="482"/>
      <c r="VKX9" s="30"/>
      <c r="VKY9" s="371"/>
      <c r="VKZ9" s="482"/>
      <c r="VLA9" s="21"/>
      <c r="VLB9" s="21"/>
      <c r="VLC9" s="153"/>
      <c r="VLD9" s="197"/>
      <c r="VLE9" s="30"/>
      <c r="VLF9" s="371"/>
      <c r="VLG9" s="30"/>
      <c r="VLH9" s="371"/>
      <c r="VLI9" s="30"/>
      <c r="VLJ9" s="373"/>
      <c r="VLK9" s="30"/>
      <c r="VLL9" s="371"/>
      <c r="VLM9" s="482"/>
      <c r="VLN9" s="30"/>
      <c r="VLO9" s="371"/>
      <c r="VLP9" s="482"/>
      <c r="VLQ9" s="21"/>
      <c r="VLR9" s="21"/>
      <c r="VLS9" s="153"/>
      <c r="VLT9" s="197"/>
      <c r="VLU9" s="30"/>
      <c r="VLV9" s="371"/>
      <c r="VLW9" s="30"/>
      <c r="VLX9" s="371"/>
      <c r="VLY9" s="30"/>
      <c r="VLZ9" s="373"/>
      <c r="VMA9" s="30"/>
      <c r="VMB9" s="371"/>
      <c r="VMC9" s="482"/>
      <c r="VMD9" s="30"/>
      <c r="VME9" s="371"/>
      <c r="VMF9" s="482"/>
      <c r="VMG9" s="21"/>
      <c r="VMH9" s="21"/>
      <c r="VMI9" s="153"/>
      <c r="VMJ9" s="197"/>
      <c r="VMK9" s="30"/>
      <c r="VML9" s="371"/>
      <c r="VMM9" s="30"/>
      <c r="VMN9" s="371"/>
      <c r="VMO9" s="30"/>
      <c r="VMP9" s="373"/>
      <c r="VMQ9" s="30"/>
      <c r="VMR9" s="371"/>
      <c r="VMS9" s="482"/>
      <c r="VMT9" s="30"/>
      <c r="VMU9" s="371"/>
      <c r="VMV9" s="482"/>
      <c r="VMW9" s="21"/>
      <c r="VMX9" s="21"/>
      <c r="VMY9" s="153"/>
      <c r="VMZ9" s="197"/>
      <c r="VNA9" s="30"/>
      <c r="VNB9" s="371"/>
      <c r="VNC9" s="30"/>
      <c r="VND9" s="371"/>
      <c r="VNE9" s="30"/>
      <c r="VNF9" s="373"/>
      <c r="VNG9" s="30"/>
      <c r="VNH9" s="371"/>
      <c r="VNI9" s="482"/>
      <c r="VNJ9" s="30"/>
      <c r="VNK9" s="371"/>
      <c r="VNL9" s="482"/>
      <c r="VNM9" s="21"/>
      <c r="VNN9" s="21"/>
      <c r="VNO9" s="153"/>
      <c r="VNP9" s="197"/>
      <c r="VNQ9" s="30"/>
      <c r="VNR9" s="371"/>
      <c r="VNS9" s="30"/>
      <c r="VNT9" s="371"/>
      <c r="VNU9" s="30"/>
      <c r="VNV9" s="373"/>
      <c r="VNW9" s="30"/>
      <c r="VNX9" s="371"/>
      <c r="VNY9" s="482"/>
      <c r="VNZ9" s="30"/>
      <c r="VOA9" s="371"/>
      <c r="VOB9" s="482"/>
      <c r="VOC9" s="21"/>
      <c r="VOD9" s="21"/>
      <c r="VOE9" s="153"/>
      <c r="VOF9" s="197"/>
      <c r="VOG9" s="30"/>
      <c r="VOH9" s="371"/>
      <c r="VOI9" s="30"/>
      <c r="VOJ9" s="371"/>
      <c r="VOK9" s="30"/>
      <c r="VOL9" s="373"/>
      <c r="VOM9" s="30"/>
      <c r="VON9" s="371"/>
      <c r="VOO9" s="482"/>
      <c r="VOP9" s="30"/>
      <c r="VOQ9" s="371"/>
      <c r="VOR9" s="482"/>
      <c r="VOS9" s="21"/>
      <c r="VOT9" s="21"/>
      <c r="VOU9" s="153"/>
      <c r="VOV9" s="197"/>
      <c r="VOW9" s="30"/>
      <c r="VOX9" s="371"/>
      <c r="VOY9" s="30"/>
      <c r="VOZ9" s="371"/>
      <c r="VPA9" s="30"/>
      <c r="VPB9" s="373"/>
      <c r="VPC9" s="30"/>
      <c r="VPD9" s="371"/>
      <c r="VPE9" s="482"/>
      <c r="VPF9" s="30"/>
      <c r="VPG9" s="371"/>
      <c r="VPH9" s="482"/>
      <c r="VPI9" s="21"/>
      <c r="VPJ9" s="21"/>
      <c r="VPK9" s="153"/>
      <c r="VPL9" s="197"/>
      <c r="VPM9" s="30"/>
      <c r="VPN9" s="371"/>
      <c r="VPO9" s="30"/>
      <c r="VPP9" s="371"/>
      <c r="VPQ9" s="30"/>
      <c r="VPR9" s="373"/>
      <c r="VPS9" s="30"/>
      <c r="VPT9" s="371"/>
      <c r="VPU9" s="482"/>
      <c r="VPV9" s="30"/>
      <c r="VPW9" s="371"/>
      <c r="VPX9" s="482"/>
      <c r="VPY9" s="21"/>
      <c r="VPZ9" s="21"/>
      <c r="VQA9" s="153"/>
      <c r="VQB9" s="197"/>
      <c r="VQC9" s="30"/>
      <c r="VQD9" s="371"/>
      <c r="VQE9" s="30"/>
      <c r="VQF9" s="371"/>
      <c r="VQG9" s="30"/>
      <c r="VQH9" s="373"/>
      <c r="VQI9" s="30"/>
      <c r="VQJ9" s="371"/>
      <c r="VQK9" s="482"/>
      <c r="VQL9" s="30"/>
      <c r="VQM9" s="371"/>
      <c r="VQN9" s="482"/>
      <c r="VQO9" s="21"/>
      <c r="VQP9" s="21"/>
      <c r="VQQ9" s="153"/>
      <c r="VQR9" s="197"/>
      <c r="VQS9" s="30"/>
      <c r="VQT9" s="371"/>
      <c r="VQU9" s="30"/>
      <c r="VQV9" s="371"/>
      <c r="VQW9" s="30"/>
      <c r="VQX9" s="373"/>
      <c r="VQY9" s="30"/>
      <c r="VQZ9" s="371"/>
      <c r="VRA9" s="482"/>
      <c r="VRB9" s="30"/>
      <c r="VRC9" s="371"/>
      <c r="VRD9" s="482"/>
      <c r="VRE9" s="21"/>
      <c r="VRF9" s="21"/>
      <c r="VRG9" s="153"/>
      <c r="VRH9" s="197"/>
      <c r="VRI9" s="30"/>
      <c r="VRJ9" s="371"/>
      <c r="VRK9" s="30"/>
      <c r="VRL9" s="371"/>
      <c r="VRM9" s="30"/>
      <c r="VRN9" s="373"/>
      <c r="VRO9" s="30"/>
      <c r="VRP9" s="371"/>
      <c r="VRQ9" s="482"/>
      <c r="VRR9" s="30"/>
      <c r="VRS9" s="371"/>
      <c r="VRT9" s="482"/>
      <c r="VRU9" s="21"/>
      <c r="VRV9" s="21"/>
      <c r="VRW9" s="153"/>
      <c r="VRX9" s="197"/>
      <c r="VRY9" s="30"/>
      <c r="VRZ9" s="371"/>
      <c r="VSA9" s="30"/>
      <c r="VSB9" s="371"/>
      <c r="VSC9" s="30"/>
      <c r="VSD9" s="373"/>
      <c r="VSE9" s="30"/>
      <c r="VSF9" s="371"/>
      <c r="VSG9" s="482"/>
      <c r="VSH9" s="30"/>
      <c r="VSI9" s="371"/>
      <c r="VSJ9" s="482"/>
      <c r="VSK9" s="21"/>
      <c r="VSL9" s="21"/>
      <c r="VSM9" s="153"/>
      <c r="VSN9" s="197"/>
      <c r="VSO9" s="30"/>
      <c r="VSP9" s="371"/>
      <c r="VSQ9" s="30"/>
      <c r="VSR9" s="371"/>
      <c r="VSS9" s="30"/>
      <c r="VST9" s="373"/>
      <c r="VSU9" s="30"/>
      <c r="VSV9" s="371"/>
      <c r="VSW9" s="482"/>
      <c r="VSX9" s="30"/>
      <c r="VSY9" s="371"/>
      <c r="VSZ9" s="482"/>
      <c r="VTA9" s="21"/>
      <c r="VTB9" s="21"/>
      <c r="VTC9" s="153"/>
      <c r="VTD9" s="197"/>
      <c r="VTE9" s="30"/>
      <c r="VTF9" s="371"/>
      <c r="VTG9" s="30"/>
      <c r="VTH9" s="371"/>
      <c r="VTI9" s="30"/>
      <c r="VTJ9" s="373"/>
      <c r="VTK9" s="30"/>
      <c r="VTL9" s="371"/>
      <c r="VTM9" s="482"/>
      <c r="VTN9" s="30"/>
      <c r="VTO9" s="371"/>
      <c r="VTP9" s="482"/>
      <c r="VTQ9" s="21"/>
      <c r="VTR9" s="21"/>
      <c r="VTS9" s="153"/>
      <c r="VTT9" s="197"/>
      <c r="VTU9" s="30"/>
      <c r="VTV9" s="371"/>
      <c r="VTW9" s="30"/>
      <c r="VTX9" s="371"/>
      <c r="VTY9" s="30"/>
      <c r="VTZ9" s="373"/>
      <c r="VUA9" s="30"/>
      <c r="VUB9" s="371"/>
      <c r="VUC9" s="482"/>
      <c r="VUD9" s="30"/>
      <c r="VUE9" s="371"/>
      <c r="VUF9" s="482"/>
      <c r="VUG9" s="21"/>
      <c r="VUH9" s="21"/>
      <c r="VUI9" s="153"/>
      <c r="VUJ9" s="197"/>
      <c r="VUK9" s="30"/>
      <c r="VUL9" s="371"/>
      <c r="VUM9" s="30"/>
      <c r="VUN9" s="371"/>
      <c r="VUO9" s="30"/>
      <c r="VUP9" s="373"/>
      <c r="VUQ9" s="30"/>
      <c r="VUR9" s="371"/>
      <c r="VUS9" s="482"/>
      <c r="VUT9" s="30"/>
      <c r="VUU9" s="371"/>
      <c r="VUV9" s="482"/>
      <c r="VUW9" s="21"/>
      <c r="VUX9" s="21"/>
      <c r="VUY9" s="153"/>
      <c r="VUZ9" s="197"/>
      <c r="VVA9" s="30"/>
      <c r="VVB9" s="371"/>
      <c r="VVC9" s="30"/>
      <c r="VVD9" s="371"/>
      <c r="VVE9" s="30"/>
      <c r="VVF9" s="373"/>
      <c r="VVG9" s="30"/>
      <c r="VVH9" s="371"/>
      <c r="VVI9" s="482"/>
      <c r="VVJ9" s="30"/>
      <c r="VVK9" s="371"/>
      <c r="VVL9" s="482"/>
      <c r="VVM9" s="21"/>
      <c r="VVN9" s="21"/>
      <c r="VVO9" s="153"/>
      <c r="VVP9" s="197"/>
      <c r="VVQ9" s="30"/>
      <c r="VVR9" s="371"/>
      <c r="VVS9" s="30"/>
      <c r="VVT9" s="371"/>
      <c r="VVU9" s="30"/>
      <c r="VVV9" s="373"/>
      <c r="VVW9" s="30"/>
      <c r="VVX9" s="371"/>
      <c r="VVY9" s="482"/>
      <c r="VVZ9" s="30"/>
      <c r="VWA9" s="371"/>
      <c r="VWB9" s="482"/>
      <c r="VWC9" s="21"/>
      <c r="VWD9" s="21"/>
      <c r="VWE9" s="153"/>
      <c r="VWF9" s="197"/>
      <c r="VWG9" s="30"/>
      <c r="VWH9" s="371"/>
      <c r="VWI9" s="30"/>
      <c r="VWJ9" s="371"/>
      <c r="VWK9" s="30"/>
      <c r="VWL9" s="373"/>
      <c r="VWM9" s="30"/>
      <c r="VWN9" s="371"/>
      <c r="VWO9" s="482"/>
      <c r="VWP9" s="30"/>
      <c r="VWQ9" s="371"/>
      <c r="VWR9" s="482"/>
      <c r="VWS9" s="21"/>
      <c r="VWT9" s="21"/>
      <c r="VWU9" s="153"/>
      <c r="VWV9" s="197"/>
      <c r="VWW9" s="30"/>
      <c r="VWX9" s="371"/>
      <c r="VWY9" s="30"/>
      <c r="VWZ9" s="371"/>
      <c r="VXA9" s="30"/>
      <c r="VXB9" s="373"/>
      <c r="VXC9" s="30"/>
      <c r="VXD9" s="371"/>
      <c r="VXE9" s="482"/>
      <c r="VXF9" s="30"/>
      <c r="VXG9" s="371"/>
      <c r="VXH9" s="482"/>
      <c r="VXI9" s="21"/>
      <c r="VXJ9" s="21"/>
      <c r="VXK9" s="153"/>
      <c r="VXL9" s="197"/>
      <c r="VXM9" s="30"/>
      <c r="VXN9" s="371"/>
      <c r="VXO9" s="30"/>
      <c r="VXP9" s="371"/>
      <c r="VXQ9" s="30"/>
      <c r="VXR9" s="373"/>
      <c r="VXS9" s="30"/>
      <c r="VXT9" s="371"/>
      <c r="VXU9" s="482"/>
      <c r="VXV9" s="30"/>
      <c r="VXW9" s="371"/>
      <c r="VXX9" s="482"/>
      <c r="VXY9" s="21"/>
      <c r="VXZ9" s="21"/>
      <c r="VYA9" s="153"/>
      <c r="VYB9" s="197"/>
      <c r="VYC9" s="30"/>
      <c r="VYD9" s="371"/>
      <c r="VYE9" s="30"/>
      <c r="VYF9" s="371"/>
      <c r="VYG9" s="30"/>
      <c r="VYH9" s="373"/>
      <c r="VYI9" s="30"/>
      <c r="VYJ9" s="371"/>
      <c r="VYK9" s="482"/>
      <c r="VYL9" s="30"/>
      <c r="VYM9" s="371"/>
      <c r="VYN9" s="482"/>
      <c r="VYO9" s="21"/>
      <c r="VYP9" s="21"/>
      <c r="VYQ9" s="153"/>
      <c r="VYR9" s="197"/>
      <c r="VYS9" s="30"/>
      <c r="VYT9" s="371"/>
      <c r="VYU9" s="30"/>
      <c r="VYV9" s="371"/>
      <c r="VYW9" s="30"/>
      <c r="VYX9" s="373"/>
      <c r="VYY9" s="30"/>
      <c r="VYZ9" s="371"/>
      <c r="VZA9" s="482"/>
      <c r="VZB9" s="30"/>
      <c r="VZC9" s="371"/>
      <c r="VZD9" s="482"/>
      <c r="VZE9" s="21"/>
      <c r="VZF9" s="21"/>
      <c r="VZG9" s="153"/>
      <c r="VZH9" s="197"/>
      <c r="VZI9" s="30"/>
      <c r="VZJ9" s="371"/>
      <c r="VZK9" s="30"/>
      <c r="VZL9" s="371"/>
      <c r="VZM9" s="30"/>
      <c r="VZN9" s="373"/>
      <c r="VZO9" s="30"/>
      <c r="VZP9" s="371"/>
      <c r="VZQ9" s="482"/>
      <c r="VZR9" s="30"/>
      <c r="VZS9" s="371"/>
      <c r="VZT9" s="482"/>
      <c r="VZU9" s="21"/>
      <c r="VZV9" s="21"/>
      <c r="VZW9" s="153"/>
      <c r="VZX9" s="197"/>
      <c r="VZY9" s="30"/>
      <c r="VZZ9" s="371"/>
      <c r="WAA9" s="30"/>
      <c r="WAB9" s="371"/>
      <c r="WAC9" s="30"/>
      <c r="WAD9" s="373"/>
      <c r="WAE9" s="30"/>
      <c r="WAF9" s="371"/>
      <c r="WAG9" s="482"/>
      <c r="WAH9" s="30"/>
      <c r="WAI9" s="371"/>
      <c r="WAJ9" s="482"/>
      <c r="WAK9" s="21"/>
      <c r="WAL9" s="21"/>
      <c r="WAM9" s="153"/>
      <c r="WAN9" s="197"/>
      <c r="WAO9" s="30"/>
      <c r="WAP9" s="371"/>
      <c r="WAQ9" s="30"/>
      <c r="WAR9" s="371"/>
      <c r="WAS9" s="30"/>
      <c r="WAT9" s="373"/>
      <c r="WAU9" s="30"/>
      <c r="WAV9" s="371"/>
      <c r="WAW9" s="482"/>
      <c r="WAX9" s="30"/>
      <c r="WAY9" s="371"/>
      <c r="WAZ9" s="482"/>
      <c r="WBA9" s="21"/>
      <c r="WBB9" s="21"/>
      <c r="WBC9" s="153"/>
      <c r="WBD9" s="197"/>
      <c r="WBE9" s="30"/>
      <c r="WBF9" s="371"/>
      <c r="WBG9" s="30"/>
      <c r="WBH9" s="371"/>
      <c r="WBI9" s="30"/>
      <c r="WBJ9" s="373"/>
      <c r="WBK9" s="30"/>
      <c r="WBL9" s="371"/>
      <c r="WBM9" s="482"/>
      <c r="WBN9" s="30"/>
      <c r="WBO9" s="371"/>
      <c r="WBP9" s="482"/>
      <c r="WBQ9" s="21"/>
      <c r="WBR9" s="21"/>
      <c r="WBS9" s="153"/>
      <c r="WBT9" s="197"/>
      <c r="WBU9" s="30"/>
      <c r="WBV9" s="371"/>
      <c r="WBW9" s="30"/>
      <c r="WBX9" s="371"/>
      <c r="WBY9" s="30"/>
      <c r="WBZ9" s="373"/>
      <c r="WCA9" s="30"/>
      <c r="WCB9" s="371"/>
      <c r="WCC9" s="482"/>
      <c r="WCD9" s="30"/>
      <c r="WCE9" s="371"/>
      <c r="WCF9" s="482"/>
      <c r="WCG9" s="21"/>
      <c r="WCH9" s="21"/>
      <c r="WCI9" s="153"/>
      <c r="WCJ9" s="197"/>
      <c r="WCK9" s="30"/>
      <c r="WCL9" s="371"/>
      <c r="WCM9" s="30"/>
      <c r="WCN9" s="371"/>
      <c r="WCO9" s="30"/>
      <c r="WCP9" s="373"/>
      <c r="WCQ9" s="30"/>
      <c r="WCR9" s="371"/>
      <c r="WCS9" s="482"/>
      <c r="WCT9" s="30"/>
      <c r="WCU9" s="371"/>
      <c r="WCV9" s="482"/>
      <c r="WCW9" s="21"/>
      <c r="WCX9" s="21"/>
      <c r="WCY9" s="153"/>
      <c r="WCZ9" s="197"/>
      <c r="WDA9" s="30"/>
      <c r="WDB9" s="371"/>
      <c r="WDC9" s="30"/>
      <c r="WDD9" s="371"/>
      <c r="WDE9" s="30"/>
      <c r="WDF9" s="373"/>
      <c r="WDG9" s="30"/>
      <c r="WDH9" s="371"/>
      <c r="WDI9" s="482"/>
      <c r="WDJ9" s="30"/>
      <c r="WDK9" s="371"/>
      <c r="WDL9" s="482"/>
      <c r="WDM9" s="21"/>
      <c r="WDN9" s="21"/>
      <c r="WDO9" s="153"/>
      <c r="WDP9" s="197"/>
      <c r="WDQ9" s="30"/>
      <c r="WDR9" s="371"/>
      <c r="WDS9" s="30"/>
      <c r="WDT9" s="371"/>
      <c r="WDU9" s="30"/>
      <c r="WDV9" s="373"/>
      <c r="WDW9" s="30"/>
      <c r="WDX9" s="371"/>
      <c r="WDY9" s="482"/>
      <c r="WDZ9" s="30"/>
      <c r="WEA9" s="371"/>
      <c r="WEB9" s="482"/>
      <c r="WEC9" s="21"/>
      <c r="WED9" s="21"/>
      <c r="WEE9" s="153"/>
      <c r="WEF9" s="197"/>
      <c r="WEG9" s="30"/>
      <c r="WEH9" s="371"/>
      <c r="WEI9" s="30"/>
      <c r="WEJ9" s="371"/>
      <c r="WEK9" s="30"/>
      <c r="WEL9" s="373"/>
      <c r="WEM9" s="30"/>
      <c r="WEN9" s="371"/>
      <c r="WEO9" s="482"/>
      <c r="WEP9" s="30"/>
      <c r="WEQ9" s="371"/>
      <c r="WER9" s="482"/>
      <c r="WES9" s="21"/>
      <c r="WET9" s="21"/>
      <c r="WEU9" s="153"/>
      <c r="WEV9" s="197"/>
      <c r="WEW9" s="30"/>
      <c r="WEX9" s="371"/>
      <c r="WEY9" s="30"/>
      <c r="WEZ9" s="371"/>
      <c r="WFA9" s="30"/>
      <c r="WFB9" s="373"/>
      <c r="WFC9" s="30"/>
      <c r="WFD9" s="371"/>
      <c r="WFE9" s="482"/>
      <c r="WFF9" s="30"/>
      <c r="WFG9" s="371"/>
      <c r="WFH9" s="482"/>
      <c r="WFI9" s="21"/>
      <c r="WFJ9" s="21"/>
      <c r="WFK9" s="153"/>
      <c r="WFL9" s="197"/>
      <c r="WFM9" s="30"/>
      <c r="WFN9" s="371"/>
      <c r="WFO9" s="30"/>
      <c r="WFP9" s="371"/>
      <c r="WFQ9" s="30"/>
      <c r="WFR9" s="373"/>
      <c r="WFS9" s="30"/>
      <c r="WFT9" s="371"/>
      <c r="WFU9" s="482"/>
      <c r="WFV9" s="30"/>
      <c r="WFW9" s="371"/>
      <c r="WFX9" s="482"/>
      <c r="WFY9" s="21"/>
      <c r="WFZ9" s="21"/>
      <c r="WGA9" s="153"/>
      <c r="WGB9" s="197"/>
      <c r="WGC9" s="30"/>
      <c r="WGD9" s="371"/>
      <c r="WGE9" s="30"/>
      <c r="WGF9" s="371"/>
      <c r="WGG9" s="30"/>
      <c r="WGH9" s="373"/>
      <c r="WGI9" s="30"/>
      <c r="WGJ9" s="371"/>
      <c r="WGK9" s="482"/>
      <c r="WGL9" s="30"/>
      <c r="WGM9" s="371"/>
      <c r="WGN9" s="482"/>
      <c r="WGO9" s="21"/>
      <c r="WGP9" s="21"/>
      <c r="WGQ9" s="153"/>
      <c r="WGR9" s="197"/>
      <c r="WGS9" s="30"/>
      <c r="WGT9" s="371"/>
      <c r="WGU9" s="30"/>
      <c r="WGV9" s="371"/>
      <c r="WGW9" s="30"/>
      <c r="WGX9" s="373"/>
      <c r="WGY9" s="30"/>
      <c r="WGZ9" s="371"/>
      <c r="WHA9" s="482"/>
      <c r="WHB9" s="30"/>
      <c r="WHC9" s="371"/>
      <c r="WHD9" s="482"/>
      <c r="WHE9" s="21"/>
      <c r="WHF9" s="21"/>
      <c r="WHG9" s="153"/>
      <c r="WHH9" s="197"/>
      <c r="WHI9" s="30"/>
      <c r="WHJ9" s="371"/>
      <c r="WHK9" s="30"/>
      <c r="WHL9" s="371"/>
      <c r="WHM9" s="30"/>
      <c r="WHN9" s="373"/>
      <c r="WHO9" s="30"/>
      <c r="WHP9" s="371"/>
      <c r="WHQ9" s="482"/>
      <c r="WHR9" s="30"/>
      <c r="WHS9" s="371"/>
      <c r="WHT9" s="482"/>
      <c r="WHU9" s="21"/>
      <c r="WHV9" s="21"/>
      <c r="WHW9" s="153"/>
      <c r="WHX9" s="197"/>
      <c r="WHY9" s="30"/>
      <c r="WHZ9" s="371"/>
      <c r="WIA9" s="30"/>
      <c r="WIB9" s="371"/>
      <c r="WIC9" s="30"/>
      <c r="WID9" s="373"/>
      <c r="WIE9" s="30"/>
      <c r="WIF9" s="371"/>
      <c r="WIG9" s="482"/>
      <c r="WIH9" s="30"/>
      <c r="WII9" s="371"/>
      <c r="WIJ9" s="482"/>
      <c r="WIK9" s="21"/>
      <c r="WIL9" s="21"/>
      <c r="WIM9" s="153"/>
      <c r="WIN9" s="197"/>
      <c r="WIO9" s="30"/>
      <c r="WIP9" s="371"/>
      <c r="WIQ9" s="30"/>
      <c r="WIR9" s="371"/>
      <c r="WIS9" s="30"/>
      <c r="WIT9" s="373"/>
      <c r="WIU9" s="30"/>
      <c r="WIV9" s="371"/>
      <c r="WIW9" s="482"/>
      <c r="WIX9" s="30"/>
      <c r="WIY9" s="371"/>
      <c r="WIZ9" s="482"/>
      <c r="WJA9" s="21"/>
      <c r="WJB9" s="21"/>
      <c r="WJC9" s="153"/>
      <c r="WJD9" s="197"/>
      <c r="WJE9" s="30"/>
      <c r="WJF9" s="371"/>
      <c r="WJG9" s="30"/>
      <c r="WJH9" s="371"/>
      <c r="WJI9" s="30"/>
      <c r="WJJ9" s="373"/>
      <c r="WJK9" s="30"/>
      <c r="WJL9" s="371"/>
      <c r="WJM9" s="482"/>
      <c r="WJN9" s="30"/>
      <c r="WJO9" s="371"/>
      <c r="WJP9" s="482"/>
      <c r="WJQ9" s="21"/>
      <c r="WJR9" s="21"/>
      <c r="WJS9" s="153"/>
      <c r="WJT9" s="197"/>
      <c r="WJU9" s="30"/>
      <c r="WJV9" s="371"/>
      <c r="WJW9" s="30"/>
      <c r="WJX9" s="371"/>
      <c r="WJY9" s="30"/>
      <c r="WJZ9" s="373"/>
      <c r="WKA9" s="30"/>
      <c r="WKB9" s="371"/>
      <c r="WKC9" s="482"/>
      <c r="WKD9" s="30"/>
      <c r="WKE9" s="371"/>
      <c r="WKF9" s="482"/>
      <c r="WKG9" s="21"/>
      <c r="WKH9" s="21"/>
      <c r="WKI9" s="153"/>
      <c r="WKJ9" s="197"/>
      <c r="WKK9" s="30"/>
      <c r="WKL9" s="371"/>
      <c r="WKM9" s="30"/>
      <c r="WKN9" s="371"/>
      <c r="WKO9" s="30"/>
      <c r="WKP9" s="373"/>
      <c r="WKQ9" s="30"/>
      <c r="WKR9" s="371"/>
      <c r="WKS9" s="482"/>
      <c r="WKT9" s="30"/>
      <c r="WKU9" s="371"/>
      <c r="WKV9" s="482"/>
      <c r="WKW9" s="21"/>
      <c r="WKX9" s="21"/>
      <c r="WKY9" s="153"/>
      <c r="WKZ9" s="197"/>
      <c r="WLA9" s="30"/>
      <c r="WLB9" s="371"/>
      <c r="WLC9" s="30"/>
      <c r="WLD9" s="371"/>
      <c r="WLE9" s="30"/>
      <c r="WLF9" s="373"/>
      <c r="WLG9" s="30"/>
      <c r="WLH9" s="371"/>
      <c r="WLI9" s="482"/>
      <c r="WLJ9" s="30"/>
      <c r="WLK9" s="371"/>
      <c r="WLL9" s="482"/>
      <c r="WLM9" s="21"/>
      <c r="WLN9" s="21"/>
      <c r="WLO9" s="153"/>
      <c r="WLP9" s="197"/>
      <c r="WLQ9" s="30"/>
      <c r="WLR9" s="371"/>
      <c r="WLS9" s="30"/>
      <c r="WLT9" s="371"/>
      <c r="WLU9" s="30"/>
      <c r="WLV9" s="373"/>
      <c r="WLW9" s="30"/>
      <c r="WLX9" s="371"/>
      <c r="WLY9" s="482"/>
      <c r="WLZ9" s="30"/>
      <c r="WMA9" s="371"/>
      <c r="WMB9" s="482"/>
      <c r="WMC9" s="21"/>
      <c r="WMD9" s="21"/>
      <c r="WME9" s="153"/>
      <c r="WMF9" s="197"/>
      <c r="WMG9" s="30"/>
      <c r="WMH9" s="371"/>
      <c r="WMI9" s="30"/>
      <c r="WMJ9" s="371"/>
      <c r="WMK9" s="30"/>
      <c r="WML9" s="373"/>
      <c r="WMM9" s="30"/>
      <c r="WMN9" s="371"/>
      <c r="WMO9" s="482"/>
      <c r="WMP9" s="30"/>
      <c r="WMQ9" s="371"/>
      <c r="WMR9" s="482"/>
      <c r="WMS9" s="21"/>
      <c r="WMT9" s="21"/>
      <c r="WMU9" s="153"/>
      <c r="WMV9" s="197"/>
      <c r="WMW9" s="30"/>
      <c r="WMX9" s="371"/>
      <c r="WMY9" s="30"/>
      <c r="WMZ9" s="371"/>
      <c r="WNA9" s="30"/>
      <c r="WNB9" s="373"/>
      <c r="WNC9" s="30"/>
      <c r="WND9" s="371"/>
      <c r="WNE9" s="482"/>
      <c r="WNF9" s="30"/>
      <c r="WNG9" s="371"/>
      <c r="WNH9" s="482"/>
      <c r="WNI9" s="21"/>
      <c r="WNJ9" s="21"/>
      <c r="WNK9" s="153"/>
      <c r="WNL9" s="197"/>
      <c r="WNM9" s="30"/>
      <c r="WNN9" s="371"/>
      <c r="WNO9" s="30"/>
      <c r="WNP9" s="371"/>
      <c r="WNQ9" s="30"/>
      <c r="WNR9" s="373"/>
      <c r="WNS9" s="30"/>
      <c r="WNT9" s="371"/>
      <c r="WNU9" s="482"/>
      <c r="WNV9" s="30"/>
      <c r="WNW9" s="371"/>
      <c r="WNX9" s="482"/>
      <c r="WNY9" s="21"/>
      <c r="WNZ9" s="21"/>
      <c r="WOA9" s="153"/>
      <c r="WOB9" s="197"/>
      <c r="WOC9" s="30"/>
      <c r="WOD9" s="371"/>
      <c r="WOE9" s="30"/>
      <c r="WOF9" s="371"/>
      <c r="WOG9" s="30"/>
      <c r="WOH9" s="373"/>
      <c r="WOI9" s="30"/>
      <c r="WOJ9" s="371"/>
      <c r="WOK9" s="482"/>
      <c r="WOL9" s="30"/>
      <c r="WOM9" s="371"/>
      <c r="WON9" s="482"/>
      <c r="WOO9" s="21"/>
      <c r="WOP9" s="21"/>
      <c r="WOQ9" s="153"/>
      <c r="WOR9" s="197"/>
      <c r="WOS9" s="30"/>
      <c r="WOT9" s="371"/>
      <c r="WOU9" s="30"/>
      <c r="WOV9" s="371"/>
      <c r="WOW9" s="30"/>
      <c r="WOX9" s="373"/>
      <c r="WOY9" s="30"/>
      <c r="WOZ9" s="371"/>
      <c r="WPA9" s="482"/>
      <c r="WPB9" s="30"/>
      <c r="WPC9" s="371"/>
      <c r="WPD9" s="482"/>
      <c r="WPE9" s="21"/>
      <c r="WPF9" s="21"/>
      <c r="WPG9" s="153"/>
      <c r="WPH9" s="197"/>
      <c r="WPI9" s="30"/>
      <c r="WPJ9" s="371"/>
      <c r="WPK9" s="30"/>
      <c r="WPL9" s="371"/>
      <c r="WPM9" s="30"/>
      <c r="WPN9" s="373"/>
      <c r="WPO9" s="30"/>
      <c r="WPP9" s="371"/>
      <c r="WPQ9" s="482"/>
      <c r="WPR9" s="30"/>
      <c r="WPS9" s="371"/>
      <c r="WPT9" s="482"/>
      <c r="WPU9" s="21"/>
      <c r="WPV9" s="21"/>
      <c r="WPW9" s="153"/>
      <c r="WPX9" s="197"/>
      <c r="WPY9" s="30"/>
      <c r="WPZ9" s="371"/>
      <c r="WQA9" s="30"/>
      <c r="WQB9" s="371"/>
      <c r="WQC9" s="30"/>
      <c r="WQD9" s="373"/>
      <c r="WQE9" s="30"/>
      <c r="WQF9" s="371"/>
      <c r="WQG9" s="482"/>
      <c r="WQH9" s="30"/>
      <c r="WQI9" s="371"/>
      <c r="WQJ9" s="482"/>
      <c r="WQK9" s="21"/>
      <c r="WQL9" s="21"/>
      <c r="WQM9" s="153"/>
      <c r="WQN9" s="197"/>
      <c r="WQO9" s="30"/>
      <c r="WQP9" s="371"/>
      <c r="WQQ9" s="30"/>
      <c r="WQR9" s="371"/>
      <c r="WQS9" s="30"/>
      <c r="WQT9" s="373"/>
      <c r="WQU9" s="30"/>
      <c r="WQV9" s="371"/>
      <c r="WQW9" s="482"/>
      <c r="WQX9" s="30"/>
      <c r="WQY9" s="371"/>
      <c r="WQZ9" s="482"/>
      <c r="WRA9" s="21"/>
      <c r="WRB9" s="21"/>
      <c r="WRC9" s="153"/>
      <c r="WRD9" s="197"/>
      <c r="WRE9" s="30"/>
      <c r="WRF9" s="371"/>
      <c r="WRG9" s="30"/>
      <c r="WRH9" s="371"/>
      <c r="WRI9" s="30"/>
      <c r="WRJ9" s="373"/>
      <c r="WRK9" s="30"/>
      <c r="WRL9" s="371"/>
      <c r="WRM9" s="482"/>
      <c r="WRN9" s="30"/>
      <c r="WRO9" s="371"/>
      <c r="WRP9" s="482"/>
      <c r="WRQ9" s="21"/>
      <c r="WRR9" s="21"/>
      <c r="WRS9" s="153"/>
      <c r="WRT9" s="197"/>
      <c r="WRU9" s="30"/>
      <c r="WRV9" s="371"/>
      <c r="WRW9" s="30"/>
      <c r="WRX9" s="371"/>
      <c r="WRY9" s="30"/>
      <c r="WRZ9" s="373"/>
      <c r="WSA9" s="30"/>
      <c r="WSB9" s="371"/>
      <c r="WSC9" s="482"/>
      <c r="WSD9" s="30"/>
      <c r="WSE9" s="371"/>
      <c r="WSF9" s="482"/>
      <c r="WSG9" s="21"/>
      <c r="WSH9" s="21"/>
      <c r="WSI9" s="153"/>
      <c r="WSJ9" s="197"/>
      <c r="WSK9" s="30"/>
      <c r="WSL9" s="371"/>
      <c r="WSM9" s="30"/>
      <c r="WSN9" s="371"/>
      <c r="WSO9" s="30"/>
      <c r="WSP9" s="373"/>
      <c r="WSQ9" s="30"/>
      <c r="WSR9" s="371"/>
      <c r="WSS9" s="482"/>
      <c r="WST9" s="30"/>
      <c r="WSU9" s="371"/>
      <c r="WSV9" s="482"/>
      <c r="WSW9" s="21"/>
      <c r="WSX9" s="21"/>
      <c r="WSY9" s="153"/>
      <c r="WSZ9" s="197"/>
      <c r="WTA9" s="30"/>
      <c r="WTB9" s="371"/>
      <c r="WTC9" s="30"/>
      <c r="WTD9" s="371"/>
      <c r="WTE9" s="30"/>
      <c r="WTF9" s="373"/>
      <c r="WTG9" s="30"/>
      <c r="WTH9" s="371"/>
      <c r="WTI9" s="482"/>
      <c r="WTJ9" s="30"/>
      <c r="WTK9" s="371"/>
      <c r="WTL9" s="482"/>
      <c r="WTM9" s="21"/>
      <c r="WTN9" s="21"/>
      <c r="WTO9" s="153"/>
      <c r="WTP9" s="197"/>
      <c r="WTQ9" s="30"/>
      <c r="WTR9" s="371"/>
      <c r="WTS9" s="30"/>
      <c r="WTT9" s="371"/>
      <c r="WTU9" s="30"/>
      <c r="WTV9" s="373"/>
      <c r="WTW9" s="30"/>
      <c r="WTX9" s="371"/>
      <c r="WTY9" s="482"/>
      <c r="WTZ9" s="30"/>
      <c r="WUA9" s="371"/>
      <c r="WUB9" s="482"/>
      <c r="WUC9" s="21"/>
      <c r="WUD9" s="21"/>
      <c r="WUE9" s="153"/>
      <c r="WUF9" s="197"/>
      <c r="WUG9" s="30"/>
      <c r="WUH9" s="371"/>
      <c r="WUI9" s="30"/>
      <c r="WUJ9" s="371"/>
      <c r="WUK9" s="30"/>
      <c r="WUL9" s="373"/>
      <c r="WUM9" s="30"/>
      <c r="WUN9" s="371"/>
      <c r="WUO9" s="482"/>
      <c r="WUP9" s="30"/>
      <c r="WUQ9" s="371"/>
      <c r="WUR9" s="482"/>
      <c r="WUS9" s="21"/>
      <c r="WUT9" s="21"/>
      <c r="WUU9" s="153"/>
      <c r="WUV9" s="197"/>
      <c r="WUW9" s="30"/>
      <c r="WUX9" s="371"/>
      <c r="WUY9" s="30"/>
      <c r="WUZ9" s="371"/>
      <c r="WVA9" s="30"/>
      <c r="WVB9" s="373"/>
      <c r="WVC9" s="30"/>
      <c r="WVD9" s="371"/>
      <c r="WVE9" s="482"/>
      <c r="WVF9" s="30"/>
      <c r="WVG9" s="371"/>
      <c r="WVH9" s="482"/>
      <c r="WVI9" s="21"/>
      <c r="WVJ9" s="21"/>
      <c r="WVK9" s="153"/>
      <c r="WVL9" s="197"/>
      <c r="WVM9" s="30"/>
      <c r="WVN9" s="371"/>
      <c r="WVO9" s="30"/>
      <c r="WVP9" s="371"/>
      <c r="WVQ9" s="30"/>
      <c r="WVR9" s="373"/>
      <c r="WVS9" s="30"/>
      <c r="WVT9" s="371"/>
      <c r="WVU9" s="482"/>
      <c r="WVV9" s="30"/>
      <c r="WVW9" s="371"/>
      <c r="WVX9" s="482"/>
      <c r="WVY9" s="21"/>
      <c r="WVZ9" s="21"/>
      <c r="WWA9" s="153"/>
      <c r="WWB9" s="197"/>
      <c r="WWC9" s="30"/>
      <c r="WWD9" s="371"/>
      <c r="WWE9" s="30"/>
      <c r="WWF9" s="371"/>
      <c r="WWG9" s="30"/>
      <c r="WWH9" s="373"/>
      <c r="WWI9" s="30"/>
      <c r="WWJ9" s="371"/>
      <c r="WWK9" s="482"/>
      <c r="WWL9" s="30"/>
      <c r="WWM9" s="371"/>
      <c r="WWN9" s="482"/>
      <c r="WWO9" s="21"/>
      <c r="WWP9" s="21"/>
      <c r="WWQ9" s="153"/>
      <c r="WWR9" s="197"/>
      <c r="WWS9" s="30"/>
      <c r="WWT9" s="371"/>
      <c r="WWU9" s="30"/>
      <c r="WWV9" s="371"/>
      <c r="WWW9" s="30"/>
      <c r="WWX9" s="373"/>
      <c r="WWY9" s="30"/>
      <c r="WWZ9" s="371"/>
      <c r="WXA9" s="482"/>
      <c r="WXB9" s="30"/>
      <c r="WXC9" s="371"/>
      <c r="WXD9" s="482"/>
      <c r="WXE9" s="21"/>
      <c r="WXF9" s="21"/>
      <c r="WXG9" s="153"/>
      <c r="WXH9" s="197"/>
      <c r="WXI9" s="30"/>
      <c r="WXJ9" s="371"/>
      <c r="WXK9" s="30"/>
      <c r="WXL9" s="371"/>
      <c r="WXM9" s="30"/>
      <c r="WXN9" s="373"/>
      <c r="WXO9" s="30"/>
      <c r="WXP9" s="371"/>
      <c r="WXQ9" s="482"/>
      <c r="WXR9" s="30"/>
      <c r="WXS9" s="371"/>
      <c r="WXT9" s="482"/>
      <c r="WXU9" s="21"/>
      <c r="WXV9" s="21"/>
      <c r="WXW9" s="153"/>
      <c r="WXX9" s="197"/>
      <c r="WXY9" s="30"/>
      <c r="WXZ9" s="371"/>
      <c r="WYA9" s="30"/>
      <c r="WYB9" s="371"/>
      <c r="WYC9" s="30"/>
      <c r="WYD9" s="373"/>
      <c r="WYE9" s="30"/>
      <c r="WYF9" s="371"/>
      <c r="WYG9" s="482"/>
      <c r="WYH9" s="30"/>
      <c r="WYI9" s="371"/>
      <c r="WYJ9" s="482"/>
      <c r="WYK9" s="21"/>
      <c r="WYL9" s="21"/>
      <c r="WYM9" s="153"/>
      <c r="WYN9" s="197"/>
      <c r="WYO9" s="30"/>
      <c r="WYP9" s="371"/>
      <c r="WYQ9" s="30"/>
      <c r="WYR9" s="371"/>
      <c r="WYS9" s="30"/>
      <c r="WYT9" s="373"/>
      <c r="WYU9" s="30"/>
      <c r="WYV9" s="371"/>
      <c r="WYW9" s="482"/>
      <c r="WYX9" s="30"/>
      <c r="WYY9" s="371"/>
      <c r="WYZ9" s="482"/>
      <c r="WZA9" s="21"/>
      <c r="WZB9" s="21"/>
      <c r="WZC9" s="153"/>
      <c r="WZD9" s="197"/>
      <c r="WZE9" s="30"/>
      <c r="WZF9" s="371"/>
      <c r="WZG9" s="30"/>
      <c r="WZH9" s="371"/>
      <c r="WZI9" s="30"/>
      <c r="WZJ9" s="373"/>
      <c r="WZK9" s="30"/>
      <c r="WZL9" s="371"/>
      <c r="WZM9" s="482"/>
      <c r="WZN9" s="30"/>
      <c r="WZO9" s="371"/>
      <c r="WZP9" s="482"/>
      <c r="WZQ9" s="21"/>
      <c r="WZR9" s="21"/>
      <c r="WZS9" s="153"/>
      <c r="WZT9" s="197"/>
      <c r="WZU9" s="30"/>
      <c r="WZV9" s="371"/>
      <c r="WZW9" s="30"/>
      <c r="WZX9" s="371"/>
      <c r="WZY9" s="30"/>
      <c r="WZZ9" s="373"/>
      <c r="XAA9" s="30"/>
      <c r="XAB9" s="371"/>
      <c r="XAC9" s="482"/>
      <c r="XAD9" s="30"/>
      <c r="XAE9" s="371"/>
      <c r="XAF9" s="482"/>
      <c r="XAG9" s="21"/>
      <c r="XAH9" s="21"/>
      <c r="XAI9" s="153"/>
      <c r="XAJ9" s="197"/>
      <c r="XAK9" s="30"/>
      <c r="XAL9" s="371"/>
      <c r="XAM9" s="30"/>
      <c r="XAN9" s="371"/>
      <c r="XAO9" s="30"/>
      <c r="XAP9" s="373"/>
      <c r="XAQ9" s="30"/>
      <c r="XAR9" s="371"/>
      <c r="XAS9" s="482"/>
      <c r="XAT9" s="30"/>
      <c r="XAU9" s="371"/>
      <c r="XAV9" s="482"/>
      <c r="XAW9" s="21"/>
      <c r="XAX9" s="21"/>
      <c r="XAY9" s="153"/>
      <c r="XAZ9" s="197"/>
      <c r="XBA9" s="30"/>
      <c r="XBB9" s="371"/>
      <c r="XBC9" s="30"/>
      <c r="XBD9" s="371"/>
      <c r="XBE9" s="30"/>
      <c r="XBF9" s="373"/>
      <c r="XBG9" s="30"/>
      <c r="XBH9" s="371"/>
      <c r="XBI9" s="482"/>
      <c r="XBJ9" s="30"/>
      <c r="XBK9" s="371"/>
      <c r="XBL9" s="482"/>
      <c r="XBM9" s="21"/>
      <c r="XBN9" s="21"/>
      <c r="XBO9" s="153"/>
      <c r="XBP9" s="197"/>
      <c r="XBQ9" s="30"/>
      <c r="XBR9" s="371"/>
      <c r="XBS9" s="30"/>
      <c r="XBT9" s="371"/>
      <c r="XBU9" s="30"/>
      <c r="XBV9" s="373"/>
      <c r="XBW9" s="30"/>
      <c r="XBX9" s="371"/>
      <c r="XBY9" s="482"/>
      <c r="XBZ9" s="30"/>
      <c r="XCA9" s="371"/>
      <c r="XCB9" s="482"/>
      <c r="XCC9" s="21"/>
      <c r="XCD9" s="21"/>
      <c r="XCE9" s="153"/>
      <c r="XCF9" s="197"/>
      <c r="XCG9" s="30"/>
      <c r="XCH9" s="371"/>
      <c r="XCI9" s="30"/>
      <c r="XCJ9" s="371"/>
      <c r="XCK9" s="30"/>
      <c r="XCL9" s="373"/>
      <c r="XCM9" s="30"/>
      <c r="XCN9" s="371"/>
      <c r="XCO9" s="482"/>
      <c r="XCP9" s="30"/>
      <c r="XCQ9" s="371"/>
      <c r="XCR9" s="482"/>
      <c r="XCS9" s="21"/>
      <c r="XCT9" s="21"/>
      <c r="XCU9" s="153"/>
      <c r="XCV9" s="197"/>
      <c r="XCW9" s="30"/>
      <c r="XCX9" s="371"/>
      <c r="XCY9" s="30"/>
      <c r="XCZ9" s="371"/>
      <c r="XDA9" s="30"/>
      <c r="XDB9" s="373"/>
      <c r="XDC9" s="30"/>
      <c r="XDD9" s="371"/>
      <c r="XDE9" s="482"/>
      <c r="XDF9" s="30"/>
      <c r="XDG9" s="371"/>
      <c r="XDH9" s="482"/>
      <c r="XDI9" s="21"/>
      <c r="XDJ9" s="21"/>
      <c r="XDK9" s="153"/>
      <c r="XDL9" s="197"/>
      <c r="XDM9" s="30"/>
      <c r="XDN9" s="371"/>
      <c r="XDO9" s="30"/>
      <c r="XDP9" s="371"/>
      <c r="XDQ9" s="30"/>
      <c r="XDR9" s="373"/>
      <c r="XDS9" s="30"/>
      <c r="XDT9" s="371"/>
      <c r="XDU9" s="482"/>
      <c r="XDV9" s="30"/>
      <c r="XDW9" s="371"/>
      <c r="XDX9" s="482"/>
      <c r="XDY9" s="21"/>
      <c r="XDZ9" s="21"/>
      <c r="XEA9" s="153"/>
      <c r="XEB9" s="197"/>
      <c r="XEC9" s="30"/>
      <c r="XED9" s="371"/>
      <c r="XEE9" s="30"/>
      <c r="XEF9" s="371"/>
      <c r="XEG9" s="30"/>
      <c r="XEH9" s="373"/>
      <c r="XEI9" s="30"/>
      <c r="XEJ9" s="371"/>
      <c r="XEK9" s="482"/>
      <c r="XEL9" s="30"/>
      <c r="XEM9" s="371"/>
      <c r="XEN9" s="482"/>
      <c r="XEO9" s="21"/>
      <c r="XEP9" s="21"/>
      <c r="XEQ9" s="153"/>
      <c r="XER9" s="197"/>
      <c r="XES9" s="30"/>
      <c r="XET9" s="371"/>
      <c r="XEU9" s="30"/>
      <c r="XEV9" s="371"/>
      <c r="XEW9" s="30"/>
      <c r="XEX9" s="373"/>
      <c r="XEY9" s="30"/>
      <c r="XEZ9" s="371"/>
      <c r="XFA9" s="482"/>
      <c r="XFB9" s="30"/>
      <c r="XFC9" s="371"/>
      <c r="XFD9" s="482"/>
    </row>
    <row r="10" spans="1:16384" ht="15" customHeight="1" x14ac:dyDescent="0.2">
      <c r="A10" s="9"/>
      <c r="B10" s="2" t="s">
        <v>4</v>
      </c>
      <c r="C10" s="154">
        <f>SUM(C5:C9)</f>
        <v>334094456.61000001</v>
      </c>
      <c r="D10" s="144">
        <f>SUM(D5:D9)</f>
        <v>339568504.75999999</v>
      </c>
      <c r="E10" s="76">
        <f>SUM(E5:E9)</f>
        <v>314688052.78999996</v>
      </c>
      <c r="F10" s="82">
        <f>E10/D10</f>
        <v>0.92672921186378865</v>
      </c>
      <c r="G10" s="76">
        <f>SUM(G5:G9)</f>
        <v>309737467.91999996</v>
      </c>
      <c r="H10" s="82">
        <f>G10/D10</f>
        <v>0.91215016580797448</v>
      </c>
      <c r="I10" s="76">
        <f>SUM(I5:I9)</f>
        <v>186077896.94999999</v>
      </c>
      <c r="J10" s="162">
        <f>I10/D10</f>
        <v>0.54798337991185608</v>
      </c>
      <c r="K10" s="521">
        <f>SUM(K5:K9)</f>
        <v>302275636.06999999</v>
      </c>
      <c r="L10" s="82">
        <v>0.90473158972875667</v>
      </c>
      <c r="M10" s="204">
        <f>+G10/K10-1</f>
        <v>2.4685521952791278E-2</v>
      </c>
      <c r="N10" s="521">
        <f>SUM(N5:N9)</f>
        <v>191561446.44</v>
      </c>
      <c r="O10" s="82">
        <v>0.57335647100670173</v>
      </c>
      <c r="P10" s="204">
        <f>+I10/N10-1</f>
        <v>-2.8625538133622008E-2</v>
      </c>
    </row>
    <row r="11" spans="1:16384" ht="15" customHeight="1" x14ac:dyDescent="0.2">
      <c r="A11" s="19">
        <v>6</v>
      </c>
      <c r="B11" s="19" t="s">
        <v>5</v>
      </c>
      <c r="C11" s="151">
        <v>10157082.82</v>
      </c>
      <c r="D11" s="195">
        <v>15209936.209999999</v>
      </c>
      <c r="E11" s="26">
        <v>10639389.219999999</v>
      </c>
      <c r="F11" s="41">
        <f>E11/D11</f>
        <v>0.69950255366652847</v>
      </c>
      <c r="G11" s="26">
        <v>7193727.7999999998</v>
      </c>
      <c r="H11" s="41">
        <f>G11/D11</f>
        <v>0.47296239120781958</v>
      </c>
      <c r="I11" s="26">
        <v>2699697.5000000005</v>
      </c>
      <c r="J11" s="145">
        <f>I11/D11</f>
        <v>0.1774956490760983</v>
      </c>
      <c r="K11" s="49">
        <v>7668295.3799999999</v>
      </c>
      <c r="L11" s="41">
        <v>0.471492341684355</v>
      </c>
      <c r="M11" s="211">
        <f>+G11/K11-1</f>
        <v>-6.1886971808329028E-2</v>
      </c>
      <c r="N11" s="26">
        <v>2247170.5099999998</v>
      </c>
      <c r="O11" s="41">
        <v>0.13816938881714363</v>
      </c>
      <c r="P11" s="211">
        <f>+I11/N11-1</f>
        <v>0.20137634771648938</v>
      </c>
    </row>
    <row r="12" spans="1:16384" ht="15" customHeight="1" x14ac:dyDescent="0.2">
      <c r="A12" s="21">
        <v>7</v>
      </c>
      <c r="B12" s="21" t="s">
        <v>6</v>
      </c>
      <c r="C12" s="153" t="s">
        <v>127</v>
      </c>
      <c r="D12" s="197">
        <v>402608.93</v>
      </c>
      <c r="E12" s="30">
        <v>102608.93</v>
      </c>
      <c r="F12" s="371">
        <f>E12/D12</f>
        <v>0.25486004495727405</v>
      </c>
      <c r="G12" s="30">
        <v>102608.93</v>
      </c>
      <c r="H12" s="371">
        <f>G12/D12</f>
        <v>0.25486004495727405</v>
      </c>
      <c r="I12" s="171">
        <v>0</v>
      </c>
      <c r="J12" s="373" t="s">
        <v>127</v>
      </c>
      <c r="K12" s="129">
        <v>213192</v>
      </c>
      <c r="L12" s="371">
        <v>1</v>
      </c>
      <c r="M12" s="513">
        <f>+G12/K12-1</f>
        <v>-0.51870178055461746</v>
      </c>
      <c r="N12" s="171">
        <v>0</v>
      </c>
      <c r="O12" s="371">
        <v>0</v>
      </c>
      <c r="P12" s="468" t="s">
        <v>127</v>
      </c>
    </row>
    <row r="13" spans="1:16384" ht="15" customHeight="1" x14ac:dyDescent="0.2">
      <c r="A13" s="9"/>
      <c r="B13" s="2" t="s">
        <v>7</v>
      </c>
      <c r="C13" s="154">
        <f>SUM(C11:C12)</f>
        <v>10157082.82</v>
      </c>
      <c r="D13" s="144">
        <f t="shared" ref="D13:I13" si="0">SUM(D11:D12)</f>
        <v>15612545.139999999</v>
      </c>
      <c r="E13" s="76">
        <f t="shared" si="0"/>
        <v>10741998.149999999</v>
      </c>
      <c r="F13" s="82">
        <f>E13/D13</f>
        <v>0.68803632294894357</v>
      </c>
      <c r="G13" s="76">
        <f t="shared" si="0"/>
        <v>7296336.7299999995</v>
      </c>
      <c r="H13" s="82">
        <f>G13/D13</f>
        <v>0.46733807105585096</v>
      </c>
      <c r="I13" s="76">
        <f t="shared" si="0"/>
        <v>2699697.5000000005</v>
      </c>
      <c r="J13" s="162">
        <f>I13/D13</f>
        <v>0.17291847522562234</v>
      </c>
      <c r="K13" s="521">
        <f>SUM(K11:K12)</f>
        <v>7881487.3799999999</v>
      </c>
      <c r="L13" s="82">
        <v>0.47833054675124947</v>
      </c>
      <c r="M13" s="553">
        <f>+G13/K13-1</f>
        <v>-7.4243682922702336E-2</v>
      </c>
      <c r="N13" s="521">
        <f>SUM(N11:N12)</f>
        <v>2247170.5099999998</v>
      </c>
      <c r="O13" s="82">
        <v>0.13638165575437158</v>
      </c>
      <c r="P13" s="82">
        <f>+I13/N13-1</f>
        <v>0.20137634771648938</v>
      </c>
    </row>
    <row r="14" spans="1:16384" ht="15" customHeight="1" x14ac:dyDescent="0.2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8"/>
      <c r="L14" s="395" t="s">
        <v>127</v>
      </c>
      <c r="M14" s="211" t="s">
        <v>127</v>
      </c>
      <c r="N14" s="518"/>
      <c r="O14" s="395" t="s">
        <v>127</v>
      </c>
      <c r="P14" s="211" t="s">
        <v>127</v>
      </c>
    </row>
    <row r="15" spans="1:16384" ht="15" customHeight="1" x14ac:dyDescent="0.2">
      <c r="A15" s="21">
        <v>9</v>
      </c>
      <c r="B15" s="21" t="s">
        <v>9</v>
      </c>
      <c r="C15" s="168" t="s">
        <v>127</v>
      </c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2"/>
      <c r="L15" s="483" t="s">
        <v>127</v>
      </c>
      <c r="M15" s="482" t="s">
        <v>127</v>
      </c>
      <c r="N15" s="522"/>
      <c r="O15" s="483" t="s">
        <v>127</v>
      </c>
      <c r="P15" s="482" t="s">
        <v>127</v>
      </c>
    </row>
    <row r="16" spans="1:16384" ht="15" customHeight="1" thickBot="1" x14ac:dyDescent="0.25">
      <c r="A16" s="9"/>
      <c r="B16" s="2" t="s">
        <v>10</v>
      </c>
      <c r="C16" s="481">
        <f>SUM(C14:C15)</f>
        <v>0</v>
      </c>
      <c r="D16" s="144">
        <f t="shared" ref="D16:I16" si="1">SUM(D14:D15)</f>
        <v>0</v>
      </c>
      <c r="E16" s="76">
        <f t="shared" si="1"/>
        <v>0</v>
      </c>
      <c r="F16" s="82" t="s">
        <v>127</v>
      </c>
      <c r="G16" s="76">
        <f t="shared" si="1"/>
        <v>0</v>
      </c>
      <c r="H16" s="82" t="s">
        <v>127</v>
      </c>
      <c r="I16" s="76">
        <f t="shared" si="1"/>
        <v>0</v>
      </c>
      <c r="J16" s="162" t="s">
        <v>127</v>
      </c>
      <c r="K16" s="521">
        <f>SUM(K14:K15)</f>
        <v>0</v>
      </c>
      <c r="L16" s="477" t="s">
        <v>127</v>
      </c>
      <c r="M16" s="557" t="s">
        <v>127</v>
      </c>
      <c r="N16" s="521">
        <f>SUM(N14:N15)</f>
        <v>0</v>
      </c>
      <c r="O16" s="477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344251539.43000001</v>
      </c>
      <c r="D17" s="146">
        <f t="shared" ref="D17:I17" si="2">+D10+D13+D16</f>
        <v>355181049.89999998</v>
      </c>
      <c r="E17" s="147">
        <f t="shared" si="2"/>
        <v>325430050.93999994</v>
      </c>
      <c r="F17" s="172">
        <f>E17/D17</f>
        <v>0.91623708818818927</v>
      </c>
      <c r="G17" s="147">
        <f t="shared" si="2"/>
        <v>317033804.64999998</v>
      </c>
      <c r="H17" s="172">
        <f>G17/D17</f>
        <v>0.89259774624592103</v>
      </c>
      <c r="I17" s="147">
        <f t="shared" si="2"/>
        <v>188777594.44999999</v>
      </c>
      <c r="J17" s="165">
        <f>I17/D17</f>
        <v>0.53149680846753977</v>
      </c>
      <c r="K17" s="529">
        <f>+K10+K13+K16</f>
        <v>310157123.44999999</v>
      </c>
      <c r="L17" s="172">
        <v>0.88469110476280455</v>
      </c>
      <c r="M17" s="538">
        <f>+G17/K17-1</f>
        <v>2.2171604906274345E-2</v>
      </c>
      <c r="N17" s="529">
        <f>+N10+N13+N16</f>
        <v>193808616.94999999</v>
      </c>
      <c r="O17" s="172">
        <v>0.55281902777154068</v>
      </c>
      <c r="P17" s="538">
        <f>+I17/N17-1</f>
        <v>-2.595871421598317E-2</v>
      </c>
    </row>
    <row r="131" spans="12:15" x14ac:dyDescent="0.2">
      <c r="L131" s="575"/>
      <c r="O131" s="575"/>
    </row>
    <row r="132" spans="12:15" x14ac:dyDescent="0.2">
      <c r="L132" s="575"/>
      <c r="O132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8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5"/>
  <sheetViews>
    <sheetView topLeftCell="B7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1.5703125" style="39" bestFit="1" customWidth="1"/>
    <col min="10" max="10" width="6.28515625" style="89" customWidth="1"/>
    <col min="11" max="11" width="11.5703125" style="39" bestFit="1" customWidth="1"/>
    <col min="12" max="12" width="6.28515625" style="420" bestFit="1" customWidth="1"/>
    <col min="13" max="13" width="9" style="89" bestFit="1" customWidth="1"/>
  </cols>
  <sheetData>
    <row r="1" spans="1:13" ht="15" x14ac:dyDescent="0.25">
      <c r="A1" s="7" t="s">
        <v>126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4" width="11.5703125" style="39" bestFit="1" customWidth="1"/>
    <col min="5" max="5" width="12.7109375" style="39" bestFit="1" customWidth="1"/>
    <col min="6" max="6" width="6.28515625" style="89" customWidth="1"/>
    <col min="7" max="7" width="12.7109375" style="39" bestFit="1" customWidth="1"/>
    <col min="8" max="8" width="6.28515625" style="89" customWidth="1"/>
    <col min="9" max="9" width="12.7109375" style="39" bestFit="1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</cols>
  <sheetData>
    <row r="1" spans="1:16" ht="15.75" thickBot="1" x14ac:dyDescent="0.3">
      <c r="A1" s="7" t="s">
        <v>728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44"/>
      <c r="M2" s="744"/>
      <c r="N2" s="744"/>
      <c r="O2" s="744"/>
      <c r="P2" s="74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10" t="s">
        <v>15</v>
      </c>
      <c r="F4" s="81" t="s">
        <v>18</v>
      </c>
      <c r="G4" s="210" t="s">
        <v>16</v>
      </c>
      <c r="H4" s="81" t="s">
        <v>18</v>
      </c>
      <c r="I4" s="210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5744449.0899999999</v>
      </c>
      <c r="D5" s="478">
        <v>5936881.1699999999</v>
      </c>
      <c r="E5" s="195">
        <v>4017583.91</v>
      </c>
      <c r="F5" s="41">
        <f>E5/D5</f>
        <v>0.67671624123142082</v>
      </c>
      <c r="G5" s="195">
        <v>4017583.91</v>
      </c>
      <c r="H5" s="41">
        <f>G5/D5</f>
        <v>0.67671624123142082</v>
      </c>
      <c r="I5" s="195">
        <v>4016008.91</v>
      </c>
      <c r="J5" s="145">
        <f>I5/D5</f>
        <v>0.67645095042385706</v>
      </c>
      <c r="K5" s="26">
        <v>3502565.56</v>
      </c>
      <c r="L5" s="41">
        <v>0.70285389661729425</v>
      </c>
      <c r="M5" s="201">
        <f>+G5/K5-1</f>
        <v>0.14704031692700137</v>
      </c>
      <c r="N5" s="26">
        <v>3502565.56</v>
      </c>
      <c r="O5" s="41">
        <v>0.70285389661729425</v>
      </c>
      <c r="P5" s="201">
        <f>+I5/N5-1</f>
        <v>0.1465906465431015</v>
      </c>
    </row>
    <row r="6" spans="1:16" ht="15" customHeight="1" x14ac:dyDescent="0.2">
      <c r="A6" s="20">
        <v>2</v>
      </c>
      <c r="B6" s="20" t="s">
        <v>1</v>
      </c>
      <c r="C6" s="151">
        <v>30963532.949999999</v>
      </c>
      <c r="D6" s="478">
        <v>32045427.640000001</v>
      </c>
      <c r="E6" s="195">
        <v>31564741.66</v>
      </c>
      <c r="F6" s="41">
        <f t="shared" ref="F6:F17" si="0">E6/D6</f>
        <v>0.98499985753349739</v>
      </c>
      <c r="G6" s="195">
        <v>31170088.649999999</v>
      </c>
      <c r="H6" s="264">
        <f t="shared" ref="H6:H17" si="1">G6/D6</f>
        <v>0.97268443411541872</v>
      </c>
      <c r="I6" s="195">
        <v>15427251.59</v>
      </c>
      <c r="J6" s="170">
        <f t="shared" ref="J6:J17" si="2">I6/D6</f>
        <v>0.48141818431354844</v>
      </c>
      <c r="K6" s="26">
        <v>29804552.109999999</v>
      </c>
      <c r="L6" s="41">
        <v>0.95539183700479646</v>
      </c>
      <c r="M6" s="201">
        <f t="shared" ref="M6:M17" si="3">+G6/K6-1</f>
        <v>4.5816375128208575E-2</v>
      </c>
      <c r="N6" s="26">
        <v>14887779.02</v>
      </c>
      <c r="O6" s="390">
        <v>0.47723121267999047</v>
      </c>
      <c r="P6" s="201">
        <f>+I6/N6-1</f>
        <v>3.6235933464305203E-2</v>
      </c>
    </row>
    <row r="7" spans="1:16" ht="15" customHeight="1" x14ac:dyDescent="0.2">
      <c r="A7" s="20">
        <v>3</v>
      </c>
      <c r="B7" s="20" t="s">
        <v>2</v>
      </c>
      <c r="C7" s="151" t="s">
        <v>127</v>
      </c>
      <c r="D7" s="478"/>
      <c r="E7" s="195"/>
      <c r="F7" s="41" t="s">
        <v>127</v>
      </c>
      <c r="G7" s="195"/>
      <c r="H7" s="264" t="s">
        <v>127</v>
      </c>
      <c r="I7" s="195"/>
      <c r="J7" s="170" t="s">
        <v>127</v>
      </c>
      <c r="K7" s="26"/>
      <c r="L7" s="41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51">
        <v>12666108.9</v>
      </c>
      <c r="D8" s="478">
        <v>12674777.699999999</v>
      </c>
      <c r="E8" s="195">
        <v>12509617.52</v>
      </c>
      <c r="F8" s="41">
        <f>E8/D8</f>
        <v>0.98696938250838118</v>
      </c>
      <c r="G8" s="195">
        <v>12343960.550000001</v>
      </c>
      <c r="H8" s="41">
        <f>G8/D8</f>
        <v>0.97389956985202208</v>
      </c>
      <c r="I8" s="195">
        <v>9099826.4399999995</v>
      </c>
      <c r="J8" s="170">
        <f t="shared" si="2"/>
        <v>0.71794761654873052</v>
      </c>
      <c r="K8" s="26">
        <v>12701023.26</v>
      </c>
      <c r="L8" s="41">
        <v>0.97831273431513754</v>
      </c>
      <c r="M8" s="421">
        <f>G8/K8-1</f>
        <v>-2.8112908912190981E-2</v>
      </c>
      <c r="N8" s="26">
        <v>10198138.199999999</v>
      </c>
      <c r="O8" s="392">
        <v>0.78552477726630465</v>
      </c>
      <c r="P8" s="421">
        <f t="shared" ref="P8:P17" si="4">+I8/N8-1</f>
        <v>-0.10769728145084367</v>
      </c>
    </row>
    <row r="9" spans="1:16" ht="15" customHeight="1" x14ac:dyDescent="0.2">
      <c r="A9" s="48">
        <v>5</v>
      </c>
      <c r="B9" s="48" t="s">
        <v>441</v>
      </c>
      <c r="C9" s="151" t="s">
        <v>127</v>
      </c>
      <c r="D9" s="478"/>
      <c r="E9" s="478"/>
      <c r="F9" s="371" t="s">
        <v>127</v>
      </c>
      <c r="G9" s="478"/>
      <c r="H9" s="70" t="s">
        <v>127</v>
      </c>
      <c r="I9" s="478"/>
      <c r="J9" s="373" t="s">
        <v>127</v>
      </c>
      <c r="K9" s="30"/>
      <c r="L9" s="371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54">
        <f>SUM(C5:C9)</f>
        <v>49374090.939999998</v>
      </c>
      <c r="D10" s="144">
        <f>SUM(D5:D9)</f>
        <v>50657086.510000005</v>
      </c>
      <c r="E10" s="144">
        <f>SUM(E5:E9)</f>
        <v>48091943.090000004</v>
      </c>
      <c r="F10" s="82">
        <f t="shared" si="0"/>
        <v>0.94936259471824092</v>
      </c>
      <c r="G10" s="144">
        <f>SUM(G5:G9)</f>
        <v>47531633.109999999</v>
      </c>
      <c r="H10" s="82">
        <f t="shared" si="1"/>
        <v>0.93830175370660085</v>
      </c>
      <c r="I10" s="144">
        <f>SUM(I5:I9)</f>
        <v>28543086.939999998</v>
      </c>
      <c r="J10" s="162">
        <f t="shared" si="2"/>
        <v>0.56345693971889654</v>
      </c>
      <c r="K10" s="521">
        <f>SUM(K5:K9)</f>
        <v>46008140.93</v>
      </c>
      <c r="L10" s="82">
        <v>0.93584604080897738</v>
      </c>
      <c r="M10" s="204">
        <f t="shared" si="3"/>
        <v>3.3113534891965113E-2</v>
      </c>
      <c r="N10" s="521">
        <f>SUM(N5:N9)</f>
        <v>28588482.779999997</v>
      </c>
      <c r="O10" s="82">
        <v>0.58151487718455441</v>
      </c>
      <c r="P10" s="204">
        <f t="shared" si="4"/>
        <v>-1.5879065828480199E-3</v>
      </c>
    </row>
    <row r="11" spans="1:16" ht="15" customHeight="1" x14ac:dyDescent="0.2">
      <c r="A11" s="19">
        <v>6</v>
      </c>
      <c r="B11" s="19" t="s">
        <v>5</v>
      </c>
      <c r="C11" s="153">
        <v>594041.35</v>
      </c>
      <c r="D11" s="195">
        <v>2510655.46</v>
      </c>
      <c r="E11" s="195">
        <v>1756545.99</v>
      </c>
      <c r="F11" s="41">
        <f t="shared" si="0"/>
        <v>0.6996364168582494</v>
      </c>
      <c r="G11" s="195">
        <v>1203444.45</v>
      </c>
      <c r="H11" s="41">
        <f t="shared" si="1"/>
        <v>0.47933476702534084</v>
      </c>
      <c r="I11" s="195">
        <v>306638.88</v>
      </c>
      <c r="J11" s="145">
        <f t="shared" si="2"/>
        <v>0.12213499019893395</v>
      </c>
      <c r="K11" s="26">
        <v>581647.51</v>
      </c>
      <c r="L11" s="41">
        <v>0.19125572579315253</v>
      </c>
      <c r="M11" s="211">
        <f>G11/K11-1</f>
        <v>1.0690270813675449</v>
      </c>
      <c r="N11" s="26">
        <v>245340.62</v>
      </c>
      <c r="O11" s="41">
        <v>8.0672224221577146E-2</v>
      </c>
      <c r="P11" s="211">
        <f t="shared" si="4"/>
        <v>0.2498496172382707</v>
      </c>
    </row>
    <row r="12" spans="1:16" ht="15" customHeight="1" x14ac:dyDescent="0.2">
      <c r="A12" s="21">
        <v>7</v>
      </c>
      <c r="B12" s="21" t="s">
        <v>6</v>
      </c>
      <c r="C12" s="153" t="s">
        <v>127</v>
      </c>
      <c r="D12" s="197"/>
      <c r="E12" s="197"/>
      <c r="F12" s="371" t="s">
        <v>127</v>
      </c>
      <c r="G12" s="197"/>
      <c r="H12" s="371" t="s">
        <v>127</v>
      </c>
      <c r="I12" s="197"/>
      <c r="J12" s="373" t="s">
        <v>127</v>
      </c>
      <c r="K12" s="30"/>
      <c r="L12" s="371" t="s">
        <v>127</v>
      </c>
      <c r="M12" s="513" t="s">
        <v>127</v>
      </c>
      <c r="N12" s="171"/>
      <c r="O12" s="371" t="s">
        <v>127</v>
      </c>
      <c r="P12" s="468" t="s">
        <v>127</v>
      </c>
    </row>
    <row r="13" spans="1:16" ht="15" customHeight="1" x14ac:dyDescent="0.2">
      <c r="A13" s="9"/>
      <c r="B13" s="2" t="s">
        <v>7</v>
      </c>
      <c r="C13" s="154">
        <f>SUM(C11:C12)</f>
        <v>594041.35</v>
      </c>
      <c r="D13" s="144">
        <f t="shared" ref="D13:I13" si="5">SUM(D11:D12)</f>
        <v>2510655.46</v>
      </c>
      <c r="E13" s="144">
        <f t="shared" si="5"/>
        <v>1756545.99</v>
      </c>
      <c r="F13" s="82">
        <f t="shared" si="0"/>
        <v>0.6996364168582494</v>
      </c>
      <c r="G13" s="144">
        <f t="shared" si="5"/>
        <v>1203444.45</v>
      </c>
      <c r="H13" s="82">
        <f t="shared" si="1"/>
        <v>0.47933476702534084</v>
      </c>
      <c r="I13" s="144">
        <f t="shared" si="5"/>
        <v>306638.88</v>
      </c>
      <c r="J13" s="162">
        <f t="shared" si="2"/>
        <v>0.12213499019893395</v>
      </c>
      <c r="K13" s="521">
        <f>SUM(K11:K12)</f>
        <v>581647.51</v>
      </c>
      <c r="L13" s="82">
        <v>0.19125572579315253</v>
      </c>
      <c r="M13" s="553">
        <f t="shared" si="3"/>
        <v>1.0690270813675449</v>
      </c>
      <c r="N13" s="521">
        <f>SUM(N11:N12)</f>
        <v>245340.62</v>
      </c>
      <c r="O13" s="82">
        <v>8.0672224221577146E-2</v>
      </c>
      <c r="P13" s="82">
        <f t="shared" si="4"/>
        <v>0.2498496172382707</v>
      </c>
    </row>
    <row r="14" spans="1:16" ht="15" customHeight="1" x14ac:dyDescent="0.2">
      <c r="A14" s="19">
        <v>8</v>
      </c>
      <c r="B14" s="19" t="s">
        <v>8</v>
      </c>
      <c r="C14" s="151" t="s">
        <v>127</v>
      </c>
      <c r="D14" s="195"/>
      <c r="E14" s="195"/>
      <c r="F14" s="41" t="s">
        <v>127</v>
      </c>
      <c r="G14" s="195"/>
      <c r="H14" s="41" t="s">
        <v>127</v>
      </c>
      <c r="I14" s="195"/>
      <c r="J14" s="145" t="s">
        <v>127</v>
      </c>
      <c r="K14" s="518"/>
      <c r="L14" s="41" t="s">
        <v>127</v>
      </c>
      <c r="M14" s="211" t="s">
        <v>127</v>
      </c>
      <c r="N14" s="518"/>
      <c r="O14" s="395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68" t="s">
        <v>127</v>
      </c>
      <c r="D15" s="197"/>
      <c r="E15" s="197"/>
      <c r="F15" s="371" t="s">
        <v>127</v>
      </c>
      <c r="G15" s="197"/>
      <c r="H15" s="371" t="s">
        <v>127</v>
      </c>
      <c r="I15" s="197"/>
      <c r="J15" s="373" t="s">
        <v>127</v>
      </c>
      <c r="K15" s="522"/>
      <c r="L15" s="371" t="s">
        <v>127</v>
      </c>
      <c r="M15" s="482" t="s">
        <v>127</v>
      </c>
      <c r="N15" s="522"/>
      <c r="O15" s="483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144">
        <f t="shared" si="6"/>
        <v>0</v>
      </c>
      <c r="F16" s="82" t="s">
        <v>127</v>
      </c>
      <c r="G16" s="144">
        <f t="shared" si="6"/>
        <v>0</v>
      </c>
      <c r="H16" s="82" t="s">
        <v>127</v>
      </c>
      <c r="I16" s="144">
        <f t="shared" si="6"/>
        <v>0</v>
      </c>
      <c r="J16" s="162" t="s">
        <v>127</v>
      </c>
      <c r="K16" s="521">
        <f>SUM(K14:K15)</f>
        <v>0</v>
      </c>
      <c r="L16" s="82" t="s">
        <v>127</v>
      </c>
      <c r="M16" s="557" t="s">
        <v>127</v>
      </c>
      <c r="N16" s="521">
        <f>SUM(N14:N15)</f>
        <v>0</v>
      </c>
      <c r="O16" s="477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49968132.289999999</v>
      </c>
      <c r="D17" s="146">
        <f t="shared" ref="D17:I17" si="7">+D10+D13+D16</f>
        <v>53167741.970000006</v>
      </c>
      <c r="E17" s="146">
        <f t="shared" si="7"/>
        <v>49848489.080000006</v>
      </c>
      <c r="F17" s="172">
        <f t="shared" si="0"/>
        <v>0.93757017381191599</v>
      </c>
      <c r="G17" s="146">
        <f t="shared" si="7"/>
        <v>48735077.560000002</v>
      </c>
      <c r="H17" s="172">
        <f t="shared" si="1"/>
        <v>0.91662868788933816</v>
      </c>
      <c r="I17" s="146">
        <f t="shared" si="7"/>
        <v>28849725.819999997</v>
      </c>
      <c r="J17" s="165">
        <f t="shared" si="2"/>
        <v>0.54261709734219121</v>
      </c>
      <c r="K17" s="529">
        <f>K10+K13+K16</f>
        <v>46589788.439999998</v>
      </c>
      <c r="L17" s="172">
        <v>0.89246849605378087</v>
      </c>
      <c r="M17" s="538">
        <f t="shared" si="3"/>
        <v>4.6046337445013075E-2</v>
      </c>
      <c r="N17" s="529">
        <f>N10+N13+N16</f>
        <v>28833823.399999999</v>
      </c>
      <c r="O17" s="172">
        <v>0.55233732255338641</v>
      </c>
      <c r="P17" s="538">
        <f t="shared" si="4"/>
        <v>5.5151964341981774E-4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2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42578125" style="89" bestFit="1" customWidth="1"/>
  </cols>
  <sheetData>
    <row r="1" spans="1:13" ht="15" x14ac:dyDescent="0.25">
      <c r="A1" s="7" t="s">
        <v>728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</cols>
  <sheetData>
    <row r="1" spans="1:16" ht="15.75" thickBot="1" x14ac:dyDescent="0.3">
      <c r="A1" s="7" t="s">
        <v>729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44"/>
      <c r="M2" s="744"/>
      <c r="N2" s="744"/>
      <c r="O2" s="744"/>
      <c r="P2" s="74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210" t="s">
        <v>13</v>
      </c>
      <c r="D4" s="210" t="s">
        <v>14</v>
      </c>
      <c r="E4" s="210" t="s">
        <v>15</v>
      </c>
      <c r="F4" s="81" t="s">
        <v>18</v>
      </c>
      <c r="G4" s="210" t="s">
        <v>16</v>
      </c>
      <c r="H4" s="81" t="s">
        <v>18</v>
      </c>
      <c r="I4" s="210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97">
        <v>6885236.3200000003</v>
      </c>
      <c r="D5" s="197">
        <v>6671544.5700000003</v>
      </c>
      <c r="E5" s="197">
        <v>4527568.6500000004</v>
      </c>
      <c r="F5" s="41">
        <f>E5/D5</f>
        <v>0.67863874736881213</v>
      </c>
      <c r="G5" s="197">
        <v>4527568.6500000004</v>
      </c>
      <c r="H5" s="41">
        <f>G5/D5</f>
        <v>0.67863874736881213</v>
      </c>
      <c r="I5" s="197">
        <v>4527568.6500000004</v>
      </c>
      <c r="J5" s="145">
        <f>I5/D5</f>
        <v>0.67863874736881213</v>
      </c>
      <c r="K5" s="26">
        <v>4068228.59</v>
      </c>
      <c r="L5" s="41">
        <v>0.78259617108674762</v>
      </c>
      <c r="M5" s="201">
        <f>+G5/K5-1</f>
        <v>0.11290910769593721</v>
      </c>
      <c r="N5" s="26">
        <v>4068228.59</v>
      </c>
      <c r="O5" s="41">
        <v>0.78259617108674762</v>
      </c>
      <c r="P5" s="201">
        <f>+I5/N5-1</f>
        <v>0.11290910769593721</v>
      </c>
    </row>
    <row r="6" spans="1:16" ht="15" customHeight="1" x14ac:dyDescent="0.2">
      <c r="A6" s="20">
        <v>2</v>
      </c>
      <c r="B6" s="20" t="s">
        <v>1</v>
      </c>
      <c r="C6" s="197">
        <v>23837753.379999999</v>
      </c>
      <c r="D6" s="197">
        <v>24197761.969999999</v>
      </c>
      <c r="E6" s="197">
        <v>22423043.539999999</v>
      </c>
      <c r="F6" s="41">
        <f>E6/D6</f>
        <v>0.92665774495177411</v>
      </c>
      <c r="G6" s="197">
        <v>22112257.670000002</v>
      </c>
      <c r="H6" s="264">
        <f>G6/D6</f>
        <v>0.91381416584783448</v>
      </c>
      <c r="I6" s="197">
        <v>10439817.5</v>
      </c>
      <c r="J6" s="170">
        <f>I6/D6</f>
        <v>0.43143731692803328</v>
      </c>
      <c r="K6" s="26">
        <v>22411286.489999998</v>
      </c>
      <c r="L6" s="390">
        <v>0.91812659670194718</v>
      </c>
      <c r="M6" s="201">
        <f t="shared" ref="M6:M17" si="0">+G6/K6-1</f>
        <v>-1.3342777985254184E-2</v>
      </c>
      <c r="N6" s="26">
        <v>11347337.58</v>
      </c>
      <c r="O6" s="390">
        <v>0.4648681118150978</v>
      </c>
      <c r="P6" s="201">
        <f>+I6/N6-1</f>
        <v>-7.9976476737550262E-2</v>
      </c>
    </row>
    <row r="7" spans="1:16" ht="15" customHeight="1" x14ac:dyDescent="0.2">
      <c r="A7" s="20">
        <v>3</v>
      </c>
      <c r="B7" s="20" t="s">
        <v>2</v>
      </c>
      <c r="C7" s="197" t="s">
        <v>127</v>
      </c>
      <c r="D7" s="197"/>
      <c r="E7" s="197"/>
      <c r="F7" s="41" t="s">
        <v>127</v>
      </c>
      <c r="G7" s="197"/>
      <c r="H7" s="264" t="s">
        <v>127</v>
      </c>
      <c r="I7" s="197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97">
        <v>13207261.369999999</v>
      </c>
      <c r="D8" s="197">
        <v>13322830.65</v>
      </c>
      <c r="E8" s="197">
        <v>13282551.619999999</v>
      </c>
      <c r="F8" s="41">
        <f>E8/D8</f>
        <v>0.99697669128594668</v>
      </c>
      <c r="G8" s="197">
        <v>13188246.48</v>
      </c>
      <c r="H8" s="41">
        <f>G8/D8</f>
        <v>0.98989823007320143</v>
      </c>
      <c r="I8" s="197">
        <v>6868370.3600000003</v>
      </c>
      <c r="J8" s="170">
        <f>I8/D8</f>
        <v>0.51553386366882925</v>
      </c>
      <c r="K8" s="26">
        <v>13297274.08</v>
      </c>
      <c r="L8" s="392">
        <v>0.99045902671847852</v>
      </c>
      <c r="M8" s="421">
        <f t="shared" si="0"/>
        <v>-8.1992443973147866E-3</v>
      </c>
      <c r="N8" s="26">
        <v>9632398.4600000009</v>
      </c>
      <c r="O8" s="392">
        <v>0.71747757820572589</v>
      </c>
      <c r="P8" s="421">
        <f t="shared" ref="P8:P17" si="1">+I8/N8-1</f>
        <v>-0.28695117955076788</v>
      </c>
    </row>
    <row r="9" spans="1:16" ht="15" customHeight="1" x14ac:dyDescent="0.2">
      <c r="A9" s="48">
        <v>5</v>
      </c>
      <c r="B9" s="48" t="s">
        <v>441</v>
      </c>
      <c r="C9" s="197" t="s">
        <v>127</v>
      </c>
      <c r="D9" s="197"/>
      <c r="E9" s="197"/>
      <c r="F9" s="371" t="s">
        <v>127</v>
      </c>
      <c r="G9" s="197"/>
      <c r="H9" s="70" t="s">
        <v>127</v>
      </c>
      <c r="I9" s="197"/>
      <c r="J9" s="373" t="s">
        <v>127</v>
      </c>
      <c r="K9" s="30">
        <v>0</v>
      </c>
      <c r="L9" s="252" t="s">
        <v>127</v>
      </c>
      <c r="M9" s="468" t="s">
        <v>127</v>
      </c>
      <c r="N9" s="30">
        <v>0</v>
      </c>
      <c r="O9" s="252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44">
        <f>SUM(C5:C9)</f>
        <v>43930251.07</v>
      </c>
      <c r="D10" s="144">
        <f>SUM(D5:D9)</f>
        <v>44192137.189999998</v>
      </c>
      <c r="E10" s="144">
        <f>SUM(E5:E9)</f>
        <v>40233163.809999995</v>
      </c>
      <c r="F10" s="82">
        <f>E10/D10</f>
        <v>0.91041453001064954</v>
      </c>
      <c r="G10" s="144">
        <f>SUM(G5:G9)</f>
        <v>39828072.799999997</v>
      </c>
      <c r="H10" s="82">
        <f>G10/D10</f>
        <v>0.90124794437442324</v>
      </c>
      <c r="I10" s="144">
        <f>SUM(I5:I9)</f>
        <v>21835756.510000002</v>
      </c>
      <c r="J10" s="162">
        <f>I10/D10</f>
        <v>0.49410953844841654</v>
      </c>
      <c r="K10" s="521">
        <f>SUM(K5:K9)</f>
        <v>39776789.159999996</v>
      </c>
      <c r="L10" s="82">
        <v>0.92432063204530734</v>
      </c>
      <c r="M10" s="204">
        <f t="shared" si="0"/>
        <v>1.2892855628370281E-3</v>
      </c>
      <c r="N10" s="521">
        <f>SUM(N5:N9)</f>
        <v>25047964.630000003</v>
      </c>
      <c r="O10" s="82">
        <v>0.58205679712158309</v>
      </c>
      <c r="P10" s="204">
        <f t="shared" si="1"/>
        <v>-0.12824228105754876</v>
      </c>
    </row>
    <row r="11" spans="1:16" ht="15" customHeight="1" x14ac:dyDescent="0.2">
      <c r="A11" s="19">
        <v>6</v>
      </c>
      <c r="B11" s="19" t="s">
        <v>5</v>
      </c>
      <c r="C11" s="197">
        <v>1394443.8</v>
      </c>
      <c r="D11" s="197">
        <v>1473443.8</v>
      </c>
      <c r="E11" s="197">
        <v>1230497.6499999999</v>
      </c>
      <c r="F11" s="41">
        <f>E11/D11</f>
        <v>0.83511678558761449</v>
      </c>
      <c r="G11" s="197">
        <v>440075.01</v>
      </c>
      <c r="H11" s="41">
        <f>G11/D11</f>
        <v>0.29867105212971135</v>
      </c>
      <c r="I11" s="197">
        <v>9762.65</v>
      </c>
      <c r="J11" s="145">
        <f>I11/D11</f>
        <v>6.6257362513588913E-3</v>
      </c>
      <c r="K11" s="26">
        <v>694541.74</v>
      </c>
      <c r="L11" s="41">
        <v>0.69688326777973997</v>
      </c>
      <c r="M11" s="211">
        <f t="shared" si="0"/>
        <v>-0.36638075920390323</v>
      </c>
      <c r="N11" s="26">
        <v>249832.36</v>
      </c>
      <c r="O11" s="41">
        <v>0.2506746267458661</v>
      </c>
      <c r="P11" s="211">
        <f t="shared" si="1"/>
        <v>-0.96092319665875148</v>
      </c>
    </row>
    <row r="12" spans="1:16" ht="15" customHeight="1" x14ac:dyDescent="0.2">
      <c r="A12" s="21">
        <v>7</v>
      </c>
      <c r="B12" s="21" t="s">
        <v>6</v>
      </c>
      <c r="C12" s="197" t="s">
        <v>127</v>
      </c>
      <c r="D12" s="197"/>
      <c r="E12" s="197"/>
      <c r="F12" s="371" t="s">
        <v>127</v>
      </c>
      <c r="G12" s="197"/>
      <c r="H12" s="371" t="s">
        <v>127</v>
      </c>
      <c r="I12" s="197"/>
      <c r="J12" s="373" t="s">
        <v>127</v>
      </c>
      <c r="K12" s="30"/>
      <c r="L12" s="371" t="s">
        <v>127</v>
      </c>
      <c r="M12" s="513" t="s">
        <v>127</v>
      </c>
      <c r="N12" s="171"/>
      <c r="O12" s="371" t="s">
        <v>127</v>
      </c>
      <c r="P12" s="468" t="s">
        <v>127</v>
      </c>
    </row>
    <row r="13" spans="1:16" ht="15" customHeight="1" x14ac:dyDescent="0.2">
      <c r="A13" s="9"/>
      <c r="B13" s="2" t="s">
        <v>7</v>
      </c>
      <c r="C13" s="144">
        <f>SUM(C11:C12)</f>
        <v>1394443.8</v>
      </c>
      <c r="D13" s="144">
        <f t="shared" ref="D13:I13" si="2">SUM(D11:D12)</f>
        <v>1473443.8</v>
      </c>
      <c r="E13" s="144">
        <f t="shared" si="2"/>
        <v>1230497.6499999999</v>
      </c>
      <c r="F13" s="82">
        <f>E13/D13</f>
        <v>0.83511678558761449</v>
      </c>
      <c r="G13" s="144">
        <f t="shared" si="2"/>
        <v>440075.01</v>
      </c>
      <c r="H13" s="82">
        <f>G13/D13</f>
        <v>0.29867105212971135</v>
      </c>
      <c r="I13" s="144">
        <f t="shared" si="2"/>
        <v>9762.65</v>
      </c>
      <c r="J13" s="162">
        <f>I13/D13</f>
        <v>6.6257362513588913E-3</v>
      </c>
      <c r="K13" s="521">
        <f>SUM(K11:K12)</f>
        <v>694541.74</v>
      </c>
      <c r="L13" s="82">
        <v>0.69688326777973997</v>
      </c>
      <c r="M13" s="553">
        <f t="shared" si="0"/>
        <v>-0.36638075920390323</v>
      </c>
      <c r="N13" s="521">
        <f>SUM(N11:N12)</f>
        <v>249832.36</v>
      </c>
      <c r="O13" s="82">
        <v>0.2506746267458661</v>
      </c>
      <c r="P13" s="82">
        <f t="shared" ref="P13" si="3">+I13/N13-1</f>
        <v>-0.96092319665875148</v>
      </c>
    </row>
    <row r="14" spans="1:16" ht="15" customHeight="1" x14ac:dyDescent="0.2">
      <c r="A14" s="19">
        <v>8</v>
      </c>
      <c r="B14" s="19" t="s">
        <v>8</v>
      </c>
      <c r="C14" s="195" t="s">
        <v>127</v>
      </c>
      <c r="D14" s="195"/>
      <c r="E14" s="195"/>
      <c r="F14" s="41" t="s">
        <v>127</v>
      </c>
      <c r="G14" s="195"/>
      <c r="H14" s="41" t="s">
        <v>127</v>
      </c>
      <c r="I14" s="195"/>
      <c r="J14" s="145" t="s">
        <v>127</v>
      </c>
      <c r="K14" s="518"/>
      <c r="L14" s="395" t="s">
        <v>127</v>
      </c>
      <c r="M14" s="211" t="s">
        <v>127</v>
      </c>
      <c r="N14" s="518"/>
      <c r="O14" s="395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97" t="s">
        <v>127</v>
      </c>
      <c r="D15" s="197"/>
      <c r="E15" s="197"/>
      <c r="F15" s="371" t="s">
        <v>127</v>
      </c>
      <c r="G15" s="197"/>
      <c r="H15" s="371" t="s">
        <v>127</v>
      </c>
      <c r="I15" s="197"/>
      <c r="J15" s="373" t="s">
        <v>127</v>
      </c>
      <c r="K15" s="522"/>
      <c r="L15" s="483" t="s">
        <v>127</v>
      </c>
      <c r="M15" s="482" t="s">
        <v>127</v>
      </c>
      <c r="N15" s="522"/>
      <c r="O15" s="483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144">
        <f>SUM(C14:C15)</f>
        <v>0</v>
      </c>
      <c r="D16" s="144">
        <f t="shared" ref="D16:I16" si="4">SUM(D14:D15)</f>
        <v>0</v>
      </c>
      <c r="E16" s="144">
        <f t="shared" si="4"/>
        <v>0</v>
      </c>
      <c r="F16" s="82" t="s">
        <v>127</v>
      </c>
      <c r="G16" s="144">
        <f t="shared" si="4"/>
        <v>0</v>
      </c>
      <c r="H16" s="82" t="s">
        <v>127</v>
      </c>
      <c r="I16" s="144">
        <f t="shared" si="4"/>
        <v>0</v>
      </c>
      <c r="J16" s="162" t="s">
        <v>127</v>
      </c>
      <c r="K16" s="521">
        <f>SUM(K14:K15)</f>
        <v>0</v>
      </c>
      <c r="L16" s="477" t="s">
        <v>127</v>
      </c>
      <c r="M16" s="557" t="s">
        <v>127</v>
      </c>
      <c r="N16" s="521">
        <f>SUM(N14:N15)</f>
        <v>0</v>
      </c>
      <c r="O16" s="477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46">
        <f>+C10+C13+C16</f>
        <v>45324694.869999997</v>
      </c>
      <c r="D17" s="146">
        <f t="shared" ref="D17:I17" si="5">+D10+D13+D16</f>
        <v>45665580.989999995</v>
      </c>
      <c r="E17" s="146">
        <f t="shared" si="5"/>
        <v>41463661.459999993</v>
      </c>
      <c r="F17" s="172">
        <f>E17/D17</f>
        <v>0.90798497601683525</v>
      </c>
      <c r="G17" s="146">
        <f t="shared" si="5"/>
        <v>40268147.809999995</v>
      </c>
      <c r="H17" s="172">
        <f>G17/D17</f>
        <v>0.88180522259900851</v>
      </c>
      <c r="I17" s="146">
        <f t="shared" si="5"/>
        <v>21845519.16</v>
      </c>
      <c r="J17" s="165">
        <f>I17/D17</f>
        <v>0.47838040568856022</v>
      </c>
      <c r="K17" s="529">
        <f>K10+K13+K16</f>
        <v>40471330.899999999</v>
      </c>
      <c r="L17" s="172">
        <v>0.9191725001678388</v>
      </c>
      <c r="M17" s="538">
        <f t="shared" si="0"/>
        <v>-5.0204202698953537E-3</v>
      </c>
      <c r="N17" s="529">
        <f>N10+N13+N16</f>
        <v>25297796.990000002</v>
      </c>
      <c r="O17" s="172">
        <v>0.57455583473378513</v>
      </c>
      <c r="P17" s="538">
        <f t="shared" si="1"/>
        <v>-0.13646555197532251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9" zoomScaleNormal="100" workbookViewId="0">
      <selection activeCell="G22" sqref="G22"/>
    </sheetView>
  </sheetViews>
  <sheetFormatPr defaultColWidth="11.42578125" defaultRowHeight="12.75" x14ac:dyDescent="0.2"/>
  <cols>
    <col min="1" max="1" width="2.7109375" customWidth="1"/>
    <col min="2" max="2" width="60" customWidth="1"/>
    <col min="3" max="3" width="13.28515625" bestFit="1" customWidth="1"/>
    <col min="4" max="4" width="11.5703125" bestFit="1" customWidth="1"/>
    <col min="5" max="5" width="10.85546875" customWidth="1"/>
    <col min="6" max="6" width="8" style="89" customWidth="1"/>
    <col min="7" max="7" width="11.140625" bestFit="1" customWidth="1"/>
    <col min="8" max="8" width="6.140625" style="89" customWidth="1"/>
    <col min="9" max="9" width="11.28515625" customWidth="1"/>
    <col min="10" max="10" width="21.7109375" style="53" bestFit="1" customWidth="1"/>
    <col min="12" max="12" width="12.7109375" bestFit="1" customWidth="1"/>
    <col min="14" max="14" width="12.7109375" bestFit="1" customWidth="1"/>
  </cols>
  <sheetData>
    <row r="1" spans="1:15" x14ac:dyDescent="0.2">
      <c r="E1" t="s">
        <v>146</v>
      </c>
    </row>
    <row r="2" spans="1:15" ht="15" x14ac:dyDescent="0.25">
      <c r="B2" s="7" t="s">
        <v>220</v>
      </c>
      <c r="F2"/>
      <c r="H2"/>
      <c r="J2"/>
      <c r="M2" s="322"/>
    </row>
    <row r="3" spans="1:15" x14ac:dyDescent="0.2">
      <c r="F3"/>
      <c r="H3"/>
      <c r="J3"/>
      <c r="M3" s="322"/>
    </row>
    <row r="4" spans="1:15" s="271" customFormat="1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 s="323"/>
    </row>
    <row r="5" spans="1:15" s="271" customFormat="1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 s="322"/>
    </row>
    <row r="6" spans="1:15" s="271" customFormat="1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 s="433"/>
    </row>
    <row r="7" spans="1:15" s="271" customFormat="1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 s="433"/>
    </row>
    <row r="8" spans="1:15" s="271" customFormat="1" ht="15" customHeight="1" x14ac:dyDescent="0.2">
      <c r="A8"/>
      <c r="B8"/>
      <c r="C8"/>
      <c r="D8"/>
      <c r="E8"/>
      <c r="F8"/>
      <c r="G8"/>
      <c r="H8"/>
      <c r="I8"/>
      <c r="J8"/>
      <c r="K8"/>
      <c r="L8"/>
      <c r="M8" s="433"/>
    </row>
    <row r="9" spans="1:15" s="271" customFormat="1" ht="15" customHeight="1" x14ac:dyDescent="0.2">
      <c r="A9"/>
      <c r="B9"/>
      <c r="C9"/>
      <c r="D9"/>
      <c r="E9"/>
      <c r="F9"/>
      <c r="G9"/>
      <c r="H9"/>
      <c r="I9"/>
      <c r="J9"/>
      <c r="K9"/>
      <c r="L9"/>
      <c r="M9" s="433"/>
    </row>
    <row r="10" spans="1:15" ht="15" customHeight="1" x14ac:dyDescent="0.2">
      <c r="F10"/>
      <c r="H10"/>
      <c r="J10"/>
      <c r="M10" s="433"/>
      <c r="N10" s="271"/>
      <c r="O10" s="271"/>
    </row>
    <row r="11" spans="1:15" s="271" customFormat="1" ht="1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 s="433"/>
    </row>
    <row r="12" spans="1:15" s="271" customFormat="1" ht="15" customHeight="1" x14ac:dyDescent="0.2">
      <c r="A12"/>
      <c r="B12"/>
      <c r="C12"/>
      <c r="D12"/>
      <c r="E12"/>
      <c r="F12"/>
      <c r="G12"/>
      <c r="H12"/>
      <c r="I12"/>
      <c r="J12"/>
      <c r="K12"/>
      <c r="L12"/>
      <c r="M12" s="322"/>
    </row>
    <row r="13" spans="1:15" ht="15" customHeight="1" x14ac:dyDescent="0.2">
      <c r="F13"/>
      <c r="H13"/>
      <c r="J13"/>
      <c r="M13" s="322"/>
      <c r="N13" s="271"/>
      <c r="O13" s="271"/>
    </row>
    <row r="14" spans="1:15" s="271" customFormat="1" ht="15" customHeight="1" x14ac:dyDescent="0.2">
      <c r="A14"/>
      <c r="B14"/>
      <c r="C14"/>
      <c r="D14"/>
      <c r="E14"/>
      <c r="F14"/>
      <c r="G14"/>
      <c r="H14"/>
      <c r="I14"/>
      <c r="J14"/>
      <c r="K14"/>
      <c r="L14"/>
      <c r="M14" s="433"/>
    </row>
    <row r="15" spans="1:15" s="271" customFormat="1" ht="1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 s="433"/>
    </row>
    <row r="16" spans="1:15" s="271" customFormat="1" ht="1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 s="433"/>
    </row>
    <row r="17" spans="1:15" s="271" customFormat="1" ht="15" customHeight="1" x14ac:dyDescent="0.2">
      <c r="A17"/>
      <c r="B17"/>
      <c r="C17"/>
      <c r="D17"/>
      <c r="E17"/>
      <c r="F17"/>
      <c r="G17"/>
      <c r="H17"/>
      <c r="I17"/>
      <c r="J17"/>
      <c r="K17"/>
      <c r="L17"/>
      <c r="M17" s="433"/>
    </row>
    <row r="18" spans="1:15" s="271" customFormat="1" ht="1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 s="433"/>
    </row>
    <row r="19" spans="1:15" s="271" customFormat="1" ht="1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 s="433"/>
      <c r="N19" s="422"/>
      <c r="O19" s="422"/>
    </row>
    <row r="20" spans="1:15" s="271" customFormat="1" ht="15" customHeight="1" x14ac:dyDescent="0.2">
      <c r="A20"/>
      <c r="B20"/>
      <c r="C20"/>
      <c r="D20"/>
      <c r="E20"/>
      <c r="F20"/>
      <c r="G20"/>
      <c r="H20"/>
      <c r="I20"/>
      <c r="J20"/>
      <c r="K20"/>
      <c r="L20"/>
      <c r="M20" s="322"/>
    </row>
    <row r="21" spans="1:15" s="271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 s="322"/>
    </row>
    <row r="22" spans="1:15" s="271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 s="322"/>
    </row>
    <row r="23" spans="1:15" s="271" customFormat="1" ht="15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 s="322"/>
    </row>
    <row r="24" spans="1:15" s="271" customFormat="1" ht="15" customHeight="1" x14ac:dyDescent="0.2">
      <c r="A24"/>
      <c r="B24"/>
      <c r="C24"/>
      <c r="D24"/>
      <c r="E24"/>
      <c r="F24"/>
      <c r="G24"/>
      <c r="H24"/>
      <c r="I24"/>
      <c r="J24"/>
      <c r="K24"/>
      <c r="L24"/>
      <c r="M24" s="322"/>
    </row>
    <row r="25" spans="1:15" s="271" customFormat="1" ht="15" customHeight="1" x14ac:dyDescent="0.2">
      <c r="A25"/>
      <c r="B25"/>
      <c r="C25"/>
      <c r="D25"/>
      <c r="E25"/>
      <c r="F25"/>
      <c r="G25"/>
      <c r="H25"/>
      <c r="I25"/>
      <c r="J25"/>
      <c r="K25"/>
      <c r="L25"/>
      <c r="M25" s="322"/>
    </row>
    <row r="26" spans="1:15" s="271" customFormat="1" ht="15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 s="322"/>
    </row>
    <row r="27" spans="1:15" s="271" customFormat="1" ht="15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 s="322"/>
    </row>
    <row r="28" spans="1:15" s="271" customFormat="1" ht="15" customHeight="1" x14ac:dyDescent="0.2">
      <c r="A28"/>
      <c r="B28"/>
      <c r="C28"/>
      <c r="D28"/>
      <c r="E28"/>
      <c r="F28"/>
      <c r="G28"/>
      <c r="H28"/>
      <c r="I28"/>
      <c r="J28"/>
      <c r="K28"/>
      <c r="L28"/>
    </row>
    <row r="29" spans="1:15" s="271" customFormat="1" ht="15" customHeight="1" x14ac:dyDescent="0.2">
      <c r="A29"/>
      <c r="B29"/>
      <c r="C29"/>
      <c r="D29"/>
      <c r="E29"/>
      <c r="F29"/>
      <c r="G29"/>
      <c r="H29"/>
      <c r="I29"/>
      <c r="J29"/>
      <c r="K29"/>
      <c r="L29"/>
    </row>
    <row r="30" spans="1:15" s="271" customFormat="1" ht="15" customHeight="1" x14ac:dyDescent="0.2">
      <c r="A30"/>
      <c r="B30"/>
      <c r="C30"/>
      <c r="D30"/>
      <c r="E30"/>
      <c r="F30"/>
      <c r="G30"/>
      <c r="H30"/>
      <c r="I30"/>
      <c r="J30"/>
      <c r="K30"/>
      <c r="L30"/>
    </row>
    <row r="31" spans="1:15" s="271" customFormat="1" ht="15" customHeight="1" x14ac:dyDescent="0.2">
      <c r="A31"/>
      <c r="B31"/>
      <c r="C31"/>
      <c r="D31"/>
      <c r="E31"/>
      <c r="F31"/>
      <c r="G31"/>
      <c r="H31"/>
      <c r="I31"/>
      <c r="J31"/>
      <c r="K31"/>
      <c r="L31"/>
    </row>
    <row r="32" spans="1:15" s="271" customFormat="1" ht="15" customHeight="1" x14ac:dyDescent="0.2">
      <c r="A32"/>
      <c r="B32"/>
      <c r="C32"/>
      <c r="D32"/>
      <c r="E32"/>
      <c r="F32"/>
      <c r="G32"/>
      <c r="H32"/>
      <c r="I32"/>
      <c r="J32"/>
      <c r="K32"/>
      <c r="L32"/>
    </row>
    <row r="33" spans="1:12" s="271" customFormat="1" ht="15" customHeight="1" x14ac:dyDescent="0.2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6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42578125" style="89" bestFit="1" customWidth="1"/>
  </cols>
  <sheetData>
    <row r="1" spans="1:13" ht="15" x14ac:dyDescent="0.25">
      <c r="A1" s="7" t="s">
        <v>729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85546875" style="89" bestFit="1" customWidth="1"/>
  </cols>
  <sheetData>
    <row r="1" spans="1:16" ht="15.75" thickBot="1" x14ac:dyDescent="0.3">
      <c r="A1" s="7" t="s">
        <v>730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44"/>
      <c r="M2" s="744"/>
      <c r="N2" s="744"/>
      <c r="O2" s="744"/>
      <c r="P2" s="74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210" t="s">
        <v>13</v>
      </c>
      <c r="D4" s="210" t="s">
        <v>14</v>
      </c>
      <c r="E4" s="210" t="s">
        <v>15</v>
      </c>
      <c r="F4" s="81" t="s">
        <v>18</v>
      </c>
      <c r="G4" s="210" t="s">
        <v>16</v>
      </c>
      <c r="H4" s="81" t="s">
        <v>18</v>
      </c>
      <c r="I4" s="210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95">
        <v>5311393.91</v>
      </c>
      <c r="D5" s="195">
        <v>5223780.58</v>
      </c>
      <c r="E5" s="195">
        <v>3495187.59</v>
      </c>
      <c r="F5" s="41">
        <f>E5/D5</f>
        <v>0.66909157773238626</v>
      </c>
      <c r="G5" s="195">
        <v>3495187.59</v>
      </c>
      <c r="H5" s="41">
        <f>G5/D5</f>
        <v>0.66909157773238626</v>
      </c>
      <c r="I5" s="195">
        <v>3495187.59</v>
      </c>
      <c r="J5" s="145">
        <f>I5/D5</f>
        <v>0.66909157773238626</v>
      </c>
      <c r="K5" s="26">
        <v>3395634.38</v>
      </c>
      <c r="L5" s="41">
        <v>0.71313557564667585</v>
      </c>
      <c r="M5" s="201">
        <f>+G5/K5-1</f>
        <v>2.931800036728327E-2</v>
      </c>
      <c r="N5" s="26">
        <v>3395634.38</v>
      </c>
      <c r="O5" s="41">
        <v>0.71313557564667585</v>
      </c>
      <c r="P5" s="201">
        <f>+I5/N5-1</f>
        <v>2.931800036728327E-2</v>
      </c>
    </row>
    <row r="6" spans="1:16" ht="15" customHeight="1" x14ac:dyDescent="0.2">
      <c r="A6" s="20">
        <v>2</v>
      </c>
      <c r="B6" s="20" t="s">
        <v>1</v>
      </c>
      <c r="C6" s="195">
        <v>21343768.420000002</v>
      </c>
      <c r="D6" s="195">
        <v>21691909.300000001</v>
      </c>
      <c r="E6" s="195">
        <v>20730417.82</v>
      </c>
      <c r="F6" s="41">
        <f t="shared" ref="F6:F17" si="0">E6/D6</f>
        <v>0.95567511062753707</v>
      </c>
      <c r="G6" s="195">
        <v>20355724.460000001</v>
      </c>
      <c r="H6" s="264">
        <f t="shared" ref="H6:H17" si="1">G6/D6</f>
        <v>0.93840169523482198</v>
      </c>
      <c r="I6" s="195">
        <v>9898754.4800000004</v>
      </c>
      <c r="J6" s="170">
        <f t="shared" ref="J6:J17" si="2">I6/D6</f>
        <v>0.45633394198269123</v>
      </c>
      <c r="K6" s="26">
        <v>20006027.030000001</v>
      </c>
      <c r="L6" s="390">
        <v>0.92361097954581495</v>
      </c>
      <c r="M6" s="201">
        <f t="shared" ref="M6:M17" si="3">+G6/K6-1</f>
        <v>1.747960399511661E-2</v>
      </c>
      <c r="N6" s="26">
        <v>9845848.6799999997</v>
      </c>
      <c r="O6" s="390">
        <v>0.4545497179504045</v>
      </c>
      <c r="P6" s="201">
        <f>+I6/N6-1</f>
        <v>5.3734118530044395E-3</v>
      </c>
    </row>
    <row r="7" spans="1:16" ht="15" customHeight="1" x14ac:dyDescent="0.2">
      <c r="A7" s="20">
        <v>3</v>
      </c>
      <c r="B7" s="20" t="s">
        <v>2</v>
      </c>
      <c r="C7" s="195"/>
      <c r="D7" s="195"/>
      <c r="E7" s="195"/>
      <c r="F7" s="41" t="s">
        <v>127</v>
      </c>
      <c r="G7" s="195"/>
      <c r="H7" s="264" t="s">
        <v>127</v>
      </c>
      <c r="I7" s="195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95">
        <v>10591257.67</v>
      </c>
      <c r="D8" s="195">
        <v>10609113.279999999</v>
      </c>
      <c r="E8" s="195">
        <v>10530381.859999999</v>
      </c>
      <c r="F8" s="41">
        <f t="shared" si="0"/>
        <v>0.99257888779937697</v>
      </c>
      <c r="G8" s="195">
        <v>10426519.189999999</v>
      </c>
      <c r="H8" s="41">
        <f t="shared" si="1"/>
        <v>0.98278893954839552</v>
      </c>
      <c r="I8" s="195">
        <v>7972050.0599999996</v>
      </c>
      <c r="J8" s="170">
        <f t="shared" si="2"/>
        <v>0.75143415378820422</v>
      </c>
      <c r="K8" s="26">
        <v>10364977.24</v>
      </c>
      <c r="L8" s="392">
        <v>0.97470684903048999</v>
      </c>
      <c r="M8" s="421">
        <f t="shared" si="3"/>
        <v>5.9374901241944222E-3</v>
      </c>
      <c r="N8" s="26">
        <v>7104469.3499999996</v>
      </c>
      <c r="O8" s="392">
        <v>0.6680935976828245</v>
      </c>
      <c r="P8" s="421">
        <f>+I8/N8-1</f>
        <v>0.12211759489116525</v>
      </c>
    </row>
    <row r="9" spans="1:16" ht="15" customHeight="1" x14ac:dyDescent="0.2">
      <c r="A9" s="48">
        <v>5</v>
      </c>
      <c r="B9" s="48" t="s">
        <v>441</v>
      </c>
      <c r="C9" s="478"/>
      <c r="D9" s="478"/>
      <c r="E9" s="478"/>
      <c r="F9" s="371" t="s">
        <v>127</v>
      </c>
      <c r="G9" s="478"/>
      <c r="H9" s="70" t="s">
        <v>127</v>
      </c>
      <c r="I9" s="478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44">
        <f>SUM(C5:C9)</f>
        <v>37246420</v>
      </c>
      <c r="D10" s="144">
        <f>SUM(D5:D9)</f>
        <v>37524803.160000004</v>
      </c>
      <c r="E10" s="144">
        <f>SUM(E5:E9)</f>
        <v>34755987.269999996</v>
      </c>
      <c r="F10" s="82">
        <f t="shared" si="0"/>
        <v>0.92621371314876189</v>
      </c>
      <c r="G10" s="144">
        <f>SUM(G5:G9)</f>
        <v>34277431.240000002</v>
      </c>
      <c r="H10" s="82">
        <f t="shared" si="1"/>
        <v>0.91346065411312871</v>
      </c>
      <c r="I10" s="144">
        <f>SUM(I5:I9)</f>
        <v>21365992.129999999</v>
      </c>
      <c r="J10" s="162">
        <f t="shared" si="2"/>
        <v>0.5693831900702766</v>
      </c>
      <c r="K10" s="521">
        <f>SUM(K5:K9)</f>
        <v>33766638.649999999</v>
      </c>
      <c r="L10" s="82">
        <v>0.91122870234323072</v>
      </c>
      <c r="M10" s="204">
        <f t="shared" si="3"/>
        <v>1.5127137625231324E-2</v>
      </c>
      <c r="N10" s="521">
        <f>SUM(N5:N9)</f>
        <v>20345952.409999996</v>
      </c>
      <c r="O10" s="82">
        <v>0.54905719235697226</v>
      </c>
      <c r="P10" s="204">
        <f>+I10/N10-1</f>
        <v>5.0134773710502456E-2</v>
      </c>
    </row>
    <row r="11" spans="1:16" ht="15" customHeight="1" x14ac:dyDescent="0.2">
      <c r="A11" s="19">
        <v>6</v>
      </c>
      <c r="B11" s="19" t="s">
        <v>5</v>
      </c>
      <c r="C11" s="195">
        <v>1234146.23</v>
      </c>
      <c r="D11" s="195">
        <v>1148609.68</v>
      </c>
      <c r="E11" s="195">
        <v>745060.22</v>
      </c>
      <c r="F11" s="41">
        <f t="shared" si="0"/>
        <v>0.64866266841839604</v>
      </c>
      <c r="G11" s="195">
        <v>735060.22</v>
      </c>
      <c r="H11" s="41">
        <f t="shared" si="1"/>
        <v>0.63995649070274252</v>
      </c>
      <c r="I11" s="195">
        <v>265912.28999999998</v>
      </c>
      <c r="J11" s="145">
        <f t="shared" si="2"/>
        <v>0.23150796535164148</v>
      </c>
      <c r="K11" s="26">
        <v>776271.87</v>
      </c>
      <c r="L11" s="41">
        <v>0.62059416141635482</v>
      </c>
      <c r="M11" s="211">
        <f t="shared" si="3"/>
        <v>-5.3089196701150643E-2</v>
      </c>
      <c r="N11" s="26">
        <v>92196.08</v>
      </c>
      <c r="O11" s="41">
        <v>7.3706585494944146E-2</v>
      </c>
      <c r="P11" s="211">
        <f>+I11/N11-1</f>
        <v>1.8842038620297084</v>
      </c>
    </row>
    <row r="12" spans="1:16" ht="15" customHeight="1" x14ac:dyDescent="0.2">
      <c r="A12" s="21">
        <v>7</v>
      </c>
      <c r="B12" s="21" t="s">
        <v>6</v>
      </c>
      <c r="C12" s="197"/>
      <c r="D12" s="197">
        <v>102608.93</v>
      </c>
      <c r="E12" s="197">
        <v>102608.93</v>
      </c>
      <c r="F12" s="371">
        <f t="shared" si="0"/>
        <v>1</v>
      </c>
      <c r="G12" s="197">
        <v>102608.93</v>
      </c>
      <c r="H12" s="371">
        <f t="shared" si="1"/>
        <v>1</v>
      </c>
      <c r="I12" s="197">
        <v>0</v>
      </c>
      <c r="J12" s="373" t="s">
        <v>127</v>
      </c>
      <c r="K12" s="30"/>
      <c r="L12" s="371" t="s">
        <v>127</v>
      </c>
      <c r="M12" s="513" t="s">
        <v>127</v>
      </c>
      <c r="N12" s="171"/>
      <c r="O12" s="371" t="s">
        <v>127</v>
      </c>
      <c r="P12" s="468" t="s">
        <v>127</v>
      </c>
    </row>
    <row r="13" spans="1:16" ht="15" customHeight="1" x14ac:dyDescent="0.2">
      <c r="A13" s="9"/>
      <c r="B13" s="2" t="s">
        <v>7</v>
      </c>
      <c r="C13" s="144">
        <f>SUM(C11:C12)</f>
        <v>1234146.23</v>
      </c>
      <c r="D13" s="144">
        <f t="shared" ref="D13:I13" si="4">SUM(D11:D12)</f>
        <v>1251218.6099999999</v>
      </c>
      <c r="E13" s="144">
        <f t="shared" si="4"/>
        <v>847669.14999999991</v>
      </c>
      <c r="F13" s="82">
        <f t="shared" si="0"/>
        <v>0.67747485789074058</v>
      </c>
      <c r="G13" s="144">
        <f t="shared" si="4"/>
        <v>837669.14999999991</v>
      </c>
      <c r="H13" s="82">
        <f t="shared" si="1"/>
        <v>0.66948264939889279</v>
      </c>
      <c r="I13" s="144">
        <f t="shared" si="4"/>
        <v>265912.28999999998</v>
      </c>
      <c r="J13" s="162">
        <f t="shared" si="2"/>
        <v>0.21252264622246947</v>
      </c>
      <c r="K13" s="521">
        <f>SUM(K11:K12)</f>
        <v>776271.87</v>
      </c>
      <c r="L13" s="82">
        <v>0.62059416141635482</v>
      </c>
      <c r="M13" s="553" t="s">
        <v>127</v>
      </c>
      <c r="N13" s="521">
        <f>SUM(N11:N12)</f>
        <v>92196.08</v>
      </c>
      <c r="O13" s="82">
        <v>7.3706585494944146E-2</v>
      </c>
      <c r="P13" s="82" t="s">
        <v>127</v>
      </c>
    </row>
    <row r="14" spans="1:16" ht="15" customHeight="1" x14ac:dyDescent="0.2">
      <c r="A14" s="19">
        <v>8</v>
      </c>
      <c r="B14" s="19" t="s">
        <v>8</v>
      </c>
      <c r="C14" s="195"/>
      <c r="D14" s="195"/>
      <c r="E14" s="195"/>
      <c r="F14" s="41" t="s">
        <v>127</v>
      </c>
      <c r="G14" s="195"/>
      <c r="H14" s="41" t="s">
        <v>127</v>
      </c>
      <c r="I14" s="195"/>
      <c r="J14" s="145" t="s">
        <v>127</v>
      </c>
      <c r="K14" s="518"/>
      <c r="L14" s="395" t="s">
        <v>127</v>
      </c>
      <c r="M14" s="211" t="s">
        <v>127</v>
      </c>
      <c r="N14" s="518"/>
      <c r="O14" s="395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97"/>
      <c r="D15" s="197"/>
      <c r="E15" s="197"/>
      <c r="F15" s="371" t="s">
        <v>127</v>
      </c>
      <c r="G15" s="197"/>
      <c r="H15" s="371" t="s">
        <v>127</v>
      </c>
      <c r="I15" s="197"/>
      <c r="J15" s="373" t="s">
        <v>127</v>
      </c>
      <c r="K15" s="522"/>
      <c r="L15" s="483" t="s">
        <v>127</v>
      </c>
      <c r="M15" s="482" t="s">
        <v>127</v>
      </c>
      <c r="N15" s="522"/>
      <c r="O15" s="483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144">
        <f>SUM(C14:C15)</f>
        <v>0</v>
      </c>
      <c r="D16" s="144">
        <f t="shared" ref="D16:I16" si="5">SUM(D14:D15)</f>
        <v>0</v>
      </c>
      <c r="E16" s="144">
        <f t="shared" si="5"/>
        <v>0</v>
      </c>
      <c r="F16" s="82" t="s">
        <v>127</v>
      </c>
      <c r="G16" s="144">
        <f t="shared" si="5"/>
        <v>0</v>
      </c>
      <c r="H16" s="82" t="s">
        <v>127</v>
      </c>
      <c r="I16" s="144">
        <f t="shared" si="5"/>
        <v>0</v>
      </c>
      <c r="J16" s="162" t="s">
        <v>127</v>
      </c>
      <c r="K16" s="521">
        <f>SUM(K14:K15)</f>
        <v>0</v>
      </c>
      <c r="L16" s="477" t="s">
        <v>127</v>
      </c>
      <c r="M16" s="557" t="s">
        <v>127</v>
      </c>
      <c r="N16" s="521">
        <f>SUM(N14:N15)</f>
        <v>0</v>
      </c>
      <c r="O16" s="477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46">
        <f>+C10+C13+C16</f>
        <v>38480566.229999997</v>
      </c>
      <c r="D17" s="146">
        <f t="shared" ref="D17:I17" si="6">+D10+D13+D16</f>
        <v>38776021.770000003</v>
      </c>
      <c r="E17" s="146">
        <f t="shared" si="6"/>
        <v>35603656.419999994</v>
      </c>
      <c r="F17" s="172">
        <f t="shared" si="0"/>
        <v>0.91818744664378171</v>
      </c>
      <c r="G17" s="146">
        <f t="shared" si="6"/>
        <v>35115100.390000001</v>
      </c>
      <c r="H17" s="172">
        <f t="shared" si="1"/>
        <v>0.90558800998940114</v>
      </c>
      <c r="I17" s="146">
        <f t="shared" si="6"/>
        <v>21631904.419999998</v>
      </c>
      <c r="J17" s="165">
        <f t="shared" si="2"/>
        <v>0.55786806981669379</v>
      </c>
      <c r="K17" s="529">
        <f>K10+K13+K16</f>
        <v>34542910.519999996</v>
      </c>
      <c r="L17" s="172">
        <v>0.90173850857615268</v>
      </c>
      <c r="M17" s="538">
        <f t="shared" si="3"/>
        <v>1.6564610838704974E-2</v>
      </c>
      <c r="N17" s="529">
        <f>N10+N13+N16</f>
        <v>20438148.489999995</v>
      </c>
      <c r="O17" s="172">
        <v>0.53353539872558908</v>
      </c>
      <c r="P17" s="538">
        <f>+I17/N17-1</f>
        <v>5.8408222769498197E-2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3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42578125" style="89" bestFit="1" customWidth="1"/>
  </cols>
  <sheetData>
    <row r="1" spans="1:13" ht="15" x14ac:dyDescent="0.25">
      <c r="A1" s="7" t="s">
        <v>730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</cols>
  <sheetData>
    <row r="1" spans="1:16" ht="15.75" thickBot="1" x14ac:dyDescent="0.3">
      <c r="A1" s="7" t="s">
        <v>731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44"/>
      <c r="M2" s="744"/>
      <c r="N2" s="744"/>
      <c r="O2" s="744"/>
      <c r="P2" s="74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08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3811307.89</v>
      </c>
      <c r="D5" s="26">
        <v>3757622.5</v>
      </c>
      <c r="E5" s="26">
        <v>2591877.71</v>
      </c>
      <c r="F5" s="41">
        <f>E5/D5</f>
        <v>0.689765326346646</v>
      </c>
      <c r="G5" s="26">
        <v>2591877.71</v>
      </c>
      <c r="H5" s="41">
        <f>G5/D5</f>
        <v>0.689765326346646</v>
      </c>
      <c r="I5" s="26">
        <v>2591877.71</v>
      </c>
      <c r="J5" s="145">
        <f>I5/D5</f>
        <v>0.689765326346646</v>
      </c>
      <c r="K5" s="26">
        <v>2396053.09</v>
      </c>
      <c r="L5" s="41">
        <v>0.69897747491434614</v>
      </c>
      <c r="M5" s="201">
        <f>+G5/K5-1</f>
        <v>8.1727997103770322E-2</v>
      </c>
      <c r="N5" s="26">
        <v>2394310.69</v>
      </c>
      <c r="O5" s="41">
        <v>0.69846918135550395</v>
      </c>
      <c r="P5" s="201">
        <f>+I5/N5-1</f>
        <v>8.2515197724819966E-2</v>
      </c>
    </row>
    <row r="6" spans="1:16" ht="15" customHeight="1" x14ac:dyDescent="0.2">
      <c r="A6" s="20">
        <v>2</v>
      </c>
      <c r="B6" s="20" t="s">
        <v>1</v>
      </c>
      <c r="C6" s="151">
        <v>8574706.3800000008</v>
      </c>
      <c r="D6" s="26">
        <v>8688498.4700000007</v>
      </c>
      <c r="E6" s="26">
        <v>8243311.8300000001</v>
      </c>
      <c r="F6" s="41">
        <f t="shared" ref="F6:F17" si="0">E6/D6</f>
        <v>0.94876138362259499</v>
      </c>
      <c r="G6" s="26">
        <v>7965141.0499999998</v>
      </c>
      <c r="H6" s="264">
        <f>G6/D6</f>
        <v>0.91674540514708747</v>
      </c>
      <c r="I6" s="26">
        <v>3901216.49</v>
      </c>
      <c r="J6" s="170">
        <f t="shared" ref="J6:J17" si="1">I6/D6</f>
        <v>0.44900928549049973</v>
      </c>
      <c r="K6" s="26">
        <v>7916971.2000000002</v>
      </c>
      <c r="L6" s="390">
        <v>0.89032477944813893</v>
      </c>
      <c r="M6" s="201">
        <f t="shared" ref="M6:M17" si="2">+G6/K6-1</f>
        <v>6.0843785815463125E-3</v>
      </c>
      <c r="N6" s="26">
        <v>3775539.52</v>
      </c>
      <c r="O6" s="390">
        <v>0.42458868493063767</v>
      </c>
      <c r="P6" s="201">
        <f>+I6/N6-1</f>
        <v>3.3287155209012376E-2</v>
      </c>
    </row>
    <row r="7" spans="1:16" ht="15" customHeight="1" x14ac:dyDescent="0.2">
      <c r="A7" s="20">
        <v>3</v>
      </c>
      <c r="B7" s="20" t="s">
        <v>2</v>
      </c>
      <c r="C7" s="151" t="s">
        <v>127</v>
      </c>
      <c r="D7" s="26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51">
        <v>3866117.75</v>
      </c>
      <c r="D8" s="26">
        <v>3886136.39</v>
      </c>
      <c r="E8" s="26">
        <v>3836533.13</v>
      </c>
      <c r="F8" s="41">
        <f t="shared" si="0"/>
        <v>0.98723584171475764</v>
      </c>
      <c r="G8" s="26">
        <v>3815023.13</v>
      </c>
      <c r="H8" s="41">
        <f>G8/D8</f>
        <v>0.98170078122245208</v>
      </c>
      <c r="I8" s="26">
        <v>3011543.71</v>
      </c>
      <c r="J8" s="170">
        <f t="shared" si="1"/>
        <v>0.7749454490968084</v>
      </c>
      <c r="K8" s="26">
        <v>3812920.84</v>
      </c>
      <c r="L8" s="392">
        <v>0.98678374362572474</v>
      </c>
      <c r="M8" s="421">
        <f t="shared" si="2"/>
        <v>5.5135946646078793E-4</v>
      </c>
      <c r="N8" s="26">
        <v>2476492.61</v>
      </c>
      <c r="O8" s="392">
        <v>0.64091617720478089</v>
      </c>
      <c r="P8" s="421">
        <f t="shared" ref="P8:P17" si="3">+I8/N8-1</f>
        <v>0.21605196714073793</v>
      </c>
    </row>
    <row r="9" spans="1:16" ht="15" customHeight="1" x14ac:dyDescent="0.2">
      <c r="A9" s="48">
        <v>5</v>
      </c>
      <c r="B9" s="48" t="s">
        <v>441</v>
      </c>
      <c r="C9" s="151" t="s">
        <v>127</v>
      </c>
      <c r="D9" s="30"/>
      <c r="E9" s="30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54">
        <f>SUM(C5:C9)</f>
        <v>16252132.020000001</v>
      </c>
      <c r="D10" s="76">
        <f>SUM(D5:D9)</f>
        <v>16332257.360000001</v>
      </c>
      <c r="E10" s="76">
        <f>SUM(E5:E9)</f>
        <v>14671722.669999998</v>
      </c>
      <c r="F10" s="82">
        <f t="shared" si="0"/>
        <v>0.89832791307422777</v>
      </c>
      <c r="G10" s="76">
        <f>SUM(G5:G9)</f>
        <v>14372041.890000001</v>
      </c>
      <c r="H10" s="82">
        <f>G10/D10</f>
        <v>0.87997890145909385</v>
      </c>
      <c r="I10" s="76">
        <f>SUM(I5:I9)</f>
        <v>9504637.9100000001</v>
      </c>
      <c r="J10" s="162">
        <f t="shared" si="1"/>
        <v>0.58195494355104871</v>
      </c>
      <c r="K10" s="521">
        <f>SUM(K5:K9)</f>
        <v>14125945.129999999</v>
      </c>
      <c r="L10" s="82">
        <v>0.87282551532596198</v>
      </c>
      <c r="M10" s="204">
        <f t="shared" si="2"/>
        <v>1.7421613756473775E-2</v>
      </c>
      <c r="N10" s="521">
        <f>SUM(N5:N9)</f>
        <v>8646342.8200000003</v>
      </c>
      <c r="O10" s="82">
        <v>0.53424734119375927</v>
      </c>
      <c r="P10" s="204">
        <f t="shared" si="3"/>
        <v>9.9266835454946634E-2</v>
      </c>
    </row>
    <row r="11" spans="1:16" ht="15" customHeight="1" x14ac:dyDescent="0.2">
      <c r="A11" s="19">
        <v>6</v>
      </c>
      <c r="B11" s="19" t="s">
        <v>5</v>
      </c>
      <c r="C11" s="151">
        <v>502293.45</v>
      </c>
      <c r="D11" s="26">
        <v>999293.45</v>
      </c>
      <c r="E11" s="26">
        <v>618775.01</v>
      </c>
      <c r="F11" s="41">
        <f t="shared" si="0"/>
        <v>0.61921251460219218</v>
      </c>
      <c r="G11" s="26">
        <v>523257.34</v>
      </c>
      <c r="H11" s="41">
        <f>G11/D11</f>
        <v>0.5236273088750858</v>
      </c>
      <c r="I11" s="26">
        <v>282787.99</v>
      </c>
      <c r="J11" s="145">
        <f t="shared" si="1"/>
        <v>0.28298793512556297</v>
      </c>
      <c r="K11" s="26">
        <v>419476.5</v>
      </c>
      <c r="L11" s="41">
        <v>0.44750179674836044</v>
      </c>
      <c r="M11" s="211">
        <f t="shared" si="2"/>
        <v>0.2474056115181662</v>
      </c>
      <c r="N11" s="26">
        <v>30830.43</v>
      </c>
      <c r="O11" s="41">
        <v>3.2890216304189993E-2</v>
      </c>
      <c r="P11" s="211">
        <f t="shared" si="3"/>
        <v>8.1723660681995032</v>
      </c>
    </row>
    <row r="12" spans="1:16" ht="15" customHeight="1" x14ac:dyDescent="0.2">
      <c r="A12" s="21">
        <v>7</v>
      </c>
      <c r="B12" s="21" t="s">
        <v>6</v>
      </c>
      <c r="C12" s="153" t="s">
        <v>127</v>
      </c>
      <c r="D12" s="30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3" t="s">
        <v>127</v>
      </c>
      <c r="N12" s="171"/>
      <c r="O12" s="371" t="s">
        <v>127</v>
      </c>
      <c r="P12" s="468" t="s">
        <v>127</v>
      </c>
    </row>
    <row r="13" spans="1:16" ht="15" customHeight="1" x14ac:dyDescent="0.2">
      <c r="A13" s="9"/>
      <c r="B13" s="2" t="s">
        <v>7</v>
      </c>
      <c r="C13" s="154">
        <f>SUM(C11:C12)</f>
        <v>502293.45</v>
      </c>
      <c r="D13" s="76">
        <f t="shared" ref="D13:I13" si="4">SUM(D11:D12)</f>
        <v>999293.45</v>
      </c>
      <c r="E13" s="76">
        <f t="shared" si="4"/>
        <v>618775.01</v>
      </c>
      <c r="F13" s="82">
        <f t="shared" si="0"/>
        <v>0.61921251460219218</v>
      </c>
      <c r="G13" s="76">
        <f t="shared" si="4"/>
        <v>523257.34</v>
      </c>
      <c r="H13" s="82">
        <f>G13/D13</f>
        <v>0.5236273088750858</v>
      </c>
      <c r="I13" s="76">
        <f t="shared" si="4"/>
        <v>282787.99</v>
      </c>
      <c r="J13" s="162">
        <f t="shared" si="1"/>
        <v>0.28298793512556297</v>
      </c>
      <c r="K13" s="521">
        <f>SUM(K11:K12)</f>
        <v>419476.5</v>
      </c>
      <c r="L13" s="82">
        <v>0.44750179674836044</v>
      </c>
      <c r="M13" s="553">
        <f t="shared" si="2"/>
        <v>0.2474056115181662</v>
      </c>
      <c r="N13" s="521">
        <f>SUM(N11:N12)</f>
        <v>30830.43</v>
      </c>
      <c r="O13" s="82">
        <v>3.2890216304189993E-2</v>
      </c>
      <c r="P13" s="82">
        <f t="shared" si="3"/>
        <v>8.1723660681995032</v>
      </c>
    </row>
    <row r="14" spans="1:16" ht="15" customHeight="1" x14ac:dyDescent="0.2">
      <c r="A14" s="19">
        <v>8</v>
      </c>
      <c r="B14" s="19" t="s">
        <v>8</v>
      </c>
      <c r="C14" s="151" t="s">
        <v>127</v>
      </c>
      <c r="D14" s="26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8"/>
      <c r="L14" s="395" t="s">
        <v>127</v>
      </c>
      <c r="M14" s="211" t="s">
        <v>127</v>
      </c>
      <c r="N14" s="518"/>
      <c r="O14" s="395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68" t="s">
        <v>127</v>
      </c>
      <c r="D15" s="30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2"/>
      <c r="L15" s="483" t="s">
        <v>127</v>
      </c>
      <c r="M15" s="482" t="s">
        <v>127</v>
      </c>
      <c r="N15" s="522"/>
      <c r="O15" s="483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481">
        <f>SUM(C14:C15)</f>
        <v>0</v>
      </c>
      <c r="D16" s="76">
        <f t="shared" ref="D16:I16" si="5">SUM(D14:D15)</f>
        <v>0</v>
      </c>
      <c r="E16" s="76">
        <f t="shared" si="5"/>
        <v>0</v>
      </c>
      <c r="F16" s="82" t="s">
        <v>127</v>
      </c>
      <c r="G16" s="76">
        <f t="shared" si="5"/>
        <v>0</v>
      </c>
      <c r="H16" s="82" t="s">
        <v>127</v>
      </c>
      <c r="I16" s="76">
        <f t="shared" si="5"/>
        <v>0</v>
      </c>
      <c r="J16" s="162" t="s">
        <v>127</v>
      </c>
      <c r="K16" s="521">
        <f>SUM(K14:K15)</f>
        <v>0</v>
      </c>
      <c r="L16" s="477" t="s">
        <v>127</v>
      </c>
      <c r="M16" s="557" t="s">
        <v>127</v>
      </c>
      <c r="N16" s="521">
        <f>SUM(N14:N15)</f>
        <v>0</v>
      </c>
      <c r="O16" s="477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16754425.470000001</v>
      </c>
      <c r="D17" s="147">
        <f t="shared" ref="D17:I17" si="6">+D10+D13+D16</f>
        <v>17331550.810000002</v>
      </c>
      <c r="E17" s="147">
        <f t="shared" si="6"/>
        <v>15290497.679999998</v>
      </c>
      <c r="F17" s="172">
        <f t="shared" si="0"/>
        <v>0.88223482408611975</v>
      </c>
      <c r="G17" s="147">
        <f t="shared" si="6"/>
        <v>14895299.23</v>
      </c>
      <c r="H17" s="172">
        <f>G17/D17</f>
        <v>0.85943256857347539</v>
      </c>
      <c r="I17" s="147">
        <f t="shared" si="6"/>
        <v>9787425.9000000004</v>
      </c>
      <c r="J17" s="165">
        <f t="shared" si="1"/>
        <v>0.56471726086697482</v>
      </c>
      <c r="K17" s="529">
        <f>K10+K13+K16</f>
        <v>14545421.629999999</v>
      </c>
      <c r="L17" s="172">
        <v>0.84953978507683481</v>
      </c>
      <c r="M17" s="538">
        <f t="shared" si="2"/>
        <v>2.4054139433014265E-2</v>
      </c>
      <c r="N17" s="529">
        <f>N10+N13+N16</f>
        <v>8677173.25</v>
      </c>
      <c r="O17" s="172">
        <v>0.50679891483348227</v>
      </c>
      <c r="P17" s="538">
        <f t="shared" si="3"/>
        <v>0.12795096029689157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7"/>
  <sheetViews>
    <sheetView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42578125" style="89" bestFit="1" customWidth="1"/>
  </cols>
  <sheetData>
    <row r="1" spans="1:13" ht="15" x14ac:dyDescent="0.25">
      <c r="A1" s="7" t="s">
        <v>731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47" spans="3:3" x14ac:dyDescent="0.2">
      <c r="C47" t="s">
        <v>146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9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</cols>
  <sheetData>
    <row r="1" spans="1:16" ht="15.75" thickBot="1" x14ac:dyDescent="0.3">
      <c r="A1" s="7" t="s">
        <v>732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44"/>
      <c r="M2" s="744"/>
      <c r="N2" s="744"/>
      <c r="O2" s="744"/>
      <c r="P2" s="74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4705584.45</v>
      </c>
      <c r="D5" s="195">
        <v>4807820.47</v>
      </c>
      <c r="E5" s="26">
        <v>3323850.04</v>
      </c>
      <c r="F5" s="41">
        <f>E5/D5</f>
        <v>0.69134237868079129</v>
      </c>
      <c r="G5" s="26">
        <v>3323850.04</v>
      </c>
      <c r="H5" s="41">
        <f>G5/D5</f>
        <v>0.69134237868079129</v>
      </c>
      <c r="I5" s="26">
        <v>3323850.04</v>
      </c>
      <c r="J5" s="145">
        <f>I5/D5</f>
        <v>0.69134237868079129</v>
      </c>
      <c r="K5" s="26">
        <v>2885479.68</v>
      </c>
      <c r="L5" s="41">
        <v>0.70084786113376774</v>
      </c>
      <c r="M5" s="201">
        <f>+G5/K5-1</f>
        <v>0.15192287197115162</v>
      </c>
      <c r="N5" s="26">
        <v>2885479.68</v>
      </c>
      <c r="O5" s="41">
        <v>0.70084786113376774</v>
      </c>
      <c r="P5" s="201">
        <f>+I5/N5-1</f>
        <v>0.15192287197115162</v>
      </c>
    </row>
    <row r="6" spans="1:16" ht="15" customHeight="1" x14ac:dyDescent="0.2">
      <c r="A6" s="20">
        <v>2</v>
      </c>
      <c r="B6" s="20" t="s">
        <v>1</v>
      </c>
      <c r="C6" s="151">
        <v>12379272.83</v>
      </c>
      <c r="D6" s="195">
        <v>13248435.67</v>
      </c>
      <c r="E6" s="26">
        <v>12588846.75</v>
      </c>
      <c r="F6" s="41">
        <f t="shared" ref="F6:F17" si="0">E6/D6</f>
        <v>0.9502138262637615</v>
      </c>
      <c r="G6" s="26">
        <v>12319303.43</v>
      </c>
      <c r="H6" s="264">
        <f t="shared" ref="H6:H17" si="1">G6/D6</f>
        <v>0.92986853216912668</v>
      </c>
      <c r="I6" s="26">
        <v>5757730.7599999998</v>
      </c>
      <c r="J6" s="170">
        <f t="shared" ref="J6:J17" si="2">I6/D6</f>
        <v>0.43459702740889711</v>
      </c>
      <c r="K6" s="26">
        <v>11065538.4</v>
      </c>
      <c r="L6" s="390">
        <v>0.89214105812897981</v>
      </c>
      <c r="M6" s="201">
        <f t="shared" ref="M6:M17" si="3">+G6/K6-1</f>
        <v>0.11330357228709254</v>
      </c>
      <c r="N6" s="26">
        <v>5030002.88</v>
      </c>
      <c r="O6" s="390">
        <v>0.40553581123129223</v>
      </c>
      <c r="P6" s="201">
        <f>+I6/N6-1</f>
        <v>0.14467742809721806</v>
      </c>
    </row>
    <row r="7" spans="1:16" ht="15" customHeight="1" x14ac:dyDescent="0.2">
      <c r="A7" s="20">
        <v>3</v>
      </c>
      <c r="B7" s="20" t="s">
        <v>2</v>
      </c>
      <c r="C7" s="151" t="s">
        <v>127</v>
      </c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51">
        <v>5129084.3899999997</v>
      </c>
      <c r="D8" s="195">
        <v>5173418.1500000004</v>
      </c>
      <c r="E8" s="26">
        <v>5148622.59</v>
      </c>
      <c r="F8" s="41">
        <f t="shared" si="0"/>
        <v>0.9952071223935377</v>
      </c>
      <c r="G8" s="26">
        <v>5101519.59</v>
      </c>
      <c r="H8" s="41">
        <f t="shared" si="1"/>
        <v>0.98610231032649076</v>
      </c>
      <c r="I8" s="26">
        <v>4280108.62</v>
      </c>
      <c r="J8" s="170">
        <f t="shared" si="2"/>
        <v>0.82732701975772049</v>
      </c>
      <c r="K8" s="26">
        <v>5447168.46</v>
      </c>
      <c r="L8" s="392">
        <v>0.95753351368684858</v>
      </c>
      <c r="M8" s="421">
        <f t="shared" si="3"/>
        <v>-6.3454778852203853E-2</v>
      </c>
      <c r="N8" s="26">
        <v>5012823.2</v>
      </c>
      <c r="O8" s="392">
        <v>0.88118189247023071</v>
      </c>
      <c r="P8" s="421">
        <f t="shared" ref="P8:P17" si="4">+I8/N8-1</f>
        <v>-0.14616804757845836</v>
      </c>
    </row>
    <row r="9" spans="1:16" ht="15" customHeight="1" x14ac:dyDescent="0.2">
      <c r="A9" s="48">
        <v>5</v>
      </c>
      <c r="B9" s="48" t="s">
        <v>441</v>
      </c>
      <c r="C9" s="168" t="s">
        <v>127</v>
      </c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54">
        <f>SUM(C5:C9)</f>
        <v>22213941.670000002</v>
      </c>
      <c r="D10" s="144">
        <f>SUM(D5:D9)</f>
        <v>23229674.289999999</v>
      </c>
      <c r="E10" s="76">
        <f>SUM(E5:E9)</f>
        <v>21061319.379999999</v>
      </c>
      <c r="F10" s="82">
        <f t="shared" si="0"/>
        <v>0.90665581949491891</v>
      </c>
      <c r="G10" s="76">
        <f>SUM(G5:G9)</f>
        <v>20744673.059999999</v>
      </c>
      <c r="H10" s="82">
        <f t="shared" si="1"/>
        <v>0.89302470628829467</v>
      </c>
      <c r="I10" s="76">
        <f>SUM(I5:I9)</f>
        <v>13361689.420000002</v>
      </c>
      <c r="J10" s="162">
        <f t="shared" si="2"/>
        <v>0.57519917211030347</v>
      </c>
      <c r="K10" s="521">
        <f>SUM(K5:K9)</f>
        <v>19398186.539999999</v>
      </c>
      <c r="L10" s="82">
        <v>0.87342914723518428</v>
      </c>
      <c r="M10" s="204">
        <f t="shared" si="3"/>
        <v>6.9413010191621716E-2</v>
      </c>
      <c r="N10" s="521">
        <f>SUM(N5:N9)</f>
        <v>12928305.760000002</v>
      </c>
      <c r="O10" s="82">
        <v>0.58211416061331078</v>
      </c>
      <c r="P10" s="204">
        <f t="shared" si="4"/>
        <v>3.3522076909789922E-2</v>
      </c>
    </row>
    <row r="11" spans="1:16" ht="15" customHeight="1" x14ac:dyDescent="0.2">
      <c r="A11" s="19">
        <v>6</v>
      </c>
      <c r="B11" s="19" t="s">
        <v>5</v>
      </c>
      <c r="C11" s="151">
        <v>531938.96</v>
      </c>
      <c r="D11" s="195">
        <v>1036301.45</v>
      </c>
      <c r="E11" s="26">
        <v>459618.6</v>
      </c>
      <c r="F11" s="41">
        <f t="shared" si="0"/>
        <v>0.44351824461887995</v>
      </c>
      <c r="G11" s="26">
        <v>252206.14</v>
      </c>
      <c r="H11" s="41">
        <f t="shared" si="1"/>
        <v>0.2433714051061108</v>
      </c>
      <c r="I11" s="26">
        <v>19725.09</v>
      </c>
      <c r="J11" s="145">
        <f t="shared" si="2"/>
        <v>1.9034123709852958E-2</v>
      </c>
      <c r="K11" s="26">
        <v>622948.63</v>
      </c>
      <c r="L11" s="41">
        <v>0.48426662511114271</v>
      </c>
      <c r="M11" s="211">
        <f t="shared" si="3"/>
        <v>-0.59514135218501085</v>
      </c>
      <c r="N11" s="26">
        <v>68451.25</v>
      </c>
      <c r="O11" s="41">
        <v>5.3212502966960708E-2</v>
      </c>
      <c r="P11" s="211">
        <f t="shared" si="4"/>
        <v>-0.71183740253099836</v>
      </c>
    </row>
    <row r="12" spans="1:16" ht="15" customHeight="1" x14ac:dyDescent="0.2">
      <c r="A12" s="21">
        <v>7</v>
      </c>
      <c r="B12" s="21" t="s">
        <v>6</v>
      </c>
      <c r="C12" s="153" t="s">
        <v>127</v>
      </c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3" t="s">
        <v>127</v>
      </c>
      <c r="N12" s="171"/>
      <c r="O12" s="371" t="s">
        <v>127</v>
      </c>
      <c r="P12" s="468" t="s">
        <v>127</v>
      </c>
    </row>
    <row r="13" spans="1:16" ht="15" customHeight="1" x14ac:dyDescent="0.2">
      <c r="A13" s="9"/>
      <c r="B13" s="2" t="s">
        <v>7</v>
      </c>
      <c r="C13" s="154">
        <f>SUM(C11:C12)</f>
        <v>531938.96</v>
      </c>
      <c r="D13" s="144">
        <f t="shared" ref="D13:I13" si="5">SUM(D11:D12)</f>
        <v>1036301.45</v>
      </c>
      <c r="E13" s="76">
        <f t="shared" si="5"/>
        <v>459618.6</v>
      </c>
      <c r="F13" s="82">
        <f t="shared" si="0"/>
        <v>0.44351824461887995</v>
      </c>
      <c r="G13" s="76">
        <f t="shared" si="5"/>
        <v>252206.14</v>
      </c>
      <c r="H13" s="82">
        <f t="shared" si="1"/>
        <v>0.2433714051061108</v>
      </c>
      <c r="I13" s="76">
        <f t="shared" si="5"/>
        <v>19725.09</v>
      </c>
      <c r="J13" s="162">
        <f t="shared" si="2"/>
        <v>1.9034123709852958E-2</v>
      </c>
      <c r="K13" s="521">
        <f>SUM(K11:K12)</f>
        <v>622948.63</v>
      </c>
      <c r="L13" s="82">
        <v>0.48426662511114271</v>
      </c>
      <c r="M13" s="553">
        <f t="shared" si="3"/>
        <v>-0.59514135218501085</v>
      </c>
      <c r="N13" s="521">
        <f>SUM(N11:N12)</f>
        <v>68451.25</v>
      </c>
      <c r="O13" s="82">
        <v>5.3212502966960708E-2</v>
      </c>
      <c r="P13" s="82">
        <f t="shared" si="4"/>
        <v>-0.71183740253099836</v>
      </c>
    </row>
    <row r="14" spans="1:16" ht="15" customHeight="1" x14ac:dyDescent="0.2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8"/>
      <c r="L14" s="395" t="s">
        <v>127</v>
      </c>
      <c r="M14" s="211" t="s">
        <v>127</v>
      </c>
      <c r="N14" s="518"/>
      <c r="O14" s="395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68" t="s">
        <v>127</v>
      </c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2"/>
      <c r="L15" s="483" t="s">
        <v>127</v>
      </c>
      <c r="M15" s="482" t="s">
        <v>127</v>
      </c>
      <c r="N15" s="522"/>
      <c r="O15" s="483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21">
        <f>SUM(K14:K15)</f>
        <v>0</v>
      </c>
      <c r="L16" s="477" t="s">
        <v>127</v>
      </c>
      <c r="M16" s="557" t="s">
        <v>127</v>
      </c>
      <c r="N16" s="521">
        <f>SUM(N14:N15)</f>
        <v>0</v>
      </c>
      <c r="O16" s="477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22745880.630000003</v>
      </c>
      <c r="D17" s="146">
        <f t="shared" ref="D17:I17" si="7">+D10+D13+D16</f>
        <v>24265975.739999998</v>
      </c>
      <c r="E17" s="147">
        <f t="shared" si="7"/>
        <v>21520937.98</v>
      </c>
      <c r="F17" s="172">
        <f t="shared" si="0"/>
        <v>0.88687709122386194</v>
      </c>
      <c r="G17" s="147">
        <f t="shared" si="7"/>
        <v>20996879.199999999</v>
      </c>
      <c r="H17" s="172">
        <f t="shared" si="1"/>
        <v>0.86528064747830336</v>
      </c>
      <c r="I17" s="147">
        <f t="shared" si="7"/>
        <v>13381414.510000002</v>
      </c>
      <c r="J17" s="165">
        <f t="shared" si="2"/>
        <v>0.5514476175768237</v>
      </c>
      <c r="K17" s="529">
        <f>K10+K13+K16</f>
        <v>20021135.169999998</v>
      </c>
      <c r="L17" s="172">
        <v>0.85212264718793529</v>
      </c>
      <c r="M17" s="538">
        <f t="shared" si="3"/>
        <v>4.8735699635157115E-2</v>
      </c>
      <c r="N17" s="529">
        <f>N10+N13+N16</f>
        <v>12996757.010000002</v>
      </c>
      <c r="O17" s="172">
        <v>0.55315699605356372</v>
      </c>
      <c r="P17" s="538">
        <f t="shared" si="4"/>
        <v>2.9596421607639201E-2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42578125" style="89" bestFit="1" customWidth="1"/>
  </cols>
  <sheetData>
    <row r="1" spans="1:13" ht="15" x14ac:dyDescent="0.25">
      <c r="A1" s="7" t="s">
        <v>740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</cols>
  <sheetData>
    <row r="1" spans="1:16" ht="15.75" thickBot="1" x14ac:dyDescent="0.3">
      <c r="A1" s="7" t="s">
        <v>733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44"/>
      <c r="M2" s="744"/>
      <c r="N2" s="744"/>
      <c r="O2" s="744"/>
      <c r="P2" s="74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4237275.47</v>
      </c>
      <c r="D5" s="195">
        <v>4298307.2699999996</v>
      </c>
      <c r="E5" s="26">
        <v>2853418.9</v>
      </c>
      <c r="F5" s="41">
        <f>E5/D5</f>
        <v>0.66384711951968023</v>
      </c>
      <c r="G5" s="26">
        <v>2853418.9</v>
      </c>
      <c r="H5" s="41">
        <f>G5/D5</f>
        <v>0.66384711951968023</v>
      </c>
      <c r="I5" s="26">
        <v>2853418.9</v>
      </c>
      <c r="J5" s="145">
        <f>I5/D5</f>
        <v>0.66384711951968023</v>
      </c>
      <c r="K5" s="26">
        <v>2768789.57</v>
      </c>
      <c r="L5" s="41">
        <v>0.66898162774256775</v>
      </c>
      <c r="M5" s="201">
        <f>+G5/K5-1</f>
        <v>3.0565461137590288E-2</v>
      </c>
      <c r="N5" s="26">
        <v>2768789.57</v>
      </c>
      <c r="O5" s="41">
        <v>0.66898162774256775</v>
      </c>
      <c r="P5" s="201">
        <f>+I5/N5-1</f>
        <v>3.0565461137590288E-2</v>
      </c>
    </row>
    <row r="6" spans="1:16" ht="15" customHeight="1" x14ac:dyDescent="0.2">
      <c r="A6" s="20">
        <v>2</v>
      </c>
      <c r="B6" s="20" t="s">
        <v>1</v>
      </c>
      <c r="C6" s="151">
        <v>12230417.859999999</v>
      </c>
      <c r="D6" s="195">
        <v>12784619</v>
      </c>
      <c r="E6" s="26">
        <v>12091387.560000001</v>
      </c>
      <c r="F6" s="41">
        <f t="shared" ref="F6:F17" si="0">E6/D6</f>
        <v>0.94577613615235623</v>
      </c>
      <c r="G6" s="26">
        <v>11857441.689999999</v>
      </c>
      <c r="H6" s="264">
        <f t="shared" ref="H6:H17" si="1">G6/D6</f>
        <v>0.92747712622487999</v>
      </c>
      <c r="I6" s="26">
        <v>5809610.2199999997</v>
      </c>
      <c r="J6" s="170">
        <f t="shared" ref="J6:J17" si="2">I6/D6</f>
        <v>0.45442185019358022</v>
      </c>
      <c r="K6" s="26">
        <v>11668759.67</v>
      </c>
      <c r="L6" s="390">
        <v>0.92205092738104544</v>
      </c>
      <c r="M6" s="201">
        <f t="shared" ref="M6:M17" si="3">+G6/K6-1</f>
        <v>1.6169843696849373E-2</v>
      </c>
      <c r="N6" s="26">
        <v>5623132.2199999997</v>
      </c>
      <c r="O6" s="390">
        <v>0.44433293896413217</v>
      </c>
      <c r="P6" s="201">
        <f>+I6/N6-1</f>
        <v>3.3162656097031951E-2</v>
      </c>
    </row>
    <row r="7" spans="1:16" ht="15" customHeight="1" x14ac:dyDescent="0.2">
      <c r="A7" s="20">
        <v>3</v>
      </c>
      <c r="B7" s="20" t="s">
        <v>2</v>
      </c>
      <c r="C7" s="151" t="s">
        <v>127</v>
      </c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51">
        <v>8674800</v>
      </c>
      <c r="D8" s="195">
        <v>8685918.8000000007</v>
      </c>
      <c r="E8" s="26">
        <v>8515198.4000000004</v>
      </c>
      <c r="F8" s="41">
        <f t="shared" si="0"/>
        <v>0.98034515358352181</v>
      </c>
      <c r="G8" s="26">
        <v>8491148.4000000004</v>
      </c>
      <c r="H8" s="41">
        <f t="shared" si="1"/>
        <v>0.97757630430530851</v>
      </c>
      <c r="I8" s="26">
        <v>6464876.7599999998</v>
      </c>
      <c r="J8" s="170">
        <f t="shared" si="2"/>
        <v>0.74429394389457093</v>
      </c>
      <c r="K8" s="26">
        <v>8710830.1600000001</v>
      </c>
      <c r="L8" s="392">
        <v>0.98289451493839575</v>
      </c>
      <c r="M8" s="421">
        <f t="shared" si="3"/>
        <v>-2.5219382764317344E-2</v>
      </c>
      <c r="N8" s="26">
        <v>7246907.4400000004</v>
      </c>
      <c r="O8" s="392">
        <v>0.81771145140112012</v>
      </c>
      <c r="P8" s="421">
        <f>+I8/N8-1</f>
        <v>-0.1079123317738967</v>
      </c>
    </row>
    <row r="9" spans="1:16" ht="15" customHeight="1" x14ac:dyDescent="0.2">
      <c r="A9" s="48">
        <v>5</v>
      </c>
      <c r="B9" s="48" t="s">
        <v>441</v>
      </c>
      <c r="C9" s="168" t="s">
        <v>127</v>
      </c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>
        <v>0</v>
      </c>
      <c r="L9" s="252" t="s">
        <v>127</v>
      </c>
      <c r="M9" s="468" t="s">
        <v>127</v>
      </c>
      <c r="N9" s="30">
        <v>0</v>
      </c>
      <c r="O9" s="252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54">
        <f>SUM(C5:C9)</f>
        <v>25142493.329999998</v>
      </c>
      <c r="D10" s="144">
        <f>SUM(D5:D9)</f>
        <v>25768845.07</v>
      </c>
      <c r="E10" s="76">
        <f>SUM(E5:E9)</f>
        <v>23460004.859999999</v>
      </c>
      <c r="F10" s="82">
        <f t="shared" si="0"/>
        <v>0.91040187467742029</v>
      </c>
      <c r="G10" s="76">
        <f>SUM(G5:G9)</f>
        <v>23202008.990000002</v>
      </c>
      <c r="H10" s="82">
        <f t="shared" si="1"/>
        <v>0.9003899447946816</v>
      </c>
      <c r="I10" s="76">
        <f>SUM(I5:I9)</f>
        <v>15127905.879999999</v>
      </c>
      <c r="J10" s="162">
        <f t="shared" si="2"/>
        <v>0.58706185080882245</v>
      </c>
      <c r="K10" s="521">
        <f>SUM(K5:K9)</f>
        <v>23148379.399999999</v>
      </c>
      <c r="L10" s="82">
        <v>0.90224365220099079</v>
      </c>
      <c r="M10" s="204">
        <f t="shared" si="3"/>
        <v>2.3167751432311423E-3</v>
      </c>
      <c r="N10" s="521">
        <f>SUM(N5:N9)</f>
        <v>15638829.23</v>
      </c>
      <c r="O10" s="82">
        <v>0.60954739667964875</v>
      </c>
      <c r="P10" s="204">
        <f>+I10/N10-1</f>
        <v>-3.2670178981166753E-2</v>
      </c>
    </row>
    <row r="11" spans="1:16" ht="15" customHeight="1" x14ac:dyDescent="0.2">
      <c r="A11" s="19">
        <v>6</v>
      </c>
      <c r="B11" s="19" t="s">
        <v>5</v>
      </c>
      <c r="C11" s="151">
        <v>763431.1</v>
      </c>
      <c r="D11" s="195">
        <v>890457.1</v>
      </c>
      <c r="E11" s="26">
        <v>603601.99</v>
      </c>
      <c r="F11" s="41">
        <f t="shared" si="0"/>
        <v>0.67785633917681154</v>
      </c>
      <c r="G11" s="26">
        <v>582906.09</v>
      </c>
      <c r="H11" s="41">
        <f t="shared" si="1"/>
        <v>0.65461445587889633</v>
      </c>
      <c r="I11" s="26">
        <v>164710.71</v>
      </c>
      <c r="J11" s="145">
        <f t="shared" si="2"/>
        <v>0.18497321207276576</v>
      </c>
      <c r="K11" s="26">
        <v>631572.88</v>
      </c>
      <c r="L11" s="41">
        <v>0.50707710031325404</v>
      </c>
      <c r="M11" s="211">
        <f t="shared" si="3"/>
        <v>-7.7056491089357748E-2</v>
      </c>
      <c r="N11" s="26">
        <v>55465.5</v>
      </c>
      <c r="O11" s="41">
        <v>4.4532128908740969E-2</v>
      </c>
      <c r="P11" s="211">
        <f>+I11/N11-1</f>
        <v>1.9696065121562052</v>
      </c>
    </row>
    <row r="12" spans="1:16" ht="15" customHeight="1" x14ac:dyDescent="0.2">
      <c r="A12" s="21">
        <v>7</v>
      </c>
      <c r="B12" s="21" t="s">
        <v>6</v>
      </c>
      <c r="C12" s="153" t="s">
        <v>127</v>
      </c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3" t="s">
        <v>127</v>
      </c>
      <c r="N12" s="171"/>
      <c r="O12" s="371" t="s">
        <v>127</v>
      </c>
      <c r="P12" s="468" t="s">
        <v>127</v>
      </c>
    </row>
    <row r="13" spans="1:16" ht="15" customHeight="1" x14ac:dyDescent="0.2">
      <c r="A13" s="9"/>
      <c r="B13" s="2" t="s">
        <v>7</v>
      </c>
      <c r="C13" s="154">
        <f>SUM(C11:C12)</f>
        <v>763431.1</v>
      </c>
      <c r="D13" s="144">
        <f t="shared" ref="D13:I13" si="4">SUM(D11:D12)</f>
        <v>890457.1</v>
      </c>
      <c r="E13" s="76">
        <f t="shared" si="4"/>
        <v>603601.99</v>
      </c>
      <c r="F13" s="82">
        <f t="shared" si="0"/>
        <v>0.67785633917681154</v>
      </c>
      <c r="G13" s="76">
        <f t="shared" si="4"/>
        <v>582906.09</v>
      </c>
      <c r="H13" s="82">
        <f t="shared" si="1"/>
        <v>0.65461445587889633</v>
      </c>
      <c r="I13" s="76">
        <f t="shared" si="4"/>
        <v>164710.71</v>
      </c>
      <c r="J13" s="162">
        <f t="shared" si="2"/>
        <v>0.18497321207276576</v>
      </c>
      <c r="K13" s="521">
        <f>SUM(K11:K12)</f>
        <v>631572.88</v>
      </c>
      <c r="L13" s="82">
        <v>0.50707710031325404</v>
      </c>
      <c r="M13" s="553" t="s">
        <v>127</v>
      </c>
      <c r="N13" s="521">
        <f>SUM(N11:N12)</f>
        <v>55465.5</v>
      </c>
      <c r="O13" s="82">
        <v>4.4532128908740969E-2</v>
      </c>
      <c r="P13" s="82" t="s">
        <v>127</v>
      </c>
    </row>
    <row r="14" spans="1:16" ht="15" customHeight="1" x14ac:dyDescent="0.2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8"/>
      <c r="L14" s="395" t="s">
        <v>127</v>
      </c>
      <c r="M14" s="211" t="s">
        <v>127</v>
      </c>
      <c r="N14" s="518"/>
      <c r="O14" s="395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68" t="s">
        <v>127</v>
      </c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2"/>
      <c r="L15" s="483" t="s">
        <v>127</v>
      </c>
      <c r="M15" s="482" t="s">
        <v>127</v>
      </c>
      <c r="N15" s="522"/>
      <c r="O15" s="483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481">
        <f>SUM(C14:C15)</f>
        <v>0</v>
      </c>
      <c r="D16" s="144">
        <f t="shared" ref="D16:I16" si="5">SUM(D14:D15)</f>
        <v>0</v>
      </c>
      <c r="E16" s="76">
        <f t="shared" si="5"/>
        <v>0</v>
      </c>
      <c r="F16" s="82" t="s">
        <v>127</v>
      </c>
      <c r="G16" s="76">
        <f t="shared" si="5"/>
        <v>0</v>
      </c>
      <c r="H16" s="82" t="s">
        <v>127</v>
      </c>
      <c r="I16" s="76">
        <f t="shared" si="5"/>
        <v>0</v>
      </c>
      <c r="J16" s="162" t="s">
        <v>127</v>
      </c>
      <c r="K16" s="521">
        <f>SUM(K14:K15)</f>
        <v>0</v>
      </c>
      <c r="L16" s="477" t="s">
        <v>127</v>
      </c>
      <c r="M16" s="557" t="s">
        <v>127</v>
      </c>
      <c r="N16" s="521">
        <f>SUM(N14:N15)</f>
        <v>0</v>
      </c>
      <c r="O16" s="477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25905924.43</v>
      </c>
      <c r="D17" s="146">
        <f t="shared" ref="D17:I17" si="6">+D10+D13+D16</f>
        <v>26659302.170000002</v>
      </c>
      <c r="E17" s="147">
        <f t="shared" si="6"/>
        <v>24063606.849999998</v>
      </c>
      <c r="F17" s="172">
        <f t="shared" si="0"/>
        <v>0.90263453621374357</v>
      </c>
      <c r="G17" s="147">
        <f t="shared" si="6"/>
        <v>23784915.080000002</v>
      </c>
      <c r="H17" s="172">
        <f t="shared" si="1"/>
        <v>0.89218070781933001</v>
      </c>
      <c r="I17" s="147">
        <f t="shared" si="6"/>
        <v>15292616.59</v>
      </c>
      <c r="J17" s="165">
        <f t="shared" si="2"/>
        <v>0.57363154115897841</v>
      </c>
      <c r="K17" s="529">
        <f>K10+K13+K16</f>
        <v>23779952.279999997</v>
      </c>
      <c r="L17" s="172">
        <v>0.88394810338002572</v>
      </c>
      <c r="M17" s="538">
        <f t="shared" si="3"/>
        <v>2.0869680231361265E-4</v>
      </c>
      <c r="N17" s="529">
        <f>N10+N13+N16</f>
        <v>15694294.73</v>
      </c>
      <c r="O17" s="172">
        <v>0.58338813707958515</v>
      </c>
      <c r="P17" s="538">
        <f>+I17/N17-1</f>
        <v>-2.5593895546780043E-2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42578125" style="89" bestFit="1" customWidth="1"/>
  </cols>
  <sheetData>
    <row r="1" spans="1:13" ht="15" x14ac:dyDescent="0.25">
      <c r="A1" s="7" t="s">
        <v>733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</cols>
  <sheetData>
    <row r="1" spans="1:16" ht="15.75" thickBot="1" x14ac:dyDescent="0.3">
      <c r="A1" s="7" t="s">
        <v>734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44"/>
      <c r="M2" s="744"/>
      <c r="N2" s="744"/>
      <c r="O2" s="744"/>
      <c r="P2" s="74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4449947.26</v>
      </c>
      <c r="D5" s="195">
        <v>4391109.82</v>
      </c>
      <c r="E5" s="26">
        <v>2971369.34</v>
      </c>
      <c r="F5" s="41">
        <f>E5/D5</f>
        <v>0.67667843934725358</v>
      </c>
      <c r="G5" s="26">
        <v>2971369.34</v>
      </c>
      <c r="H5" s="41">
        <f>G5/D5</f>
        <v>0.67667843934725358</v>
      </c>
      <c r="I5" s="26">
        <v>2971369.34</v>
      </c>
      <c r="J5" s="145">
        <f>I5/D5</f>
        <v>0.67667843934725358</v>
      </c>
      <c r="K5" s="26">
        <v>2927737.56</v>
      </c>
      <c r="L5" s="41">
        <v>0.68638435576329493</v>
      </c>
      <c r="M5" s="201">
        <f>+G5/K5-1</f>
        <v>1.4902899971676264E-2</v>
      </c>
      <c r="N5" s="26">
        <v>2927737.56</v>
      </c>
      <c r="O5" s="41">
        <v>0.68638435576329493</v>
      </c>
      <c r="P5" s="201">
        <f>+I5/N5-1</f>
        <v>1.4902899971676264E-2</v>
      </c>
    </row>
    <row r="6" spans="1:16" ht="15" customHeight="1" x14ac:dyDescent="0.2">
      <c r="A6" s="20">
        <v>2</v>
      </c>
      <c r="B6" s="20" t="s">
        <v>1</v>
      </c>
      <c r="C6" s="151">
        <v>13925177.460000001</v>
      </c>
      <c r="D6" s="195">
        <v>14270493.82</v>
      </c>
      <c r="E6" s="26">
        <v>13565996.43</v>
      </c>
      <c r="F6" s="41">
        <f t="shared" ref="F6:F17" si="0">E6/D6</f>
        <v>0.95063258504673098</v>
      </c>
      <c r="G6" s="26">
        <v>13037270.24</v>
      </c>
      <c r="H6" s="264">
        <f t="shared" ref="H6:H17" si="1">G6/D6</f>
        <v>0.91358227714084805</v>
      </c>
      <c r="I6" s="26">
        <v>6566974.5800000001</v>
      </c>
      <c r="J6" s="170">
        <f t="shared" ref="J6:J17" si="2">I6/D6</f>
        <v>0.46017850978614555</v>
      </c>
      <c r="K6" s="26">
        <v>12869552.17</v>
      </c>
      <c r="L6" s="390">
        <v>0.9012056415279478</v>
      </c>
      <c r="M6" s="201">
        <f t="shared" ref="M6:M17" si="3">+G6/K6-1</f>
        <v>1.3032160543314353E-2</v>
      </c>
      <c r="N6" s="26">
        <v>6392344.0199999996</v>
      </c>
      <c r="O6" s="390">
        <v>0.44763146512901858</v>
      </c>
      <c r="P6" s="201">
        <f>+I6/N6-1</f>
        <v>2.731870491538424E-2</v>
      </c>
    </row>
    <row r="7" spans="1:16" ht="15" customHeight="1" x14ac:dyDescent="0.2">
      <c r="A7" s="20">
        <v>3</v>
      </c>
      <c r="B7" s="20" t="s">
        <v>2</v>
      </c>
      <c r="C7" s="151" t="s">
        <v>127</v>
      </c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51">
        <v>13001684.48</v>
      </c>
      <c r="D8" s="195">
        <v>12855794.33</v>
      </c>
      <c r="E8" s="26">
        <v>12832615.609999999</v>
      </c>
      <c r="F8" s="41">
        <f t="shared" si="0"/>
        <v>0.99819702156047163</v>
      </c>
      <c r="G8" s="26">
        <v>12790340.609999999</v>
      </c>
      <c r="H8" s="41">
        <f t="shared" si="1"/>
        <v>0.99490862109957223</v>
      </c>
      <c r="I8" s="26">
        <v>8323874.04</v>
      </c>
      <c r="J8" s="170">
        <f t="shared" si="2"/>
        <v>0.6474803365962063</v>
      </c>
      <c r="K8" s="26">
        <v>12891407.439999999</v>
      </c>
      <c r="L8" s="392">
        <v>0.98382717243180151</v>
      </c>
      <c r="M8" s="421">
        <f t="shared" si="3"/>
        <v>-7.8398600362599158E-3</v>
      </c>
      <c r="N8" s="26">
        <v>8090931.4400000004</v>
      </c>
      <c r="O8" s="392">
        <v>0.61747161727709421</v>
      </c>
      <c r="P8" s="421">
        <f t="shared" ref="P8:P17" si="4">+I8/N8-1</f>
        <v>2.879057890027048E-2</v>
      </c>
    </row>
    <row r="9" spans="1:16" ht="15" customHeight="1" x14ac:dyDescent="0.2">
      <c r="A9" s="48">
        <v>5</v>
      </c>
      <c r="B9" s="48" t="s">
        <v>441</v>
      </c>
      <c r="C9" s="168" t="s">
        <v>127</v>
      </c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54">
        <f>SUM(C5:C9)</f>
        <v>31376809.199999999</v>
      </c>
      <c r="D10" s="144">
        <f>SUM(D5:D9)</f>
        <v>31517397.969999999</v>
      </c>
      <c r="E10" s="76">
        <f>SUM(E5:E9)</f>
        <v>29369981.379999999</v>
      </c>
      <c r="F10" s="82">
        <f t="shared" si="0"/>
        <v>0.93186567647354546</v>
      </c>
      <c r="G10" s="76">
        <f>SUM(G5:G9)</f>
        <v>28798980.189999998</v>
      </c>
      <c r="H10" s="82">
        <f t="shared" si="1"/>
        <v>0.91374866089556184</v>
      </c>
      <c r="I10" s="76">
        <f>SUM(I5:I9)</f>
        <v>17862217.960000001</v>
      </c>
      <c r="J10" s="162">
        <f t="shared" si="2"/>
        <v>0.56674151771673054</v>
      </c>
      <c r="K10" s="521">
        <f>SUM(K5:K9)</f>
        <v>28688697.170000002</v>
      </c>
      <c r="L10" s="82">
        <v>0.90646036530754137</v>
      </c>
      <c r="M10" s="204">
        <f t="shared" si="3"/>
        <v>3.8441278579677274E-3</v>
      </c>
      <c r="N10" s="521">
        <f>SUM(N5:N9)</f>
        <v>17411013.02</v>
      </c>
      <c r="O10" s="82">
        <v>0.55012582582478975</v>
      </c>
      <c r="P10" s="204">
        <f t="shared" si="4"/>
        <v>2.5914916006420929E-2</v>
      </c>
    </row>
    <row r="11" spans="1:16" ht="15" customHeight="1" x14ac:dyDescent="0.2">
      <c r="A11" s="19">
        <v>6</v>
      </c>
      <c r="B11" s="19" t="s">
        <v>5</v>
      </c>
      <c r="C11" s="151">
        <v>970063.84</v>
      </c>
      <c r="D11" s="195">
        <v>1383649.15</v>
      </c>
      <c r="E11" s="26">
        <v>821168.95</v>
      </c>
      <c r="F11" s="41">
        <f t="shared" si="0"/>
        <v>0.59348061609404379</v>
      </c>
      <c r="G11" s="26">
        <v>338106.73</v>
      </c>
      <c r="H11" s="41">
        <f t="shared" si="1"/>
        <v>0.24435871622513555</v>
      </c>
      <c r="I11" s="26">
        <v>52151.85</v>
      </c>
      <c r="J11" s="145">
        <f t="shared" si="2"/>
        <v>3.7691527508978702E-2</v>
      </c>
      <c r="K11" s="26">
        <v>642877.12</v>
      </c>
      <c r="L11" s="41">
        <v>0.6805582054702376</v>
      </c>
      <c r="M11" s="211">
        <f t="shared" si="3"/>
        <v>-0.47407254126573994</v>
      </c>
      <c r="N11" s="26">
        <v>404147.3</v>
      </c>
      <c r="O11" s="41">
        <v>0.42783566668796952</v>
      </c>
      <c r="P11" s="211" t="s">
        <v>127</v>
      </c>
    </row>
    <row r="12" spans="1:16" ht="15" customHeight="1" x14ac:dyDescent="0.2">
      <c r="A12" s="21">
        <v>7</v>
      </c>
      <c r="B12" s="21" t="s">
        <v>6</v>
      </c>
      <c r="C12" s="153" t="s">
        <v>127</v>
      </c>
      <c r="D12" s="197">
        <v>300000</v>
      </c>
      <c r="E12" s="30">
        <v>0</v>
      </c>
      <c r="F12" s="371" t="s">
        <v>127</v>
      </c>
      <c r="G12" s="30">
        <v>0</v>
      </c>
      <c r="H12" s="371" t="s">
        <v>127</v>
      </c>
      <c r="I12" s="171">
        <v>0</v>
      </c>
      <c r="J12" s="373" t="s">
        <v>127</v>
      </c>
      <c r="K12" s="30">
        <v>213192</v>
      </c>
      <c r="L12" s="371">
        <v>1</v>
      </c>
      <c r="M12" s="513">
        <f t="shared" si="3"/>
        <v>-1</v>
      </c>
      <c r="N12" s="171">
        <v>0</v>
      </c>
      <c r="O12" s="371">
        <v>0</v>
      </c>
      <c r="P12" s="468" t="s">
        <v>127</v>
      </c>
    </row>
    <row r="13" spans="1:16" ht="15" customHeight="1" x14ac:dyDescent="0.2">
      <c r="A13" s="9"/>
      <c r="B13" s="2" t="s">
        <v>7</v>
      </c>
      <c r="C13" s="154">
        <f>SUM(C11:C12)</f>
        <v>970063.84</v>
      </c>
      <c r="D13" s="144">
        <f t="shared" ref="D13:I13" si="5">SUM(D11:D12)</f>
        <v>1683649.15</v>
      </c>
      <c r="E13" s="76">
        <f t="shared" si="5"/>
        <v>821168.95</v>
      </c>
      <c r="F13" s="82">
        <f t="shared" si="0"/>
        <v>0.48773163339879927</v>
      </c>
      <c r="G13" s="76">
        <f t="shared" si="5"/>
        <v>338106.73</v>
      </c>
      <c r="H13" s="82">
        <f t="shared" si="1"/>
        <v>0.20081780696411719</v>
      </c>
      <c r="I13" s="76">
        <f t="shared" si="5"/>
        <v>52151.85</v>
      </c>
      <c r="J13" s="162">
        <f t="shared" si="2"/>
        <v>3.0975485599241386E-2</v>
      </c>
      <c r="K13" s="521">
        <f>SUM(K11:K12)</f>
        <v>856069.12</v>
      </c>
      <c r="L13" s="82">
        <v>0.73937753359407132</v>
      </c>
      <c r="M13" s="553" t="s">
        <v>127</v>
      </c>
      <c r="N13" s="521">
        <f>SUM(N11:N12)</f>
        <v>404147.3</v>
      </c>
      <c r="O13" s="82">
        <v>0.3490576016603697</v>
      </c>
      <c r="P13" s="82" t="s">
        <v>127</v>
      </c>
    </row>
    <row r="14" spans="1:16" ht="15" customHeight="1" x14ac:dyDescent="0.2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8"/>
      <c r="L14" s="395" t="s">
        <v>127</v>
      </c>
      <c r="M14" s="211" t="s">
        <v>127</v>
      </c>
      <c r="N14" s="518"/>
      <c r="O14" s="395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68" t="s">
        <v>127</v>
      </c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2"/>
      <c r="L15" s="483" t="s">
        <v>127</v>
      </c>
      <c r="M15" s="482" t="s">
        <v>127</v>
      </c>
      <c r="N15" s="522"/>
      <c r="O15" s="483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21">
        <f>SUM(K14:K15)</f>
        <v>0</v>
      </c>
      <c r="L16" s="477" t="s">
        <v>127</v>
      </c>
      <c r="M16" s="557" t="s">
        <v>127</v>
      </c>
      <c r="N16" s="521">
        <f>SUM(N14:N15)</f>
        <v>0</v>
      </c>
      <c r="O16" s="477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32346873.039999999</v>
      </c>
      <c r="D17" s="146">
        <f t="shared" ref="D17:I17" si="7">+D10+D13+D16</f>
        <v>33201047.119999997</v>
      </c>
      <c r="E17" s="147">
        <f t="shared" si="7"/>
        <v>30191150.329999998</v>
      </c>
      <c r="F17" s="172">
        <f t="shared" si="0"/>
        <v>0.90934331742245367</v>
      </c>
      <c r="G17" s="147">
        <f t="shared" si="7"/>
        <v>29137086.919999998</v>
      </c>
      <c r="H17" s="172">
        <f t="shared" si="1"/>
        <v>0.87759542085189512</v>
      </c>
      <c r="I17" s="147">
        <f t="shared" si="7"/>
        <v>17914369.810000002</v>
      </c>
      <c r="J17" s="165">
        <f t="shared" si="2"/>
        <v>0.53957243412387901</v>
      </c>
      <c r="K17" s="529">
        <f>K10+K13+K16</f>
        <v>29544766.290000003</v>
      </c>
      <c r="L17" s="172">
        <v>0.90056367559998174</v>
      </c>
      <c r="M17" s="538">
        <f t="shared" si="3"/>
        <v>-1.3798700114882712E-2</v>
      </c>
      <c r="N17" s="529">
        <f>N10+N13+N16</f>
        <v>17815160.32</v>
      </c>
      <c r="O17" s="172">
        <v>0.54302972315649845</v>
      </c>
      <c r="P17" s="538">
        <f t="shared" si="4"/>
        <v>5.5688238678730517E-3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pageSetUpPr fitToPage="1"/>
  </sheetPr>
  <dimension ref="A1:Q137"/>
  <sheetViews>
    <sheetView topLeftCell="C1" zoomScaleNormal="100" workbookViewId="0">
      <selection activeCell="L10" sqref="L10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89" bestFit="1" customWidth="1"/>
    <col min="7" max="7" width="11.140625" bestFit="1" customWidth="1"/>
    <col min="8" max="8" width="7.42578125" style="89" bestFit="1" customWidth="1"/>
    <col min="9" max="9" width="11.28515625" bestFit="1" customWidth="1"/>
    <col min="10" max="10" width="10.5703125" style="89" bestFit="1" customWidth="1"/>
    <col min="11" max="11" width="9.42578125" style="89" bestFit="1" customWidth="1"/>
    <col min="12" max="12" width="16.5703125" style="53" bestFit="1" customWidth="1"/>
  </cols>
  <sheetData>
    <row r="1" spans="1:13" ht="15.75" thickBot="1" x14ac:dyDescent="0.3">
      <c r="A1" s="7" t="s">
        <v>221</v>
      </c>
    </row>
    <row r="2" spans="1:13" x14ac:dyDescent="0.2">
      <c r="A2" s="8" t="s">
        <v>147</v>
      </c>
      <c r="C2" s="156" t="s">
        <v>763</v>
      </c>
      <c r="D2" s="715" t="s">
        <v>835</v>
      </c>
      <c r="E2" s="713"/>
      <c r="F2" s="713"/>
      <c r="G2" s="713"/>
      <c r="H2" s="714"/>
      <c r="I2" s="709" t="s">
        <v>836</v>
      </c>
      <c r="J2" s="710"/>
      <c r="K2" s="188"/>
    </row>
    <row r="3" spans="1:13" x14ac:dyDescent="0.2">
      <c r="C3" s="149">
        <v>1</v>
      </c>
      <c r="D3" s="140">
        <v>2</v>
      </c>
      <c r="E3" s="79">
        <v>3</v>
      </c>
      <c r="F3" s="80" t="s">
        <v>36</v>
      </c>
      <c r="G3" s="79">
        <v>4</v>
      </c>
      <c r="H3" s="141" t="s">
        <v>46</v>
      </c>
      <c r="I3" s="79" t="s">
        <v>47</v>
      </c>
      <c r="J3" s="16" t="s">
        <v>48</v>
      </c>
      <c r="K3" s="131" t="s">
        <v>350</v>
      </c>
    </row>
    <row r="4" spans="1:13" ht="25.5" x14ac:dyDescent="0.2">
      <c r="A4" s="1"/>
      <c r="B4" s="2" t="s">
        <v>148</v>
      </c>
      <c r="C4" s="150" t="s">
        <v>44</v>
      </c>
      <c r="D4" s="104" t="s">
        <v>45</v>
      </c>
      <c r="E4" s="81" t="s">
        <v>131</v>
      </c>
      <c r="F4" s="81" t="s">
        <v>18</v>
      </c>
      <c r="G4" s="81" t="s">
        <v>402</v>
      </c>
      <c r="H4" s="105" t="s">
        <v>18</v>
      </c>
      <c r="I4" s="81" t="s">
        <v>131</v>
      </c>
      <c r="J4" s="12" t="s">
        <v>18</v>
      </c>
      <c r="K4" s="132" t="s">
        <v>824</v>
      </c>
      <c r="L4" s="51" t="s">
        <v>159</v>
      </c>
    </row>
    <row r="5" spans="1:13" ht="15" customHeight="1" x14ac:dyDescent="0.2">
      <c r="A5" s="19"/>
      <c r="B5" s="19" t="s">
        <v>209</v>
      </c>
      <c r="C5" s="151">
        <v>100060</v>
      </c>
      <c r="D5" s="142">
        <v>100060</v>
      </c>
      <c r="E5" s="128">
        <v>380337.53</v>
      </c>
      <c r="F5" s="41">
        <f t="shared" ref="F5:F15" si="0">+E5/D5</f>
        <v>3.8010946432140718</v>
      </c>
      <c r="G5" s="128">
        <v>111946.63</v>
      </c>
      <c r="H5" s="145">
        <f>+G5/E5</f>
        <v>0.29433495558537176</v>
      </c>
      <c r="I5" s="128">
        <v>1159934.6499999999</v>
      </c>
      <c r="J5" s="45">
        <v>11.594708616553378</v>
      </c>
      <c r="K5" s="137">
        <f>+E5/I5-1</f>
        <v>-0.67210434656814499</v>
      </c>
      <c r="L5" s="52">
        <v>60</v>
      </c>
    </row>
    <row r="6" spans="1:13" ht="15" customHeight="1" x14ac:dyDescent="0.2">
      <c r="A6" s="20"/>
      <c r="B6" s="20" t="s">
        <v>210</v>
      </c>
      <c r="C6" s="152">
        <v>10</v>
      </c>
      <c r="D6" s="143">
        <v>10</v>
      </c>
      <c r="E6" s="125">
        <v>0</v>
      </c>
      <c r="F6" s="264">
        <f t="shared" si="0"/>
        <v>0</v>
      </c>
      <c r="G6" s="125">
        <v>0</v>
      </c>
      <c r="H6" s="331" t="s">
        <v>127</v>
      </c>
      <c r="I6" s="128">
        <v>0</v>
      </c>
      <c r="J6" s="45">
        <v>0</v>
      </c>
      <c r="K6" s="137" t="s">
        <v>127</v>
      </c>
      <c r="L6" s="53">
        <v>61901</v>
      </c>
    </row>
    <row r="7" spans="1:13" ht="15" customHeight="1" x14ac:dyDescent="0.2">
      <c r="A7" s="21"/>
      <c r="B7" s="21" t="s">
        <v>211</v>
      </c>
      <c r="C7" s="153">
        <v>1060</v>
      </c>
      <c r="D7" s="498">
        <v>1060</v>
      </c>
      <c r="E7" s="129">
        <v>4898.0799999999581</v>
      </c>
      <c r="F7" s="371">
        <f>+E7/D7</f>
        <v>4.6208301886792054</v>
      </c>
      <c r="G7" s="129">
        <v>4898.0800000000017</v>
      </c>
      <c r="H7" s="373">
        <f>+G7/E7</f>
        <v>1.0000000000000089</v>
      </c>
      <c r="I7" s="128">
        <v>95859.06</v>
      </c>
      <c r="J7" s="313">
        <v>2.4445279752780467E-2</v>
      </c>
      <c r="K7" s="137">
        <f>+E7/I7-1</f>
        <v>-0.94890331701562736</v>
      </c>
      <c r="L7" s="53" t="s">
        <v>812</v>
      </c>
    </row>
    <row r="8" spans="1:13" ht="15" customHeight="1" thickBot="1" x14ac:dyDescent="0.25">
      <c r="A8" s="9"/>
      <c r="B8" s="480" t="s">
        <v>212</v>
      </c>
      <c r="C8" s="154">
        <f>SUM(C5:C7)</f>
        <v>101130</v>
      </c>
      <c r="D8" s="144">
        <f>SUM(D5:D7)</f>
        <v>101130</v>
      </c>
      <c r="E8" s="76">
        <f>SUM(E5:E7)</f>
        <v>385235.61</v>
      </c>
      <c r="F8" s="82">
        <f>+E8/D8</f>
        <v>3.8093108869771579</v>
      </c>
      <c r="G8" s="76">
        <f>SUM(G5:G7)</f>
        <v>116844.71</v>
      </c>
      <c r="H8" s="162">
        <f>+G8/E8</f>
        <v>0.3033071371569207</v>
      </c>
      <c r="I8" s="76">
        <f>SUM(I5:I7)</f>
        <v>1255793.71</v>
      </c>
      <c r="J8" s="36">
        <v>0.31227595555105742</v>
      </c>
      <c r="K8" s="218">
        <f>+E8/I8-1</f>
        <v>-0.69323336553421666</v>
      </c>
      <c r="M8" s="323"/>
    </row>
    <row r="9" spans="1:13" ht="15" customHeight="1" x14ac:dyDescent="0.2">
      <c r="A9" s="19"/>
      <c r="B9" s="19" t="s">
        <v>213</v>
      </c>
      <c r="C9" s="151">
        <v>30</v>
      </c>
      <c r="D9" s="142">
        <v>30</v>
      </c>
      <c r="E9" s="88">
        <v>-19346.599999999999</v>
      </c>
      <c r="F9" s="395">
        <f>+E9/D9</f>
        <v>-644.88666666666666</v>
      </c>
      <c r="G9" s="88">
        <v>-19346.599999999999</v>
      </c>
      <c r="H9" s="331">
        <f>+G9/E9</f>
        <v>1</v>
      </c>
      <c r="I9" s="88">
        <v>0</v>
      </c>
      <c r="J9" s="45" t="s">
        <v>127</v>
      </c>
      <c r="K9" s="137" t="s">
        <v>127</v>
      </c>
      <c r="L9" s="52">
        <v>72</v>
      </c>
    </row>
    <row r="10" spans="1:13" ht="15" customHeight="1" x14ac:dyDescent="0.2">
      <c r="A10" s="19"/>
      <c r="B10" s="19" t="s">
        <v>214</v>
      </c>
      <c r="C10" s="151">
        <v>10</v>
      </c>
      <c r="D10" s="142">
        <v>10</v>
      </c>
      <c r="E10" s="128">
        <v>0</v>
      </c>
      <c r="F10" s="395">
        <f>+E10/D10</f>
        <v>0</v>
      </c>
      <c r="G10" s="128">
        <v>0</v>
      </c>
      <c r="H10" s="145" t="s">
        <v>127</v>
      </c>
      <c r="I10" s="88">
        <v>0</v>
      </c>
      <c r="J10" s="45" t="s">
        <v>127</v>
      </c>
      <c r="K10" s="137" t="s">
        <v>127</v>
      </c>
      <c r="L10" s="52">
        <v>75031</v>
      </c>
    </row>
    <row r="11" spans="1:13" ht="15" customHeight="1" x14ac:dyDescent="0.2">
      <c r="A11" s="19"/>
      <c r="B11" s="19" t="s">
        <v>215</v>
      </c>
      <c r="C11" s="151">
        <v>5250369.25</v>
      </c>
      <c r="D11" s="142">
        <v>5410758.3600000003</v>
      </c>
      <c r="E11" s="128">
        <v>3334455.92</v>
      </c>
      <c r="F11" s="41">
        <f t="shared" si="0"/>
        <v>0.61626406099569375</v>
      </c>
      <c r="G11" s="128">
        <v>0</v>
      </c>
      <c r="H11" s="331">
        <f>+G11/E11</f>
        <v>0</v>
      </c>
      <c r="I11" s="88">
        <v>0</v>
      </c>
      <c r="J11" s="45">
        <v>0</v>
      </c>
      <c r="K11" s="137" t="s">
        <v>127</v>
      </c>
      <c r="L11" s="52">
        <v>75070</v>
      </c>
    </row>
    <row r="12" spans="1:13" ht="15" customHeight="1" x14ac:dyDescent="0.2">
      <c r="A12" s="19"/>
      <c r="B12" s="19" t="s">
        <v>216</v>
      </c>
      <c r="C12" s="151">
        <v>50</v>
      </c>
      <c r="D12" s="142">
        <v>50</v>
      </c>
      <c r="E12" s="128">
        <v>355202</v>
      </c>
      <c r="F12" s="41">
        <f t="shared" si="0"/>
        <v>7104.04</v>
      </c>
      <c r="G12" s="128">
        <v>355202</v>
      </c>
      <c r="H12" s="331">
        <f>+G12/E12</f>
        <v>1</v>
      </c>
      <c r="I12" s="88">
        <v>722035</v>
      </c>
      <c r="J12" s="45">
        <v>0.15756879898819548</v>
      </c>
      <c r="K12" s="137">
        <f>+E12/I12-1</f>
        <v>-0.50805431869646211</v>
      </c>
      <c r="L12" s="53" t="s">
        <v>811</v>
      </c>
    </row>
    <row r="13" spans="1:13" ht="15" customHeight="1" x14ac:dyDescent="0.2">
      <c r="A13" s="19"/>
      <c r="B13" s="19" t="s">
        <v>217</v>
      </c>
      <c r="C13" s="151">
        <v>24500000</v>
      </c>
      <c r="D13" s="142">
        <v>24752304.640000001</v>
      </c>
      <c r="E13" s="128">
        <v>2132740.27</v>
      </c>
      <c r="F13" s="41">
        <f t="shared" si="0"/>
        <v>8.6163300792341899E-2</v>
      </c>
      <c r="G13" s="128">
        <v>2132740.27</v>
      </c>
      <c r="H13" s="331">
        <f>+G13/E13</f>
        <v>1</v>
      </c>
      <c r="I13" s="88">
        <v>2900826.77</v>
      </c>
      <c r="J13" s="45">
        <v>0.7189193580916321</v>
      </c>
      <c r="K13" s="137">
        <f>+E13/I13-1</f>
        <v>-0.26478192629199981</v>
      </c>
      <c r="L13" s="52">
        <v>761</v>
      </c>
    </row>
    <row r="14" spans="1:13" ht="15" customHeight="1" x14ac:dyDescent="0.2">
      <c r="A14" s="19"/>
      <c r="B14" s="19" t="s">
        <v>192</v>
      </c>
      <c r="C14" s="151">
        <v>9713415</v>
      </c>
      <c r="D14" s="142">
        <v>9713415</v>
      </c>
      <c r="E14" s="128">
        <v>405095.5</v>
      </c>
      <c r="F14" s="41">
        <f t="shared" si="0"/>
        <v>4.1704745447404441E-2</v>
      </c>
      <c r="G14" s="128">
        <v>405095.5</v>
      </c>
      <c r="H14" s="331">
        <f t="shared" ref="H14:H15" si="1">+G14/E14</f>
        <v>1</v>
      </c>
      <c r="I14" s="88">
        <v>-97802.26</v>
      </c>
      <c r="J14" s="45">
        <v>-8.2046191441722954E-2</v>
      </c>
      <c r="K14" s="137">
        <f>+E14/I14-1</f>
        <v>-5.1419850625128705</v>
      </c>
      <c r="L14" s="52">
        <v>79</v>
      </c>
    </row>
    <row r="15" spans="1:13" ht="15" customHeight="1" x14ac:dyDescent="0.2">
      <c r="A15" s="48"/>
      <c r="B15" s="48" t="s">
        <v>218</v>
      </c>
      <c r="C15" s="168">
        <v>10</v>
      </c>
      <c r="D15" s="498">
        <v>83595.310000001453</v>
      </c>
      <c r="E15" s="129">
        <v>83585.310000000434</v>
      </c>
      <c r="F15" s="41">
        <f t="shared" si="0"/>
        <v>0.99988037606414737</v>
      </c>
      <c r="G15" s="129">
        <v>83585.309999999969</v>
      </c>
      <c r="H15" s="474">
        <f t="shared" si="1"/>
        <v>0.99999999999999445</v>
      </c>
      <c r="I15" s="88">
        <v>0</v>
      </c>
      <c r="J15" s="50" t="s">
        <v>127</v>
      </c>
      <c r="K15" s="157" t="s">
        <v>127</v>
      </c>
      <c r="L15" s="53" t="s">
        <v>219</v>
      </c>
    </row>
    <row r="16" spans="1:13" ht="15" customHeight="1" thickBot="1" x14ac:dyDescent="0.25">
      <c r="A16" s="500"/>
      <c r="B16" s="499" t="s">
        <v>6</v>
      </c>
      <c r="C16" s="481">
        <f>SUM(C9:C15)</f>
        <v>39463884.25</v>
      </c>
      <c r="D16" s="144">
        <f>SUM(D9:D15)</f>
        <v>39960163.310000002</v>
      </c>
      <c r="E16" s="76">
        <f>SUM(E9:E15)</f>
        <v>6291732.4000000004</v>
      </c>
      <c r="F16" s="82">
        <f>E16/D16</f>
        <v>0.15745011728782146</v>
      </c>
      <c r="G16" s="76">
        <f>SUM(G9:G15)</f>
        <v>2957276.48</v>
      </c>
      <c r="H16" s="163">
        <f>+G16/E16</f>
        <v>0.47002578812792478</v>
      </c>
      <c r="I16" s="76">
        <f>SUM(I9:I15)</f>
        <v>3525059.5100000002</v>
      </c>
      <c r="J16" s="515">
        <v>0.2197422082293079</v>
      </c>
      <c r="K16" s="218">
        <f t="shared" ref="K16:K17" si="2">+E16/I16-1</f>
        <v>0.78485849165139343</v>
      </c>
    </row>
    <row r="17" spans="1:17" s="6" customFormat="1" ht="19.5" customHeight="1" thickBot="1" x14ac:dyDescent="0.25">
      <c r="A17" s="5"/>
      <c r="B17" s="4" t="s">
        <v>342</v>
      </c>
      <c r="C17" s="155">
        <f>+C8+C16</f>
        <v>39565014.25</v>
      </c>
      <c r="D17" s="146">
        <f>+D8+D16</f>
        <v>40061293.310000002</v>
      </c>
      <c r="E17" s="147">
        <f>+E8+E16</f>
        <v>6676968.0100000007</v>
      </c>
      <c r="F17" s="172">
        <f>E17/D17</f>
        <v>0.16666880817682719</v>
      </c>
      <c r="G17" s="147">
        <f>+G8+G16</f>
        <v>3074121.19</v>
      </c>
      <c r="H17" s="165">
        <f>+G17/E17</f>
        <v>0.46040675728802832</v>
      </c>
      <c r="I17" s="139">
        <f>+I8+I16</f>
        <v>4780853.2200000007</v>
      </c>
      <c r="J17" s="593">
        <v>0.23828944902111576</v>
      </c>
      <c r="K17" s="138">
        <f t="shared" si="2"/>
        <v>0.39660594097887825</v>
      </c>
      <c r="L17" s="14"/>
      <c r="N17"/>
      <c r="O17"/>
      <c r="P17"/>
      <c r="Q17"/>
    </row>
    <row r="19" spans="1:17" ht="15.75" thickBot="1" x14ac:dyDescent="0.3">
      <c r="A19" s="7" t="s">
        <v>224</v>
      </c>
    </row>
    <row r="20" spans="1:17" x14ac:dyDescent="0.2">
      <c r="A20" s="8" t="s">
        <v>147</v>
      </c>
      <c r="C20" s="156" t="s">
        <v>763</v>
      </c>
      <c r="D20" s="712" t="s">
        <v>835</v>
      </c>
      <c r="E20" s="713"/>
      <c r="F20" s="713"/>
      <c r="G20" s="713"/>
      <c r="H20" s="714"/>
      <c r="I20" s="716" t="s">
        <v>834</v>
      </c>
      <c r="J20" s="700"/>
      <c r="K20" s="385"/>
    </row>
    <row r="21" spans="1:17" x14ac:dyDescent="0.2">
      <c r="C21" s="149">
        <v>1</v>
      </c>
      <c r="D21" s="140">
        <v>2</v>
      </c>
      <c r="E21" s="79">
        <v>3</v>
      </c>
      <c r="F21" s="80" t="s">
        <v>36</v>
      </c>
      <c r="G21" s="79">
        <v>4</v>
      </c>
      <c r="H21" s="141" t="s">
        <v>46</v>
      </c>
      <c r="I21" s="79" t="s">
        <v>47</v>
      </c>
      <c r="J21" s="16" t="s">
        <v>48</v>
      </c>
      <c r="K21" s="84" t="s">
        <v>350</v>
      </c>
    </row>
    <row r="22" spans="1:17" ht="25.5" x14ac:dyDescent="0.2">
      <c r="A22" s="1"/>
      <c r="B22" s="2" t="s">
        <v>148</v>
      </c>
      <c r="C22" s="150" t="s">
        <v>44</v>
      </c>
      <c r="D22" s="104" t="s">
        <v>45</v>
      </c>
      <c r="E22" s="81" t="s">
        <v>131</v>
      </c>
      <c r="F22" s="81" t="s">
        <v>18</v>
      </c>
      <c r="G22" s="81" t="s">
        <v>401</v>
      </c>
      <c r="H22" s="105" t="s">
        <v>18</v>
      </c>
      <c r="I22" s="81" t="s">
        <v>131</v>
      </c>
      <c r="J22" s="12" t="s">
        <v>18</v>
      </c>
      <c r="K22" s="85" t="s">
        <v>824</v>
      </c>
      <c r="L22" s="51" t="s">
        <v>159</v>
      </c>
    </row>
    <row r="23" spans="1:17" s="83" customFormat="1" x14ac:dyDescent="0.2">
      <c r="A23" s="19"/>
      <c r="B23" s="221" t="s">
        <v>439</v>
      </c>
      <c r="C23" s="151">
        <v>10</v>
      </c>
      <c r="D23" s="160">
        <v>10</v>
      </c>
      <c r="E23" s="128">
        <v>0</v>
      </c>
      <c r="F23" s="41" t="s">
        <v>127</v>
      </c>
      <c r="G23" s="128">
        <v>0</v>
      </c>
      <c r="H23" s="145" t="s">
        <v>127</v>
      </c>
      <c r="I23" s="128">
        <v>0</v>
      </c>
      <c r="J23" s="41">
        <v>0</v>
      </c>
      <c r="K23" s="86" t="s">
        <v>127</v>
      </c>
      <c r="L23" s="52" t="s">
        <v>440</v>
      </c>
      <c r="N23"/>
      <c r="O23"/>
      <c r="P23"/>
      <c r="Q23"/>
    </row>
    <row r="24" spans="1:17" s="83" customFormat="1" x14ac:dyDescent="0.2">
      <c r="A24" s="19"/>
      <c r="B24" s="473" t="s">
        <v>513</v>
      </c>
      <c r="C24" s="151">
        <v>10</v>
      </c>
      <c r="D24" s="160">
        <v>10</v>
      </c>
      <c r="E24" s="128">
        <v>0</v>
      </c>
      <c r="F24" s="41" t="s">
        <v>127</v>
      </c>
      <c r="G24" s="128">
        <v>0</v>
      </c>
      <c r="H24" s="145" t="s">
        <v>127</v>
      </c>
      <c r="I24" s="128">
        <v>11770.36</v>
      </c>
      <c r="J24" s="41" t="s">
        <v>127</v>
      </c>
      <c r="K24" s="86">
        <f t="shared" ref="K24:K25" si="3">+E24/I24-1</f>
        <v>-1</v>
      </c>
      <c r="L24" s="52">
        <v>85001</v>
      </c>
      <c r="N24"/>
      <c r="O24"/>
      <c r="P24"/>
      <c r="Q24"/>
    </row>
    <row r="25" spans="1:17" s="83" customFormat="1" x14ac:dyDescent="0.2">
      <c r="A25" s="19"/>
      <c r="B25" s="473" t="s">
        <v>411</v>
      </c>
      <c r="C25" s="151">
        <v>10</v>
      </c>
      <c r="D25" s="160">
        <v>10</v>
      </c>
      <c r="E25" s="128">
        <v>0</v>
      </c>
      <c r="F25" s="41" t="s">
        <v>127</v>
      </c>
      <c r="G25" s="128">
        <v>0</v>
      </c>
      <c r="H25" s="145" t="s">
        <v>127</v>
      </c>
      <c r="I25" s="128">
        <v>72942.62</v>
      </c>
      <c r="J25" s="41" t="s">
        <v>127</v>
      </c>
      <c r="K25" s="86">
        <f t="shared" si="3"/>
        <v>-1</v>
      </c>
      <c r="L25" s="52">
        <v>85005</v>
      </c>
      <c r="M25"/>
      <c r="N25"/>
      <c r="O25"/>
      <c r="P25"/>
      <c r="Q25"/>
    </row>
    <row r="26" spans="1:17" s="83" customFormat="1" x14ac:dyDescent="0.2">
      <c r="A26" s="19"/>
      <c r="B26" s="475" t="s">
        <v>489</v>
      </c>
      <c r="C26" s="151">
        <v>10</v>
      </c>
      <c r="D26" s="160">
        <v>2765856.49</v>
      </c>
      <c r="E26" s="128">
        <v>0</v>
      </c>
      <c r="F26" s="41" t="s">
        <v>127</v>
      </c>
      <c r="G26" s="128">
        <v>0</v>
      </c>
      <c r="H26" s="145" t="s">
        <v>127</v>
      </c>
      <c r="I26" s="128">
        <v>0</v>
      </c>
      <c r="J26" s="41">
        <v>0</v>
      </c>
      <c r="K26" s="86" t="s">
        <v>127</v>
      </c>
      <c r="L26" s="52" t="s">
        <v>348</v>
      </c>
      <c r="M26"/>
      <c r="N26"/>
      <c r="O26"/>
      <c r="P26"/>
      <c r="Q26"/>
    </row>
    <row r="27" spans="1:17" s="83" customFormat="1" x14ac:dyDescent="0.2">
      <c r="A27" s="19"/>
      <c r="B27" s="19" t="s">
        <v>399</v>
      </c>
      <c r="C27" s="151">
        <v>10</v>
      </c>
      <c r="D27" s="160">
        <v>10034932.82</v>
      </c>
      <c r="E27" s="128">
        <v>0</v>
      </c>
      <c r="F27" s="41" t="s">
        <v>127</v>
      </c>
      <c r="G27" s="128">
        <v>0</v>
      </c>
      <c r="H27" s="145" t="s">
        <v>127</v>
      </c>
      <c r="I27" s="128">
        <v>0</v>
      </c>
      <c r="J27" s="41">
        <v>0</v>
      </c>
      <c r="K27" s="86" t="s">
        <v>127</v>
      </c>
      <c r="L27" s="52" t="s">
        <v>349</v>
      </c>
      <c r="M27"/>
      <c r="N27"/>
      <c r="O27"/>
      <c r="P27"/>
      <c r="Q27"/>
    </row>
    <row r="28" spans="1:17" ht="15" customHeight="1" x14ac:dyDescent="0.2">
      <c r="A28" s="19"/>
      <c r="B28" s="19" t="s">
        <v>222</v>
      </c>
      <c r="C28" s="151">
        <v>400000</v>
      </c>
      <c r="D28" s="160">
        <v>400000</v>
      </c>
      <c r="E28" s="128">
        <v>547783.16</v>
      </c>
      <c r="F28" s="41">
        <f>+E28/D28</f>
        <v>1.3694579</v>
      </c>
      <c r="G28" s="128">
        <v>547783.16</v>
      </c>
      <c r="H28" s="331">
        <f>+G28/E28</f>
        <v>1</v>
      </c>
      <c r="I28" s="128">
        <v>609667.53</v>
      </c>
      <c r="J28" s="41">
        <v>4.0644502000000005</v>
      </c>
      <c r="K28" s="230">
        <f>+E28/I28-1</f>
        <v>-0.10150511049850397</v>
      </c>
      <c r="L28" s="52">
        <v>94101</v>
      </c>
    </row>
    <row r="29" spans="1:17" ht="15" customHeight="1" x14ac:dyDescent="0.2">
      <c r="A29" s="58"/>
      <c r="B29" s="58" t="s">
        <v>223</v>
      </c>
      <c r="C29" s="169">
        <v>3000000</v>
      </c>
      <c r="D29" s="370">
        <v>3000000</v>
      </c>
      <c r="E29" s="59">
        <v>2677992.4900000002</v>
      </c>
      <c r="F29" s="364">
        <f>+E29/D29</f>
        <v>0.89266416333333343</v>
      </c>
      <c r="G29" s="59">
        <v>2677992.4900000002</v>
      </c>
      <c r="H29" s="384">
        <f>+G29/E29</f>
        <v>1</v>
      </c>
      <c r="I29" s="59">
        <v>1546529.09</v>
      </c>
      <c r="J29" s="364">
        <v>1.0665717862068966</v>
      </c>
      <c r="K29" s="90">
        <f>+E29/I29-1</f>
        <v>0.73161468951094877</v>
      </c>
      <c r="L29" s="53">
        <v>94102</v>
      </c>
    </row>
    <row r="30" spans="1:17" ht="15" customHeight="1" thickBot="1" x14ac:dyDescent="0.25">
      <c r="A30" s="48"/>
      <c r="B30" s="48" t="s">
        <v>233</v>
      </c>
      <c r="C30" s="151">
        <v>136124649.83000001</v>
      </c>
      <c r="D30" s="160">
        <v>136124649.83000001</v>
      </c>
      <c r="E30" s="49">
        <v>0</v>
      </c>
      <c r="F30" s="364" t="s">
        <v>127</v>
      </c>
      <c r="G30" s="49">
        <v>0</v>
      </c>
      <c r="H30" s="411" t="s">
        <v>127</v>
      </c>
      <c r="I30" s="49">
        <v>0</v>
      </c>
      <c r="J30" s="364">
        <v>0</v>
      </c>
      <c r="K30" s="90" t="s">
        <v>127</v>
      </c>
      <c r="L30" s="53" t="s">
        <v>234</v>
      </c>
    </row>
    <row r="31" spans="1:17" s="6" customFormat="1" ht="19.5" customHeight="1" thickBot="1" x14ac:dyDescent="0.25">
      <c r="A31" s="5"/>
      <c r="B31" s="4" t="s">
        <v>200</v>
      </c>
      <c r="C31" s="155">
        <f>SUM(C23:C30)</f>
        <v>139524699.83000001</v>
      </c>
      <c r="D31" s="146">
        <f>SUM(D23:D30)</f>
        <v>152325469.14000002</v>
      </c>
      <c r="E31" s="147">
        <f>SUM(E23:E30)</f>
        <v>3225775.6500000004</v>
      </c>
      <c r="F31" s="172">
        <f>+E31/(D31-D27-D26)</f>
        <v>2.3119749523384376E-2</v>
      </c>
      <c r="G31" s="147">
        <f>SUM(G23:G30)</f>
        <v>3225775.6500000004</v>
      </c>
      <c r="H31" s="165">
        <f>+G31/E31</f>
        <v>1</v>
      </c>
      <c r="I31" s="336">
        <f>SUM(I23:I30)</f>
        <v>2240909.6</v>
      </c>
      <c r="J31" s="172">
        <v>1.0628827195885125E-2</v>
      </c>
      <c r="K31" s="87">
        <f>+E31/I31-1</f>
        <v>0.43949387784317584</v>
      </c>
      <c r="L31" s="14"/>
      <c r="M31"/>
      <c r="N31"/>
      <c r="O31"/>
      <c r="P31"/>
      <c r="Q31"/>
    </row>
    <row r="32" spans="1:17" x14ac:dyDescent="0.2">
      <c r="B32" s="233"/>
    </row>
    <row r="36" spans="2:2" x14ac:dyDescent="0.2">
      <c r="B36" s="39"/>
    </row>
    <row r="136" spans="12:15" x14ac:dyDescent="0.2">
      <c r="L136" s="576"/>
      <c r="O136" s="577">
        <v>0.58699999999999997</v>
      </c>
    </row>
    <row r="137" spans="12:15" x14ac:dyDescent="0.2">
      <c r="L137" s="576"/>
      <c r="O137" s="577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42578125" style="89" bestFit="1" customWidth="1"/>
  </cols>
  <sheetData>
    <row r="1" spans="1:13" ht="15" x14ac:dyDescent="0.25">
      <c r="A1" s="7" t="s">
        <v>734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</cols>
  <sheetData>
    <row r="1" spans="1:16" ht="15.75" thickBot="1" x14ac:dyDescent="0.3">
      <c r="A1" s="7" t="s">
        <v>735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44"/>
      <c r="M2" s="744"/>
      <c r="N2" s="744"/>
      <c r="O2" s="744"/>
      <c r="P2" s="74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4733543.22</v>
      </c>
      <c r="D5" s="195">
        <v>4722041.97</v>
      </c>
      <c r="E5" s="26">
        <v>3164703.52</v>
      </c>
      <c r="F5" s="41">
        <f>E5/D5</f>
        <v>0.67019809228845129</v>
      </c>
      <c r="G5" s="26">
        <v>3164703.52</v>
      </c>
      <c r="H5" s="41">
        <f>G5/D5</f>
        <v>0.67019809228845129</v>
      </c>
      <c r="I5" s="26">
        <v>3164703.52</v>
      </c>
      <c r="J5" s="145">
        <f>I5/D5</f>
        <v>0.67019809228845129</v>
      </c>
      <c r="K5" s="26">
        <v>2907891.56</v>
      </c>
      <c r="L5" s="41">
        <v>0.74134373828525502</v>
      </c>
      <c r="M5" s="201">
        <f>+G5/K5-1</f>
        <v>8.8315521642079453E-2</v>
      </c>
      <c r="N5" s="26">
        <v>2907891.56</v>
      </c>
      <c r="O5" s="41">
        <v>0.74134373828525502</v>
      </c>
      <c r="P5" s="201">
        <f>+I5/N5-1</f>
        <v>8.8315521642079453E-2</v>
      </c>
    </row>
    <row r="6" spans="1:16" ht="15" customHeight="1" x14ac:dyDescent="0.2">
      <c r="A6" s="20">
        <v>2</v>
      </c>
      <c r="B6" s="20" t="s">
        <v>1</v>
      </c>
      <c r="C6" s="151">
        <v>16814785.879999999</v>
      </c>
      <c r="D6" s="195">
        <v>17784269.890000001</v>
      </c>
      <c r="E6" s="26">
        <v>16866170.010000002</v>
      </c>
      <c r="F6" s="41">
        <f t="shared" ref="F6:F17" si="0">E6/D6</f>
        <v>0.94837573396722674</v>
      </c>
      <c r="G6" s="26">
        <v>16510584.77</v>
      </c>
      <c r="H6" s="264">
        <f t="shared" ref="H6:H17" si="1">G6/D6</f>
        <v>0.92838136578684138</v>
      </c>
      <c r="I6" s="26">
        <v>7906987.2599999998</v>
      </c>
      <c r="J6" s="170">
        <f t="shared" ref="J6:J17" si="2">I6/D6</f>
        <v>0.44460567169226645</v>
      </c>
      <c r="K6" s="26">
        <v>14060116.83</v>
      </c>
      <c r="L6" s="390">
        <v>0.82979285990399898</v>
      </c>
      <c r="M6" s="201">
        <f t="shared" ref="M6:M17" si="3">+G6/K6-1</f>
        <v>0.17428503401703233</v>
      </c>
      <c r="N6" s="26">
        <v>7158177.5300000003</v>
      </c>
      <c r="O6" s="390">
        <v>0.42245769904596475</v>
      </c>
      <c r="P6" s="201">
        <f t="shared" ref="P6:P17" si="4">+I6/N6-1</f>
        <v>0.1046089911659398</v>
      </c>
    </row>
    <row r="7" spans="1:16" ht="15" customHeight="1" x14ac:dyDescent="0.2">
      <c r="A7" s="20">
        <v>3</v>
      </c>
      <c r="B7" s="20" t="s">
        <v>2</v>
      </c>
      <c r="C7" s="151" t="s">
        <v>127</v>
      </c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51">
        <v>13491373.85</v>
      </c>
      <c r="D8" s="195">
        <v>13656583.560000001</v>
      </c>
      <c r="E8" s="26">
        <v>13500796.33</v>
      </c>
      <c r="F8" s="41">
        <f t="shared" si="0"/>
        <v>0.98859251808363702</v>
      </c>
      <c r="G8" s="26">
        <v>13354290.130000001</v>
      </c>
      <c r="H8" s="41">
        <f t="shared" si="1"/>
        <v>0.97786463732514961</v>
      </c>
      <c r="I8" s="26">
        <v>9537480.5</v>
      </c>
      <c r="J8" s="170">
        <f t="shared" si="2"/>
        <v>0.69837968318336852</v>
      </c>
      <c r="K8" s="26">
        <v>13913193.890000001</v>
      </c>
      <c r="L8" s="392">
        <v>0.96729545932643524</v>
      </c>
      <c r="M8" s="421">
        <f t="shared" si="3"/>
        <v>-4.0170773470044718E-2</v>
      </c>
      <c r="N8" s="26">
        <v>9342383.5999999996</v>
      </c>
      <c r="O8" s="392">
        <v>0.64951622948781851</v>
      </c>
      <c r="P8" s="421">
        <f t="shared" si="4"/>
        <v>2.0882989647310168E-2</v>
      </c>
    </row>
    <row r="9" spans="1:16" ht="15" customHeight="1" x14ac:dyDescent="0.2">
      <c r="A9" s="48">
        <v>5</v>
      </c>
      <c r="B9" s="48" t="s">
        <v>441</v>
      </c>
      <c r="C9" s="168" t="s">
        <v>127</v>
      </c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54">
        <f>SUM(C5:C9)</f>
        <v>35039702.949999996</v>
      </c>
      <c r="D10" s="144">
        <f>SUM(D5:D9)</f>
        <v>36162895.420000002</v>
      </c>
      <c r="E10" s="76">
        <f>SUM(E5:E9)</f>
        <v>33531669.859999999</v>
      </c>
      <c r="F10" s="82">
        <f t="shared" si="0"/>
        <v>0.92723963251723496</v>
      </c>
      <c r="G10" s="76">
        <f>SUM(G5:G9)</f>
        <v>33029578.420000002</v>
      </c>
      <c r="H10" s="82">
        <f t="shared" si="1"/>
        <v>0.91335547213215929</v>
      </c>
      <c r="I10" s="76">
        <f>SUM(I5:I9)</f>
        <v>20609171.280000001</v>
      </c>
      <c r="J10" s="162">
        <f t="shared" si="2"/>
        <v>0.56989826286426271</v>
      </c>
      <c r="K10" s="521">
        <f>SUM(K5:K9)</f>
        <v>30881202.280000001</v>
      </c>
      <c r="L10" s="82">
        <v>0.87605770331570654</v>
      </c>
      <c r="M10" s="204">
        <f t="shared" si="3"/>
        <v>6.9569057594347061E-2</v>
      </c>
      <c r="N10" s="521">
        <f>SUM(N5:N9)</f>
        <v>19408452.689999998</v>
      </c>
      <c r="O10" s="82">
        <v>0.55059140296246734</v>
      </c>
      <c r="P10" s="204">
        <f t="shared" si="4"/>
        <v>6.1865755564257885E-2</v>
      </c>
    </row>
    <row r="11" spans="1:16" ht="15" customHeight="1" x14ac:dyDescent="0.2">
      <c r="A11" s="19">
        <v>6</v>
      </c>
      <c r="B11" s="19" t="s">
        <v>5</v>
      </c>
      <c r="C11" s="151">
        <v>1905337.25</v>
      </c>
      <c r="D11" s="195">
        <v>2498003.98</v>
      </c>
      <c r="E11" s="26">
        <v>2246056</v>
      </c>
      <c r="F11" s="41">
        <f t="shared" si="0"/>
        <v>0.89914028079330766</v>
      </c>
      <c r="G11" s="26">
        <v>2190721.4500000002</v>
      </c>
      <c r="H11" s="41">
        <f t="shared" si="1"/>
        <v>0.87698877485375348</v>
      </c>
      <c r="I11" s="26">
        <v>928207.07</v>
      </c>
      <c r="J11" s="145">
        <f t="shared" si="2"/>
        <v>0.3715795000454723</v>
      </c>
      <c r="K11" s="26">
        <v>2283196</v>
      </c>
      <c r="L11" s="41">
        <v>0.53170697905872633</v>
      </c>
      <c r="M11" s="211">
        <f t="shared" si="3"/>
        <v>-4.0502238966781623E-2</v>
      </c>
      <c r="N11" s="26">
        <v>476349.77</v>
      </c>
      <c r="O11" s="41">
        <v>0.11093156136486709</v>
      </c>
      <c r="P11" s="211">
        <f t="shared" si="4"/>
        <v>0.94858301285628821</v>
      </c>
    </row>
    <row r="12" spans="1:16" ht="15" customHeight="1" x14ac:dyDescent="0.2">
      <c r="A12" s="21">
        <v>7</v>
      </c>
      <c r="B12" s="21" t="s">
        <v>6</v>
      </c>
      <c r="C12" s="153" t="s">
        <v>127</v>
      </c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3" t="s">
        <v>127</v>
      </c>
      <c r="N12" s="171"/>
      <c r="O12" s="371" t="s">
        <v>127</v>
      </c>
      <c r="P12" s="468" t="s">
        <v>127</v>
      </c>
    </row>
    <row r="13" spans="1:16" ht="15" customHeight="1" x14ac:dyDescent="0.2">
      <c r="A13" s="9"/>
      <c r="B13" s="2" t="s">
        <v>7</v>
      </c>
      <c r="C13" s="154">
        <f>SUM(C11:C12)</f>
        <v>1905337.25</v>
      </c>
      <c r="D13" s="144">
        <f t="shared" ref="D13:I13" si="5">SUM(D11:D12)</f>
        <v>2498003.98</v>
      </c>
      <c r="E13" s="76">
        <f t="shared" si="5"/>
        <v>2246056</v>
      </c>
      <c r="F13" s="82">
        <f t="shared" si="0"/>
        <v>0.89914028079330766</v>
      </c>
      <c r="G13" s="76">
        <f t="shared" si="5"/>
        <v>2190721.4500000002</v>
      </c>
      <c r="H13" s="82">
        <f t="shared" si="1"/>
        <v>0.87698877485375348</v>
      </c>
      <c r="I13" s="76">
        <f t="shared" si="5"/>
        <v>928207.07</v>
      </c>
      <c r="J13" s="162">
        <f t="shared" si="2"/>
        <v>0.3715795000454723</v>
      </c>
      <c r="K13" s="521">
        <f>SUM(K11:K12)</f>
        <v>2283196</v>
      </c>
      <c r="L13" s="82">
        <v>0.53170697905872633</v>
      </c>
      <c r="M13" s="553">
        <f t="shared" si="3"/>
        <v>-4.0502238966781623E-2</v>
      </c>
      <c r="N13" s="521">
        <f>SUM(N11:N12)</f>
        <v>476349.77</v>
      </c>
      <c r="O13" s="82">
        <v>0.11093156136486709</v>
      </c>
      <c r="P13" s="82">
        <f t="shared" si="4"/>
        <v>0.94858301285628821</v>
      </c>
    </row>
    <row r="14" spans="1:16" ht="15" customHeight="1" x14ac:dyDescent="0.2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8"/>
      <c r="L14" s="395" t="s">
        <v>127</v>
      </c>
      <c r="M14" s="211" t="s">
        <v>127</v>
      </c>
      <c r="N14" s="518"/>
      <c r="O14" s="395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68" t="s">
        <v>127</v>
      </c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2"/>
      <c r="L15" s="483" t="s">
        <v>127</v>
      </c>
      <c r="M15" s="482" t="s">
        <v>127</v>
      </c>
      <c r="N15" s="522"/>
      <c r="O15" s="483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21">
        <f>SUM(K14:K15)</f>
        <v>0</v>
      </c>
      <c r="L16" s="477" t="s">
        <v>127</v>
      </c>
      <c r="M16" s="557" t="s">
        <v>127</v>
      </c>
      <c r="N16" s="521">
        <f>SUM(N14:N15)</f>
        <v>0</v>
      </c>
      <c r="O16" s="477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36945040.199999996</v>
      </c>
      <c r="D17" s="146">
        <f t="shared" ref="D17:I17" si="7">+D10+D13+D16</f>
        <v>38660899.399999999</v>
      </c>
      <c r="E17" s="147">
        <f t="shared" si="7"/>
        <v>35777725.859999999</v>
      </c>
      <c r="F17" s="172">
        <f t="shared" si="0"/>
        <v>0.92542404380794108</v>
      </c>
      <c r="G17" s="147">
        <f t="shared" si="7"/>
        <v>35220299.870000005</v>
      </c>
      <c r="H17" s="172">
        <f t="shared" si="1"/>
        <v>0.91100570386626867</v>
      </c>
      <c r="I17" s="147">
        <f t="shared" si="7"/>
        <v>21537378.350000001</v>
      </c>
      <c r="J17" s="165">
        <f t="shared" si="2"/>
        <v>0.55708425526179051</v>
      </c>
      <c r="K17" s="529">
        <f>K10+K13+K16</f>
        <v>33164398.280000001</v>
      </c>
      <c r="L17" s="172">
        <v>0.83866488723657473</v>
      </c>
      <c r="M17" s="538">
        <f t="shared" si="3"/>
        <v>6.199122241394095E-2</v>
      </c>
      <c r="N17" s="529">
        <f>N10+N13+N16</f>
        <v>19884802.459999997</v>
      </c>
      <c r="O17" s="172">
        <v>0.50284903323255647</v>
      </c>
      <c r="P17" s="538">
        <f t="shared" si="4"/>
        <v>8.3107483382060421E-2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13" sqref="E1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42578125" style="89" bestFit="1" customWidth="1"/>
  </cols>
  <sheetData>
    <row r="1" spans="1:13" ht="15" x14ac:dyDescent="0.25">
      <c r="A1" s="7" t="s">
        <v>735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</cols>
  <sheetData>
    <row r="1" spans="1:16" ht="15.75" thickBot="1" x14ac:dyDescent="0.3">
      <c r="A1" s="7" t="s">
        <v>736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44"/>
      <c r="M2" s="744"/>
      <c r="N2" s="744"/>
      <c r="O2" s="744"/>
      <c r="P2" s="74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4381348.96</v>
      </c>
      <c r="D5" s="195">
        <v>4625756.49</v>
      </c>
      <c r="E5" s="26">
        <v>3064390.05</v>
      </c>
      <c r="F5" s="41">
        <f>E5/D5</f>
        <v>0.66246246567985678</v>
      </c>
      <c r="G5" s="26">
        <v>3064390.05</v>
      </c>
      <c r="H5" s="41">
        <f>G5/D5</f>
        <v>0.66246246567985678</v>
      </c>
      <c r="I5" s="26">
        <v>3064390.05</v>
      </c>
      <c r="J5" s="145">
        <f>I5/D5</f>
        <v>0.66246246567985678</v>
      </c>
      <c r="K5" s="26">
        <v>2846272.96</v>
      </c>
      <c r="L5" s="41">
        <v>0.67364994155771485</v>
      </c>
      <c r="M5" s="201">
        <f>+G5/K5-1</f>
        <v>7.6632527190926947E-2</v>
      </c>
      <c r="N5" s="26">
        <v>2846272.96</v>
      </c>
      <c r="O5" s="41">
        <v>0.67364994155771485</v>
      </c>
      <c r="P5" s="201">
        <f>+I5/N5-1</f>
        <v>7.6632527190926947E-2</v>
      </c>
    </row>
    <row r="6" spans="1:16" ht="15" customHeight="1" x14ac:dyDescent="0.2">
      <c r="A6" s="20">
        <v>2</v>
      </c>
      <c r="B6" s="20" t="s">
        <v>1</v>
      </c>
      <c r="C6" s="151">
        <v>15058398.91</v>
      </c>
      <c r="D6" s="195">
        <v>15867472.460000001</v>
      </c>
      <c r="E6" s="26">
        <v>14792855.65</v>
      </c>
      <c r="F6" s="41">
        <f t="shared" ref="F6:F17" si="0">E6/D6</f>
        <v>0.93227548919911596</v>
      </c>
      <c r="G6" s="26">
        <v>13684255.49</v>
      </c>
      <c r="H6" s="264">
        <f t="shared" ref="H6:H17" si="1">G6/D6</f>
        <v>0.86240927939193657</v>
      </c>
      <c r="I6" s="26">
        <v>6869398.21</v>
      </c>
      <c r="J6" s="170">
        <f t="shared" ref="J6:J17" si="2">I6/D6</f>
        <v>0.4329232792000699</v>
      </c>
      <c r="K6" s="26">
        <v>13443420.23</v>
      </c>
      <c r="L6" s="390">
        <v>0.84455145772720752</v>
      </c>
      <c r="M6" s="201">
        <f t="shared" ref="M6:M17" si="3">+G6/K6-1</f>
        <v>1.7914731212713031E-2</v>
      </c>
      <c r="N6" s="26">
        <v>6332531.5099999998</v>
      </c>
      <c r="O6" s="390">
        <v>0.39782649254236502</v>
      </c>
      <c r="P6" s="201">
        <f>+I6/N6-1</f>
        <v>8.4779159669748028E-2</v>
      </c>
    </row>
    <row r="7" spans="1:16" ht="15" customHeight="1" x14ac:dyDescent="0.2">
      <c r="A7" s="20">
        <v>3</v>
      </c>
      <c r="B7" s="20" t="s">
        <v>2</v>
      </c>
      <c r="C7" s="151" t="s">
        <v>127</v>
      </c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51">
        <v>9505846.3599999994</v>
      </c>
      <c r="D8" s="195">
        <v>8981265.3900000006</v>
      </c>
      <c r="E8" s="26">
        <v>8854297.1300000008</v>
      </c>
      <c r="F8" s="41">
        <f t="shared" si="0"/>
        <v>0.98586298762072322</v>
      </c>
      <c r="G8" s="26">
        <v>8755081.0800000001</v>
      </c>
      <c r="H8" s="41">
        <f t="shared" si="1"/>
        <v>0.97481598636959987</v>
      </c>
      <c r="I8" s="26">
        <v>6004070.2699999996</v>
      </c>
      <c r="J8" s="170">
        <f t="shared" si="2"/>
        <v>0.66851050595666661</v>
      </c>
      <c r="K8" s="26">
        <v>8737032.9399999995</v>
      </c>
      <c r="L8" s="392">
        <v>0.95145856703507525</v>
      </c>
      <c r="M8" s="421">
        <f t="shared" si="3"/>
        <v>2.0657058436133191E-3</v>
      </c>
      <c r="N8" s="26">
        <v>8343584.6100000003</v>
      </c>
      <c r="O8" s="392">
        <v>0.90861223844332994</v>
      </c>
      <c r="P8" s="421">
        <f t="shared" ref="P8:P17" si="4">+I8/N8-1</f>
        <v>-0.28039678979176796</v>
      </c>
    </row>
    <row r="9" spans="1:16" ht="15" customHeight="1" x14ac:dyDescent="0.2">
      <c r="A9" s="48">
        <v>5</v>
      </c>
      <c r="B9" s="48" t="s">
        <v>441</v>
      </c>
      <c r="C9" s="168" t="s">
        <v>127</v>
      </c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54">
        <f>SUM(C5:C9)</f>
        <v>28945594.23</v>
      </c>
      <c r="D10" s="144">
        <f>SUM(D5:D9)</f>
        <v>29474494.340000004</v>
      </c>
      <c r="E10" s="76">
        <f>SUM(E5:E9)</f>
        <v>26711542.829999998</v>
      </c>
      <c r="F10" s="82">
        <f t="shared" si="0"/>
        <v>0.90625957893871689</v>
      </c>
      <c r="G10" s="76">
        <f>SUM(G5:G9)</f>
        <v>25503726.619999997</v>
      </c>
      <c r="H10" s="82">
        <f t="shared" si="1"/>
        <v>0.86528122673808672</v>
      </c>
      <c r="I10" s="76">
        <f>SUM(I5:I9)</f>
        <v>15937858.529999999</v>
      </c>
      <c r="J10" s="162">
        <f t="shared" si="2"/>
        <v>0.54073390865167925</v>
      </c>
      <c r="K10" s="521">
        <f>SUM(K5:K9)</f>
        <v>25026726.130000003</v>
      </c>
      <c r="L10" s="82">
        <v>0.85340441042616155</v>
      </c>
      <c r="M10" s="204">
        <f t="shared" si="3"/>
        <v>1.9059643979090213E-2</v>
      </c>
      <c r="N10" s="521">
        <f>SUM(N5:N9)</f>
        <v>17522389.079999998</v>
      </c>
      <c r="O10" s="82">
        <v>0.59750860118095706</v>
      </c>
      <c r="P10" s="204">
        <f t="shared" si="4"/>
        <v>-9.0428910279624852E-2</v>
      </c>
    </row>
    <row r="11" spans="1:16" ht="15" customHeight="1" x14ac:dyDescent="0.2">
      <c r="A11" s="19">
        <v>6</v>
      </c>
      <c r="B11" s="19" t="s">
        <v>5</v>
      </c>
      <c r="C11" s="151">
        <v>1001768.02</v>
      </c>
      <c r="D11" s="195">
        <v>1799732.38</v>
      </c>
      <c r="E11" s="26">
        <v>909440.68</v>
      </c>
      <c r="F11" s="41">
        <f t="shared" si="0"/>
        <v>0.50531995206976277</v>
      </c>
      <c r="G11" s="26">
        <v>619371.73</v>
      </c>
      <c r="H11" s="41">
        <f t="shared" si="1"/>
        <v>0.3441465725031852</v>
      </c>
      <c r="I11" s="26">
        <v>564490.82999999996</v>
      </c>
      <c r="J11" s="145">
        <f t="shared" si="2"/>
        <v>0.31365264984563984</v>
      </c>
      <c r="K11" s="26">
        <v>405981.94</v>
      </c>
      <c r="L11" s="41">
        <v>0.31044865557976142</v>
      </c>
      <c r="M11" s="211">
        <f t="shared" si="3"/>
        <v>0.52561399652408181</v>
      </c>
      <c r="N11" s="26">
        <v>341617.6</v>
      </c>
      <c r="O11" s="41">
        <v>0.26123015383981046</v>
      </c>
      <c r="P11" s="211">
        <f t="shared" si="4"/>
        <v>0.65240558448979202</v>
      </c>
    </row>
    <row r="12" spans="1:16" ht="15" customHeight="1" x14ac:dyDescent="0.2">
      <c r="A12" s="21">
        <v>7</v>
      </c>
      <c r="B12" s="21" t="s">
        <v>6</v>
      </c>
      <c r="C12" s="153" t="s">
        <v>127</v>
      </c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3" t="s">
        <v>127</v>
      </c>
      <c r="N12" s="171"/>
      <c r="O12" s="371" t="s">
        <v>127</v>
      </c>
      <c r="P12" s="468" t="s">
        <v>127</v>
      </c>
    </row>
    <row r="13" spans="1:16" ht="15" customHeight="1" x14ac:dyDescent="0.2">
      <c r="A13" s="9"/>
      <c r="B13" s="2" t="s">
        <v>7</v>
      </c>
      <c r="C13" s="154">
        <f>SUM(C11:C12)</f>
        <v>1001768.02</v>
      </c>
      <c r="D13" s="144">
        <f t="shared" ref="D13:I13" si="5">SUM(D11:D12)</f>
        <v>1799732.38</v>
      </c>
      <c r="E13" s="76">
        <f t="shared" si="5"/>
        <v>909440.68</v>
      </c>
      <c r="F13" s="82">
        <f t="shared" si="0"/>
        <v>0.50531995206976277</v>
      </c>
      <c r="G13" s="76">
        <f t="shared" si="5"/>
        <v>619371.73</v>
      </c>
      <c r="H13" s="82">
        <f t="shared" si="1"/>
        <v>0.3441465725031852</v>
      </c>
      <c r="I13" s="76">
        <f t="shared" si="5"/>
        <v>564490.82999999996</v>
      </c>
      <c r="J13" s="162">
        <f t="shared" si="2"/>
        <v>0.31365264984563984</v>
      </c>
      <c r="K13" s="521">
        <f>SUM(K11:K12)</f>
        <v>405981.94</v>
      </c>
      <c r="L13" s="82">
        <v>0.31044865557976142</v>
      </c>
      <c r="M13" s="553">
        <f t="shared" si="3"/>
        <v>0.52561399652408181</v>
      </c>
      <c r="N13" s="521">
        <f>SUM(N11:N12)</f>
        <v>341617.6</v>
      </c>
      <c r="O13" s="82">
        <v>0.26123015383981046</v>
      </c>
      <c r="P13" s="82">
        <f t="shared" si="4"/>
        <v>0.65240558448979202</v>
      </c>
    </row>
    <row r="14" spans="1:16" ht="15" customHeight="1" x14ac:dyDescent="0.2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8"/>
      <c r="L14" s="395" t="s">
        <v>127</v>
      </c>
      <c r="M14" s="211" t="s">
        <v>127</v>
      </c>
      <c r="N14" s="518"/>
      <c r="O14" s="395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68" t="s">
        <v>127</v>
      </c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2"/>
      <c r="L15" s="483" t="s">
        <v>127</v>
      </c>
      <c r="M15" s="482" t="s">
        <v>127</v>
      </c>
      <c r="N15" s="522"/>
      <c r="O15" s="483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21">
        <f>SUM(K14:K15)</f>
        <v>0</v>
      </c>
      <c r="L16" s="477" t="s">
        <v>127</v>
      </c>
      <c r="M16" s="557" t="s">
        <v>127</v>
      </c>
      <c r="N16" s="521">
        <f>SUM(N14:N15)</f>
        <v>0</v>
      </c>
      <c r="O16" s="477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29947362.25</v>
      </c>
      <c r="D17" s="146">
        <f t="shared" ref="D17:I17" si="7">+D10+D13+D16</f>
        <v>31274226.720000003</v>
      </c>
      <c r="E17" s="147">
        <f t="shared" si="7"/>
        <v>27620983.509999998</v>
      </c>
      <c r="F17" s="172">
        <f t="shared" si="0"/>
        <v>0.88318677731962147</v>
      </c>
      <c r="G17" s="147">
        <f t="shared" si="7"/>
        <v>26123098.349999998</v>
      </c>
      <c r="H17" s="172">
        <f t="shared" si="1"/>
        <v>0.83529158319026198</v>
      </c>
      <c r="I17" s="147">
        <f t="shared" si="7"/>
        <v>16502349.359999999</v>
      </c>
      <c r="J17" s="165">
        <f t="shared" si="2"/>
        <v>0.52766610371365874</v>
      </c>
      <c r="K17" s="529">
        <f>K10+K13+K16</f>
        <v>25432708.070000004</v>
      </c>
      <c r="L17" s="172">
        <v>0.83022592488758495</v>
      </c>
      <c r="M17" s="538">
        <f t="shared" si="3"/>
        <v>2.7145763561622793E-2</v>
      </c>
      <c r="N17" s="529">
        <f>N10+N13+N16</f>
        <v>17864006.68</v>
      </c>
      <c r="O17" s="172">
        <v>0.58315305736535328</v>
      </c>
      <c r="P17" s="538">
        <f t="shared" si="4"/>
        <v>-7.622351157786289E-2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F17" sqref="F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42578125" style="89" bestFit="1" customWidth="1"/>
  </cols>
  <sheetData>
    <row r="1" spans="1:13" ht="15" x14ac:dyDescent="0.25">
      <c r="A1" s="7" t="s">
        <v>736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7109375" style="89" customWidth="1"/>
    <col min="12" max="12" width="6.28515625" style="89" customWidth="1"/>
    <col min="13" max="13" width="8.140625" style="89" customWidth="1"/>
    <col min="14" max="14" width="11.5703125" style="39" bestFit="1" customWidth="1"/>
    <col min="15" max="15" width="6.28515625" style="89" customWidth="1"/>
    <col min="16" max="16" width="8.42578125" style="89" bestFit="1" customWidth="1"/>
  </cols>
  <sheetData>
    <row r="1" spans="1:16" ht="15.75" thickBot="1" x14ac:dyDescent="0.3">
      <c r="A1" s="7" t="s">
        <v>737</v>
      </c>
    </row>
    <row r="2" spans="1:16" x14ac:dyDescent="0.2">
      <c r="A2" s="8" t="s">
        <v>20</v>
      </c>
      <c r="C2" s="156" t="s">
        <v>763</v>
      </c>
      <c r="D2" s="715" t="s">
        <v>835</v>
      </c>
      <c r="E2" s="713"/>
      <c r="F2" s="713"/>
      <c r="G2" s="713"/>
      <c r="H2" s="713"/>
      <c r="I2" s="713"/>
      <c r="J2" s="714"/>
      <c r="K2" s="724" t="s">
        <v>834</v>
      </c>
      <c r="L2" s="744"/>
      <c r="M2" s="744"/>
      <c r="N2" s="744"/>
      <c r="O2" s="744"/>
      <c r="P2" s="745"/>
    </row>
    <row r="3" spans="1:16" x14ac:dyDescent="0.2">
      <c r="C3" s="149">
        <v>1</v>
      </c>
      <c r="D3" s="209">
        <v>2</v>
      </c>
      <c r="E3" s="207">
        <v>3</v>
      </c>
      <c r="F3" s="80" t="s">
        <v>36</v>
      </c>
      <c r="G3" s="207">
        <v>4</v>
      </c>
      <c r="H3" s="80" t="s">
        <v>37</v>
      </c>
      <c r="I3" s="207">
        <v>5</v>
      </c>
      <c r="J3" s="141" t="s">
        <v>38</v>
      </c>
      <c r="K3" s="80" t="s">
        <v>525</v>
      </c>
      <c r="L3" s="80" t="s">
        <v>526</v>
      </c>
      <c r="M3" s="80" t="s">
        <v>527</v>
      </c>
      <c r="N3" s="207" t="s">
        <v>39</v>
      </c>
      <c r="O3" s="80" t="s">
        <v>40</v>
      </c>
      <c r="P3" s="541" t="s">
        <v>352</v>
      </c>
    </row>
    <row r="4" spans="1:16" ht="25.5" x14ac:dyDescent="0.2">
      <c r="A4" s="1"/>
      <c r="B4" s="2" t="s">
        <v>12</v>
      </c>
      <c r="C4" s="150" t="s">
        <v>13</v>
      </c>
      <c r="D4" s="210" t="s">
        <v>14</v>
      </c>
      <c r="E4" s="208" t="s">
        <v>15</v>
      </c>
      <c r="F4" s="81" t="s">
        <v>18</v>
      </c>
      <c r="G4" s="208" t="s">
        <v>16</v>
      </c>
      <c r="H4" s="81" t="s">
        <v>18</v>
      </c>
      <c r="I4" s="208" t="s">
        <v>17</v>
      </c>
      <c r="J4" s="105" t="s">
        <v>18</v>
      </c>
      <c r="K4" s="208" t="s">
        <v>16</v>
      </c>
      <c r="L4" s="81" t="s">
        <v>18</v>
      </c>
      <c r="M4" s="81" t="s">
        <v>824</v>
      </c>
      <c r="N4" s="555" t="s">
        <v>17</v>
      </c>
      <c r="O4" s="81" t="s">
        <v>18</v>
      </c>
      <c r="P4" s="532" t="s">
        <v>824</v>
      </c>
    </row>
    <row r="5" spans="1:16" ht="15" customHeight="1" x14ac:dyDescent="0.2">
      <c r="A5" s="19">
        <v>1</v>
      </c>
      <c r="B5" s="19" t="s">
        <v>0</v>
      </c>
      <c r="C5" s="151">
        <v>5186833.97</v>
      </c>
      <c r="D5" s="195">
        <v>5193040.63</v>
      </c>
      <c r="E5" s="26">
        <v>3592731.85</v>
      </c>
      <c r="F5" s="41">
        <f>E5/D5</f>
        <v>0.69183588305566568</v>
      </c>
      <c r="G5" s="26">
        <v>3592731.85</v>
      </c>
      <c r="H5" s="41">
        <f>G5/D5</f>
        <v>0.69183588305566568</v>
      </c>
      <c r="I5" s="26">
        <v>3592731.85</v>
      </c>
      <c r="J5" s="145">
        <f>I5/D5</f>
        <v>0.69183588305566568</v>
      </c>
      <c r="K5" s="26">
        <v>3239792.1</v>
      </c>
      <c r="L5" s="41">
        <v>0.68293966888496482</v>
      </c>
      <c r="M5" s="201">
        <f>+G5/K5-1</f>
        <v>0.10893901185819921</v>
      </c>
      <c r="N5" s="26">
        <v>3239792.1</v>
      </c>
      <c r="O5" s="41">
        <v>0.68293966888496482</v>
      </c>
      <c r="P5" s="201">
        <f>+I5/N5-1</f>
        <v>0.10893901185819921</v>
      </c>
    </row>
    <row r="6" spans="1:16" ht="15" customHeight="1" x14ac:dyDescent="0.2">
      <c r="A6" s="20">
        <v>2</v>
      </c>
      <c r="B6" s="20" t="s">
        <v>1</v>
      </c>
      <c r="C6" s="151">
        <v>24073898.300000001</v>
      </c>
      <c r="D6" s="195">
        <v>24092775.890000001</v>
      </c>
      <c r="E6" s="26">
        <v>23793824.379999999</v>
      </c>
      <c r="F6" s="41">
        <f>E6/D6</f>
        <v>0.98759165355769218</v>
      </c>
      <c r="G6" s="26">
        <v>23523280.34</v>
      </c>
      <c r="H6" s="264">
        <f>G6/D6</f>
        <v>0.9763623937482282</v>
      </c>
      <c r="I6" s="26">
        <v>11234703.77</v>
      </c>
      <c r="J6" s="170">
        <f>I6/D6</f>
        <v>0.466310059965448</v>
      </c>
      <c r="K6" s="26">
        <v>22347293.649999999</v>
      </c>
      <c r="L6" s="390">
        <v>0.93915915530100413</v>
      </c>
      <c r="M6" s="201">
        <f t="shared" ref="M6:M17" si="0">+G6/K6-1</f>
        <v>5.2623226258093236E-2</v>
      </c>
      <c r="N6" s="26">
        <v>10550448.59</v>
      </c>
      <c r="O6" s="390">
        <v>0.44338927751240564</v>
      </c>
      <c r="P6" s="201">
        <f>+I6/N6-1</f>
        <v>6.4855553217761264E-2</v>
      </c>
    </row>
    <row r="7" spans="1:16" ht="15" customHeight="1" x14ac:dyDescent="0.2">
      <c r="A7" s="20">
        <v>3</v>
      </c>
      <c r="B7" s="20" t="s">
        <v>2</v>
      </c>
      <c r="C7" s="151" t="s">
        <v>127</v>
      </c>
      <c r="D7" s="195"/>
      <c r="E7" s="26"/>
      <c r="F7" s="41" t="s">
        <v>127</v>
      </c>
      <c r="G7" s="26"/>
      <c r="H7" s="264" t="s">
        <v>127</v>
      </c>
      <c r="I7" s="26"/>
      <c r="J7" s="170" t="s">
        <v>127</v>
      </c>
      <c r="K7" s="26"/>
      <c r="L7" s="398" t="s">
        <v>127</v>
      </c>
      <c r="M7" s="203" t="s">
        <v>127</v>
      </c>
      <c r="N7" s="26"/>
      <c r="O7" s="398" t="s">
        <v>127</v>
      </c>
      <c r="P7" s="203" t="s">
        <v>127</v>
      </c>
    </row>
    <row r="8" spans="1:16" ht="15" customHeight="1" x14ac:dyDescent="0.2">
      <c r="A8" s="222">
        <v>4</v>
      </c>
      <c r="B8" s="514" t="s">
        <v>3</v>
      </c>
      <c r="C8" s="151">
        <v>15312288.93</v>
      </c>
      <c r="D8" s="195">
        <v>15423096.93</v>
      </c>
      <c r="E8" s="26">
        <v>15414161.41</v>
      </c>
      <c r="F8" s="41">
        <f t="shared" ref="F8:F17" si="1">E8/D8</f>
        <v>0.99942064035254696</v>
      </c>
      <c r="G8" s="26">
        <v>15333309.41</v>
      </c>
      <c r="H8" s="41">
        <f t="shared" ref="H8:H17" si="2">G8/D8</f>
        <v>0.99417837283863852</v>
      </c>
      <c r="I8" s="26">
        <v>7102144.7699999996</v>
      </c>
      <c r="J8" s="170">
        <f t="shared" ref="J8:J17" si="3">I8/D8</f>
        <v>0.46048759222833979</v>
      </c>
      <c r="K8" s="26">
        <v>15867844.93</v>
      </c>
      <c r="L8" s="392">
        <v>0.98928548584587062</v>
      </c>
      <c r="M8" s="421">
        <f t="shared" si="0"/>
        <v>-3.368671186024752E-2</v>
      </c>
      <c r="N8" s="26">
        <v>12233473.33</v>
      </c>
      <c r="O8" s="392">
        <v>0.76269951340213593</v>
      </c>
      <c r="P8" s="421">
        <f t="shared" ref="P8:P17" si="4">+I8/N8-1</f>
        <v>-0.41944985055196915</v>
      </c>
    </row>
    <row r="9" spans="1:16" ht="15" customHeight="1" x14ac:dyDescent="0.2">
      <c r="A9" s="48">
        <v>5</v>
      </c>
      <c r="B9" s="48" t="s">
        <v>441</v>
      </c>
      <c r="C9" s="168" t="s">
        <v>127</v>
      </c>
      <c r="D9" s="478"/>
      <c r="E9" s="171"/>
      <c r="F9" s="371" t="s">
        <v>127</v>
      </c>
      <c r="G9" s="30"/>
      <c r="H9" s="70" t="s">
        <v>127</v>
      </c>
      <c r="I9" s="30"/>
      <c r="J9" s="373" t="s">
        <v>127</v>
      </c>
      <c r="K9" s="30"/>
      <c r="L9" s="252" t="s">
        <v>127</v>
      </c>
      <c r="M9" s="468" t="s">
        <v>127</v>
      </c>
      <c r="N9" s="30"/>
      <c r="O9" s="252" t="s">
        <v>127</v>
      </c>
      <c r="P9" s="468" t="s">
        <v>127</v>
      </c>
    </row>
    <row r="10" spans="1:16" ht="15" customHeight="1" x14ac:dyDescent="0.2">
      <c r="A10" s="9"/>
      <c r="B10" s="2" t="s">
        <v>4</v>
      </c>
      <c r="C10" s="154">
        <f>SUM(C5:C9)</f>
        <v>44573021.200000003</v>
      </c>
      <c r="D10" s="144">
        <f>SUM(D5:D9)</f>
        <v>44708913.450000003</v>
      </c>
      <c r="E10" s="76">
        <f>SUM(E5:E9)</f>
        <v>42800717.640000001</v>
      </c>
      <c r="F10" s="82">
        <f t="shared" si="1"/>
        <v>0.95731956644095084</v>
      </c>
      <c r="G10" s="76">
        <f>SUM(G5:G9)</f>
        <v>42449321.600000001</v>
      </c>
      <c r="H10" s="82">
        <f t="shared" si="2"/>
        <v>0.94945992475243213</v>
      </c>
      <c r="I10" s="76">
        <f>SUM(I5:I9)</f>
        <v>21929580.390000001</v>
      </c>
      <c r="J10" s="162">
        <f t="shared" si="3"/>
        <v>0.49049683156636853</v>
      </c>
      <c r="K10" s="521">
        <f>SUM(K5:K9)</f>
        <v>41454930.68</v>
      </c>
      <c r="L10" s="82">
        <v>0.9299290269487468</v>
      </c>
      <c r="M10" s="204">
        <f t="shared" si="0"/>
        <v>2.3987277356122716E-2</v>
      </c>
      <c r="N10" s="521">
        <f>SUM(N5:N9)</f>
        <v>26023714.02</v>
      </c>
      <c r="O10" s="82">
        <v>0.58377149977690079</v>
      </c>
      <c r="P10" s="204">
        <f t="shared" si="4"/>
        <v>-0.15732318710747961</v>
      </c>
    </row>
    <row r="11" spans="1:16" ht="15" customHeight="1" x14ac:dyDescent="0.2">
      <c r="A11" s="19">
        <v>6</v>
      </c>
      <c r="B11" s="19" t="s">
        <v>5</v>
      </c>
      <c r="C11" s="151">
        <v>1259618.82</v>
      </c>
      <c r="D11" s="195">
        <v>1469789.76</v>
      </c>
      <c r="E11" s="26">
        <v>1248624.1299999999</v>
      </c>
      <c r="F11" s="41">
        <f t="shared" si="1"/>
        <v>0.84952566957603504</v>
      </c>
      <c r="G11" s="26">
        <v>308578.64</v>
      </c>
      <c r="H11" s="41">
        <f t="shared" si="2"/>
        <v>0.20994746894957278</v>
      </c>
      <c r="I11" s="26">
        <v>105310.14</v>
      </c>
      <c r="J11" s="145">
        <f t="shared" si="3"/>
        <v>7.1649798403820686E-2</v>
      </c>
      <c r="K11" s="26">
        <v>609781.18999999994</v>
      </c>
      <c r="L11" s="41">
        <v>0.63553692113364679</v>
      </c>
      <c r="M11" s="211">
        <f t="shared" si="0"/>
        <v>-0.49395185509083994</v>
      </c>
      <c r="N11" s="26">
        <v>282939.59999999998</v>
      </c>
      <c r="O11" s="41">
        <v>0.29489030688333562</v>
      </c>
      <c r="P11" s="211">
        <f t="shared" si="4"/>
        <v>-0.62779992620333103</v>
      </c>
    </row>
    <row r="12" spans="1:16" ht="15" customHeight="1" x14ac:dyDescent="0.2">
      <c r="A12" s="21">
        <v>7</v>
      </c>
      <c r="B12" s="21" t="s">
        <v>6</v>
      </c>
      <c r="C12" s="153" t="s">
        <v>127</v>
      </c>
      <c r="D12" s="197"/>
      <c r="E12" s="30"/>
      <c r="F12" s="371" t="s">
        <v>127</v>
      </c>
      <c r="G12" s="30"/>
      <c r="H12" s="371" t="s">
        <v>127</v>
      </c>
      <c r="I12" s="171"/>
      <c r="J12" s="373" t="s">
        <v>127</v>
      </c>
      <c r="K12" s="30"/>
      <c r="L12" s="371" t="s">
        <v>127</v>
      </c>
      <c r="M12" s="513" t="s">
        <v>127</v>
      </c>
      <c r="N12" s="171"/>
      <c r="O12" s="371" t="s">
        <v>127</v>
      </c>
      <c r="P12" s="468" t="s">
        <v>127</v>
      </c>
    </row>
    <row r="13" spans="1:16" ht="15" customHeight="1" x14ac:dyDescent="0.2">
      <c r="A13" s="9"/>
      <c r="B13" s="2" t="s">
        <v>7</v>
      </c>
      <c r="C13" s="154">
        <f>SUM(C11:C12)</f>
        <v>1259618.82</v>
      </c>
      <c r="D13" s="144">
        <f t="shared" ref="D13:I13" si="5">SUM(D11:D12)</f>
        <v>1469789.76</v>
      </c>
      <c r="E13" s="76">
        <f t="shared" si="5"/>
        <v>1248624.1299999999</v>
      </c>
      <c r="F13" s="82">
        <f t="shared" si="1"/>
        <v>0.84952566957603504</v>
      </c>
      <c r="G13" s="76">
        <f t="shared" si="5"/>
        <v>308578.64</v>
      </c>
      <c r="H13" s="82">
        <f t="shared" si="2"/>
        <v>0.20994746894957278</v>
      </c>
      <c r="I13" s="76">
        <f t="shared" si="5"/>
        <v>105310.14</v>
      </c>
      <c r="J13" s="162">
        <f t="shared" si="3"/>
        <v>7.1649798403820686E-2</v>
      </c>
      <c r="K13" s="521">
        <f>SUM(K11:K12)</f>
        <v>609781.18999999994</v>
      </c>
      <c r="L13" s="82">
        <v>0.63553692113364679</v>
      </c>
      <c r="M13" s="553">
        <f t="shared" si="0"/>
        <v>-0.49395185509083994</v>
      </c>
      <c r="N13" s="521">
        <f>SUM(N11:N12)</f>
        <v>282939.59999999998</v>
      </c>
      <c r="O13" s="82">
        <v>0.29489030688333562</v>
      </c>
      <c r="P13" s="82">
        <f t="shared" si="4"/>
        <v>-0.62779992620333103</v>
      </c>
    </row>
    <row r="14" spans="1:16" ht="15" customHeight="1" x14ac:dyDescent="0.2">
      <c r="A14" s="19">
        <v>8</v>
      </c>
      <c r="B14" s="19" t="s">
        <v>8</v>
      </c>
      <c r="C14" s="151" t="s">
        <v>127</v>
      </c>
      <c r="D14" s="195"/>
      <c r="E14" s="26"/>
      <c r="F14" s="41" t="s">
        <v>127</v>
      </c>
      <c r="G14" s="26"/>
      <c r="H14" s="41" t="s">
        <v>127</v>
      </c>
      <c r="I14" s="26"/>
      <c r="J14" s="145" t="s">
        <v>127</v>
      </c>
      <c r="K14" s="518"/>
      <c r="L14" s="395" t="s">
        <v>127</v>
      </c>
      <c r="M14" s="211" t="s">
        <v>127</v>
      </c>
      <c r="N14" s="518"/>
      <c r="O14" s="395" t="s">
        <v>127</v>
      </c>
      <c r="P14" s="211" t="s">
        <v>127</v>
      </c>
    </row>
    <row r="15" spans="1:16" ht="15" customHeight="1" x14ac:dyDescent="0.2">
      <c r="A15" s="21">
        <v>9</v>
      </c>
      <c r="B15" s="21" t="s">
        <v>9</v>
      </c>
      <c r="C15" s="168" t="s">
        <v>127</v>
      </c>
      <c r="D15" s="197"/>
      <c r="E15" s="30"/>
      <c r="F15" s="371" t="s">
        <v>127</v>
      </c>
      <c r="G15" s="30"/>
      <c r="H15" s="371" t="s">
        <v>127</v>
      </c>
      <c r="I15" s="30"/>
      <c r="J15" s="373" t="s">
        <v>127</v>
      </c>
      <c r="K15" s="522"/>
      <c r="L15" s="483" t="s">
        <v>127</v>
      </c>
      <c r="M15" s="482" t="s">
        <v>127</v>
      </c>
      <c r="N15" s="522"/>
      <c r="O15" s="483" t="s">
        <v>127</v>
      </c>
      <c r="P15" s="482" t="s">
        <v>127</v>
      </c>
    </row>
    <row r="16" spans="1:16" ht="15" customHeight="1" thickBot="1" x14ac:dyDescent="0.25">
      <c r="A16" s="9"/>
      <c r="B16" s="2" t="s">
        <v>10</v>
      </c>
      <c r="C16" s="481">
        <f>SUM(C14:C15)</f>
        <v>0</v>
      </c>
      <c r="D16" s="144">
        <f t="shared" ref="D16:I16" si="6">SUM(D14:D15)</f>
        <v>0</v>
      </c>
      <c r="E16" s="76">
        <f t="shared" si="6"/>
        <v>0</v>
      </c>
      <c r="F16" s="82" t="s">
        <v>127</v>
      </c>
      <c r="G16" s="76">
        <f t="shared" si="6"/>
        <v>0</v>
      </c>
      <c r="H16" s="82" t="s">
        <v>127</v>
      </c>
      <c r="I16" s="76">
        <f t="shared" si="6"/>
        <v>0</v>
      </c>
      <c r="J16" s="162" t="s">
        <v>127</v>
      </c>
      <c r="K16" s="521">
        <f>SUM(K14:K15)</f>
        <v>0</v>
      </c>
      <c r="L16" s="477" t="s">
        <v>127</v>
      </c>
      <c r="M16" s="557" t="s">
        <v>127</v>
      </c>
      <c r="N16" s="521">
        <f>SUM(N14:N15)</f>
        <v>0</v>
      </c>
      <c r="O16" s="477" t="s">
        <v>127</v>
      </c>
      <c r="P16" s="557" t="s">
        <v>127</v>
      </c>
    </row>
    <row r="17" spans="1:16" s="6" customFormat="1" ht="19.5" customHeight="1" thickBot="1" x14ac:dyDescent="0.25">
      <c r="A17" s="5"/>
      <c r="B17" s="4" t="s">
        <v>11</v>
      </c>
      <c r="C17" s="155">
        <f>+C10+C13+C16</f>
        <v>45832640.020000003</v>
      </c>
      <c r="D17" s="146">
        <f t="shared" ref="D17:I17" si="7">+D10+D13+D16</f>
        <v>46178703.210000001</v>
      </c>
      <c r="E17" s="147">
        <f t="shared" si="7"/>
        <v>44049341.770000003</v>
      </c>
      <c r="F17" s="172">
        <f t="shared" si="1"/>
        <v>0.95388866962511665</v>
      </c>
      <c r="G17" s="147">
        <f t="shared" si="7"/>
        <v>42757900.240000002</v>
      </c>
      <c r="H17" s="172">
        <f t="shared" si="2"/>
        <v>0.92592249820347439</v>
      </c>
      <c r="I17" s="147">
        <f t="shared" si="7"/>
        <v>22034890.530000001</v>
      </c>
      <c r="J17" s="165">
        <f t="shared" si="3"/>
        <v>0.4771656412653083</v>
      </c>
      <c r="K17" s="529">
        <f>K10+K13+K16</f>
        <v>42064711.869999997</v>
      </c>
      <c r="L17" s="172">
        <v>0.92372626985418005</v>
      </c>
      <c r="M17" s="538">
        <f t="shared" si="0"/>
        <v>1.6479094689684004E-2</v>
      </c>
      <c r="N17" s="529">
        <f>N10+N13+N16</f>
        <v>26306653.620000001</v>
      </c>
      <c r="O17" s="172">
        <v>0.57768485603437858</v>
      </c>
      <c r="P17" s="538">
        <f t="shared" si="4"/>
        <v>-0.16238337082723175</v>
      </c>
    </row>
    <row r="136" spans="12:15" x14ac:dyDescent="0.2">
      <c r="L136" s="575"/>
      <c r="O136" s="575"/>
    </row>
    <row r="137" spans="12:15" x14ac:dyDescent="0.2">
      <c r="L137" s="575"/>
      <c r="O137" s="575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7" workbookViewId="0">
      <selection activeCell="E32" sqref="E3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39" bestFit="1" customWidth="1"/>
    <col min="6" max="6" width="6.28515625" style="89" customWidth="1"/>
    <col min="7" max="7" width="11.5703125" style="39" bestFit="1" customWidth="1"/>
    <col min="8" max="8" width="6.28515625" style="89" customWidth="1"/>
    <col min="9" max="9" width="12.28515625" style="39" customWidth="1"/>
    <col min="10" max="10" width="6.28515625" style="89" customWidth="1"/>
    <col min="11" max="11" width="11.5703125" style="39" bestFit="1" customWidth="1"/>
    <col min="12" max="12" width="6.28515625" style="89" customWidth="1"/>
    <col min="13" max="13" width="8.42578125" style="89" bestFit="1" customWidth="1"/>
  </cols>
  <sheetData>
    <row r="1" spans="1:13" ht="15" x14ac:dyDescent="0.25">
      <c r="A1" s="7" t="s">
        <v>737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9" fitToHeight="0" orientation="landscape" verticalDpi="0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pageSetUpPr fitToPage="1"/>
  </sheetPr>
  <dimension ref="A1:M15"/>
  <sheetViews>
    <sheetView zoomScaleNormal="100" workbookViewId="0">
      <selection activeCell="J23" sqref="J23"/>
    </sheetView>
  </sheetViews>
  <sheetFormatPr defaultColWidth="11.42578125" defaultRowHeight="12.75" x14ac:dyDescent="0.2"/>
  <cols>
    <col min="1" max="1" width="23" customWidth="1"/>
    <col min="2" max="2" width="11.42578125" style="39" bestFit="1" customWidth="1"/>
    <col min="3" max="3" width="13.28515625" style="39" bestFit="1" customWidth="1"/>
    <col min="5" max="5" width="2.42578125" bestFit="1" customWidth="1"/>
    <col min="7" max="7" width="2.42578125" bestFit="1" customWidth="1"/>
    <col min="9" max="9" width="2.42578125" bestFit="1" customWidth="1"/>
  </cols>
  <sheetData>
    <row r="1" spans="1:13" ht="15" x14ac:dyDescent="0.25">
      <c r="A1" s="7" t="s">
        <v>132</v>
      </c>
    </row>
    <row r="3" spans="1:13" ht="25.5" x14ac:dyDescent="0.2">
      <c r="A3" s="2" t="s">
        <v>145</v>
      </c>
      <c r="B3" s="40" t="s">
        <v>13</v>
      </c>
      <c r="C3" s="40" t="s">
        <v>14</v>
      </c>
      <c r="D3" s="40" t="s">
        <v>15</v>
      </c>
      <c r="E3" s="40" t="s">
        <v>18</v>
      </c>
      <c r="F3" s="40" t="s">
        <v>16</v>
      </c>
      <c r="G3" s="40" t="s">
        <v>18</v>
      </c>
      <c r="H3" s="40" t="s">
        <v>17</v>
      </c>
      <c r="I3" s="40" t="s">
        <v>18</v>
      </c>
    </row>
    <row r="4" spans="1:13" s="44" customFormat="1" x14ac:dyDescent="0.2">
      <c r="A4" s="43" t="s">
        <v>133</v>
      </c>
      <c r="B4" s="47">
        <f>+DCap!C17-'ICap '!C18</f>
        <v>0</v>
      </c>
      <c r="C4" s="47">
        <f>+DCap!E17-'ICap '!E18</f>
        <v>0</v>
      </c>
      <c r="D4" s="47"/>
      <c r="E4" s="47"/>
      <c r="F4" s="47"/>
      <c r="G4" s="47"/>
      <c r="H4" s="47"/>
      <c r="I4" s="47"/>
    </row>
    <row r="5" spans="1:13" s="44" customFormat="1" x14ac:dyDescent="0.2">
      <c r="A5" s="43" t="s">
        <v>134</v>
      </c>
      <c r="B5" s="47">
        <f>+DTProg!C83-DCap!C17</f>
        <v>0</v>
      </c>
      <c r="C5" s="47">
        <f>+DTProg!D83-DCap!E17</f>
        <v>0</v>
      </c>
      <c r="D5" s="47">
        <f>+DTProg!E83-DCap!G17</f>
        <v>0</v>
      </c>
      <c r="E5" s="47"/>
      <c r="F5" s="47">
        <f>+DTProg!G83-DCap!I17</f>
        <v>0</v>
      </c>
      <c r="G5" s="47"/>
      <c r="H5" s="47">
        <f>+DTProg!I83-DCap!K17</f>
        <v>0</v>
      </c>
      <c r="I5" s="47"/>
    </row>
    <row r="6" spans="1:13" s="44" customFormat="1" x14ac:dyDescent="0.2">
      <c r="A6" s="43" t="s">
        <v>135</v>
      </c>
      <c r="B6" s="47">
        <f>+DOrg!C30-DCap!C17</f>
        <v>0</v>
      </c>
      <c r="C6" s="47">
        <f>+DOrg!D30-DCap!E17</f>
        <v>0</v>
      </c>
      <c r="D6" s="47">
        <f>+DOrg!E30-DCap!G17</f>
        <v>0</v>
      </c>
      <c r="E6" s="47"/>
      <c r="F6" s="47">
        <f>+DOrg!G30-DCap!I17</f>
        <v>0</v>
      </c>
      <c r="G6" s="47"/>
      <c r="H6" s="47">
        <f>+DOrg!I30-DCap!K17</f>
        <v>0</v>
      </c>
      <c r="I6" s="47"/>
    </row>
    <row r="7" spans="1:13" x14ac:dyDescent="0.2">
      <c r="A7" s="34" t="s">
        <v>136</v>
      </c>
      <c r="B7" s="28">
        <f>+DOrg!C5-'DCap 01'!C16</f>
        <v>0</v>
      </c>
      <c r="C7" s="28">
        <f>+DOrg!D5-'DCap 01'!D16</f>
        <v>0</v>
      </c>
      <c r="D7" s="28">
        <f>+DOrg!E5-'DCap 01'!E16</f>
        <v>0</v>
      </c>
      <c r="E7" s="28"/>
      <c r="F7" s="28">
        <f>+DOrg!G5-'DCap 01'!G16</f>
        <v>0</v>
      </c>
      <c r="G7" s="28"/>
      <c r="H7" s="28">
        <f>+DOrg!I5-'DCap 01'!I16</f>
        <v>0</v>
      </c>
      <c r="I7" s="47"/>
    </row>
    <row r="8" spans="1:13" x14ac:dyDescent="0.2">
      <c r="A8" s="34" t="s">
        <v>137</v>
      </c>
      <c r="B8" s="28">
        <f>+DOrg!C6-'DCap 02'!C17</f>
        <v>0</v>
      </c>
      <c r="C8" s="28">
        <f>+DOrg!D6-'DCap 02'!D17</f>
        <v>0</v>
      </c>
      <c r="D8" s="28">
        <f>+DOrg!E6-'DCap 02'!E17</f>
        <v>0</v>
      </c>
      <c r="E8" s="28"/>
      <c r="F8" s="28">
        <f>+DOrg!G6-'DCap 02'!G17</f>
        <v>0</v>
      </c>
      <c r="G8" s="28"/>
      <c r="H8" s="28">
        <f>+DOrg!I6-'DCap 02'!I17</f>
        <v>0</v>
      </c>
      <c r="I8" s="47"/>
      <c r="M8" s="323"/>
    </row>
    <row r="9" spans="1:13" x14ac:dyDescent="0.2">
      <c r="A9" s="34" t="s">
        <v>138</v>
      </c>
      <c r="B9" s="28">
        <f>+DOrg!C10-'DCap 0502'!C16</f>
        <v>0</v>
      </c>
      <c r="C9" s="28">
        <f>+DOrg!D10-'DCap 0502'!D16</f>
        <v>0</v>
      </c>
      <c r="D9" s="28">
        <f>+DOrg!E10-'DCap 0502'!E16</f>
        <v>0</v>
      </c>
      <c r="E9" s="28"/>
      <c r="F9" s="28">
        <f>+DOrg!G10-'DCap 0502'!G16</f>
        <v>0</v>
      </c>
      <c r="G9" s="28"/>
      <c r="H9" s="28">
        <f>+DOrg!I10-'DCap 0502'!I16</f>
        <v>0</v>
      </c>
      <c r="I9" s="47"/>
    </row>
    <row r="10" spans="1:13" x14ac:dyDescent="0.2">
      <c r="A10" s="34" t="s">
        <v>139</v>
      </c>
      <c r="B10" s="28">
        <f>+DOrg!C8-'DCap 04'!C16</f>
        <v>0</v>
      </c>
      <c r="C10" s="28">
        <f>+DOrg!D8-'DCap 04'!D16</f>
        <v>0</v>
      </c>
      <c r="D10" s="28">
        <f>+DOrg!E8-'DCap 04'!E16</f>
        <v>0</v>
      </c>
      <c r="E10" s="28"/>
      <c r="F10" s="28">
        <f>+DOrg!G8-'DCap 04'!G16</f>
        <v>0</v>
      </c>
      <c r="G10" s="28"/>
      <c r="H10" s="28">
        <f>+DOrg!I8-'DCap 04'!I16</f>
        <v>0</v>
      </c>
      <c r="I10" s="47"/>
    </row>
    <row r="11" spans="1:13" x14ac:dyDescent="0.2">
      <c r="A11" s="34" t="s">
        <v>140</v>
      </c>
      <c r="B11" s="28">
        <f>+DOrg!C9-'DCap 0501'!C16</f>
        <v>0</v>
      </c>
      <c r="C11" s="28">
        <f>+DOrg!D9-'DCap 0501'!D16</f>
        <v>0</v>
      </c>
      <c r="D11" s="28">
        <f>+DOrg!E9-'DCap 0501'!E16</f>
        <v>0</v>
      </c>
      <c r="E11" s="28"/>
      <c r="F11" s="28">
        <f>+DOrg!G9-'DCap 0501'!G16</f>
        <v>0</v>
      </c>
      <c r="G11" s="28"/>
      <c r="H11" s="28">
        <f>+DOrg!I9-'DCap 0501'!I16</f>
        <v>0</v>
      </c>
      <c r="I11" s="47"/>
    </row>
    <row r="12" spans="1:13" x14ac:dyDescent="0.2">
      <c r="A12" s="34" t="s">
        <v>141</v>
      </c>
      <c r="B12" s="28">
        <f>+DOrg!C13-'DCap 0701'!C16</f>
        <v>0</v>
      </c>
      <c r="C12" s="28">
        <f>+DOrg!D13-'DCap 0701'!D16</f>
        <v>0</v>
      </c>
      <c r="D12" s="28">
        <f>+DOrg!E13-'DCap 0701'!E16</f>
        <v>0</v>
      </c>
      <c r="E12" s="28"/>
      <c r="F12" s="28">
        <f>+DOrg!G13-'DCap 0701'!G16</f>
        <v>0</v>
      </c>
      <c r="G12" s="28"/>
      <c r="H12" s="28">
        <f>+DOrg!I13-'DCap 0701'!I16</f>
        <v>0</v>
      </c>
      <c r="I12" s="47"/>
    </row>
    <row r="13" spans="1:13" x14ac:dyDescent="0.2">
      <c r="A13" s="34" t="s">
        <v>142</v>
      </c>
      <c r="B13" s="28">
        <f>+DOrg!C17-'DCap 08'!C16</f>
        <v>0</v>
      </c>
      <c r="C13" s="28">
        <f>+DOrg!D17-'DCap 08'!D16</f>
        <v>0</v>
      </c>
      <c r="D13" s="28">
        <f>+DOrg!E17-'DCap 08'!E16</f>
        <v>0</v>
      </c>
      <c r="E13" s="28"/>
      <c r="F13" s="28">
        <f>+DOrg!G17-'DCap 08'!G16</f>
        <v>0</v>
      </c>
      <c r="G13" s="28"/>
      <c r="H13" s="28">
        <f>+DOrg!I17-'DCap 08'!I16</f>
        <v>0</v>
      </c>
      <c r="I13" s="47"/>
    </row>
    <row r="14" spans="1:13" x14ac:dyDescent="0.2">
      <c r="A14" s="34" t="s">
        <v>143</v>
      </c>
      <c r="B14" s="28">
        <f>+DOrg!C15-'DCap 0703'!C17</f>
        <v>0</v>
      </c>
      <c r="C14" s="28">
        <f>+DOrg!D15-'DCap 0703'!D17</f>
        <v>0</v>
      </c>
      <c r="D14" s="28">
        <f>+DOrg!E15-'DCap 0703'!E17</f>
        <v>0</v>
      </c>
      <c r="E14" s="28"/>
      <c r="F14" s="28">
        <f>+DOrg!G15-'DCap 0703'!G17</f>
        <v>0</v>
      </c>
      <c r="G14" s="28"/>
      <c r="H14" s="28">
        <f>+DOrg!I15-'DCap 0703'!I17</f>
        <v>0</v>
      </c>
      <c r="I14" s="47"/>
    </row>
    <row r="15" spans="1:13" x14ac:dyDescent="0.2">
      <c r="A15" s="34" t="s">
        <v>144</v>
      </c>
      <c r="B15" s="28">
        <f>+DOrg!C29-'DCap 06'!C17</f>
        <v>0</v>
      </c>
      <c r="C15" s="28">
        <f>+DOrg!D29-'DCap 06'!D17</f>
        <v>0</v>
      </c>
      <c r="D15" s="28">
        <f>+DOrg!E29-'DCap 06'!E17</f>
        <v>0</v>
      </c>
      <c r="E15" s="28"/>
      <c r="F15" s="28">
        <f>+DOrg!G29-'DCap 06'!G17</f>
        <v>0</v>
      </c>
      <c r="G15" s="28"/>
      <c r="H15" s="28">
        <f>+DOrg!I29-'DCap 06'!I17</f>
        <v>0</v>
      </c>
      <c r="I15" s="4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Q35"/>
  <sheetViews>
    <sheetView zoomScaleNormal="100" workbookViewId="0">
      <selection activeCell="B17" sqref="B17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89" bestFit="1" customWidth="1"/>
    <col min="7" max="7" width="11.140625" bestFit="1" customWidth="1"/>
    <col min="8" max="8" width="7.42578125" style="89" bestFit="1" customWidth="1"/>
    <col min="9" max="9" width="10.42578125" bestFit="1" customWidth="1"/>
    <col min="10" max="10" width="10.5703125" style="89" bestFit="1" customWidth="1"/>
    <col min="11" max="11" width="6.85546875" style="89" customWidth="1"/>
    <col min="12" max="12" width="14.5703125" style="53" bestFit="1" customWidth="1"/>
  </cols>
  <sheetData>
    <row r="2" spans="1:17" x14ac:dyDescent="0.2">
      <c r="F2"/>
      <c r="H2"/>
      <c r="J2"/>
      <c r="K2"/>
      <c r="L2"/>
    </row>
    <row r="3" spans="1:17" ht="15" x14ac:dyDescent="0.25">
      <c r="B3" s="7" t="s">
        <v>221</v>
      </c>
      <c r="F3"/>
      <c r="H3"/>
      <c r="J3"/>
      <c r="K3"/>
      <c r="L3"/>
    </row>
    <row r="4" spans="1:17" ht="15" customHeight="1" x14ac:dyDescent="0.2">
      <c r="F4"/>
      <c r="H4"/>
      <c r="J4"/>
      <c r="K4"/>
      <c r="L4"/>
    </row>
    <row r="5" spans="1:17" ht="15" customHeight="1" x14ac:dyDescent="0.2">
      <c r="F5"/>
      <c r="H5"/>
      <c r="J5"/>
      <c r="K5"/>
      <c r="L5"/>
    </row>
    <row r="6" spans="1:17" ht="15" customHeight="1" x14ac:dyDescent="0.2">
      <c r="F6"/>
      <c r="H6"/>
      <c r="J6"/>
      <c r="K6"/>
      <c r="L6"/>
    </row>
    <row r="7" spans="1:17" ht="15" customHeight="1" x14ac:dyDescent="0.2">
      <c r="F7"/>
      <c r="H7"/>
      <c r="J7"/>
      <c r="K7"/>
      <c r="L7"/>
    </row>
    <row r="8" spans="1:17" ht="15" customHeight="1" x14ac:dyDescent="0.2">
      <c r="F8"/>
      <c r="H8"/>
      <c r="J8"/>
      <c r="K8"/>
      <c r="L8"/>
    </row>
    <row r="9" spans="1:17" ht="15" customHeight="1" x14ac:dyDescent="0.2">
      <c r="F9"/>
      <c r="H9"/>
      <c r="J9"/>
      <c r="K9"/>
      <c r="L9"/>
    </row>
    <row r="10" spans="1:17" ht="15" customHeight="1" x14ac:dyDescent="0.2">
      <c r="F10"/>
      <c r="H10"/>
      <c r="J10"/>
      <c r="K10"/>
      <c r="L10"/>
    </row>
    <row r="11" spans="1:17" ht="15" customHeight="1" x14ac:dyDescent="0.2">
      <c r="F11"/>
      <c r="H11"/>
      <c r="J11"/>
      <c r="K11"/>
      <c r="L11"/>
    </row>
    <row r="12" spans="1:17" ht="15" customHeight="1" x14ac:dyDescent="0.2">
      <c r="F12"/>
      <c r="H12"/>
      <c r="J12"/>
      <c r="K12"/>
      <c r="L12"/>
    </row>
    <row r="13" spans="1:17" ht="15" customHeight="1" x14ac:dyDescent="0.2">
      <c r="F13"/>
      <c r="H13"/>
      <c r="J13"/>
      <c r="K13"/>
      <c r="L13"/>
    </row>
    <row r="14" spans="1:17" ht="15" customHeight="1" x14ac:dyDescent="0.2">
      <c r="F14"/>
      <c r="H14"/>
      <c r="J14"/>
      <c r="K14"/>
      <c r="L14"/>
    </row>
    <row r="15" spans="1:17" ht="15" customHeight="1" x14ac:dyDescent="0.2">
      <c r="F15"/>
      <c r="H15"/>
      <c r="J15"/>
      <c r="K15"/>
      <c r="L15"/>
    </row>
    <row r="16" spans="1:17" s="6" customFormat="1" ht="19.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">
      <c r="F17"/>
      <c r="H17"/>
      <c r="J17"/>
      <c r="K17"/>
      <c r="L17"/>
    </row>
    <row r="18" spans="1:17" x14ac:dyDescent="0.2">
      <c r="F18"/>
      <c r="H18"/>
      <c r="J18"/>
      <c r="K18"/>
      <c r="L18"/>
    </row>
    <row r="19" spans="1:17" x14ac:dyDescent="0.2">
      <c r="F19"/>
      <c r="H19"/>
      <c r="J19"/>
      <c r="K19"/>
      <c r="L19"/>
    </row>
    <row r="20" spans="1:17" x14ac:dyDescent="0.2">
      <c r="F20"/>
      <c r="H20"/>
      <c r="J20"/>
      <c r="K20"/>
      <c r="L20"/>
    </row>
    <row r="21" spans="1:17" x14ac:dyDescent="0.2">
      <c r="F21"/>
      <c r="H21"/>
      <c r="J21"/>
      <c r="K21"/>
      <c r="L21"/>
    </row>
    <row r="22" spans="1:17" s="83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83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83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83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83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">
      <c r="F27"/>
      <c r="H27"/>
      <c r="J27"/>
      <c r="K27"/>
      <c r="L27"/>
    </row>
    <row r="28" spans="1:17" ht="15" customHeight="1" x14ac:dyDescent="0.2">
      <c r="F28"/>
      <c r="H28"/>
      <c r="J28"/>
      <c r="K28"/>
      <c r="L28"/>
    </row>
    <row r="29" spans="1:17" ht="15" customHeight="1" x14ac:dyDescent="0.2">
      <c r="F29"/>
      <c r="H29"/>
      <c r="J29"/>
      <c r="K29"/>
      <c r="L29"/>
    </row>
    <row r="30" spans="1:17" s="6" customFormat="1" ht="19.5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">
      <c r="F31"/>
      <c r="H31"/>
      <c r="J31"/>
      <c r="K31"/>
      <c r="L31"/>
    </row>
    <row r="32" spans="1:17" x14ac:dyDescent="0.2">
      <c r="F32"/>
      <c r="H32"/>
      <c r="J32"/>
      <c r="K32"/>
      <c r="L32"/>
    </row>
    <row r="33" spans="2:12" x14ac:dyDescent="0.2">
      <c r="F33"/>
      <c r="H33"/>
      <c r="J33"/>
      <c r="K33"/>
      <c r="L33"/>
    </row>
    <row r="35" spans="2:12" x14ac:dyDescent="0.2">
      <c r="B35" s="39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S137"/>
  <sheetViews>
    <sheetView topLeftCell="B21" zoomScaleNormal="100" workbookViewId="0">
      <selection activeCell="I43" sqref="I4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89" customWidth="1"/>
    <col min="5" max="5" width="13.28515625" bestFit="1" customWidth="1"/>
    <col min="6" max="6" width="7.7109375" style="89" customWidth="1"/>
    <col min="7" max="7" width="13.28515625" bestFit="1" customWidth="1"/>
    <col min="8" max="8" width="6.28515625" style="89" customWidth="1"/>
    <col min="9" max="9" width="10.85546875" bestFit="1" customWidth="1"/>
    <col min="10" max="10" width="6.28515625" style="89" customWidth="1"/>
    <col min="11" max="11" width="13.140625" customWidth="1"/>
    <col min="12" max="12" width="10.7109375" style="89" customWidth="1"/>
    <col min="13" max="13" width="9.5703125" style="89" bestFit="1" customWidth="1"/>
    <col min="14" max="14" width="11.28515625" customWidth="1"/>
    <col min="15" max="15" width="11.42578125" style="89"/>
    <col min="16" max="16" width="7.7109375" style="89" customWidth="1"/>
    <col min="18" max="18" width="6.28515625" customWidth="1"/>
    <col min="19" max="19" width="7.7109375" customWidth="1"/>
  </cols>
  <sheetData>
    <row r="1" spans="1:19" ht="15.75" thickBot="1" x14ac:dyDescent="0.3">
      <c r="A1" s="7" t="s">
        <v>19</v>
      </c>
    </row>
    <row r="2" spans="1:19" x14ac:dyDescent="0.2">
      <c r="A2" s="8" t="s">
        <v>20</v>
      </c>
      <c r="C2" s="156" t="s">
        <v>763</v>
      </c>
      <c r="D2" s="251" t="s">
        <v>146</v>
      </c>
      <c r="E2" s="718" t="s">
        <v>835</v>
      </c>
      <c r="F2" s="719"/>
      <c r="G2" s="719"/>
      <c r="H2" s="719"/>
      <c r="I2" s="719"/>
      <c r="J2" s="719"/>
      <c r="K2" s="719"/>
      <c r="L2" s="719"/>
      <c r="M2" s="720"/>
      <c r="N2" s="718" t="s">
        <v>834</v>
      </c>
      <c r="O2" s="719"/>
      <c r="P2" s="719"/>
      <c r="Q2" s="719"/>
      <c r="R2" s="719"/>
      <c r="S2" s="720"/>
    </row>
    <row r="3" spans="1:19" x14ac:dyDescent="0.2">
      <c r="C3" s="149">
        <v>1</v>
      </c>
      <c r="D3" s="140"/>
      <c r="E3" s="140">
        <v>2</v>
      </c>
      <c r="F3" s="79"/>
      <c r="G3" s="79">
        <v>3</v>
      </c>
      <c r="H3" s="80" t="s">
        <v>36</v>
      </c>
      <c r="I3" s="79">
        <v>4</v>
      </c>
      <c r="J3" s="80" t="s">
        <v>37</v>
      </c>
      <c r="K3" s="79">
        <v>5</v>
      </c>
      <c r="L3" s="79"/>
      <c r="M3" s="141" t="s">
        <v>38</v>
      </c>
      <c r="N3" s="79" t="s">
        <v>525</v>
      </c>
      <c r="O3" s="80" t="s">
        <v>526</v>
      </c>
      <c r="P3" s="80" t="s">
        <v>527</v>
      </c>
      <c r="Q3" s="79" t="s">
        <v>39</v>
      </c>
      <c r="R3" s="80" t="s">
        <v>40</v>
      </c>
      <c r="S3" s="523" t="s">
        <v>352</v>
      </c>
    </row>
    <row r="4" spans="1:19" ht="25.5" x14ac:dyDescent="0.2">
      <c r="A4" s="1"/>
      <c r="B4" s="2" t="s">
        <v>12</v>
      </c>
      <c r="C4" s="150" t="s">
        <v>13</v>
      </c>
      <c r="D4" s="104" t="s">
        <v>428</v>
      </c>
      <c r="E4" s="104" t="s">
        <v>14</v>
      </c>
      <c r="F4" s="81" t="s">
        <v>429</v>
      </c>
      <c r="G4" s="81" t="s">
        <v>15</v>
      </c>
      <c r="H4" s="81" t="s">
        <v>18</v>
      </c>
      <c r="I4" s="81" t="s">
        <v>16</v>
      </c>
      <c r="J4" s="81" t="s">
        <v>18</v>
      </c>
      <c r="K4" s="81" t="s">
        <v>17</v>
      </c>
      <c r="L4" s="81" t="s">
        <v>430</v>
      </c>
      <c r="M4" s="105" t="s">
        <v>18</v>
      </c>
      <c r="N4" s="81" t="s">
        <v>16</v>
      </c>
      <c r="O4" s="81" t="s">
        <v>18</v>
      </c>
      <c r="P4" s="81" t="s">
        <v>824</v>
      </c>
      <c r="Q4" s="517" t="s">
        <v>17</v>
      </c>
      <c r="R4" s="81" t="s">
        <v>18</v>
      </c>
      <c r="S4" s="524" t="s">
        <v>824</v>
      </c>
    </row>
    <row r="5" spans="1:19" ht="15" customHeight="1" x14ac:dyDescent="0.2">
      <c r="A5" s="19">
        <v>1</v>
      </c>
      <c r="B5" s="19" t="s">
        <v>0</v>
      </c>
      <c r="C5" s="151">
        <v>387544332</v>
      </c>
      <c r="D5" s="244">
        <f>C5/C17</f>
        <v>0.14144170873953482</v>
      </c>
      <c r="E5" s="142">
        <v>383707692.13999999</v>
      </c>
      <c r="F5" s="246">
        <f>E5/E17</f>
        <v>0.13877045016857223</v>
      </c>
      <c r="G5" s="128">
        <v>252691036.33000001</v>
      </c>
      <c r="H5" s="41">
        <f t="shared" ref="H5:H10" si="0">+G5/E5</f>
        <v>0.65855087480967911</v>
      </c>
      <c r="I5" s="128">
        <v>252390855.47999999</v>
      </c>
      <c r="J5" s="41">
        <f t="shared" ref="J5:J17" si="1">+I5/E5</f>
        <v>0.65776855833245162</v>
      </c>
      <c r="K5" s="128">
        <v>251665683.40000001</v>
      </c>
      <c r="L5" s="246">
        <f>K5/K17</f>
        <v>0.17736247655802259</v>
      </c>
      <c r="M5" s="145">
        <f t="shared" ref="M5:M17" si="2">+K5/E5</f>
        <v>0.65587865074171359</v>
      </c>
      <c r="N5" s="518">
        <v>245452124.86000001</v>
      </c>
      <c r="O5" s="41">
        <v>0.65440207574727016</v>
      </c>
      <c r="P5" s="525">
        <f>+I5/N5-1</f>
        <v>2.826918130758771E-2</v>
      </c>
      <c r="Q5" s="128">
        <v>244935044.68000001</v>
      </c>
      <c r="R5" s="41">
        <v>0.65302348371710228</v>
      </c>
      <c r="S5" s="525">
        <f>+K5/Q5-1</f>
        <v>2.747928018546042E-2</v>
      </c>
    </row>
    <row r="6" spans="1:19" ht="15" customHeight="1" x14ac:dyDescent="0.2">
      <c r="A6" s="20">
        <v>2</v>
      </c>
      <c r="B6" s="20" t="s">
        <v>1</v>
      </c>
      <c r="C6" s="151">
        <v>672520213.84000003</v>
      </c>
      <c r="D6" s="244">
        <f>C6/C17</f>
        <v>0.24544910182664462</v>
      </c>
      <c r="E6" s="142">
        <v>619850166.21000004</v>
      </c>
      <c r="F6" s="246">
        <f>E6/E17</f>
        <v>0.22417295343310922</v>
      </c>
      <c r="G6" s="128">
        <v>571000304.53999996</v>
      </c>
      <c r="H6" s="264">
        <f t="shared" si="0"/>
        <v>0.92119085493081865</v>
      </c>
      <c r="I6" s="128">
        <v>548682968.30999994</v>
      </c>
      <c r="J6" s="264">
        <f t="shared" si="1"/>
        <v>0.88518645024305886</v>
      </c>
      <c r="K6" s="128">
        <v>274055539.55000001</v>
      </c>
      <c r="L6" s="388">
        <f>K6/K17</f>
        <v>0.19314182431371218</v>
      </c>
      <c r="M6" s="170">
        <f t="shared" si="2"/>
        <v>0.44213191266153873</v>
      </c>
      <c r="N6" s="519">
        <v>571264208.99000001</v>
      </c>
      <c r="O6" s="264">
        <v>0.86676718147561282</v>
      </c>
      <c r="P6" s="525">
        <f t="shared" ref="P6:P17" si="3">+I6/N6-1</f>
        <v>-3.9528540952922464E-2</v>
      </c>
      <c r="Q6" s="128">
        <v>280391453.69</v>
      </c>
      <c r="R6" s="264">
        <v>0.42543206138262624</v>
      </c>
      <c r="S6" s="526">
        <f>+K6/Q6-1</f>
        <v>-2.259667353130157E-2</v>
      </c>
    </row>
    <row r="7" spans="1:19" ht="15" customHeight="1" x14ac:dyDescent="0.2">
      <c r="A7" s="20">
        <v>3</v>
      </c>
      <c r="B7" s="20" t="s">
        <v>2</v>
      </c>
      <c r="C7" s="151">
        <v>16428635.050000001</v>
      </c>
      <c r="D7" s="244">
        <f>C7/C17</f>
        <v>5.9959442620108128E-3</v>
      </c>
      <c r="E7" s="142">
        <v>16428635.050000001</v>
      </c>
      <c r="F7" s="246">
        <f>E7/E17</f>
        <v>5.9415256150556154E-3</v>
      </c>
      <c r="G7" s="128">
        <v>5661094.9400000004</v>
      </c>
      <c r="H7" s="264">
        <f t="shared" si="0"/>
        <v>0.3445870532013553</v>
      </c>
      <c r="I7" s="128">
        <v>5661094.9400000004</v>
      </c>
      <c r="J7" s="264">
        <f t="shared" si="1"/>
        <v>0.3445870532013553</v>
      </c>
      <c r="K7" s="128">
        <v>5661094.9400000004</v>
      </c>
      <c r="L7" s="388">
        <f>K7/K17</f>
        <v>3.9896810920884195E-3</v>
      </c>
      <c r="M7" s="170">
        <f>+K7/E7</f>
        <v>0.3445870532013553</v>
      </c>
      <c r="N7" s="519">
        <v>10767853.82</v>
      </c>
      <c r="O7" s="264">
        <v>0.48723320452488689</v>
      </c>
      <c r="P7" s="525">
        <f t="shared" si="3"/>
        <v>-0.47425967749625331</v>
      </c>
      <c r="Q7" s="128">
        <v>10767853.82</v>
      </c>
      <c r="R7" s="264">
        <v>0.48723320452488689</v>
      </c>
      <c r="S7" s="526">
        <f>+K7/Q7-1</f>
        <v>-0.47425967749625331</v>
      </c>
    </row>
    <row r="8" spans="1:19" ht="15" customHeight="1" x14ac:dyDescent="0.2">
      <c r="A8" s="20">
        <v>4</v>
      </c>
      <c r="B8" s="20" t="s">
        <v>3</v>
      </c>
      <c r="C8" s="151">
        <v>1095173846.0599999</v>
      </c>
      <c r="D8" s="342">
        <f>C8/C17</f>
        <v>0.39970462051184036</v>
      </c>
      <c r="E8" s="142">
        <v>1203000024.72</v>
      </c>
      <c r="F8" s="388">
        <f>E8/E17</f>
        <v>0.43507299541518629</v>
      </c>
      <c r="G8" s="128">
        <v>1055629253.75</v>
      </c>
      <c r="H8" s="264">
        <f t="shared" si="0"/>
        <v>0.8774972835064565</v>
      </c>
      <c r="I8" s="128">
        <v>1033555204.92</v>
      </c>
      <c r="J8" s="264">
        <f t="shared" si="1"/>
        <v>0.85914811611127062</v>
      </c>
      <c r="K8" s="128">
        <v>700625822.38</v>
      </c>
      <c r="L8" s="388">
        <f>K8/K17</f>
        <v>0.49376907220326272</v>
      </c>
      <c r="M8" s="405">
        <f t="shared" si="2"/>
        <v>0.58239884287872035</v>
      </c>
      <c r="N8" s="519">
        <v>929135051.02999997</v>
      </c>
      <c r="O8" s="264">
        <v>0.83950064376098177</v>
      </c>
      <c r="P8" s="525">
        <f t="shared" si="3"/>
        <v>0.11238425864382595</v>
      </c>
      <c r="Q8" s="128">
        <v>630048202.45000005</v>
      </c>
      <c r="R8" s="264">
        <v>0.56926694453177662</v>
      </c>
      <c r="S8" s="526">
        <f>+K8/Q8-1</f>
        <v>0.11201939733428712</v>
      </c>
    </row>
    <row r="9" spans="1:19" ht="15" customHeight="1" x14ac:dyDescent="0.2">
      <c r="A9" s="48">
        <v>5</v>
      </c>
      <c r="B9" s="48" t="s">
        <v>441</v>
      </c>
      <c r="C9" s="168">
        <v>38862805.329999998</v>
      </c>
      <c r="D9" s="495">
        <f>C9/C17</f>
        <v>1.4183723353453926E-2</v>
      </c>
      <c r="E9" s="497">
        <v>12965270.300000001</v>
      </c>
      <c r="F9" s="574">
        <f>E9/E17</f>
        <v>4.6889766166891512E-3</v>
      </c>
      <c r="G9" s="49">
        <v>0</v>
      </c>
      <c r="H9" s="264">
        <f t="shared" si="0"/>
        <v>0</v>
      </c>
      <c r="I9" s="49">
        <v>0</v>
      </c>
      <c r="J9" s="264">
        <f t="shared" si="1"/>
        <v>0</v>
      </c>
      <c r="K9" s="49">
        <v>0</v>
      </c>
      <c r="L9" s="388">
        <f>K9/K17</f>
        <v>0</v>
      </c>
      <c r="M9" s="405">
        <f t="shared" si="2"/>
        <v>0</v>
      </c>
      <c r="N9" s="520">
        <v>0</v>
      </c>
      <c r="O9" s="264">
        <v>0</v>
      </c>
      <c r="P9" s="525" t="s">
        <v>127</v>
      </c>
      <c r="Q9" s="49">
        <v>0</v>
      </c>
      <c r="R9" s="70">
        <v>0</v>
      </c>
      <c r="S9" s="573" t="s">
        <v>127</v>
      </c>
    </row>
    <row r="10" spans="1:19" ht="15" customHeight="1" x14ac:dyDescent="0.2">
      <c r="A10" s="9"/>
      <c r="B10" s="2" t="s">
        <v>4</v>
      </c>
      <c r="C10" s="154">
        <f>SUM(C5:C9)</f>
        <v>2210529832.2799997</v>
      </c>
      <c r="D10" s="496">
        <f>C10/C17</f>
        <v>0.8067750986934844</v>
      </c>
      <c r="E10" s="144">
        <f>SUM(E5:E9)</f>
        <v>2235951788.4200001</v>
      </c>
      <c r="F10" s="247">
        <f>E10/E17</f>
        <v>0.80864690124861249</v>
      </c>
      <c r="G10" s="76">
        <f>SUM(G5:G9)</f>
        <v>1884981689.5599999</v>
      </c>
      <c r="H10" s="82">
        <f t="shared" si="0"/>
        <v>0.84303324397347246</v>
      </c>
      <c r="I10" s="76">
        <f>SUM(I5:I9)</f>
        <v>1840290123.6500001</v>
      </c>
      <c r="J10" s="82">
        <f t="shared" si="1"/>
        <v>0.82304552950598808</v>
      </c>
      <c r="K10" s="76">
        <f>SUM(K5:K8)</f>
        <v>1232008140.27</v>
      </c>
      <c r="L10" s="247">
        <f>K10/K17</f>
        <v>0.86826305416708582</v>
      </c>
      <c r="M10" s="162">
        <f t="shared" si="2"/>
        <v>0.55099942076147312</v>
      </c>
      <c r="N10" s="521">
        <f>SUM(N5:N9)</f>
        <v>1756619238.7</v>
      </c>
      <c r="O10" s="82">
        <v>0.80952716153119564</v>
      </c>
      <c r="P10" s="527">
        <f t="shared" si="3"/>
        <v>4.7631770793949313E-2</v>
      </c>
      <c r="Q10" s="521">
        <f>SUM(Q5:Q8)</f>
        <v>1166142554.6400001</v>
      </c>
      <c r="R10" s="82">
        <v>0.53740961695096146</v>
      </c>
      <c r="S10" s="527">
        <f>+K10/Q10-1</f>
        <v>5.6481589980509117E-2</v>
      </c>
    </row>
    <row r="11" spans="1:19" ht="15" customHeight="1" x14ac:dyDescent="0.2">
      <c r="A11" s="19">
        <v>6</v>
      </c>
      <c r="B11" s="19" t="s">
        <v>5</v>
      </c>
      <c r="C11" s="151">
        <v>412820589.22000003</v>
      </c>
      <c r="D11" s="244">
        <f>C11/C17</f>
        <v>0.15066676176324106</v>
      </c>
      <c r="E11" s="142">
        <v>404478920.12</v>
      </c>
      <c r="F11" s="246">
        <f>E11/E17</f>
        <v>0.14628250352685351</v>
      </c>
      <c r="G11" s="128">
        <v>209835156.88999999</v>
      </c>
      <c r="H11" s="41">
        <f t="shared" ref="H11:H17" si="4">+G11/E11</f>
        <v>0.51877896832731485</v>
      </c>
      <c r="I11" s="128">
        <v>202665195.06999999</v>
      </c>
      <c r="J11" s="41">
        <f t="shared" si="1"/>
        <v>0.50105255178656449</v>
      </c>
      <c r="K11" s="128">
        <v>115241528.14</v>
      </c>
      <c r="L11" s="246">
        <f>K11/K17</f>
        <v>8.1216964335795699E-2</v>
      </c>
      <c r="M11" s="145">
        <f t="shared" si="2"/>
        <v>0.28491355768505899</v>
      </c>
      <c r="N11" s="128">
        <v>239636771.03</v>
      </c>
      <c r="O11" s="41">
        <v>0.60337484589660106</v>
      </c>
      <c r="P11" s="525">
        <f t="shared" si="3"/>
        <v>-0.15428173147672553</v>
      </c>
      <c r="Q11" s="128">
        <v>138333382.72999999</v>
      </c>
      <c r="R11" s="41">
        <v>0.34830582605630295</v>
      </c>
      <c r="S11" s="525">
        <f t="shared" ref="S11:S17" si="5">+K11/Q11-1</f>
        <v>-0.1669290097175663</v>
      </c>
    </row>
    <row r="12" spans="1:19" ht="15" customHeight="1" x14ac:dyDescent="0.2">
      <c r="A12" s="21">
        <v>7</v>
      </c>
      <c r="B12" s="21" t="s">
        <v>6</v>
      </c>
      <c r="C12" s="168">
        <v>20033976.02</v>
      </c>
      <c r="D12" s="495">
        <f>C12/C17</f>
        <v>7.3117823359513494E-3</v>
      </c>
      <c r="E12" s="498">
        <v>28049062.309999999</v>
      </c>
      <c r="F12" s="248">
        <f>E12/E17</f>
        <v>1.0144130762290931E-2</v>
      </c>
      <c r="G12" s="129">
        <v>23080015.52</v>
      </c>
      <c r="H12" s="371">
        <f t="shared" si="4"/>
        <v>0.82284445964425545</v>
      </c>
      <c r="I12" s="129">
        <v>22810115.52</v>
      </c>
      <c r="J12" s="371">
        <f t="shared" si="1"/>
        <v>0.81322203458715192</v>
      </c>
      <c r="K12" s="129">
        <v>14978344</v>
      </c>
      <c r="L12" s="248">
        <f>K12/K17</f>
        <v>1.0556052580103174E-2</v>
      </c>
      <c r="M12" s="373">
        <f t="shared" si="2"/>
        <v>0.53400515976107865</v>
      </c>
      <c r="N12" s="129">
        <v>27057052.539999999</v>
      </c>
      <c r="O12" s="371">
        <v>0.84515073768895266</v>
      </c>
      <c r="P12" s="528">
        <f t="shared" si="3"/>
        <v>-0.15696229342503243</v>
      </c>
      <c r="Q12" s="129">
        <v>4573283.4000000004</v>
      </c>
      <c r="R12" s="371">
        <v>0.14285051313171018</v>
      </c>
      <c r="S12" s="525">
        <f t="shared" si="5"/>
        <v>2.2751838646168308</v>
      </c>
    </row>
    <row r="13" spans="1:19" ht="15" customHeight="1" x14ac:dyDescent="0.2">
      <c r="A13" s="9"/>
      <c r="B13" s="2" t="s">
        <v>7</v>
      </c>
      <c r="C13" s="154">
        <f>SUM(C11:C12)</f>
        <v>432854565.24000001</v>
      </c>
      <c r="D13" s="496">
        <f>C13/C17</f>
        <v>0.1579785440991924</v>
      </c>
      <c r="E13" s="144">
        <f>SUM(E11:E12)</f>
        <v>432527982.43000001</v>
      </c>
      <c r="F13" s="247">
        <f>E13/E17</f>
        <v>0.15642663428914444</v>
      </c>
      <c r="G13" s="76">
        <f>SUM(G11:G12)</f>
        <v>232915172.41</v>
      </c>
      <c r="H13" s="82">
        <f t="shared" si="4"/>
        <v>0.53849735016322275</v>
      </c>
      <c r="I13" s="76">
        <f>SUM(I11:I12)</f>
        <v>225475310.59</v>
      </c>
      <c r="J13" s="82">
        <f t="shared" si="1"/>
        <v>0.52129647040001803</v>
      </c>
      <c r="K13" s="76">
        <f>SUM(K11:K12)</f>
        <v>130219872.14</v>
      </c>
      <c r="L13" s="247">
        <f>K13/K17</f>
        <v>9.177301691589887E-2</v>
      </c>
      <c r="M13" s="162">
        <f t="shared" si="2"/>
        <v>0.30106693076458857</v>
      </c>
      <c r="N13" s="521">
        <f>SUM(N11:N12)</f>
        <v>266693823.56999999</v>
      </c>
      <c r="O13" s="82">
        <v>0.621410202142052</v>
      </c>
      <c r="P13" s="527">
        <f t="shared" si="3"/>
        <v>-0.1545536841770212</v>
      </c>
      <c r="Q13" s="521">
        <f>SUM(Q11:Q12)</f>
        <v>142906666.13</v>
      </c>
      <c r="R13" s="82">
        <v>0.33297981594981124</v>
      </c>
      <c r="S13" s="527">
        <f t="shared" si="5"/>
        <v>-8.8776782312303126E-2</v>
      </c>
    </row>
    <row r="14" spans="1:19" ht="15" customHeight="1" x14ac:dyDescent="0.2">
      <c r="A14" s="19">
        <v>8</v>
      </c>
      <c r="B14" s="19" t="s">
        <v>8</v>
      </c>
      <c r="C14" s="151">
        <v>43715202.729999997</v>
      </c>
      <c r="D14" s="244">
        <f>C14/C17</f>
        <v>1.5954698498922639E-2</v>
      </c>
      <c r="E14" s="142">
        <v>43715202.729999997</v>
      </c>
      <c r="F14" s="246">
        <f>E14/E17</f>
        <v>1.580989510066718E-2</v>
      </c>
      <c r="G14" s="128">
        <v>26217630.109999999</v>
      </c>
      <c r="H14" s="41">
        <f t="shared" si="4"/>
        <v>0.59973712742290197</v>
      </c>
      <c r="I14" s="128">
        <v>26217630.109999999</v>
      </c>
      <c r="J14" s="41">
        <f t="shared" si="1"/>
        <v>0.59973712742290197</v>
      </c>
      <c r="K14" s="128">
        <v>15153625.32</v>
      </c>
      <c r="L14" s="246">
        <f>K14/K17</f>
        <v>1.0679582846882325E-2</v>
      </c>
      <c r="M14" s="145">
        <f t="shared" si="2"/>
        <v>0.3466442878829582</v>
      </c>
      <c r="N14" s="128">
        <v>22955077.109999999</v>
      </c>
      <c r="O14" s="41">
        <v>0.82114161301270683</v>
      </c>
      <c r="P14" s="525">
        <f t="shared" si="3"/>
        <v>0.14212772992945966</v>
      </c>
      <c r="Q14" s="128">
        <v>13783857.18</v>
      </c>
      <c r="R14" s="41">
        <v>0.49307169233560377</v>
      </c>
      <c r="S14" s="525">
        <f t="shared" si="5"/>
        <v>9.9374806493750967E-2</v>
      </c>
    </row>
    <row r="15" spans="1:19" ht="15" customHeight="1" x14ac:dyDescent="0.2">
      <c r="A15" s="21">
        <v>9</v>
      </c>
      <c r="B15" s="21" t="s">
        <v>9</v>
      </c>
      <c r="C15" s="168">
        <v>52858333.329999998</v>
      </c>
      <c r="D15" s="245">
        <f>C15/C17</f>
        <v>1.9291658708400633E-2</v>
      </c>
      <c r="E15" s="498">
        <v>52858333.329999998</v>
      </c>
      <c r="F15" s="248">
        <f>E15/E17</f>
        <v>1.9116569361575964E-2</v>
      </c>
      <c r="G15" s="129">
        <v>41552560.100000001</v>
      </c>
      <c r="H15" s="371">
        <f t="shared" si="4"/>
        <v>0.78611181023402887</v>
      </c>
      <c r="I15" s="129">
        <v>41552560.100000001</v>
      </c>
      <c r="J15" s="371">
        <f t="shared" si="1"/>
        <v>0.78611181023402887</v>
      </c>
      <c r="K15" s="129">
        <v>41552560.100000001</v>
      </c>
      <c r="L15" s="248">
        <f>K15/K17</f>
        <v>2.9284346070132798E-2</v>
      </c>
      <c r="M15" s="373">
        <f t="shared" si="2"/>
        <v>0.78611181023402887</v>
      </c>
      <c r="N15" s="129">
        <v>41491760.479999997</v>
      </c>
      <c r="O15" s="371">
        <v>0.32485230362106082</v>
      </c>
      <c r="P15" s="528">
        <f t="shared" si="3"/>
        <v>1.4653420172257015E-3</v>
      </c>
      <c r="Q15" s="129">
        <v>41491760.479999997</v>
      </c>
      <c r="R15" s="371">
        <v>0.32485230362106082</v>
      </c>
      <c r="S15" s="528">
        <f t="shared" si="5"/>
        <v>1.4653420172257015E-3</v>
      </c>
    </row>
    <row r="16" spans="1:19" ht="15" customHeight="1" thickBot="1" x14ac:dyDescent="0.25">
      <c r="A16" s="9"/>
      <c r="B16" s="2" t="s">
        <v>10</v>
      </c>
      <c r="C16" s="154">
        <f>SUM(C14:C15)</f>
        <v>96573536.060000002</v>
      </c>
      <c r="D16" s="243">
        <f>C16/C17</f>
        <v>3.5246357207323276E-2</v>
      </c>
      <c r="E16" s="144">
        <f>SUM(E14:E15)</f>
        <v>96573536.060000002</v>
      </c>
      <c r="F16" s="247">
        <f>E16/E17</f>
        <v>3.4926464462243144E-2</v>
      </c>
      <c r="G16" s="76">
        <f>SUM(G14:G15)</f>
        <v>67770190.210000008</v>
      </c>
      <c r="H16" s="82">
        <f t="shared" si="4"/>
        <v>0.70174701036001397</v>
      </c>
      <c r="I16" s="76">
        <f>SUM(I14:I15)</f>
        <v>67770190.210000008</v>
      </c>
      <c r="J16" s="82">
        <f t="shared" si="1"/>
        <v>0.70174701036001397</v>
      </c>
      <c r="K16" s="76">
        <f>SUM(K14:K15)</f>
        <v>56706185.420000002</v>
      </c>
      <c r="L16" s="247">
        <f>K16/K17</f>
        <v>3.9963928917015126E-2</v>
      </c>
      <c r="M16" s="162">
        <f t="shared" si="2"/>
        <v>0.58718141359936449</v>
      </c>
      <c r="N16" s="521">
        <f>SUM(N14:N15)</f>
        <v>64446837.589999996</v>
      </c>
      <c r="O16" s="82">
        <v>0.41396971781086234</v>
      </c>
      <c r="P16" s="527">
        <f t="shared" si="3"/>
        <v>5.1567349838678389E-2</v>
      </c>
      <c r="Q16" s="521">
        <f>SUM(Q14:Q15)</f>
        <v>55275617.659999996</v>
      </c>
      <c r="R16" s="82">
        <v>0.35505903315389226</v>
      </c>
      <c r="S16" s="527">
        <f t="shared" si="5"/>
        <v>2.5880629119323872E-2</v>
      </c>
    </row>
    <row r="17" spans="1:19" s="6" customFormat="1" ht="19.5" customHeight="1" thickBot="1" x14ac:dyDescent="0.25">
      <c r="A17" s="5"/>
      <c r="B17" s="4" t="s">
        <v>11</v>
      </c>
      <c r="C17" s="155">
        <f>+C10+C13+C16</f>
        <v>2739957933.5799994</v>
      </c>
      <c r="D17" s="386"/>
      <c r="E17" s="147">
        <f>+E10+E13+E16</f>
        <v>2765053306.9099998</v>
      </c>
      <c r="F17" s="249"/>
      <c r="G17" s="147">
        <f>+G10+G13+G16</f>
        <v>2185667052.1799998</v>
      </c>
      <c r="H17" s="172">
        <f t="shared" si="4"/>
        <v>0.79046109046719415</v>
      </c>
      <c r="I17" s="147">
        <f>+I10+I13+I16</f>
        <v>2133535624.45</v>
      </c>
      <c r="J17" s="172">
        <f t="shared" si="1"/>
        <v>0.77160741137185063</v>
      </c>
      <c r="K17" s="147">
        <f>+K10+K13+K16</f>
        <v>1418934197.8300002</v>
      </c>
      <c r="L17" s="249"/>
      <c r="M17" s="165">
        <f t="shared" si="2"/>
        <v>0.51316703163878108</v>
      </c>
      <c r="N17" s="529">
        <f>N10+N13+N16</f>
        <v>2087759899.8599999</v>
      </c>
      <c r="O17" s="172">
        <v>0.75786599669577004</v>
      </c>
      <c r="P17" s="530">
        <f t="shared" si="3"/>
        <v>2.1925761000136879E-2</v>
      </c>
      <c r="Q17" s="529">
        <f>+Q10+Q13+Q16</f>
        <v>1364324838.4300001</v>
      </c>
      <c r="R17" s="172">
        <v>0.49525589775092588</v>
      </c>
      <c r="S17" s="530">
        <f t="shared" si="5"/>
        <v>4.0026654841849751E-2</v>
      </c>
    </row>
    <row r="18" spans="1:19" x14ac:dyDescent="0.2">
      <c r="D18" s="453"/>
      <c r="E18" s="39"/>
      <c r="G18" s="39"/>
      <c r="I18" s="39"/>
      <c r="K18" s="39"/>
    </row>
    <row r="19" spans="1:19" x14ac:dyDescent="0.2">
      <c r="A19" s="8" t="s">
        <v>837</v>
      </c>
      <c r="F19" s="389"/>
      <c r="G19" s="238"/>
      <c r="H19" s="389"/>
      <c r="K19" s="717"/>
      <c r="L19" s="717"/>
    </row>
    <row r="20" spans="1:19" x14ac:dyDescent="0.2">
      <c r="C20" s="14"/>
      <c r="D20" s="14"/>
      <c r="E20" s="14"/>
      <c r="F20" s="15"/>
      <c r="G20" s="14"/>
      <c r="H20" s="15"/>
      <c r="I20" s="14"/>
      <c r="J20" s="15"/>
      <c r="N20" s="79"/>
      <c r="O20" s="80"/>
    </row>
    <row r="21" spans="1:19" ht="38.25" x14ac:dyDescent="0.2">
      <c r="A21" s="1"/>
      <c r="B21" s="2" t="s">
        <v>12</v>
      </c>
      <c r="C21" s="3" t="s">
        <v>514</v>
      </c>
      <c r="D21" s="3" t="s">
        <v>436</v>
      </c>
      <c r="E21" s="81" t="s">
        <v>343</v>
      </c>
      <c r="F21" s="3"/>
      <c r="G21" s="3" t="s">
        <v>344</v>
      </c>
      <c r="H21" s="3"/>
      <c r="I21" s="3" t="s">
        <v>345</v>
      </c>
      <c r="J21" s="3"/>
      <c r="K21" s="81" t="s">
        <v>412</v>
      </c>
      <c r="L21" s="81" t="s">
        <v>432</v>
      </c>
      <c r="M21" s="81" t="s">
        <v>398</v>
      </c>
      <c r="N21" s="51"/>
      <c r="O21" s="81" t="s">
        <v>346</v>
      </c>
      <c r="P21" s="81"/>
    </row>
    <row r="22" spans="1:19" x14ac:dyDescent="0.2">
      <c r="A22" s="19">
        <v>1</v>
      </c>
      <c r="B22" s="19" t="s">
        <v>0</v>
      </c>
      <c r="C22" s="128">
        <v>0</v>
      </c>
      <c r="D22" s="128">
        <v>0</v>
      </c>
      <c r="E22" s="128">
        <v>45489629.969999999</v>
      </c>
      <c r="F22" s="41"/>
      <c r="G22" s="128">
        <v>49544144.82</v>
      </c>
      <c r="H22" s="41"/>
      <c r="I22" s="697">
        <v>217874.99</v>
      </c>
      <c r="J22" s="41"/>
      <c r="K22" s="26">
        <v>0</v>
      </c>
      <c r="L22" s="26">
        <v>0</v>
      </c>
      <c r="M22" s="26">
        <v>0</v>
      </c>
      <c r="N22" s="320"/>
      <c r="O22" s="128">
        <v>-3836639.86</v>
      </c>
      <c r="P22" s="41"/>
    </row>
    <row r="23" spans="1:19" x14ac:dyDescent="0.2">
      <c r="A23" s="20">
        <v>2</v>
      </c>
      <c r="B23" s="20" t="s">
        <v>1</v>
      </c>
      <c r="C23" s="125">
        <v>2336244.92</v>
      </c>
      <c r="D23" s="125">
        <v>0</v>
      </c>
      <c r="E23" s="125">
        <v>67348955.599999994</v>
      </c>
      <c r="F23" s="264"/>
      <c r="G23" s="125">
        <v>123841666.36</v>
      </c>
      <c r="H23" s="264"/>
      <c r="I23" s="128">
        <v>1486418.21</v>
      </c>
      <c r="J23" s="264"/>
      <c r="K23" s="28">
        <v>0</v>
      </c>
      <c r="L23" s="28">
        <v>0</v>
      </c>
      <c r="M23" s="28">
        <v>0</v>
      </c>
      <c r="N23" s="125"/>
      <c r="O23" s="128">
        <v>-52670047.630000003</v>
      </c>
      <c r="P23" s="41"/>
    </row>
    <row r="24" spans="1:19" x14ac:dyDescent="0.2">
      <c r="A24" s="20">
        <v>3</v>
      </c>
      <c r="B24" s="20" t="s">
        <v>2</v>
      </c>
      <c r="C24" s="125"/>
      <c r="D24" s="125"/>
      <c r="E24" s="125"/>
      <c r="F24" s="264"/>
      <c r="G24" s="125"/>
      <c r="H24" s="264"/>
      <c r="I24" s="604"/>
      <c r="J24" s="264"/>
      <c r="K24" s="28"/>
      <c r="L24" s="28"/>
      <c r="M24" s="28"/>
      <c r="N24" s="125"/>
      <c r="O24" s="128"/>
      <c r="P24" s="41"/>
    </row>
    <row r="25" spans="1:19" x14ac:dyDescent="0.2">
      <c r="A25" s="20">
        <v>4</v>
      </c>
      <c r="B25" s="20" t="s">
        <v>3</v>
      </c>
      <c r="C25" s="125">
        <v>9840700.9100000001</v>
      </c>
      <c r="D25" s="125">
        <v>0</v>
      </c>
      <c r="E25" s="125">
        <v>301479261.98000002</v>
      </c>
      <c r="F25" s="264"/>
      <c r="G25" s="125">
        <v>210336185.71000001</v>
      </c>
      <c r="H25" s="264"/>
      <c r="I25" s="125">
        <v>6842401.4800000004</v>
      </c>
      <c r="J25" s="264"/>
      <c r="K25" s="28">
        <v>0</v>
      </c>
      <c r="L25" s="28">
        <v>0</v>
      </c>
      <c r="M25" s="442">
        <v>0</v>
      </c>
      <c r="N25" s="424"/>
      <c r="O25" s="128">
        <v>107826178.66</v>
      </c>
      <c r="P25" s="264"/>
    </row>
    <row r="26" spans="1:19" x14ac:dyDescent="0.2">
      <c r="A26" s="48">
        <v>5</v>
      </c>
      <c r="B26" s="48" t="s">
        <v>441</v>
      </c>
      <c r="C26" s="49">
        <v>0</v>
      </c>
      <c r="D26" s="49">
        <v>0</v>
      </c>
      <c r="E26" s="125">
        <v>0</v>
      </c>
      <c r="F26" s="70"/>
      <c r="G26" s="129">
        <v>25897535.030000001</v>
      </c>
      <c r="H26" s="70"/>
      <c r="I26" s="49">
        <v>0</v>
      </c>
      <c r="J26" s="70"/>
      <c r="K26" s="171">
        <v>0</v>
      </c>
      <c r="L26" s="171">
        <v>0</v>
      </c>
      <c r="M26" s="443">
        <v>0</v>
      </c>
      <c r="N26" s="321"/>
      <c r="O26" s="128">
        <v>-25897535.030000001</v>
      </c>
      <c r="P26" s="70"/>
    </row>
    <row r="27" spans="1:19" x14ac:dyDescent="0.2">
      <c r="A27" s="9"/>
      <c r="B27" s="2" t="s">
        <v>4</v>
      </c>
      <c r="C27" s="17">
        <f>SUM(C22:C26)</f>
        <v>12176945.83</v>
      </c>
      <c r="D27" s="17">
        <f>SUM(D22:D26)</f>
        <v>0</v>
      </c>
      <c r="E27" s="76">
        <f>SUM(E22:E26)</f>
        <v>414317847.55000001</v>
      </c>
      <c r="F27" s="37"/>
      <c r="G27" s="17">
        <f>SUM(G22:G26)</f>
        <v>409619531.91999996</v>
      </c>
      <c r="H27" s="37"/>
      <c r="I27" s="17">
        <f>SUM(I22:I26)</f>
        <v>8546694.6799999997</v>
      </c>
      <c r="J27" s="37"/>
      <c r="K27" s="444">
        <f>SUM(K22:K26)</f>
        <v>0</v>
      </c>
      <c r="L27" s="444">
        <f>SUM(L22:L26)</f>
        <v>0</v>
      </c>
      <c r="M27" s="444">
        <f>SUM(M22:M26)</f>
        <v>0</v>
      </c>
      <c r="N27" s="116"/>
      <c r="O27" s="603">
        <f>SUM(O22:O26)</f>
        <v>25421956.139999993</v>
      </c>
      <c r="P27" s="82"/>
      <c r="Q27" s="39"/>
    </row>
    <row r="28" spans="1:19" x14ac:dyDescent="0.2">
      <c r="A28" s="19">
        <v>6</v>
      </c>
      <c r="B28" s="19" t="s">
        <v>5</v>
      </c>
      <c r="C28" s="128">
        <v>127535.91</v>
      </c>
      <c r="D28" s="128">
        <v>0</v>
      </c>
      <c r="E28" s="128">
        <v>273793145.98000002</v>
      </c>
      <c r="F28" s="41"/>
      <c r="G28" s="128">
        <v>285965970.61000001</v>
      </c>
      <c r="H28" s="41"/>
      <c r="I28" s="128">
        <v>3703619.62</v>
      </c>
      <c r="J28" s="41"/>
      <c r="K28" s="171">
        <v>0</v>
      </c>
      <c r="L28" s="171">
        <v>0</v>
      </c>
      <c r="M28" s="26">
        <v>0</v>
      </c>
      <c r="N28" s="128"/>
      <c r="O28" s="128">
        <v>-8341669.0999999996</v>
      </c>
      <c r="P28" s="41"/>
    </row>
    <row r="29" spans="1:19" x14ac:dyDescent="0.2">
      <c r="A29" s="21">
        <v>7</v>
      </c>
      <c r="B29" s="21" t="s">
        <v>6</v>
      </c>
      <c r="C29" s="129">
        <v>300000</v>
      </c>
      <c r="D29" s="129">
        <v>0</v>
      </c>
      <c r="E29" s="49">
        <v>22298834.91</v>
      </c>
      <c r="F29" s="371"/>
      <c r="G29" s="49">
        <v>14824325.91</v>
      </c>
      <c r="H29" s="371"/>
      <c r="I29" s="129">
        <v>240577.29</v>
      </c>
      <c r="J29" s="371"/>
      <c r="K29" s="30">
        <v>0</v>
      </c>
      <c r="L29" s="30">
        <v>0</v>
      </c>
      <c r="M29" s="443">
        <v>0</v>
      </c>
      <c r="N29" s="321"/>
      <c r="O29" s="128">
        <v>8015086.29</v>
      </c>
      <c r="P29" s="248"/>
    </row>
    <row r="30" spans="1:19" x14ac:dyDescent="0.2">
      <c r="A30" s="9"/>
      <c r="B30" s="2" t="s">
        <v>7</v>
      </c>
      <c r="C30" s="17">
        <f>SUM(C28:C29)</f>
        <v>427535.91000000003</v>
      </c>
      <c r="D30" s="17">
        <f>SUM(D28:D29)</f>
        <v>0</v>
      </c>
      <c r="E30" s="17">
        <f>SUM(E28:E29)</f>
        <v>296091980.89000005</v>
      </c>
      <c r="F30" s="37"/>
      <c r="G30" s="17">
        <f>SUM(G28:G29)</f>
        <v>300790296.52000004</v>
      </c>
      <c r="H30" s="37"/>
      <c r="I30" s="17">
        <f>SUM(I28:I29)</f>
        <v>3944196.91</v>
      </c>
      <c r="J30" s="37"/>
      <c r="K30" s="444">
        <f>SUM(K28:K29)</f>
        <v>0</v>
      </c>
      <c r="L30" s="444">
        <f>SUM(L28:L29)</f>
        <v>0</v>
      </c>
      <c r="M30" s="444">
        <f>SUM(M28:M29)</f>
        <v>0</v>
      </c>
      <c r="N30" s="116"/>
      <c r="O30" s="603">
        <f>SUM(O28:O29)</f>
        <v>-326582.80999999959</v>
      </c>
      <c r="P30" s="82"/>
      <c r="Q30" s="39"/>
    </row>
    <row r="31" spans="1:19" x14ac:dyDescent="0.2">
      <c r="A31" s="19">
        <v>8</v>
      </c>
      <c r="B31" s="19" t="s">
        <v>8</v>
      </c>
      <c r="C31" s="128"/>
      <c r="D31" s="128"/>
      <c r="E31" s="128"/>
      <c r="F31" s="41"/>
      <c r="G31" s="128"/>
      <c r="H31" s="41"/>
      <c r="I31" s="128"/>
      <c r="J31" s="41"/>
      <c r="K31" s="26"/>
      <c r="L31" s="26"/>
      <c r="M31" s="26"/>
      <c r="N31" s="128"/>
      <c r="O31" s="128"/>
      <c r="P31" s="41"/>
    </row>
    <row r="32" spans="1:19" x14ac:dyDescent="0.2">
      <c r="A32" s="21">
        <v>9</v>
      </c>
      <c r="B32" s="21" t="s">
        <v>9</v>
      </c>
      <c r="C32" s="129"/>
      <c r="D32" s="129"/>
      <c r="E32" s="129"/>
      <c r="F32" s="371"/>
      <c r="G32" s="129"/>
      <c r="H32" s="371"/>
      <c r="I32" s="129"/>
      <c r="J32" s="371"/>
      <c r="K32" s="443"/>
      <c r="L32" s="443"/>
      <c r="M32" s="443"/>
      <c r="N32" s="30"/>
      <c r="O32" s="387"/>
      <c r="P32" s="371"/>
    </row>
    <row r="33" spans="1:16" ht="13.5" thickBot="1" x14ac:dyDescent="0.25">
      <c r="A33" s="9"/>
      <c r="B33" s="2" t="s">
        <v>10</v>
      </c>
      <c r="C33" s="17">
        <f>SUM(C31:C32)</f>
        <v>0</v>
      </c>
      <c r="D33" s="17">
        <f>SUM(D31:D32)</f>
        <v>0</v>
      </c>
      <c r="E33" s="445">
        <f>SUM(E31:E32)</f>
        <v>0</v>
      </c>
      <c r="F33" s="446"/>
      <c r="G33" s="445">
        <f>SUM(G31:G32)</f>
        <v>0</v>
      </c>
      <c r="H33" s="446"/>
      <c r="I33" s="445">
        <f>SUM(I31:I32)</f>
        <v>0</v>
      </c>
      <c r="J33" s="446"/>
      <c r="K33" s="444">
        <f>SUM(K31:K32)</f>
        <v>0</v>
      </c>
      <c r="L33" s="444">
        <f>SUM(L31:L32)</f>
        <v>0</v>
      </c>
      <c r="M33" s="444">
        <f>SUM(M31:M32)</f>
        <v>0</v>
      </c>
      <c r="N33" s="444"/>
      <c r="O33" s="447">
        <f>+C33+D33+E33-G33+I33+K33-M33+N33+L33</f>
        <v>0</v>
      </c>
      <c r="P33" s="82"/>
    </row>
    <row r="34" spans="1:16" ht="13.5" thickBot="1" x14ac:dyDescent="0.25">
      <c r="A34" s="5"/>
      <c r="B34" s="4" t="s">
        <v>11</v>
      </c>
      <c r="C34" s="18">
        <f>+C27+C30+C33</f>
        <v>12604481.74</v>
      </c>
      <c r="D34" s="18">
        <f>+D27+D30+D33</f>
        <v>0</v>
      </c>
      <c r="E34" s="18">
        <f>+E27+E30+E33</f>
        <v>710409828.44000006</v>
      </c>
      <c r="F34" s="38"/>
      <c r="G34" s="18">
        <f>+G27+G30+G33</f>
        <v>710409828.44000006</v>
      </c>
      <c r="H34" s="38"/>
      <c r="I34" s="18">
        <f>+I27+I30+I33</f>
        <v>12490891.59</v>
      </c>
      <c r="J34" s="38"/>
      <c r="K34" s="448">
        <f>+K27+K30+K33</f>
        <v>0</v>
      </c>
      <c r="L34" s="448">
        <f>+L27+L30+L33</f>
        <v>0</v>
      </c>
      <c r="M34" s="448">
        <f>+M27+M30+M33</f>
        <v>0</v>
      </c>
      <c r="N34" s="448"/>
      <c r="O34" s="18">
        <f>O27+O30+O33</f>
        <v>25095373.329999994</v>
      </c>
      <c r="P34" s="38"/>
    </row>
    <row r="36" spans="1:16" x14ac:dyDescent="0.2">
      <c r="N36" s="39"/>
    </row>
    <row r="37" spans="1:16" x14ac:dyDescent="0.2">
      <c r="B37" s="39"/>
    </row>
    <row r="136" spans="12:15" x14ac:dyDescent="0.2">
      <c r="L136" s="575"/>
      <c r="O136" s="575"/>
    </row>
    <row r="137" spans="12:15" x14ac:dyDescent="0.2">
      <c r="L137" s="575"/>
      <c r="N137" s="39"/>
      <c r="O137" s="575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P56"/>
  <sheetViews>
    <sheetView topLeftCell="A2" zoomScaleNormal="100" workbookViewId="0">
      <selection activeCell="A38" sqref="A3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89" customWidth="1"/>
    <col min="5" max="5" width="13.28515625" bestFit="1" customWidth="1"/>
    <col min="6" max="6" width="7.7109375" style="89" customWidth="1"/>
    <col min="7" max="7" width="13.28515625" bestFit="1" customWidth="1"/>
    <col min="8" max="8" width="6.28515625" style="89" customWidth="1"/>
    <col min="9" max="9" width="10.85546875" bestFit="1" customWidth="1"/>
    <col min="10" max="10" width="6.28515625" style="89" customWidth="1"/>
    <col min="11" max="11" width="13.140625" customWidth="1"/>
    <col min="12" max="12" width="10.7109375" style="89" customWidth="1"/>
    <col min="13" max="13" width="9.5703125" style="89" bestFit="1" customWidth="1"/>
    <col min="14" max="14" width="11.28515625" customWidth="1"/>
    <col min="15" max="15" width="11.42578125" style="89"/>
    <col min="16" max="16" width="10.5703125" style="89" bestFit="1" customWidth="1"/>
  </cols>
  <sheetData>
    <row r="2" spans="2:16" ht="15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">
      <c r="D3"/>
      <c r="F3"/>
      <c r="H3"/>
      <c r="J3"/>
      <c r="L3"/>
      <c r="M3"/>
      <c r="O3"/>
      <c r="P3"/>
    </row>
    <row r="4" spans="2:16" x14ac:dyDescent="0.2">
      <c r="D4"/>
      <c r="F4"/>
      <c r="H4"/>
      <c r="J4"/>
      <c r="L4"/>
      <c r="M4"/>
      <c r="O4"/>
      <c r="P4"/>
    </row>
    <row r="5" spans="2:16" ht="15" customHeight="1" x14ac:dyDescent="0.2">
      <c r="D5"/>
      <c r="F5"/>
      <c r="H5"/>
      <c r="J5"/>
      <c r="L5"/>
      <c r="M5"/>
      <c r="O5"/>
      <c r="P5"/>
    </row>
    <row r="6" spans="2:16" ht="15" customHeight="1" x14ac:dyDescent="0.2">
      <c r="D6"/>
      <c r="F6"/>
      <c r="H6"/>
      <c r="J6"/>
      <c r="L6"/>
      <c r="M6"/>
      <c r="O6"/>
      <c r="P6"/>
    </row>
    <row r="7" spans="2:16" ht="15" customHeight="1" x14ac:dyDescent="0.2">
      <c r="D7"/>
      <c r="F7"/>
      <c r="H7"/>
      <c r="J7"/>
      <c r="L7"/>
      <c r="M7"/>
      <c r="O7"/>
      <c r="P7"/>
    </row>
    <row r="8" spans="2:16" ht="15" customHeight="1" x14ac:dyDescent="0.2">
      <c r="D8"/>
      <c r="F8"/>
      <c r="H8"/>
      <c r="J8"/>
      <c r="L8"/>
      <c r="M8"/>
      <c r="O8"/>
      <c r="P8"/>
    </row>
    <row r="9" spans="2:16" ht="15" customHeight="1" x14ac:dyDescent="0.2">
      <c r="D9"/>
      <c r="F9"/>
      <c r="H9"/>
      <c r="J9"/>
      <c r="L9"/>
      <c r="M9"/>
      <c r="O9"/>
      <c r="P9"/>
    </row>
    <row r="10" spans="2:16" ht="15" customHeight="1" x14ac:dyDescent="0.2">
      <c r="D10"/>
      <c r="F10"/>
      <c r="H10"/>
      <c r="J10"/>
      <c r="L10"/>
      <c r="M10"/>
      <c r="O10"/>
      <c r="P10"/>
    </row>
    <row r="11" spans="2:16" ht="15" customHeight="1" x14ac:dyDescent="0.2">
      <c r="D11"/>
      <c r="F11"/>
      <c r="H11"/>
      <c r="J11"/>
      <c r="L11"/>
      <c r="M11"/>
      <c r="O11"/>
      <c r="P11"/>
    </row>
    <row r="12" spans="2:16" ht="15" customHeight="1" x14ac:dyDescent="0.2">
      <c r="D12"/>
      <c r="F12"/>
      <c r="H12"/>
      <c r="J12"/>
      <c r="L12"/>
      <c r="M12"/>
      <c r="O12"/>
      <c r="P12"/>
    </row>
    <row r="13" spans="2:16" ht="15" customHeight="1" x14ac:dyDescent="0.2">
      <c r="D13"/>
      <c r="F13"/>
      <c r="H13"/>
      <c r="J13"/>
      <c r="L13"/>
      <c r="M13"/>
      <c r="O13"/>
      <c r="P13"/>
    </row>
    <row r="14" spans="2:16" ht="15" customHeight="1" x14ac:dyDescent="0.2">
      <c r="D14"/>
      <c r="F14"/>
      <c r="H14"/>
      <c r="J14"/>
      <c r="L14"/>
      <c r="M14"/>
      <c r="O14"/>
      <c r="P14"/>
    </row>
    <row r="15" spans="2:16" ht="15" customHeight="1" x14ac:dyDescent="0.2">
      <c r="D15"/>
      <c r="F15"/>
      <c r="H15"/>
      <c r="J15"/>
      <c r="L15"/>
      <c r="M15"/>
      <c r="O15"/>
      <c r="P15"/>
    </row>
    <row r="16" spans="2:16" ht="15" customHeight="1" x14ac:dyDescent="0.2">
      <c r="D16"/>
      <c r="F16"/>
      <c r="H16"/>
      <c r="J16"/>
      <c r="L16"/>
      <c r="M16"/>
      <c r="O16"/>
      <c r="P16"/>
    </row>
    <row r="17" spans="4:16" ht="19.5" customHeight="1" x14ac:dyDescent="0.2">
      <c r="D17"/>
      <c r="F17"/>
      <c r="H17"/>
      <c r="J17"/>
      <c r="L17"/>
      <c r="M17"/>
      <c r="O17"/>
      <c r="P17"/>
    </row>
    <row r="18" spans="4:16" x14ac:dyDescent="0.2">
      <c r="D18"/>
      <c r="F18"/>
      <c r="H18"/>
      <c r="J18"/>
      <c r="L18"/>
      <c r="M18"/>
      <c r="O18"/>
      <c r="P18"/>
    </row>
    <row r="19" spans="4:16" x14ac:dyDescent="0.2">
      <c r="D19"/>
      <c r="F19"/>
      <c r="H19"/>
      <c r="J19"/>
      <c r="L19"/>
      <c r="M19"/>
      <c r="O19"/>
      <c r="P19"/>
    </row>
    <row r="20" spans="4:16" x14ac:dyDescent="0.2">
      <c r="D20"/>
      <c r="F20"/>
      <c r="H20"/>
      <c r="J20"/>
      <c r="L20"/>
      <c r="M20"/>
      <c r="O20"/>
      <c r="P20"/>
    </row>
    <row r="21" spans="4:16" x14ac:dyDescent="0.2">
      <c r="D21"/>
      <c r="F21"/>
      <c r="H21"/>
      <c r="J21"/>
      <c r="L21"/>
      <c r="M21"/>
      <c r="O21"/>
      <c r="P21"/>
    </row>
    <row r="22" spans="4:16" x14ac:dyDescent="0.2">
      <c r="D22"/>
      <c r="F22"/>
      <c r="H22"/>
      <c r="J22"/>
      <c r="L22"/>
      <c r="M22"/>
      <c r="O22"/>
      <c r="P22"/>
    </row>
    <row r="23" spans="4:16" x14ac:dyDescent="0.2">
      <c r="D23"/>
      <c r="F23"/>
      <c r="H23"/>
      <c r="J23"/>
      <c r="L23"/>
      <c r="M23"/>
      <c r="O23"/>
      <c r="P23"/>
    </row>
    <row r="24" spans="4:16" x14ac:dyDescent="0.2">
      <c r="D24"/>
      <c r="F24"/>
      <c r="H24"/>
      <c r="J24"/>
      <c r="L24"/>
      <c r="M24"/>
      <c r="O24"/>
      <c r="P24"/>
    </row>
    <row r="25" spans="4:16" x14ac:dyDescent="0.2">
      <c r="D25"/>
      <c r="F25"/>
      <c r="H25"/>
      <c r="J25"/>
      <c r="L25"/>
      <c r="M25"/>
      <c r="O25"/>
      <c r="P25"/>
    </row>
    <row r="26" spans="4:16" x14ac:dyDescent="0.2">
      <c r="D26"/>
      <c r="F26"/>
      <c r="H26"/>
      <c r="J26"/>
      <c r="L26"/>
      <c r="M26"/>
      <c r="O26"/>
      <c r="P26"/>
    </row>
    <row r="27" spans="4:16" x14ac:dyDescent="0.2">
      <c r="D27"/>
      <c r="F27"/>
      <c r="H27"/>
      <c r="J27"/>
      <c r="L27"/>
      <c r="M27"/>
      <c r="O27"/>
      <c r="P27"/>
    </row>
    <row r="28" spans="4:16" x14ac:dyDescent="0.2">
      <c r="D28"/>
      <c r="F28"/>
      <c r="H28"/>
      <c r="J28"/>
      <c r="L28"/>
      <c r="M28"/>
      <c r="O28"/>
      <c r="P28"/>
    </row>
    <row r="29" spans="4:16" x14ac:dyDescent="0.2">
      <c r="D29"/>
      <c r="F29"/>
      <c r="H29"/>
      <c r="J29"/>
      <c r="L29"/>
      <c r="M29"/>
      <c r="O29"/>
      <c r="P29"/>
    </row>
    <row r="30" spans="4:16" x14ac:dyDescent="0.2">
      <c r="D30"/>
      <c r="F30"/>
      <c r="H30"/>
      <c r="J30"/>
      <c r="L30"/>
      <c r="M30"/>
      <c r="O30"/>
      <c r="P30"/>
    </row>
    <row r="31" spans="4:16" x14ac:dyDescent="0.2">
      <c r="D31"/>
      <c r="F31"/>
      <c r="H31"/>
      <c r="J31"/>
      <c r="L31"/>
      <c r="M31"/>
      <c r="O31"/>
      <c r="P31"/>
    </row>
    <row r="32" spans="4:16" x14ac:dyDescent="0.2">
      <c r="D32"/>
      <c r="F32"/>
      <c r="H32"/>
      <c r="J32"/>
      <c r="L32"/>
      <c r="M32"/>
      <c r="O32"/>
      <c r="P32"/>
    </row>
    <row r="33" spans="4:16" x14ac:dyDescent="0.2">
      <c r="D33"/>
      <c r="F33"/>
      <c r="H33"/>
      <c r="J33"/>
      <c r="L33"/>
      <c r="M33"/>
      <c r="O33"/>
      <c r="P33"/>
    </row>
    <row r="34" spans="4:16" x14ac:dyDescent="0.2">
      <c r="D34"/>
      <c r="F34"/>
      <c r="H34"/>
      <c r="J34"/>
      <c r="L34"/>
      <c r="M34"/>
      <c r="O34"/>
      <c r="P34"/>
    </row>
    <row r="35" spans="4:16" x14ac:dyDescent="0.2">
      <c r="D35"/>
      <c r="F35"/>
      <c r="H35"/>
      <c r="J35"/>
      <c r="L35"/>
      <c r="M35"/>
      <c r="O35"/>
      <c r="P35"/>
    </row>
    <row r="36" spans="4:16" x14ac:dyDescent="0.2">
      <c r="D36"/>
      <c r="F36"/>
      <c r="H36"/>
      <c r="J36"/>
      <c r="L36"/>
      <c r="M36"/>
      <c r="O36"/>
      <c r="P36"/>
    </row>
    <row r="37" spans="4:16" x14ac:dyDescent="0.2">
      <c r="D37"/>
      <c r="F37"/>
      <c r="H37"/>
      <c r="J37"/>
      <c r="L37"/>
      <c r="M37"/>
      <c r="O37"/>
      <c r="P37"/>
    </row>
    <row r="38" spans="4:16" x14ac:dyDescent="0.2">
      <c r="D38"/>
      <c r="F38"/>
      <c r="H38"/>
      <c r="J38"/>
      <c r="L38"/>
      <c r="M38"/>
      <c r="O38"/>
      <c r="P38"/>
    </row>
    <row r="39" spans="4:16" x14ac:dyDescent="0.2">
      <c r="D39"/>
      <c r="F39"/>
      <c r="H39"/>
      <c r="J39"/>
      <c r="L39"/>
      <c r="M39"/>
      <c r="O39"/>
      <c r="P39"/>
    </row>
    <row r="40" spans="4:16" x14ac:dyDescent="0.2">
      <c r="D40"/>
      <c r="F40"/>
      <c r="H40"/>
      <c r="J40"/>
      <c r="L40"/>
      <c r="M40"/>
      <c r="O40"/>
      <c r="P40"/>
    </row>
    <row r="41" spans="4:16" x14ac:dyDescent="0.2">
      <c r="D41"/>
      <c r="F41"/>
      <c r="H41"/>
      <c r="J41"/>
      <c r="L41"/>
      <c r="M41"/>
      <c r="O41"/>
      <c r="P41"/>
    </row>
    <row r="42" spans="4:16" x14ac:dyDescent="0.2">
      <c r="D42"/>
      <c r="F42"/>
      <c r="H42"/>
      <c r="J42"/>
      <c r="L42"/>
      <c r="M42"/>
      <c r="O42"/>
      <c r="P42"/>
    </row>
    <row r="43" spans="4:16" x14ac:dyDescent="0.2">
      <c r="D43"/>
      <c r="F43"/>
      <c r="H43"/>
      <c r="J43"/>
      <c r="L43"/>
      <c r="M43"/>
      <c r="O43"/>
      <c r="P43"/>
    </row>
    <row r="44" spans="4:16" x14ac:dyDescent="0.2">
      <c r="D44"/>
      <c r="F44"/>
      <c r="H44"/>
      <c r="J44"/>
      <c r="L44"/>
      <c r="M44"/>
      <c r="O44"/>
      <c r="P44"/>
    </row>
    <row r="45" spans="4:16" x14ac:dyDescent="0.2">
      <c r="D45"/>
      <c r="F45"/>
      <c r="H45"/>
      <c r="J45"/>
      <c r="L45"/>
      <c r="M45"/>
      <c r="O45"/>
      <c r="P45"/>
    </row>
    <row r="46" spans="4:16" x14ac:dyDescent="0.2">
      <c r="D46"/>
      <c r="F46"/>
      <c r="H46"/>
      <c r="J46"/>
      <c r="L46"/>
      <c r="M46"/>
      <c r="O46"/>
      <c r="P46"/>
    </row>
    <row r="47" spans="4:16" x14ac:dyDescent="0.2">
      <c r="D47"/>
      <c r="F47"/>
      <c r="H47"/>
      <c r="J47"/>
      <c r="L47"/>
      <c r="M47"/>
      <c r="O47"/>
      <c r="P47"/>
    </row>
    <row r="48" spans="4:16" x14ac:dyDescent="0.2">
      <c r="D48"/>
      <c r="F48"/>
      <c r="H48"/>
      <c r="J48"/>
      <c r="L48"/>
      <c r="M48"/>
      <c r="O48"/>
      <c r="P48"/>
    </row>
    <row r="49" spans="4:16" x14ac:dyDescent="0.2">
      <c r="D49"/>
      <c r="F49"/>
      <c r="H49"/>
      <c r="J49"/>
      <c r="L49"/>
      <c r="M49"/>
      <c r="O49"/>
      <c r="P49"/>
    </row>
    <row r="50" spans="4:16" x14ac:dyDescent="0.2">
      <c r="D50"/>
      <c r="F50"/>
      <c r="H50"/>
      <c r="J50"/>
      <c r="L50"/>
      <c r="M50"/>
      <c r="O50"/>
      <c r="P50"/>
    </row>
    <row r="51" spans="4:16" x14ac:dyDescent="0.2">
      <c r="D51"/>
      <c r="F51"/>
      <c r="H51"/>
      <c r="J51"/>
      <c r="L51"/>
      <c r="M51"/>
      <c r="O51"/>
      <c r="P51"/>
    </row>
    <row r="52" spans="4:16" x14ac:dyDescent="0.2">
      <c r="D52"/>
      <c r="F52"/>
      <c r="H52"/>
      <c r="J52"/>
      <c r="L52"/>
      <c r="M52"/>
      <c r="O52"/>
      <c r="P52"/>
    </row>
    <row r="53" spans="4:16" x14ac:dyDescent="0.2">
      <c r="D53"/>
      <c r="F53"/>
      <c r="H53"/>
      <c r="J53"/>
      <c r="L53"/>
      <c r="M53"/>
      <c r="O53"/>
      <c r="P53"/>
    </row>
    <row r="54" spans="4:16" x14ac:dyDescent="0.2">
      <c r="D54"/>
      <c r="F54"/>
      <c r="H54"/>
      <c r="J54"/>
      <c r="L54"/>
      <c r="M54"/>
      <c r="O54"/>
      <c r="P54"/>
    </row>
    <row r="55" spans="4:16" x14ac:dyDescent="0.2">
      <c r="D55"/>
      <c r="F55"/>
      <c r="H55"/>
      <c r="J55"/>
      <c r="L55"/>
      <c r="M55"/>
      <c r="O55"/>
      <c r="P55"/>
    </row>
    <row r="56" spans="4:16" x14ac:dyDescent="0.2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6" fitToHeight="0" orientation="landscape" r:id="rId1"/>
  <headerFooter>
    <oddHeader>&amp;L&amp;"Arial,Negreta"&amp;8&amp;K03+000Ajuntament de Barcelona&amp;C&amp;"Arial,Negreta"&amp;8&amp;K03+000Pressupost 2018 
Execució Pressupostària a 
Agost&amp;R&amp;"Arial,Negreta"&amp;8&amp;K03+000Direcció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67</vt:i4>
      </vt:variant>
      <vt:variant>
        <vt:lpstr>Intervals amb nom</vt:lpstr>
      </vt:variant>
      <vt:variant>
        <vt:i4>35</vt:i4>
      </vt:variant>
    </vt:vector>
  </HeadingPairs>
  <TitlesOfParts>
    <vt:vector size="102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Dsectors</vt:lpstr>
      <vt:lpstr>Gsectors</vt:lpstr>
      <vt:lpstr>DCap 01</vt:lpstr>
      <vt:lpstr>Gràfics 8</vt:lpstr>
      <vt:lpstr>DCap 02</vt:lpstr>
      <vt:lpstr>Gràfics 9</vt:lpstr>
      <vt:lpstr>DCap 03</vt:lpstr>
      <vt:lpstr>Gràfics 9-2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0704</vt:lpstr>
      <vt:lpstr>Gràfics 18 </vt:lpstr>
      <vt:lpstr>DCap 08</vt:lpstr>
      <vt:lpstr>Gràfics 19</vt:lpstr>
      <vt:lpstr>DCap 06</vt:lpstr>
      <vt:lpstr>Gràfics 20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'DCap 02'!Àrea_d'impressió</vt:lpstr>
      <vt:lpstr>'DCap 06'!Àrea_d'impressió</vt:lpstr>
      <vt:lpstr>DCProg!Àrea_d'impressió</vt:lpstr>
      <vt:lpstr>DDetallCorrent!Àrea_d'impressió</vt:lpstr>
      <vt:lpstr>DOrg!Àrea_d'impressió</vt:lpstr>
      <vt:lpstr>Dsectors!Àrea_d'impressió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2018-09-18T11:53:38Z</cp:lastPrinted>
  <dcterms:created xsi:type="dcterms:W3CDTF">2011-01-04T08:57:13Z</dcterms:created>
  <dcterms:modified xsi:type="dcterms:W3CDTF">2018-10-08T07:52:46Z</dcterms:modified>
</cp:coreProperties>
</file>