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" yWindow="5976" windowWidth="12900" windowHeight="6036" tabRatio="916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4" sheetId="26" r:id="rId23"/>
    <sheet name="Gràfics 10" sheetId="58" r:id="rId24"/>
    <sheet name="DCap 0501" sheetId="27" r:id="rId25"/>
    <sheet name="Gràfics 11" sheetId="59" r:id="rId26"/>
    <sheet name="DCap 0502" sheetId="25" r:id="rId27"/>
    <sheet name="Gràfics 12" sheetId="60" r:id="rId28"/>
    <sheet name="DCap 0503" sheetId="46" r:id="rId29"/>
    <sheet name="Gràfics 13" sheetId="61" r:id="rId30"/>
    <sheet name="DCap 0504" sheetId="47" r:id="rId31"/>
    <sheet name="Gràfics 14" sheetId="62" r:id="rId32"/>
    <sheet name="DCap 0701" sheetId="74" r:id="rId33"/>
    <sheet name="Gràfics 15 " sheetId="75" r:id="rId34"/>
    <sheet name="DCap 0702" sheetId="76" r:id="rId35"/>
    <sheet name="Gràfics 16 " sheetId="77" r:id="rId36"/>
    <sheet name="DCap 0703" sheetId="23" r:id="rId37"/>
    <sheet name="Gràfics 17" sheetId="64" r:id="rId38"/>
    <sheet name="DCap 0704" sheetId="104" r:id="rId39"/>
    <sheet name="Gràfics 18 " sheetId="105" r:id="rId40"/>
    <sheet name="DCap 08" sheetId="22" r:id="rId41"/>
    <sheet name="Gràfics 19" sheetId="66" r:id="rId42"/>
    <sheet name="DCap 06" sheetId="28" r:id="rId43"/>
    <sheet name="Gràfics 20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4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4" hidden="1">"2_2_2_2_2"</definedName>
    <definedName name="__FPMExcelClient_CellBasedFunctionStatus" localSheetId="45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2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" hidden="1">"2_2_2_2_2"</definedName>
    <definedName name="__FPMExcelClient_CellBasedFunctionStatus" localSheetId="43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20">'DCap 02'!$A$1:$P$17</definedName>
    <definedName name="_xlnm.Print_Area" localSheetId="42">'DCap 06'!$A$1:$P$17</definedName>
    <definedName name="_xlnm.Print_Area" localSheetId="12">DCProg!$A$1:$P$214</definedName>
    <definedName name="_xlnm.Print_Area" localSheetId="9">DDetallCorrent!$A$1:$P$145</definedName>
    <definedName name="_xlnm.Print_Area" localSheetId="14">DOrg!$A$1:$P$61</definedName>
    <definedName name="_xlnm.Print_Area" localSheetId="16">Dsectors!$A$1:$P$17</definedName>
    <definedName name="_xlnm.Print_Area" localSheetId="11">DTProg!$A$1:$P$216</definedName>
    <definedName name="_xlnm.Print_Area" localSheetId="64">'Full de control'!$A$1:$I$16</definedName>
    <definedName name="_xlnm.Print_Area" localSheetId="35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Indicadors!$A$1:$J$36</definedName>
    <definedName name="DATA1" localSheetId="30">#REF!</definedName>
    <definedName name="DATA1" localSheetId="44">#REF!</definedName>
    <definedName name="DATA1" localSheetId="48">#REF!</definedName>
    <definedName name="DATA1" localSheetId="34">#REF!</definedName>
    <definedName name="DATA1" localSheetId="12">#REF!</definedName>
    <definedName name="DATA1" localSheetId="9">#REF!</definedName>
    <definedName name="DATA1" localSheetId="2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7">#REF!</definedName>
    <definedName name="DATA1" localSheetId="41">#REF!</definedName>
    <definedName name="DATA1" localSheetId="4">#REF!</definedName>
    <definedName name="DATA1" localSheetId="43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30">#REF!</definedName>
    <definedName name="DATA10" localSheetId="44">#REF!</definedName>
    <definedName name="DATA10" localSheetId="48">#REF!</definedName>
    <definedName name="DATA10" localSheetId="34">#REF!</definedName>
    <definedName name="DATA10" localSheetId="12">#REF!</definedName>
    <definedName name="DATA10" localSheetId="9">#REF!</definedName>
    <definedName name="DATA10" localSheetId="2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7">#REF!</definedName>
    <definedName name="DATA10" localSheetId="41">#REF!</definedName>
    <definedName name="DATA10" localSheetId="4">#REF!</definedName>
    <definedName name="DATA10" localSheetId="43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30">#REF!</definedName>
    <definedName name="DATA11" localSheetId="44">#REF!</definedName>
    <definedName name="DATA11" localSheetId="48">#REF!</definedName>
    <definedName name="DATA11" localSheetId="34">#REF!</definedName>
    <definedName name="DATA11" localSheetId="12">#REF!</definedName>
    <definedName name="DATA11" localSheetId="9">#REF!</definedName>
    <definedName name="DATA11" localSheetId="2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7">#REF!</definedName>
    <definedName name="DATA11" localSheetId="41">#REF!</definedName>
    <definedName name="DATA11" localSheetId="4">#REF!</definedName>
    <definedName name="DATA11" localSheetId="43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30">#REF!</definedName>
    <definedName name="DATA12" localSheetId="44">#REF!</definedName>
    <definedName name="DATA12" localSheetId="48">#REF!</definedName>
    <definedName name="DATA12" localSheetId="34">#REF!</definedName>
    <definedName name="DATA12" localSheetId="12">#REF!</definedName>
    <definedName name="DATA12" localSheetId="9">#REF!</definedName>
    <definedName name="DATA12" localSheetId="2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7">#REF!</definedName>
    <definedName name="DATA12" localSheetId="41">#REF!</definedName>
    <definedName name="DATA12" localSheetId="4">#REF!</definedName>
    <definedName name="DATA12" localSheetId="43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30">#REF!</definedName>
    <definedName name="DATA13" localSheetId="44">#REF!</definedName>
    <definedName name="DATA13" localSheetId="48">#REF!</definedName>
    <definedName name="DATA13" localSheetId="34">#REF!</definedName>
    <definedName name="DATA13" localSheetId="12">#REF!</definedName>
    <definedName name="DATA13" localSheetId="9">#REF!</definedName>
    <definedName name="DATA13" localSheetId="2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7">#REF!</definedName>
    <definedName name="DATA13" localSheetId="41">#REF!</definedName>
    <definedName name="DATA13" localSheetId="4">#REF!</definedName>
    <definedName name="DATA13" localSheetId="43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30">#REF!</definedName>
    <definedName name="DATA14" localSheetId="44">#REF!</definedName>
    <definedName name="DATA14" localSheetId="48">#REF!</definedName>
    <definedName name="DATA14" localSheetId="34">#REF!</definedName>
    <definedName name="DATA14" localSheetId="12">#REF!</definedName>
    <definedName name="DATA14" localSheetId="9">#REF!</definedName>
    <definedName name="DATA14" localSheetId="2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7">#REF!</definedName>
    <definedName name="DATA14" localSheetId="41">#REF!</definedName>
    <definedName name="DATA14" localSheetId="4">#REF!</definedName>
    <definedName name="DATA14" localSheetId="43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30">#REF!</definedName>
    <definedName name="DATA2" localSheetId="44">#REF!</definedName>
    <definedName name="DATA2" localSheetId="48">#REF!</definedName>
    <definedName name="DATA2" localSheetId="34">#REF!</definedName>
    <definedName name="DATA2" localSheetId="12">#REF!</definedName>
    <definedName name="DATA2" localSheetId="9">#REF!</definedName>
    <definedName name="DATA2" localSheetId="2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7">#REF!</definedName>
    <definedName name="DATA2" localSheetId="41">#REF!</definedName>
    <definedName name="DATA2" localSheetId="4">#REF!</definedName>
    <definedName name="DATA2" localSheetId="43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30">#REF!</definedName>
    <definedName name="DATA3" localSheetId="44">#REF!</definedName>
    <definedName name="DATA3" localSheetId="48">#REF!</definedName>
    <definedName name="DATA3" localSheetId="34">#REF!</definedName>
    <definedName name="DATA3" localSheetId="12">#REF!</definedName>
    <definedName name="DATA3" localSheetId="9">#REF!</definedName>
    <definedName name="DATA3" localSheetId="2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7">#REF!</definedName>
    <definedName name="DATA3" localSheetId="41">#REF!</definedName>
    <definedName name="DATA3" localSheetId="4">#REF!</definedName>
    <definedName name="DATA3" localSheetId="43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30">#REF!</definedName>
    <definedName name="DATA4" localSheetId="44">#REF!</definedName>
    <definedName name="DATA4" localSheetId="48">#REF!</definedName>
    <definedName name="DATA4" localSheetId="34">#REF!</definedName>
    <definedName name="DATA4" localSheetId="12">#REF!</definedName>
    <definedName name="DATA4" localSheetId="9">#REF!</definedName>
    <definedName name="DATA4" localSheetId="2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7">#REF!</definedName>
    <definedName name="DATA4" localSheetId="41">#REF!</definedName>
    <definedName name="DATA4" localSheetId="4">#REF!</definedName>
    <definedName name="DATA4" localSheetId="43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30">#REF!</definedName>
    <definedName name="DATA5" localSheetId="44">#REF!</definedName>
    <definedName name="DATA5" localSheetId="48">#REF!</definedName>
    <definedName name="DATA5" localSheetId="34">#REF!</definedName>
    <definedName name="DATA5" localSheetId="12">#REF!</definedName>
    <definedName name="DATA5" localSheetId="9">#REF!</definedName>
    <definedName name="DATA5" localSheetId="2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7">#REF!</definedName>
    <definedName name="DATA5" localSheetId="41">#REF!</definedName>
    <definedName name="DATA5" localSheetId="4">#REF!</definedName>
    <definedName name="DATA5" localSheetId="43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30">#REF!</definedName>
    <definedName name="DATA6" localSheetId="44">#REF!</definedName>
    <definedName name="DATA6" localSheetId="48">#REF!</definedName>
    <definedName name="DATA6" localSheetId="34">#REF!</definedName>
    <definedName name="DATA6" localSheetId="12">#REF!</definedName>
    <definedName name="DATA6" localSheetId="9">#REF!</definedName>
    <definedName name="DATA6" localSheetId="2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7">#REF!</definedName>
    <definedName name="DATA6" localSheetId="41">#REF!</definedName>
    <definedName name="DATA6" localSheetId="4">#REF!</definedName>
    <definedName name="DATA6" localSheetId="43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30">#REF!</definedName>
    <definedName name="DATA7" localSheetId="44">#REF!</definedName>
    <definedName name="DATA7" localSheetId="48">#REF!</definedName>
    <definedName name="DATA7" localSheetId="34">#REF!</definedName>
    <definedName name="DATA7" localSheetId="12">#REF!</definedName>
    <definedName name="DATA7" localSheetId="9">#REF!</definedName>
    <definedName name="DATA7" localSheetId="2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7">#REF!</definedName>
    <definedName name="DATA7" localSheetId="41">#REF!</definedName>
    <definedName name="DATA7" localSheetId="4">#REF!</definedName>
    <definedName name="DATA7" localSheetId="43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30">#REF!</definedName>
    <definedName name="DATA8" localSheetId="44">#REF!</definedName>
    <definedName name="DATA8" localSheetId="48">#REF!</definedName>
    <definedName name="DATA8" localSheetId="34">#REF!</definedName>
    <definedName name="DATA8" localSheetId="12">#REF!</definedName>
    <definedName name="DATA8" localSheetId="9">#REF!</definedName>
    <definedName name="DATA8" localSheetId="2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7">#REF!</definedName>
    <definedName name="DATA8" localSheetId="41">#REF!</definedName>
    <definedName name="DATA8" localSheetId="4">#REF!</definedName>
    <definedName name="DATA8" localSheetId="43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30">#REF!</definedName>
    <definedName name="DATA9" localSheetId="44">#REF!</definedName>
    <definedName name="DATA9" localSheetId="48">#REF!</definedName>
    <definedName name="DATA9" localSheetId="34">#REF!</definedName>
    <definedName name="DATA9" localSheetId="12">#REF!</definedName>
    <definedName name="DATA9" localSheetId="9">#REF!</definedName>
    <definedName name="DATA9" localSheetId="2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7">#REF!</definedName>
    <definedName name="DATA9" localSheetId="41">#REF!</definedName>
    <definedName name="DATA9" localSheetId="4">#REF!</definedName>
    <definedName name="DATA9" localSheetId="43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28">'DCap 0503'!$A$1:$P$16</definedName>
    <definedName name="Print_Area" localSheetId="30">'DCap 0504'!$A$1:$P$16</definedName>
    <definedName name="Print_Area" localSheetId="12">DCProg!$A$82:$P$215</definedName>
    <definedName name="Print_Area" localSheetId="9">DDetallCorrent!$A$1:$P$145</definedName>
    <definedName name="Print_Area" localSheetId="11">DTProg!$A$1:$P$298</definedName>
    <definedName name="Print_Area" localSheetId="2">'Gràfics 1'!$A$1:$N$19</definedName>
    <definedName name="Print_Area" localSheetId="29">'Gràfics 13'!$A$3:$M$17</definedName>
    <definedName name="Print_Area" localSheetId="31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30">#REF!</definedName>
    <definedName name="TEST0" localSheetId="44">#REF!</definedName>
    <definedName name="TEST0" localSheetId="48">#REF!</definedName>
    <definedName name="TEST0" localSheetId="34">#REF!</definedName>
    <definedName name="TEST0" localSheetId="12">#REF!</definedName>
    <definedName name="TEST0" localSheetId="9">#REF!</definedName>
    <definedName name="TEST0" localSheetId="2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7">#REF!</definedName>
    <definedName name="TEST0" localSheetId="41">#REF!</definedName>
    <definedName name="TEST0" localSheetId="4">#REF!</definedName>
    <definedName name="TEST0" localSheetId="43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30">#REF!</definedName>
    <definedName name="TESTHKEY" localSheetId="44">#REF!</definedName>
    <definedName name="TESTHKEY" localSheetId="48">#REF!</definedName>
    <definedName name="TESTHKEY" localSheetId="34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7">#REF!</definedName>
    <definedName name="TESTHKEY" localSheetId="41">#REF!</definedName>
    <definedName name="TESTHKEY" localSheetId="4">#REF!</definedName>
    <definedName name="TESTHKEY" localSheetId="43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30">#REF!</definedName>
    <definedName name="TESTKEYS" localSheetId="44">#REF!</definedName>
    <definedName name="TESTKEYS" localSheetId="48">#REF!</definedName>
    <definedName name="TESTKEYS" localSheetId="34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7">#REF!</definedName>
    <definedName name="TESTKEYS" localSheetId="41">#REF!</definedName>
    <definedName name="TESTKEYS" localSheetId="4">#REF!</definedName>
    <definedName name="TESTKEYS" localSheetId="43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30">#REF!</definedName>
    <definedName name="TESTVKEY" localSheetId="44">#REF!</definedName>
    <definedName name="TESTVKEY" localSheetId="48">#REF!</definedName>
    <definedName name="TESTVKEY" localSheetId="34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7">#REF!</definedName>
    <definedName name="TESTVKEY" localSheetId="41">#REF!</definedName>
    <definedName name="TESTVKEY" localSheetId="4">#REF!</definedName>
    <definedName name="TESTVKEY" localSheetId="43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B4" i="42" l="1"/>
  <c r="J6" i="22" l="1"/>
  <c r="F5" i="20" l="1"/>
  <c r="F6" i="20"/>
  <c r="F8" i="20"/>
  <c r="C9" i="20"/>
  <c r="D9" i="20"/>
  <c r="E9" i="20"/>
  <c r="G9" i="20"/>
  <c r="N16" i="103" l="1"/>
  <c r="F28" i="78" l="1"/>
  <c r="F29" i="78"/>
  <c r="F30" i="78"/>
  <c r="F31" i="78"/>
  <c r="F32" i="78"/>
  <c r="P163" i="78" l="1"/>
  <c r="P168" i="78"/>
  <c r="K216" i="16"/>
  <c r="I216" i="16"/>
  <c r="G216" i="16"/>
  <c r="D216" i="16"/>
  <c r="E216" i="16"/>
  <c r="C216" i="16"/>
  <c r="N216" i="16" l="1"/>
  <c r="J150" i="16" l="1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N149" i="16"/>
  <c r="K149" i="16"/>
  <c r="I149" i="16"/>
  <c r="G149" i="16"/>
  <c r="D149" i="16"/>
  <c r="E149" i="16"/>
  <c r="C149" i="16"/>
  <c r="M149" i="16" l="1"/>
  <c r="K29" i="44"/>
  <c r="K28" i="44"/>
  <c r="F24" i="44" l="1"/>
  <c r="F25" i="44"/>
  <c r="F23" i="44"/>
  <c r="F15" i="44"/>
  <c r="F12" i="44"/>
  <c r="F9" i="44"/>
  <c r="F54" i="43" l="1"/>
  <c r="F50" i="43"/>
  <c r="F34" i="43"/>
  <c r="K35" i="43" l="1"/>
  <c r="F18" i="14" l="1"/>
  <c r="F17" i="14"/>
  <c r="E18" i="14" l="1"/>
  <c r="E17" i="14"/>
  <c r="H13" i="74" l="1"/>
  <c r="F13" i="74"/>
  <c r="O26" i="1" l="1"/>
  <c r="O29" i="1"/>
  <c r="O28" i="1"/>
  <c r="O23" i="1"/>
  <c r="O25" i="1"/>
  <c r="O22" i="1"/>
  <c r="O32" i="1"/>
  <c r="O31" i="1"/>
  <c r="M212" i="78" l="1"/>
  <c r="M211" i="78"/>
  <c r="M210" i="78"/>
  <c r="M209" i="78"/>
  <c r="M208" i="78"/>
  <c r="K122" i="78"/>
  <c r="P8" i="81" l="1"/>
  <c r="H88" i="78" l="1"/>
  <c r="H89" i="78"/>
  <c r="H90" i="78"/>
  <c r="K33" i="78"/>
  <c r="J13" i="74" l="1"/>
  <c r="D108" i="45" l="1"/>
  <c r="D143" i="45"/>
  <c r="C143" i="45"/>
  <c r="P119" i="45"/>
  <c r="M120" i="45"/>
  <c r="M119" i="45"/>
  <c r="M118" i="45"/>
  <c r="J122" i="45"/>
  <c r="J121" i="45"/>
  <c r="J120" i="45"/>
  <c r="J119" i="45"/>
  <c r="J118" i="45"/>
  <c r="F122" i="45"/>
  <c r="F121" i="45"/>
  <c r="F120" i="45"/>
  <c r="F119" i="45"/>
  <c r="F118" i="45"/>
  <c r="H122" i="45"/>
  <c r="H121" i="45"/>
  <c r="H120" i="45"/>
  <c r="H119" i="45"/>
  <c r="H118" i="45"/>
  <c r="H71" i="45"/>
  <c r="F30" i="44" l="1"/>
  <c r="E11" i="43"/>
  <c r="E14" i="43"/>
  <c r="K28" i="43"/>
  <c r="P6" i="82" l="1"/>
  <c r="M11" i="81"/>
  <c r="N10" i="23"/>
  <c r="N13" i="23"/>
  <c r="N16" i="23"/>
  <c r="N10" i="24"/>
  <c r="N13" i="24"/>
  <c r="N16" i="24"/>
  <c r="P183" i="78"/>
  <c r="P143" i="78"/>
  <c r="P138" i="78"/>
  <c r="M38" i="78"/>
  <c r="M51" i="78"/>
  <c r="M100" i="78"/>
  <c r="M138" i="78"/>
  <c r="M167" i="78"/>
  <c r="M169" i="78"/>
  <c r="K87" i="78"/>
  <c r="P214" i="16"/>
  <c r="P213" i="16"/>
  <c r="P212" i="16"/>
  <c r="P211" i="16"/>
  <c r="P210" i="16"/>
  <c r="P206" i="16"/>
  <c r="P205" i="16"/>
  <c r="P203" i="16"/>
  <c r="P202" i="16"/>
  <c r="P200" i="16"/>
  <c r="P199" i="16"/>
  <c r="P198" i="16"/>
  <c r="P197" i="16"/>
  <c r="P196" i="16"/>
  <c r="P195" i="16"/>
  <c r="P193" i="16"/>
  <c r="P186" i="16"/>
  <c r="P185" i="16"/>
  <c r="P180" i="16"/>
  <c r="P179" i="16"/>
  <c r="P175" i="16"/>
  <c r="P169" i="16"/>
  <c r="P167" i="16"/>
  <c r="P162" i="16"/>
  <c r="P154" i="16"/>
  <c r="P150" i="16"/>
  <c r="P148" i="16"/>
  <c r="P145" i="16"/>
  <c r="P144" i="16"/>
  <c r="P143" i="16"/>
  <c r="P142" i="16"/>
  <c r="P141" i="16"/>
  <c r="P140" i="16"/>
  <c r="P139" i="16"/>
  <c r="P138" i="16"/>
  <c r="P137" i="16"/>
  <c r="P136" i="16"/>
  <c r="P135" i="16"/>
  <c r="P130" i="16"/>
  <c r="P127" i="16"/>
  <c r="P126" i="16"/>
  <c r="P125" i="16"/>
  <c r="P124" i="16"/>
  <c r="P123" i="16"/>
  <c r="P117" i="16"/>
  <c r="P116" i="16"/>
  <c r="P114" i="16"/>
  <c r="P113" i="16"/>
  <c r="P106" i="16"/>
  <c r="P105" i="16"/>
  <c r="P104" i="16"/>
  <c r="P101" i="16"/>
  <c r="P99" i="16"/>
  <c r="P98" i="16"/>
  <c r="P97" i="16"/>
  <c r="P96" i="16"/>
  <c r="P95" i="16"/>
  <c r="P94" i="16"/>
  <c r="P93" i="16"/>
  <c r="P92" i="16"/>
  <c r="P90" i="16"/>
  <c r="P89" i="16"/>
  <c r="P88" i="16"/>
  <c r="P86" i="16"/>
  <c r="M47" i="16"/>
  <c r="M100" i="16"/>
  <c r="M138" i="16"/>
  <c r="M168" i="16"/>
  <c r="M166" i="16"/>
  <c r="N27" i="16"/>
  <c r="K27" i="16"/>
  <c r="P64" i="45"/>
  <c r="M64" i="45"/>
  <c r="M71" i="45"/>
  <c r="N17" i="23" l="1"/>
  <c r="N17" i="24"/>
  <c r="I27" i="1" l="1"/>
  <c r="K16" i="23" l="1"/>
  <c r="H30" i="43" l="1"/>
  <c r="H18" i="43"/>
  <c r="M8" i="22" l="1"/>
  <c r="P6" i="22"/>
  <c r="M14" i="23" l="1"/>
  <c r="P8" i="76"/>
  <c r="P6" i="25"/>
  <c r="P6" i="27"/>
  <c r="M10" i="26"/>
  <c r="M10" i="20"/>
  <c r="M14" i="103"/>
  <c r="P16" i="13"/>
  <c r="P185" i="78"/>
  <c r="P182" i="78"/>
  <c r="M183" i="78"/>
  <c r="M182" i="78"/>
  <c r="M174" i="78"/>
  <c r="M165" i="78"/>
  <c r="M166" i="78"/>
  <c r="M161" i="78"/>
  <c r="P149" i="78"/>
  <c r="P144" i="78"/>
  <c r="P145" i="78"/>
  <c r="P139" i="78"/>
  <c r="P137" i="78"/>
  <c r="P136" i="78"/>
  <c r="P117" i="78"/>
  <c r="P99" i="78"/>
  <c r="M56" i="78"/>
  <c r="M45" i="78"/>
  <c r="M41" i="78"/>
  <c r="P32" i="78"/>
  <c r="P23" i="78"/>
  <c r="M192" i="16"/>
  <c r="M179" i="16"/>
  <c r="M180" i="16"/>
  <c r="M173" i="16"/>
  <c r="M165" i="16"/>
  <c r="M160" i="16"/>
  <c r="M91" i="16"/>
  <c r="M64" i="16"/>
  <c r="M56" i="16"/>
  <c r="M45" i="16"/>
  <c r="M41" i="16"/>
  <c r="P32" i="16"/>
  <c r="P23" i="16"/>
  <c r="M9" i="16"/>
  <c r="M88" i="45" l="1"/>
  <c r="M82" i="45"/>
  <c r="P88" i="45"/>
  <c r="P79" i="45"/>
  <c r="M78" i="45"/>
  <c r="P75" i="45"/>
  <c r="P71" i="45"/>
  <c r="M40" i="45"/>
  <c r="P32" i="45"/>
  <c r="M23" i="45"/>
  <c r="P15" i="45"/>
  <c r="K5" i="44"/>
  <c r="K43" i="43"/>
  <c r="K21" i="43"/>
  <c r="K13" i="43"/>
  <c r="K12" i="43"/>
  <c r="K5" i="43"/>
  <c r="N11" i="15"/>
  <c r="N8" i="15"/>
  <c r="J63" i="78" l="1"/>
  <c r="H63" i="78"/>
  <c r="F63" i="78"/>
  <c r="F62" i="78"/>
  <c r="J189" i="78"/>
  <c r="H189" i="78"/>
  <c r="F189" i="78"/>
  <c r="J63" i="16"/>
  <c r="H63" i="16"/>
  <c r="F63" i="16"/>
  <c r="J191" i="16"/>
  <c r="H191" i="16"/>
  <c r="F191" i="16"/>
  <c r="M16" i="13" l="1"/>
  <c r="M47" i="13"/>
  <c r="K143" i="45" l="1"/>
  <c r="I14" i="43" l="1"/>
  <c r="K14" i="43" s="1"/>
  <c r="N59" i="13" l="1"/>
  <c r="M8" i="79" l="1"/>
  <c r="H8" i="79"/>
  <c r="F8" i="79"/>
  <c r="J9" i="78" l="1"/>
  <c r="H9" i="78"/>
  <c r="F9" i="78"/>
  <c r="L10" i="15" l="1"/>
  <c r="C18" i="14" l="1"/>
  <c r="C17" i="14"/>
  <c r="F64" i="43" l="1"/>
  <c r="N143" i="45" l="1"/>
  <c r="J47" i="16" l="1"/>
  <c r="J36" i="16"/>
  <c r="H17" i="16"/>
  <c r="F53" i="16"/>
  <c r="F56" i="16"/>
  <c r="F12" i="16"/>
  <c r="F17" i="16"/>
  <c r="J12" i="16"/>
  <c r="H36" i="16"/>
  <c r="H47" i="16"/>
  <c r="F73" i="16"/>
  <c r="F74" i="16"/>
  <c r="F78" i="16"/>
  <c r="J37" i="16"/>
  <c r="J46" i="13"/>
  <c r="H46" i="13"/>
  <c r="F46" i="13"/>
  <c r="J15" i="13"/>
  <c r="H15" i="13"/>
  <c r="F15" i="13"/>
  <c r="N16" i="104"/>
  <c r="K16" i="104"/>
  <c r="I16" i="104"/>
  <c r="G16" i="104"/>
  <c r="E16" i="104"/>
  <c r="D16" i="104"/>
  <c r="C16" i="104"/>
  <c r="N13" i="104"/>
  <c r="K13" i="104"/>
  <c r="I13" i="104"/>
  <c r="G13" i="104"/>
  <c r="E13" i="104"/>
  <c r="D13" i="104"/>
  <c r="C13" i="104"/>
  <c r="N10" i="104"/>
  <c r="K10" i="104"/>
  <c r="I10" i="104"/>
  <c r="G10" i="104"/>
  <c r="E10" i="104"/>
  <c r="D10" i="104"/>
  <c r="C10" i="104"/>
  <c r="J8" i="104"/>
  <c r="H8" i="104"/>
  <c r="F8" i="104"/>
  <c r="J6" i="104"/>
  <c r="H6" i="104"/>
  <c r="F6" i="104"/>
  <c r="H5" i="103"/>
  <c r="G9" i="74"/>
  <c r="F5" i="79"/>
  <c r="F6" i="79"/>
  <c r="H10" i="16" l="1"/>
  <c r="J25" i="16"/>
  <c r="J48" i="16"/>
  <c r="H12" i="16"/>
  <c r="F75" i="16"/>
  <c r="C215" i="16"/>
  <c r="F76" i="16"/>
  <c r="F55" i="16"/>
  <c r="F15" i="16"/>
  <c r="H25" i="16"/>
  <c r="H38" i="16"/>
  <c r="H75" i="16"/>
  <c r="J34" i="16"/>
  <c r="F58" i="16"/>
  <c r="H48" i="16"/>
  <c r="J38" i="16"/>
  <c r="J10" i="16"/>
  <c r="F79" i="16"/>
  <c r="F64" i="16"/>
  <c r="H42" i="16"/>
  <c r="J42" i="16"/>
  <c r="H41" i="16"/>
  <c r="F25" i="16"/>
  <c r="F10" i="16"/>
  <c r="H34" i="16"/>
  <c r="H15" i="16"/>
  <c r="J32" i="16"/>
  <c r="J41" i="16"/>
  <c r="F7" i="16"/>
  <c r="F77" i="16"/>
  <c r="F69" i="16"/>
  <c r="J17" i="16"/>
  <c r="H7" i="16"/>
  <c r="F23" i="16"/>
  <c r="F19" i="16"/>
  <c r="F13" i="16"/>
  <c r="F54" i="16"/>
  <c r="F60" i="16"/>
  <c r="F72" i="16"/>
  <c r="F68" i="16"/>
  <c r="H22" i="16"/>
  <c r="H18" i="16"/>
  <c r="H11" i="16"/>
  <c r="H45" i="16"/>
  <c r="H39" i="16"/>
  <c r="J26" i="16"/>
  <c r="J16" i="16"/>
  <c r="J9" i="16"/>
  <c r="J30" i="16"/>
  <c r="J44" i="16"/>
  <c r="F22" i="16"/>
  <c r="F18" i="16"/>
  <c r="F11" i="16"/>
  <c r="F65" i="16"/>
  <c r="F59" i="16"/>
  <c r="F71" i="16"/>
  <c r="H26" i="16"/>
  <c r="H16" i="16"/>
  <c r="H9" i="16"/>
  <c r="H44" i="16"/>
  <c r="H37" i="16"/>
  <c r="J24" i="16"/>
  <c r="J20" i="16"/>
  <c r="J14" i="16"/>
  <c r="J8" i="16"/>
  <c r="J29" i="16"/>
  <c r="J43" i="16"/>
  <c r="J35" i="16"/>
  <c r="F26" i="16"/>
  <c r="F16" i="16"/>
  <c r="F9" i="16"/>
  <c r="F62" i="16"/>
  <c r="F67" i="16"/>
  <c r="F70" i="16"/>
  <c r="H24" i="16"/>
  <c r="H20" i="16"/>
  <c r="H14" i="16"/>
  <c r="H8" i="16"/>
  <c r="H43" i="16"/>
  <c r="H35" i="16"/>
  <c r="J23" i="16"/>
  <c r="J19" i="16"/>
  <c r="J13" i="16"/>
  <c r="J28" i="16"/>
  <c r="J46" i="16"/>
  <c r="J40" i="16"/>
  <c r="J7" i="16"/>
  <c r="F24" i="16"/>
  <c r="F20" i="16"/>
  <c r="F14" i="16"/>
  <c r="F8" i="16"/>
  <c r="F61" i="16"/>
  <c r="H23" i="16"/>
  <c r="H19" i="16"/>
  <c r="H13" i="16"/>
  <c r="H46" i="16"/>
  <c r="H40" i="16"/>
  <c r="J22" i="16"/>
  <c r="J18" i="16"/>
  <c r="J11" i="16"/>
  <c r="J31" i="16"/>
  <c r="J45" i="16"/>
  <c r="J39" i="16"/>
  <c r="E80" i="16"/>
  <c r="J15" i="16"/>
  <c r="N17" i="104"/>
  <c r="K17" i="104"/>
  <c r="C17" i="104"/>
  <c r="D17" i="104"/>
  <c r="F10" i="104"/>
  <c r="G17" i="104"/>
  <c r="H10" i="104"/>
  <c r="E17" i="104"/>
  <c r="I17" i="104"/>
  <c r="J10" i="104"/>
  <c r="C13" i="80"/>
  <c r="C13" i="81"/>
  <c r="F17" i="104" l="1"/>
  <c r="J17" i="104"/>
  <c r="H17" i="104"/>
  <c r="M88" i="78" l="1"/>
  <c r="M89" i="78"/>
  <c r="M90" i="78"/>
  <c r="M92" i="78"/>
  <c r="M93" i="78"/>
  <c r="M94" i="78"/>
  <c r="M95" i="78"/>
  <c r="M96" i="78"/>
  <c r="M97" i="78"/>
  <c r="M98" i="78"/>
  <c r="M99" i="78"/>
  <c r="M101" i="78"/>
  <c r="M102" i="78"/>
  <c r="M103" i="78"/>
  <c r="M104" i="78"/>
  <c r="M105" i="78"/>
  <c r="M106" i="78"/>
  <c r="M109" i="78"/>
  <c r="M110" i="78"/>
  <c r="M111" i="78"/>
  <c r="M112" i="78"/>
  <c r="M113" i="78"/>
  <c r="M114" i="78"/>
  <c r="M116" i="78"/>
  <c r="M117" i="78"/>
  <c r="M119" i="78"/>
  <c r="M120" i="78"/>
  <c r="M121" i="78"/>
  <c r="M123" i="78"/>
  <c r="M124" i="78"/>
  <c r="M125" i="78"/>
  <c r="M126" i="78"/>
  <c r="M127" i="78"/>
  <c r="M128" i="78"/>
  <c r="M129" i="78"/>
  <c r="M130" i="78"/>
  <c r="M131" i="78"/>
  <c r="E38" i="43" l="1"/>
  <c r="N108" i="45" l="1"/>
  <c r="K108" i="45"/>
  <c r="K144" i="45" s="1"/>
  <c r="M5" i="87" l="1"/>
  <c r="P5" i="87"/>
  <c r="M6" i="87"/>
  <c r="P6" i="87"/>
  <c r="M8" i="87"/>
  <c r="P8" i="87"/>
  <c r="K10" i="87"/>
  <c r="N10" i="87"/>
  <c r="K13" i="87"/>
  <c r="N13" i="87"/>
  <c r="K33" i="16" l="1"/>
  <c r="F53" i="43" l="1"/>
  <c r="J8" i="46" l="1"/>
  <c r="I108" i="45" l="1"/>
  <c r="K215" i="16" l="1"/>
  <c r="G108" i="45" l="1"/>
  <c r="N194" i="16" l="1"/>
  <c r="K194" i="16"/>
  <c r="N66" i="16"/>
  <c r="K66" i="16"/>
  <c r="I66" i="16"/>
  <c r="G66" i="16"/>
  <c r="E66" i="16"/>
  <c r="D66" i="16"/>
  <c r="C66" i="16"/>
  <c r="F10" i="44" l="1"/>
  <c r="K122" i="16" l="1"/>
  <c r="N66" i="78" l="1"/>
  <c r="O30" i="1" l="1"/>
  <c r="O27" i="1"/>
  <c r="D213" i="78"/>
  <c r="E213" i="78"/>
  <c r="D215" i="16"/>
  <c r="E215" i="16"/>
  <c r="D80" i="16"/>
  <c r="F14" i="44"/>
  <c r="D17" i="13" l="1"/>
  <c r="E17" i="13"/>
  <c r="G17" i="13"/>
  <c r="I17" i="13"/>
  <c r="N6" i="78" l="1"/>
  <c r="F66" i="43" l="1"/>
  <c r="D59" i="13" l="1"/>
  <c r="E59" i="13"/>
  <c r="N213" i="78"/>
  <c r="P8" i="20" l="1"/>
  <c r="J12" i="24" l="1"/>
  <c r="H12" i="24"/>
  <c r="F12" i="24"/>
  <c r="F44" i="43" l="1"/>
  <c r="K87" i="16" l="1"/>
  <c r="H11" i="86" l="1"/>
  <c r="P8" i="26"/>
  <c r="J11" i="24"/>
  <c r="D11" i="45" l="1"/>
  <c r="K10" i="83" l="1"/>
  <c r="N12" i="74" l="1"/>
  <c r="K12" i="74"/>
  <c r="N122" i="16" l="1"/>
  <c r="M37" i="45" l="1"/>
  <c r="J11" i="84" l="1"/>
  <c r="H11" i="84"/>
  <c r="F11" i="84"/>
  <c r="J11" i="81"/>
  <c r="H11" i="81"/>
  <c r="F11" i="81"/>
  <c r="J11" i="80"/>
  <c r="H11" i="80"/>
  <c r="N6" i="16" l="1"/>
  <c r="M10" i="47" l="1"/>
  <c r="P170" i="78"/>
  <c r="P171" i="78"/>
  <c r="M18" i="78"/>
  <c r="N215" i="16" l="1"/>
  <c r="P170" i="16"/>
  <c r="M109" i="16"/>
  <c r="M110" i="16"/>
  <c r="M111" i="16"/>
  <c r="M112" i="16"/>
  <c r="M113" i="16"/>
  <c r="M114" i="16"/>
  <c r="P38" i="16" l="1"/>
  <c r="P42" i="16"/>
  <c r="P46" i="16"/>
  <c r="P48" i="16"/>
  <c r="P73" i="45" l="1"/>
  <c r="P57" i="45"/>
  <c r="P58" i="45"/>
  <c r="P14" i="1"/>
  <c r="F150" i="16" l="1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H52" i="45" l="1"/>
  <c r="H53" i="45"/>
  <c r="H54" i="45"/>
  <c r="H55" i="45"/>
  <c r="H56" i="45"/>
  <c r="H57" i="45"/>
  <c r="H58" i="45"/>
  <c r="H59" i="45"/>
  <c r="P15" i="103" l="1"/>
  <c r="P7" i="103"/>
  <c r="M15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G10" i="103"/>
  <c r="E10" i="103"/>
  <c r="D10" i="103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F5" i="103"/>
  <c r="G17" i="103" l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H10" i="103"/>
  <c r="H13" i="103"/>
  <c r="E17" i="103"/>
  <c r="I17" i="103"/>
  <c r="J10" i="103"/>
  <c r="J13" i="103"/>
  <c r="H17" i="103" l="1"/>
  <c r="F17" i="103"/>
  <c r="M17" i="103"/>
  <c r="P17" i="103"/>
  <c r="J17" i="103"/>
  <c r="J11" i="88"/>
  <c r="H11" i="88"/>
  <c r="F11" i="88"/>
  <c r="M11" i="82"/>
  <c r="J11" i="86"/>
  <c r="F11" i="86"/>
  <c r="F11" i="80"/>
  <c r="M11" i="28"/>
  <c r="N9" i="74"/>
  <c r="H8" i="46"/>
  <c r="M10" i="25"/>
  <c r="M8" i="25"/>
  <c r="H11" i="24"/>
  <c r="N192" i="78" l="1"/>
  <c r="P184" i="78"/>
  <c r="P191" i="78"/>
  <c r="M184" i="78"/>
  <c r="M185" i="78"/>
  <c r="M191" i="78"/>
  <c r="P155" i="78"/>
  <c r="P106" i="78"/>
  <c r="F108" i="78" l="1"/>
  <c r="H108" i="78"/>
  <c r="J108" i="78"/>
  <c r="N57" i="78"/>
  <c r="P38" i="78" l="1"/>
  <c r="P42" i="78"/>
  <c r="P1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H79" i="78"/>
  <c r="M116" i="16" l="1"/>
  <c r="M117" i="16"/>
  <c r="M119" i="16"/>
  <c r="M120" i="16"/>
  <c r="M121" i="16"/>
  <c r="J192" i="16" l="1"/>
  <c r="H192" i="16"/>
  <c r="F192" i="16"/>
  <c r="F166" i="16"/>
  <c r="M18" i="16" l="1"/>
  <c r="M34" i="16"/>
  <c r="M38" i="16"/>
  <c r="M40" i="16"/>
  <c r="M42" i="16"/>
  <c r="M43" i="16"/>
  <c r="M44" i="16"/>
  <c r="M46" i="16"/>
  <c r="J83" i="45" l="1"/>
  <c r="H83" i="45"/>
  <c r="F83" i="45"/>
  <c r="M132" i="45"/>
  <c r="P125" i="45"/>
  <c r="M106" i="45"/>
  <c r="M94" i="45"/>
  <c r="M42" i="45"/>
  <c r="M17" i="45"/>
  <c r="M55" i="45"/>
  <c r="M54" i="45"/>
  <c r="M49" i="45"/>
  <c r="M52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M22" i="45"/>
  <c r="M25" i="45"/>
  <c r="P25" i="45"/>
  <c r="M26" i="45"/>
  <c r="P26" i="45"/>
  <c r="M27" i="45"/>
  <c r="M28" i="45"/>
  <c r="M29" i="45"/>
  <c r="P29" i="45"/>
  <c r="M30" i="45"/>
  <c r="P30" i="45"/>
  <c r="M31" i="45"/>
  <c r="M32" i="45"/>
  <c r="M33" i="45"/>
  <c r="M34" i="45"/>
  <c r="M35" i="45"/>
  <c r="M38" i="45"/>
  <c r="M39" i="45"/>
  <c r="M41" i="45"/>
  <c r="P41" i="45"/>
  <c r="M47" i="45"/>
  <c r="M48" i="45"/>
  <c r="M53" i="45"/>
  <c r="M56" i="45"/>
  <c r="C38" i="43"/>
  <c r="D38" i="43"/>
  <c r="I38" i="43"/>
  <c r="K38" i="43" s="1"/>
  <c r="H43" i="43" l="1"/>
  <c r="H13" i="43" l="1"/>
  <c r="H12" i="43"/>
  <c r="P95" i="78" l="1"/>
  <c r="P94" i="78"/>
  <c r="P93" i="78"/>
  <c r="P92" i="78"/>
  <c r="F17" i="43" l="1"/>
  <c r="F16" i="43"/>
  <c r="F15" i="43"/>
  <c r="F27" i="43"/>
  <c r="F35" i="43"/>
  <c r="N10" i="28" l="1"/>
  <c r="K10" i="28"/>
  <c r="G10" i="28"/>
  <c r="E10" i="28"/>
  <c r="D10" i="28"/>
  <c r="C10" i="28"/>
  <c r="I10" i="28" l="1"/>
  <c r="F8" i="46"/>
  <c r="J108" i="16" l="1"/>
  <c r="H108" i="16"/>
  <c r="F108" i="16"/>
  <c r="K57" i="16" l="1"/>
  <c r="N57" i="16"/>
  <c r="I57" i="16"/>
  <c r="N33" i="16"/>
  <c r="G57" i="16"/>
  <c r="E57" i="16"/>
  <c r="D57" i="16"/>
  <c r="C57" i="16"/>
  <c r="I27" i="16"/>
  <c r="G27" i="16"/>
  <c r="D27" i="16"/>
  <c r="C27" i="16"/>
  <c r="F57" i="16" l="1"/>
  <c r="F6" i="43"/>
  <c r="F5" i="43"/>
  <c r="C108" i="45"/>
  <c r="F47" i="45"/>
  <c r="F48" i="45"/>
  <c r="F49" i="45"/>
  <c r="F50" i="45"/>
  <c r="M6" i="22" l="1"/>
  <c r="N16" i="1" l="1"/>
  <c r="N13" i="1"/>
  <c r="N10" i="1"/>
  <c r="N17" i="1" l="1"/>
  <c r="C194" i="16"/>
  <c r="M10" i="78" l="1"/>
  <c r="M11" i="78"/>
  <c r="M12" i="78"/>
  <c r="M13" i="78"/>
  <c r="M14" i="78"/>
  <c r="M15" i="78"/>
  <c r="M16" i="78"/>
  <c r="M17" i="78"/>
  <c r="M19" i="78"/>
  <c r="M20" i="78"/>
  <c r="J85" i="45"/>
  <c r="G31" i="44" l="1"/>
  <c r="E31" i="44"/>
  <c r="D31" i="44"/>
  <c r="F31" i="44" l="1"/>
  <c r="N9" i="47" l="1"/>
  <c r="N15" i="47"/>
  <c r="N12" i="47"/>
  <c r="K9" i="47"/>
  <c r="K12" i="47"/>
  <c r="N16" i="47" l="1"/>
  <c r="K16" i="47"/>
  <c r="J153" i="78" l="1"/>
  <c r="H153" i="78"/>
  <c r="F153" i="78"/>
  <c r="J36" i="78"/>
  <c r="H36" i="78"/>
  <c r="F36" i="78"/>
  <c r="F36" i="16"/>
  <c r="H152" i="16"/>
  <c r="D194" i="16"/>
  <c r="E194" i="16"/>
  <c r="D174" i="16"/>
  <c r="E174" i="16"/>
  <c r="F88" i="45" l="1"/>
  <c r="H88" i="45"/>
  <c r="J88" i="45"/>
  <c r="F89" i="45"/>
  <c r="H89" i="45"/>
  <c r="J89" i="45"/>
  <c r="F92" i="45"/>
  <c r="H92" i="45"/>
  <c r="J92" i="45"/>
  <c r="F93" i="45"/>
  <c r="H93" i="45"/>
  <c r="J93" i="45"/>
  <c r="F94" i="45"/>
  <c r="H94" i="45"/>
  <c r="J94" i="45"/>
  <c r="F103" i="45"/>
  <c r="H103" i="45"/>
  <c r="J103" i="45"/>
  <c r="F105" i="45"/>
  <c r="H105" i="45"/>
  <c r="J105" i="45"/>
  <c r="F106" i="45"/>
  <c r="H106" i="45"/>
  <c r="J106" i="45"/>
  <c r="D144" i="45"/>
  <c r="E108" i="45"/>
  <c r="E8" i="44"/>
  <c r="D60" i="43"/>
  <c r="I11" i="15"/>
  <c r="H5" i="1"/>
  <c r="F108" i="45" l="1"/>
  <c r="J108" i="45"/>
  <c r="H108" i="45"/>
  <c r="N16" i="28"/>
  <c r="N13" i="28"/>
  <c r="K16" i="28"/>
  <c r="K13" i="28"/>
  <c r="N15" i="22"/>
  <c r="N12" i="22"/>
  <c r="N9" i="22"/>
  <c r="K15" i="22"/>
  <c r="K12" i="22"/>
  <c r="K9" i="22"/>
  <c r="K13" i="23"/>
  <c r="K10" i="23"/>
  <c r="N15" i="46"/>
  <c r="N12" i="46"/>
  <c r="N9" i="46"/>
  <c r="N16" i="46" l="1"/>
  <c r="N17" i="28"/>
  <c r="N16" i="22"/>
  <c r="K17" i="28"/>
  <c r="K16" i="22"/>
  <c r="K17" i="23"/>
  <c r="K15" i="46"/>
  <c r="K12" i="46"/>
  <c r="K9" i="46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K16" i="24"/>
  <c r="K13" i="24"/>
  <c r="K10" i="24"/>
  <c r="K16" i="46" l="1"/>
  <c r="N16" i="25"/>
  <c r="N16" i="27"/>
  <c r="N16" i="26"/>
  <c r="K17" i="24"/>
  <c r="K16" i="25"/>
  <c r="K16" i="27"/>
  <c r="K16" i="26"/>
  <c r="N15" i="20"/>
  <c r="N12" i="20"/>
  <c r="N9" i="20"/>
  <c r="K15" i="20"/>
  <c r="K12" i="20"/>
  <c r="K9" i="20"/>
  <c r="N28" i="13"/>
  <c r="N17" i="13"/>
  <c r="K28" i="13"/>
  <c r="K17" i="13"/>
  <c r="K61" i="45"/>
  <c r="N11" i="45"/>
  <c r="K11" i="45"/>
  <c r="Q16" i="1"/>
  <c r="Q13" i="1"/>
  <c r="Q10" i="1"/>
  <c r="I31" i="44"/>
  <c r="I16" i="44"/>
  <c r="I8" i="44"/>
  <c r="K8" i="44" s="1"/>
  <c r="I67" i="43"/>
  <c r="I60" i="43"/>
  <c r="I11" i="43"/>
  <c r="L16" i="15"/>
  <c r="L13" i="15"/>
  <c r="I68" i="43" l="1"/>
  <c r="K29" i="13"/>
  <c r="N16" i="20"/>
  <c r="N29" i="13"/>
  <c r="Q17" i="1"/>
  <c r="I17" i="44"/>
  <c r="L18" i="15"/>
  <c r="K16" i="20"/>
  <c r="F182" i="78" l="1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F187" i="78"/>
  <c r="H187" i="78"/>
  <c r="J187" i="78"/>
  <c r="M205" i="16"/>
  <c r="M206" i="16"/>
  <c r="M210" i="16"/>
  <c r="M211" i="16"/>
  <c r="M212" i="16"/>
  <c r="M213" i="16"/>
  <c r="M214" i="16"/>
  <c r="M196" i="16"/>
  <c r="M188" i="16"/>
  <c r="M193" i="16"/>
  <c r="M186" i="16"/>
  <c r="M185" i="16"/>
  <c r="K57" i="78"/>
  <c r="K6" i="78"/>
  <c r="K6" i="16"/>
  <c r="N61" i="45"/>
  <c r="N65" i="45"/>
  <c r="K65" i="45"/>
  <c r="K145" i="45" s="1"/>
  <c r="N144" i="45" l="1"/>
  <c r="N145" i="45" s="1"/>
  <c r="P5" i="76" l="1"/>
  <c r="N136" i="14" l="1"/>
  <c r="M9" i="1" l="1"/>
  <c r="J9" i="1"/>
  <c r="H9" i="1"/>
  <c r="C57" i="78" l="1"/>
  <c r="C80" i="78"/>
  <c r="C66" i="78"/>
  <c r="C33" i="78"/>
  <c r="C27" i="78"/>
  <c r="C6" i="78"/>
  <c r="C80" i="16"/>
  <c r="C33" i="16"/>
  <c r="C6" i="16"/>
  <c r="C81" i="16" l="1"/>
  <c r="C81" i="78"/>
  <c r="J48" i="45" l="1"/>
  <c r="J49" i="45"/>
  <c r="J50" i="45"/>
  <c r="J52" i="45"/>
  <c r="H48" i="45"/>
  <c r="H49" i="45"/>
  <c r="H50" i="45"/>
  <c r="F52" i="45"/>
  <c r="J139" i="45" l="1"/>
  <c r="H139" i="45"/>
  <c r="F139" i="45"/>
  <c r="J134" i="45"/>
  <c r="J135" i="45"/>
  <c r="J136" i="45"/>
  <c r="J137" i="45"/>
  <c r="H134" i="45"/>
  <c r="H135" i="45"/>
  <c r="H136" i="45"/>
  <c r="H137" i="45"/>
  <c r="F134" i="45"/>
  <c r="F135" i="45"/>
  <c r="F136" i="45"/>
  <c r="F137" i="45"/>
  <c r="J131" i="45"/>
  <c r="H131" i="45"/>
  <c r="F131" i="45"/>
  <c r="J128" i="45"/>
  <c r="H128" i="45"/>
  <c r="F128" i="45"/>
  <c r="J114" i="45"/>
  <c r="H114" i="45"/>
  <c r="F114" i="45"/>
  <c r="J84" i="45"/>
  <c r="J86" i="45"/>
  <c r="H84" i="45"/>
  <c r="H85" i="45"/>
  <c r="H86" i="45"/>
  <c r="F84" i="45"/>
  <c r="F85" i="45"/>
  <c r="F86" i="45"/>
  <c r="J75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2" i="78"/>
  <c r="H200" i="78"/>
  <c r="H201" i="78"/>
  <c r="H202" i="78"/>
  <c r="H203" i="78"/>
  <c r="H204" i="78"/>
  <c r="F200" i="78"/>
  <c r="F201" i="78"/>
  <c r="F202" i="78"/>
  <c r="H176" i="78"/>
  <c r="F176" i="78"/>
  <c r="F144" i="78"/>
  <c r="H143" i="78"/>
  <c r="J141" i="78"/>
  <c r="J126" i="78"/>
  <c r="J131" i="78"/>
  <c r="J130" i="78"/>
  <c r="J129" i="78"/>
  <c r="J128" i="78"/>
  <c r="J127" i="78"/>
  <c r="J125" i="78"/>
  <c r="J124" i="78"/>
  <c r="J123" i="78"/>
  <c r="H131" i="78"/>
  <c r="H130" i="78"/>
  <c r="H129" i="78"/>
  <c r="H128" i="78"/>
  <c r="H127" i="78"/>
  <c r="H126" i="78"/>
  <c r="H125" i="78"/>
  <c r="H124" i="78"/>
  <c r="H123" i="78"/>
  <c r="F124" i="78"/>
  <c r="J121" i="78"/>
  <c r="J120" i="78"/>
  <c r="J119" i="78"/>
  <c r="J118" i="78"/>
  <c r="J117" i="78"/>
  <c r="J116" i="78"/>
  <c r="J114" i="78"/>
  <c r="J113" i="78"/>
  <c r="J112" i="78"/>
  <c r="J111" i="78"/>
  <c r="J110" i="78"/>
  <c r="J109" i="78"/>
  <c r="J106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F89" i="78"/>
  <c r="J86" i="78"/>
  <c r="H86" i="78"/>
  <c r="F86" i="78"/>
  <c r="C192" i="78"/>
  <c r="D192" i="78"/>
  <c r="I150" i="78"/>
  <c r="G150" i="78"/>
  <c r="E150" i="78"/>
  <c r="D150" i="78"/>
  <c r="C150" i="78"/>
  <c r="D80" i="78"/>
  <c r="D66" i="78"/>
  <c r="I57" i="78"/>
  <c r="G57" i="78"/>
  <c r="E57" i="78"/>
  <c r="D57" i="78"/>
  <c r="J65" i="78"/>
  <c r="H59" i="78"/>
  <c r="H60" i="78"/>
  <c r="H61" i="78"/>
  <c r="H62" i="78"/>
  <c r="H64" i="78"/>
  <c r="H65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10" i="78"/>
  <c r="J11" i="78"/>
  <c r="J12" i="78"/>
  <c r="J13" i="78"/>
  <c r="J14" i="78"/>
  <c r="J15" i="78"/>
  <c r="J16" i="78"/>
  <c r="J17" i="78"/>
  <c r="J18" i="78"/>
  <c r="J19" i="78"/>
  <c r="J20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10" i="78"/>
  <c r="H11" i="78"/>
  <c r="H12" i="78"/>
  <c r="H13" i="78"/>
  <c r="H14" i="78"/>
  <c r="H15" i="78"/>
  <c r="H16" i="78"/>
  <c r="H17" i="78"/>
  <c r="H18" i="78"/>
  <c r="H19" i="78"/>
  <c r="H20" i="78"/>
  <c r="H22" i="78"/>
  <c r="H23" i="78"/>
  <c r="H24" i="78"/>
  <c r="H25" i="78"/>
  <c r="H26" i="78"/>
  <c r="H5" i="78"/>
  <c r="F68" i="78"/>
  <c r="F69" i="78"/>
  <c r="F70" i="78"/>
  <c r="F71" i="78"/>
  <c r="F72" i="78"/>
  <c r="F73" i="78"/>
  <c r="F74" i="78"/>
  <c r="F75" i="78"/>
  <c r="F76" i="78"/>
  <c r="F77" i="78"/>
  <c r="F78" i="78"/>
  <c r="F79" i="78"/>
  <c r="F67" i="78"/>
  <c r="F59" i="78"/>
  <c r="F60" i="78"/>
  <c r="F61" i="78"/>
  <c r="F64" i="78"/>
  <c r="F65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8" i="78"/>
  <c r="F10" i="78"/>
  <c r="F11" i="78"/>
  <c r="F12" i="78"/>
  <c r="F13" i="78"/>
  <c r="F14" i="78"/>
  <c r="F15" i="78"/>
  <c r="F16" i="78"/>
  <c r="F17" i="78"/>
  <c r="F18" i="78"/>
  <c r="F19" i="78"/>
  <c r="F20" i="78"/>
  <c r="F22" i="78"/>
  <c r="F23" i="78"/>
  <c r="F24" i="78"/>
  <c r="F25" i="78"/>
  <c r="F26" i="78"/>
  <c r="F7" i="78"/>
  <c r="F5" i="78"/>
  <c r="M198" i="78"/>
  <c r="H136" i="78"/>
  <c r="J136" i="78"/>
  <c r="H137" i="78"/>
  <c r="J137" i="78"/>
  <c r="H138" i="78"/>
  <c r="J138" i="78"/>
  <c r="H139" i="78"/>
  <c r="J139" i="78"/>
  <c r="H140" i="78"/>
  <c r="J140" i="78"/>
  <c r="H141" i="78"/>
  <c r="H142" i="78"/>
  <c r="J142" i="78"/>
  <c r="J143" i="78"/>
  <c r="H144" i="78"/>
  <c r="J144" i="78"/>
  <c r="H145" i="78"/>
  <c r="J145" i="78"/>
  <c r="H147" i="78"/>
  <c r="J147" i="78"/>
  <c r="H148" i="78"/>
  <c r="J148" i="78"/>
  <c r="H149" i="78"/>
  <c r="J149" i="78"/>
  <c r="M7" i="78"/>
  <c r="H57" i="78" l="1"/>
  <c r="K16" i="74"/>
  <c r="F57" i="78"/>
  <c r="J194" i="78"/>
  <c r="J195" i="78"/>
  <c r="J196" i="78"/>
  <c r="J197" i="78"/>
  <c r="J198" i="78"/>
  <c r="J200" i="78"/>
  <c r="J201" i="78"/>
  <c r="J203" i="78"/>
  <c r="J204" i="78"/>
  <c r="J205" i="78"/>
  <c r="J206" i="78"/>
  <c r="J207" i="78"/>
  <c r="J208" i="78"/>
  <c r="J209" i="78"/>
  <c r="J210" i="78"/>
  <c r="J211" i="78"/>
  <c r="J212" i="78"/>
  <c r="H194" i="78"/>
  <c r="H195" i="78"/>
  <c r="H196" i="78"/>
  <c r="H197" i="78"/>
  <c r="H198" i="78"/>
  <c r="H205" i="78"/>
  <c r="H206" i="78"/>
  <c r="H207" i="78"/>
  <c r="H208" i="78"/>
  <c r="H209" i="78"/>
  <c r="H210" i="78"/>
  <c r="H211" i="78"/>
  <c r="H212" i="78"/>
  <c r="F194" i="78"/>
  <c r="F195" i="78"/>
  <c r="F196" i="78"/>
  <c r="F197" i="78"/>
  <c r="F198" i="78"/>
  <c r="F203" i="78"/>
  <c r="F204" i="78"/>
  <c r="F205" i="78"/>
  <c r="F206" i="78"/>
  <c r="F207" i="78"/>
  <c r="F208" i="78"/>
  <c r="F209" i="78"/>
  <c r="F210" i="78"/>
  <c r="F211" i="78"/>
  <c r="F212" i="78"/>
  <c r="J188" i="78"/>
  <c r="J190" i="78"/>
  <c r="J191" i="78"/>
  <c r="H188" i="78"/>
  <c r="H190" i="78"/>
  <c r="H191" i="78"/>
  <c r="F188" i="78"/>
  <c r="F190" i="78"/>
  <c r="F191" i="78"/>
  <c r="I194" i="16" l="1"/>
  <c r="G194" i="16"/>
  <c r="J142" i="45" l="1"/>
  <c r="H142" i="45"/>
  <c r="F142" i="45"/>
  <c r="F7" i="44" l="1"/>
  <c r="G14" i="43"/>
  <c r="D14" i="43"/>
  <c r="H14" i="43" l="1"/>
  <c r="F14" i="43"/>
  <c r="E16" i="15"/>
  <c r="I10" i="79" l="1"/>
  <c r="K150" i="78"/>
  <c r="J50" i="78" l="1"/>
  <c r="M50" i="78"/>
  <c r="P50" i="78"/>
  <c r="J51" i="78"/>
  <c r="J52" i="78"/>
  <c r="M52" i="78"/>
  <c r="P52" i="78"/>
  <c r="J53" i="78"/>
  <c r="M53" i="78"/>
  <c r="P53" i="78"/>
  <c r="N80" i="78" l="1"/>
  <c r="K80" i="78"/>
  <c r="I80" i="78"/>
  <c r="G80" i="78"/>
  <c r="E80" i="78"/>
  <c r="P79" i="78"/>
  <c r="M79" i="78"/>
  <c r="J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J74" i="78"/>
  <c r="J73" i="78"/>
  <c r="P72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K66" i="78"/>
  <c r="I66" i="78"/>
  <c r="G66" i="78"/>
  <c r="E66" i="78"/>
  <c r="P65" i="78"/>
  <c r="M65" i="78"/>
  <c r="J64" i="78"/>
  <c r="P61" i="78"/>
  <c r="M61" i="78"/>
  <c r="J61" i="78"/>
  <c r="M60" i="78"/>
  <c r="J60" i="78"/>
  <c r="J59" i="78"/>
  <c r="P58" i="78"/>
  <c r="M58" i="78"/>
  <c r="J58" i="78"/>
  <c r="M57" i="78"/>
  <c r="J56" i="78"/>
  <c r="M55" i="78"/>
  <c r="J55" i="78"/>
  <c r="M54" i="78"/>
  <c r="J54" i="78"/>
  <c r="M44" i="78"/>
  <c r="M43" i="78"/>
  <c r="M42" i="78"/>
  <c r="M40" i="78"/>
  <c r="P34" i="78"/>
  <c r="M34" i="78"/>
  <c r="N33" i="78"/>
  <c r="I33" i="78"/>
  <c r="G33" i="78"/>
  <c r="E33" i="78"/>
  <c r="D33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6" i="16"/>
  <c r="H86" i="16"/>
  <c r="J86" i="16"/>
  <c r="M86" i="16"/>
  <c r="C87" i="16"/>
  <c r="D87" i="16"/>
  <c r="E87" i="16"/>
  <c r="G87" i="16"/>
  <c r="I87" i="16"/>
  <c r="N87" i="16"/>
  <c r="F88" i="16"/>
  <c r="H88" i="16"/>
  <c r="J88" i="16"/>
  <c r="M88" i="16"/>
  <c r="F89" i="16"/>
  <c r="H89" i="16"/>
  <c r="J89" i="16"/>
  <c r="M89" i="16"/>
  <c r="F90" i="16"/>
  <c r="H90" i="16"/>
  <c r="J90" i="16"/>
  <c r="M90" i="16"/>
  <c r="F91" i="16"/>
  <c r="H91" i="16"/>
  <c r="J91" i="16"/>
  <c r="F92" i="16"/>
  <c r="H92" i="16"/>
  <c r="J92" i="16"/>
  <c r="M92" i="16"/>
  <c r="F93" i="16"/>
  <c r="H93" i="16"/>
  <c r="J93" i="16"/>
  <c r="M93" i="16"/>
  <c r="F94" i="16"/>
  <c r="H94" i="16"/>
  <c r="J94" i="16"/>
  <c r="M94" i="16"/>
  <c r="F95" i="16"/>
  <c r="H95" i="16"/>
  <c r="J95" i="16"/>
  <c r="M95" i="16"/>
  <c r="F96" i="16"/>
  <c r="H96" i="16"/>
  <c r="J96" i="16"/>
  <c r="M96" i="16"/>
  <c r="F97" i="16"/>
  <c r="H97" i="16"/>
  <c r="J97" i="16"/>
  <c r="M97" i="16"/>
  <c r="F98" i="16"/>
  <c r="H98" i="16"/>
  <c r="J98" i="16"/>
  <c r="M98" i="16"/>
  <c r="F99" i="16"/>
  <c r="H99" i="16"/>
  <c r="J99" i="16"/>
  <c r="M99" i="16"/>
  <c r="F100" i="16"/>
  <c r="H100" i="16"/>
  <c r="J100" i="16"/>
  <c r="F101" i="16"/>
  <c r="H101" i="16"/>
  <c r="J101" i="16"/>
  <c r="M101" i="16"/>
  <c r="F102" i="16"/>
  <c r="H102" i="16"/>
  <c r="J102" i="16"/>
  <c r="M102" i="16"/>
  <c r="F103" i="16"/>
  <c r="H103" i="16"/>
  <c r="J103" i="16"/>
  <c r="M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9" i="16"/>
  <c r="H109" i="16"/>
  <c r="J109" i="16"/>
  <c r="F110" i="16"/>
  <c r="H110" i="16"/>
  <c r="J110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F121" i="16"/>
  <c r="H121" i="16"/>
  <c r="J121" i="16"/>
  <c r="C122" i="16"/>
  <c r="D122" i="16"/>
  <c r="E122" i="16"/>
  <c r="G122" i="16"/>
  <c r="I122" i="16"/>
  <c r="F123" i="16"/>
  <c r="H123" i="16"/>
  <c r="J123" i="16"/>
  <c r="M123" i="16"/>
  <c r="F124" i="16"/>
  <c r="H124" i="16"/>
  <c r="J124" i="16"/>
  <c r="M124" i="16"/>
  <c r="F125" i="16"/>
  <c r="H125" i="16"/>
  <c r="J125" i="16"/>
  <c r="M125" i="16"/>
  <c r="F126" i="16"/>
  <c r="H126" i="16"/>
  <c r="J126" i="16"/>
  <c r="M126" i="16"/>
  <c r="F127" i="16"/>
  <c r="H127" i="16"/>
  <c r="J127" i="16"/>
  <c r="M127" i="16"/>
  <c r="F128" i="16"/>
  <c r="H128" i="16"/>
  <c r="J128" i="16"/>
  <c r="M128" i="16"/>
  <c r="F129" i="16"/>
  <c r="H129" i="16"/>
  <c r="J129" i="16"/>
  <c r="M129" i="16"/>
  <c r="F130" i="16"/>
  <c r="H130" i="16"/>
  <c r="J130" i="16"/>
  <c r="M130" i="16"/>
  <c r="F135" i="16"/>
  <c r="H135" i="16"/>
  <c r="J135" i="16"/>
  <c r="M135" i="16"/>
  <c r="F136" i="16"/>
  <c r="H136" i="16"/>
  <c r="J136" i="16"/>
  <c r="M136" i="16"/>
  <c r="F137" i="16"/>
  <c r="H137" i="16"/>
  <c r="J137" i="16"/>
  <c r="M137" i="16"/>
  <c r="F138" i="16"/>
  <c r="H138" i="16"/>
  <c r="J138" i="16"/>
  <c r="F139" i="16"/>
  <c r="H139" i="16"/>
  <c r="J139" i="16"/>
  <c r="M139" i="16"/>
  <c r="F140" i="16"/>
  <c r="H140" i="16"/>
  <c r="J140" i="16"/>
  <c r="M140" i="16"/>
  <c r="F141" i="16"/>
  <c r="H141" i="16"/>
  <c r="J141" i="16"/>
  <c r="M141" i="16"/>
  <c r="F142" i="16"/>
  <c r="H142" i="16"/>
  <c r="J142" i="16"/>
  <c r="M142" i="16"/>
  <c r="F143" i="16"/>
  <c r="H143" i="16"/>
  <c r="J143" i="16"/>
  <c r="M143" i="16"/>
  <c r="F144" i="16"/>
  <c r="H144" i="16"/>
  <c r="J144" i="16"/>
  <c r="M144" i="16"/>
  <c r="F145" i="16"/>
  <c r="H145" i="16"/>
  <c r="J145" i="16"/>
  <c r="M145" i="16"/>
  <c r="F146" i="16"/>
  <c r="H146" i="16"/>
  <c r="J146" i="16"/>
  <c r="M146" i="16"/>
  <c r="F147" i="16"/>
  <c r="H147" i="16"/>
  <c r="J147" i="16"/>
  <c r="F148" i="16"/>
  <c r="H148" i="16"/>
  <c r="J148" i="16"/>
  <c r="M148" i="16"/>
  <c r="H150" i="16"/>
  <c r="M150" i="16"/>
  <c r="H151" i="16"/>
  <c r="H153" i="16"/>
  <c r="H154" i="16"/>
  <c r="M154" i="16"/>
  <c r="H155" i="16"/>
  <c r="H156" i="16"/>
  <c r="H157" i="16"/>
  <c r="M157" i="16"/>
  <c r="H158" i="16"/>
  <c r="H159" i="16"/>
  <c r="H160" i="16"/>
  <c r="H161" i="16"/>
  <c r="H162" i="16"/>
  <c r="M162" i="16"/>
  <c r="H163" i="16"/>
  <c r="M163" i="16"/>
  <c r="H164" i="16"/>
  <c r="M164" i="16"/>
  <c r="H165" i="16"/>
  <c r="H166" i="16"/>
  <c r="F167" i="16"/>
  <c r="H167" i="16"/>
  <c r="M167" i="16"/>
  <c r="F168" i="16"/>
  <c r="H168" i="16"/>
  <c r="F169" i="16"/>
  <c r="H169" i="16"/>
  <c r="M169" i="16"/>
  <c r="F170" i="16"/>
  <c r="H170" i="16"/>
  <c r="M170" i="16"/>
  <c r="F171" i="16"/>
  <c r="H171" i="16"/>
  <c r="J171" i="16"/>
  <c r="M171" i="16"/>
  <c r="F172" i="16"/>
  <c r="H172" i="16"/>
  <c r="J172" i="16"/>
  <c r="M172" i="16"/>
  <c r="F173" i="16"/>
  <c r="H173" i="16"/>
  <c r="J173" i="16"/>
  <c r="C174" i="16"/>
  <c r="F174" i="16"/>
  <c r="G174" i="16"/>
  <c r="H174" i="16" s="1"/>
  <c r="I174" i="16"/>
  <c r="J174" i="16" s="1"/>
  <c r="K174" i="16"/>
  <c r="N174" i="16"/>
  <c r="F175" i="16"/>
  <c r="H175" i="16"/>
  <c r="J175" i="16"/>
  <c r="M175" i="16"/>
  <c r="F176" i="16"/>
  <c r="H176" i="16"/>
  <c r="J176" i="16"/>
  <c r="F177" i="16"/>
  <c r="H177" i="16"/>
  <c r="J177" i="16"/>
  <c r="F178" i="16"/>
  <c r="H178" i="16"/>
  <c r="J178" i="16"/>
  <c r="M178" i="16"/>
  <c r="F179" i="16"/>
  <c r="H179" i="16"/>
  <c r="J179" i="16"/>
  <c r="F180" i="16"/>
  <c r="H180" i="16"/>
  <c r="J180" i="16"/>
  <c r="F185" i="16"/>
  <c r="H185" i="16"/>
  <c r="J185" i="16"/>
  <c r="F186" i="16"/>
  <c r="H186" i="16"/>
  <c r="J186" i="16"/>
  <c r="F187" i="16"/>
  <c r="H187" i="16"/>
  <c r="J187" i="16"/>
  <c r="F188" i="16"/>
  <c r="H188" i="16"/>
  <c r="J188" i="16"/>
  <c r="F189" i="16"/>
  <c r="H189" i="16"/>
  <c r="J189" i="16"/>
  <c r="F193" i="16"/>
  <c r="H193" i="16"/>
  <c r="J193" i="16"/>
  <c r="F195" i="16"/>
  <c r="H195" i="16"/>
  <c r="J195" i="16"/>
  <c r="M195" i="16"/>
  <c r="F196" i="16"/>
  <c r="H196" i="16"/>
  <c r="J196" i="16"/>
  <c r="F197" i="16"/>
  <c r="H197" i="16"/>
  <c r="J197" i="16"/>
  <c r="M197" i="16"/>
  <c r="F198" i="16"/>
  <c r="H198" i="16"/>
  <c r="J198" i="16"/>
  <c r="M198" i="16"/>
  <c r="F199" i="16"/>
  <c r="H199" i="16"/>
  <c r="J199" i="16"/>
  <c r="M199" i="16"/>
  <c r="F200" i="16"/>
  <c r="H200" i="16"/>
  <c r="J200" i="16"/>
  <c r="M200" i="16"/>
  <c r="F202" i="16"/>
  <c r="H202" i="16"/>
  <c r="J202" i="16"/>
  <c r="M202" i="16"/>
  <c r="F203" i="16"/>
  <c r="H203" i="16"/>
  <c r="J203" i="16"/>
  <c r="M203" i="16"/>
  <c r="F204" i="16"/>
  <c r="H204" i="16"/>
  <c r="J204" i="16"/>
  <c r="F205" i="16"/>
  <c r="H205" i="16"/>
  <c r="J205" i="16"/>
  <c r="F206" i="16"/>
  <c r="H206" i="16"/>
  <c r="J206" i="16"/>
  <c r="F207" i="16"/>
  <c r="H207" i="16"/>
  <c r="J207" i="16"/>
  <c r="F208" i="16"/>
  <c r="H208" i="16"/>
  <c r="J208" i="16"/>
  <c r="F209" i="16"/>
  <c r="H209" i="16"/>
  <c r="J209" i="16"/>
  <c r="F210" i="16"/>
  <c r="H210" i="16"/>
  <c r="J210" i="16"/>
  <c r="F211" i="16"/>
  <c r="H211" i="16"/>
  <c r="J211" i="16"/>
  <c r="F212" i="16"/>
  <c r="H212" i="16"/>
  <c r="J212" i="16"/>
  <c r="F213" i="16"/>
  <c r="H213" i="16"/>
  <c r="J213" i="16"/>
  <c r="F214" i="16"/>
  <c r="H214" i="16"/>
  <c r="J214" i="16"/>
  <c r="F215" i="16"/>
  <c r="G215" i="16"/>
  <c r="H215" i="16" s="1"/>
  <c r="I215" i="16"/>
  <c r="J215" i="16" s="1"/>
  <c r="H6" i="78" l="1"/>
  <c r="H27" i="78"/>
  <c r="M33" i="78"/>
  <c r="H33" i="78"/>
  <c r="P80" i="78"/>
  <c r="H122" i="16"/>
  <c r="J87" i="16"/>
  <c r="H87" i="16"/>
  <c r="P27" i="78"/>
  <c r="M27" i="78"/>
  <c r="G81" i="78"/>
  <c r="D81" i="78"/>
  <c r="M80" i="78"/>
  <c r="H80" i="78"/>
  <c r="M66" i="78"/>
  <c r="H66" i="78"/>
  <c r="P33" i="78"/>
  <c r="N81" i="78"/>
  <c r="K81" i="78"/>
  <c r="E81" i="78"/>
  <c r="P6" i="78"/>
  <c r="I81" i="78"/>
  <c r="J6" i="78"/>
  <c r="P66" i="78"/>
  <c r="P57" i="78"/>
  <c r="M6" i="78"/>
  <c r="F66" i="78"/>
  <c r="J27" i="78"/>
  <c r="J122" i="16"/>
  <c r="M216" i="16"/>
  <c r="P216" i="16"/>
  <c r="F122" i="16"/>
  <c r="H194" i="16"/>
  <c r="H149" i="16"/>
  <c r="J216" i="16"/>
  <c r="F216" i="16"/>
  <c r="J149" i="16"/>
  <c r="F149" i="16"/>
  <c r="H216" i="16"/>
  <c r="F6" i="78"/>
  <c r="F80" i="78"/>
  <c r="F33" i="78"/>
  <c r="J194" i="16"/>
  <c r="F194" i="16"/>
  <c r="P174" i="16"/>
  <c r="M174" i="16"/>
  <c r="F27" i="78"/>
  <c r="F87" i="16"/>
  <c r="J33" i="78"/>
  <c r="J57" i="78"/>
  <c r="J66" i="78"/>
  <c r="J80" i="78"/>
  <c r="P215" i="16"/>
  <c r="M215" i="16"/>
  <c r="P194" i="16"/>
  <c r="M194" i="16"/>
  <c r="P149" i="16"/>
  <c r="P122" i="16"/>
  <c r="M122" i="16"/>
  <c r="P87" i="16"/>
  <c r="M87" i="16"/>
  <c r="N16" i="87"/>
  <c r="K16" i="87"/>
  <c r="I16" i="87"/>
  <c r="G16" i="87"/>
  <c r="E16" i="87"/>
  <c r="D16" i="87"/>
  <c r="C16" i="87"/>
  <c r="I13" i="87"/>
  <c r="G13" i="87"/>
  <c r="E13" i="87"/>
  <c r="D13" i="87"/>
  <c r="C13" i="87"/>
  <c r="J11" i="87"/>
  <c r="H11" i="87"/>
  <c r="F11" i="87"/>
  <c r="I10" i="87"/>
  <c r="P10" i="87" s="1"/>
  <c r="G10" i="87"/>
  <c r="M10" i="87" s="1"/>
  <c r="E10" i="87"/>
  <c r="D10" i="87"/>
  <c r="C10" i="87"/>
  <c r="J8" i="87"/>
  <c r="H8" i="87"/>
  <c r="F8" i="87"/>
  <c r="J6" i="87"/>
  <c r="H6" i="87"/>
  <c r="F6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H13" i="84" l="1"/>
  <c r="F13" i="86"/>
  <c r="J13" i="84"/>
  <c r="D17" i="82"/>
  <c r="N17" i="86"/>
  <c r="K17" i="86"/>
  <c r="J13" i="86"/>
  <c r="H13" i="86"/>
  <c r="F13" i="84"/>
  <c r="N17" i="88"/>
  <c r="K17" i="88"/>
  <c r="D17" i="88"/>
  <c r="M13" i="82"/>
  <c r="D17" i="85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8"/>
  <c r="M10" i="88"/>
  <c r="P10" i="82"/>
  <c r="M10" i="82"/>
  <c r="P10" i="85"/>
  <c r="M10" i="85"/>
  <c r="P10" i="86"/>
  <c r="M10" i="86"/>
  <c r="P10" i="83"/>
  <c r="M10" i="83"/>
  <c r="P10" i="84"/>
  <c r="M10" i="84"/>
  <c r="H81" i="78"/>
  <c r="F81" i="78"/>
  <c r="F13" i="82"/>
  <c r="F10" i="82"/>
  <c r="F13" i="85"/>
  <c r="F10" i="85"/>
  <c r="F13" i="83"/>
  <c r="F10" i="83"/>
  <c r="D17" i="87"/>
  <c r="K17" i="87"/>
  <c r="F13" i="87"/>
  <c r="F10" i="87"/>
  <c r="M81" i="78"/>
  <c r="P81" i="78"/>
  <c r="J81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N10" i="81"/>
  <c r="K10" i="81"/>
  <c r="I10" i="81"/>
  <c r="G10" i="81"/>
  <c r="E10" i="81"/>
  <c r="D10" i="81"/>
  <c r="C10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F13" i="80" s="1"/>
  <c r="D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M13" i="81" l="1"/>
  <c r="J13" i="80"/>
  <c r="H13" i="80"/>
  <c r="I17" i="81"/>
  <c r="F17" i="88"/>
  <c r="K17" i="81"/>
  <c r="F17" i="82"/>
  <c r="F17" i="84"/>
  <c r="N17" i="81"/>
  <c r="F17" i="85"/>
  <c r="F13" i="81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J8" i="79"/>
  <c r="P6" i="79"/>
  <c r="M6" i="79"/>
  <c r="J6" i="79"/>
  <c r="H6" i="79"/>
  <c r="P5" i="79"/>
  <c r="M5" i="79"/>
  <c r="J5" i="79"/>
  <c r="H5" i="79"/>
  <c r="F17" i="81" l="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8" i="78"/>
  <c r="H178" i="78"/>
  <c r="F178" i="78"/>
  <c r="J167" i="78"/>
  <c r="J161" i="78"/>
  <c r="J162" i="78"/>
  <c r="J159" i="78"/>
  <c r="J156" i="78"/>
  <c r="H167" i="78"/>
  <c r="H161" i="78"/>
  <c r="H162" i="78"/>
  <c r="H159" i="78"/>
  <c r="H156" i="78"/>
  <c r="F167" i="78"/>
  <c r="F161" i="78"/>
  <c r="F162" i="78"/>
  <c r="F159" i="78"/>
  <c r="F156" i="78"/>
  <c r="F141" i="78"/>
  <c r="F142" i="78"/>
  <c r="F143" i="78"/>
  <c r="F145" i="78"/>
  <c r="F147" i="78"/>
  <c r="F148" i="78"/>
  <c r="F125" i="78"/>
  <c r="F126" i="78"/>
  <c r="F127" i="78"/>
  <c r="F128" i="78"/>
  <c r="F129" i="78"/>
  <c r="F130" i="78"/>
  <c r="F131" i="78"/>
  <c r="F136" i="78"/>
  <c r="F137" i="78"/>
  <c r="F138" i="78"/>
  <c r="F139" i="78"/>
  <c r="F120" i="78"/>
  <c r="F112" i="78"/>
  <c r="F113" i="78"/>
  <c r="F105" i="78"/>
  <c r="F106" i="78"/>
  <c r="F103" i="78"/>
  <c r="F97" i="78"/>
  <c r="F98" i="78"/>
  <c r="F99" i="78"/>
  <c r="F100" i="78"/>
  <c r="F101" i="78"/>
  <c r="F90" i="78"/>
  <c r="I80" i="16"/>
  <c r="G80" i="16"/>
  <c r="F58" i="43" l="1"/>
  <c r="H33" i="43"/>
  <c r="M8" i="28" l="1"/>
  <c r="M6" i="28"/>
  <c r="M5" i="28"/>
  <c r="M5" i="22"/>
  <c r="M15" i="23"/>
  <c r="M11" i="23"/>
  <c r="M8" i="23"/>
  <c r="M7" i="23"/>
  <c r="M6" i="23"/>
  <c r="M5" i="23"/>
  <c r="M8" i="76"/>
  <c r="M6" i="76"/>
  <c r="M5" i="76"/>
  <c r="K12" i="76"/>
  <c r="K9" i="76"/>
  <c r="M8" i="74"/>
  <c r="M6" i="74"/>
  <c r="M5" i="74"/>
  <c r="M6" i="47"/>
  <c r="M5" i="47"/>
  <c r="M6" i="46"/>
  <c r="M5" i="46"/>
  <c r="M6" i="25"/>
  <c r="M5" i="25"/>
  <c r="M8" i="27"/>
  <c r="M6" i="27"/>
  <c r="M5" i="27"/>
  <c r="M8" i="26"/>
  <c r="M6" i="26"/>
  <c r="M5" i="26"/>
  <c r="M8" i="24"/>
  <c r="M6" i="24"/>
  <c r="M5" i="24"/>
  <c r="M8" i="20"/>
  <c r="M6" i="20"/>
  <c r="M5" i="20"/>
  <c r="M58" i="13"/>
  <c r="M57" i="13"/>
  <c r="M56" i="13"/>
  <c r="M55" i="13"/>
  <c r="M54" i="13"/>
  <c r="M53" i="13"/>
  <c r="M52" i="13"/>
  <c r="M51" i="13"/>
  <c r="M50" i="13"/>
  <c r="M49" i="13"/>
  <c r="M45" i="13"/>
  <c r="M44" i="13"/>
  <c r="M43" i="13"/>
  <c r="M42" i="13"/>
  <c r="M41" i="13"/>
  <c r="M40" i="13"/>
  <c r="M39" i="13"/>
  <c r="M38" i="13"/>
  <c r="M37" i="13"/>
  <c r="M36" i="13"/>
  <c r="M27" i="13"/>
  <c r="M26" i="13"/>
  <c r="M25" i="13"/>
  <c r="M24" i="13"/>
  <c r="M23" i="13"/>
  <c r="M22" i="13"/>
  <c r="M21" i="13"/>
  <c r="M20" i="13"/>
  <c r="M19" i="13"/>
  <c r="M18" i="13"/>
  <c r="M14" i="13"/>
  <c r="M13" i="13"/>
  <c r="M12" i="13"/>
  <c r="M11" i="13"/>
  <c r="M10" i="13"/>
  <c r="M9" i="13"/>
  <c r="M8" i="13"/>
  <c r="M7" i="13"/>
  <c r="M6" i="13"/>
  <c r="M5" i="13"/>
  <c r="K59" i="13"/>
  <c r="K48" i="13"/>
  <c r="K16" i="76" l="1"/>
  <c r="K60" i="13"/>
  <c r="K213" i="78"/>
  <c r="P204" i="78"/>
  <c r="P200" i="78"/>
  <c r="P197" i="78"/>
  <c r="P196" i="78"/>
  <c r="P194" i="78"/>
  <c r="K192" i="78"/>
  <c r="N175" i="78" l="1"/>
  <c r="K175" i="78"/>
  <c r="N150" i="78"/>
  <c r="P150" i="78" s="1"/>
  <c r="P142" i="78"/>
  <c r="P141" i="78"/>
  <c r="P131" i="78"/>
  <c r="P130" i="78"/>
  <c r="P126" i="78"/>
  <c r="P125" i="78"/>
  <c r="N122" i="78"/>
  <c r="P113" i="78"/>
  <c r="P97" i="78"/>
  <c r="P98" i="78"/>
  <c r="P101" i="78"/>
  <c r="P90" i="78"/>
  <c r="M204" i="78"/>
  <c r="M203" i="78"/>
  <c r="M201" i="78"/>
  <c r="M200" i="78"/>
  <c r="M197" i="78"/>
  <c r="M196" i="78"/>
  <c r="M195" i="78"/>
  <c r="M194" i="78"/>
  <c r="M193" i="78"/>
  <c r="M179" i="78"/>
  <c r="M176" i="78"/>
  <c r="M173" i="78"/>
  <c r="M172" i="78"/>
  <c r="M171" i="78"/>
  <c r="M170" i="78"/>
  <c r="M168" i="78"/>
  <c r="M164" i="78"/>
  <c r="M163" i="78"/>
  <c r="M158" i="78"/>
  <c r="M155" i="78"/>
  <c r="M151" i="78"/>
  <c r="M149" i="78"/>
  <c r="M147" i="78"/>
  <c r="M145" i="78"/>
  <c r="M144" i="78"/>
  <c r="M143" i="78"/>
  <c r="M142" i="78"/>
  <c r="M141" i="78"/>
  <c r="M140" i="78"/>
  <c r="M139" i="78"/>
  <c r="M137" i="78"/>
  <c r="M136" i="78"/>
  <c r="M86" i="78"/>
  <c r="K214" i="78" l="1"/>
  <c r="M79" i="16"/>
  <c r="M78" i="16"/>
  <c r="M77" i="16"/>
  <c r="M76" i="16"/>
  <c r="M75" i="16"/>
  <c r="M72" i="16"/>
  <c r="M71" i="16"/>
  <c r="M70" i="16"/>
  <c r="M69" i="16"/>
  <c r="M68" i="16"/>
  <c r="M67" i="16"/>
  <c r="M65" i="16"/>
  <c r="M62" i="16"/>
  <c r="M61" i="16"/>
  <c r="M60" i="16"/>
  <c r="M58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80" i="16"/>
  <c r="M80" i="16" s="1"/>
  <c r="N80" i="16"/>
  <c r="M140" i="45"/>
  <c r="M129" i="45"/>
  <c r="M125" i="45"/>
  <c r="M79" i="45"/>
  <c r="M75" i="45"/>
  <c r="M73" i="45"/>
  <c r="M63" i="45"/>
  <c r="M62" i="45"/>
  <c r="M57" i="45"/>
  <c r="M58" i="45"/>
  <c r="M6" i="45"/>
  <c r="M7" i="45"/>
  <c r="M8" i="45"/>
  <c r="M9" i="45"/>
  <c r="M10" i="45"/>
  <c r="M5" i="45"/>
  <c r="K81" i="16" l="1"/>
  <c r="P15" i="1"/>
  <c r="P11" i="1"/>
  <c r="P6" i="1"/>
  <c r="P7" i="1"/>
  <c r="P8" i="1"/>
  <c r="P5" i="1"/>
  <c r="G213" i="78" l="1"/>
  <c r="M213" i="78" s="1"/>
  <c r="I213" i="78"/>
  <c r="E192" i="78"/>
  <c r="I192" i="78"/>
  <c r="G192" i="78"/>
  <c r="I175" i="78"/>
  <c r="P175" i="78" s="1"/>
  <c r="E175" i="78"/>
  <c r="G175" i="78"/>
  <c r="M175" i="78" s="1"/>
  <c r="D175" i="78"/>
  <c r="M150" i="78"/>
  <c r="I122" i="78"/>
  <c r="G122" i="78"/>
  <c r="M122" i="78" s="1"/>
  <c r="E122" i="78"/>
  <c r="D122" i="78"/>
  <c r="C213" i="78"/>
  <c r="P212" i="78"/>
  <c r="P211" i="78"/>
  <c r="P210" i="78"/>
  <c r="P209" i="78"/>
  <c r="P208" i="78"/>
  <c r="P203" i="78"/>
  <c r="P201" i="78"/>
  <c r="P198" i="78"/>
  <c r="P195" i="78"/>
  <c r="P193" i="78"/>
  <c r="J193" i="78"/>
  <c r="H193" i="78"/>
  <c r="F193" i="78"/>
  <c r="J179" i="78"/>
  <c r="H179" i="78"/>
  <c r="F179" i="78"/>
  <c r="J177" i="78"/>
  <c r="H177" i="78"/>
  <c r="F177" i="78"/>
  <c r="P176" i="78"/>
  <c r="J176" i="78"/>
  <c r="C175" i="78"/>
  <c r="J174" i="78"/>
  <c r="H174" i="78"/>
  <c r="F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6" i="78"/>
  <c r="H166" i="78"/>
  <c r="F166" i="78"/>
  <c r="J165" i="78"/>
  <c r="H165" i="78"/>
  <c r="F165" i="78"/>
  <c r="J164" i="78"/>
  <c r="H164" i="78"/>
  <c r="F164" i="78"/>
  <c r="J163" i="78"/>
  <c r="H163" i="78"/>
  <c r="F163" i="78"/>
  <c r="J160" i="78"/>
  <c r="H160" i="78"/>
  <c r="F160" i="78"/>
  <c r="J158" i="78"/>
  <c r="H158" i="78"/>
  <c r="F158" i="78"/>
  <c r="J157" i="78"/>
  <c r="H157" i="78"/>
  <c r="F157" i="78"/>
  <c r="J155" i="78"/>
  <c r="H155" i="78"/>
  <c r="F155" i="78"/>
  <c r="J154" i="78"/>
  <c r="H154" i="78"/>
  <c r="F154" i="78"/>
  <c r="J152" i="78"/>
  <c r="H152" i="78"/>
  <c r="F152" i="78"/>
  <c r="P151" i="78"/>
  <c r="J151" i="78"/>
  <c r="H151" i="78"/>
  <c r="F151" i="78"/>
  <c r="F149" i="78"/>
  <c r="P140" i="78"/>
  <c r="F140" i="78"/>
  <c r="P127" i="78"/>
  <c r="P124" i="78"/>
  <c r="P123" i="78"/>
  <c r="F123" i="78"/>
  <c r="C122" i="78"/>
  <c r="F121" i="78"/>
  <c r="F119" i="78"/>
  <c r="F118" i="78"/>
  <c r="F117" i="78"/>
  <c r="P116" i="78"/>
  <c r="F116" i="78"/>
  <c r="P114" i="78"/>
  <c r="F114" i="78"/>
  <c r="F111" i="78"/>
  <c r="F110" i="78"/>
  <c r="F109" i="78"/>
  <c r="P104" i="78"/>
  <c r="F104" i="78"/>
  <c r="F102" i="78"/>
  <c r="P96" i="78"/>
  <c r="F96" i="78"/>
  <c r="F95" i="78"/>
  <c r="F94" i="78"/>
  <c r="F93" i="78"/>
  <c r="F92" i="78"/>
  <c r="F91" i="78"/>
  <c r="P89" i="78"/>
  <c r="P88" i="78"/>
  <c r="F88" i="78"/>
  <c r="P79" i="16"/>
  <c r="J79" i="16"/>
  <c r="H79" i="16"/>
  <c r="P78" i="16"/>
  <c r="J78" i="16"/>
  <c r="H78" i="16"/>
  <c r="P77" i="16"/>
  <c r="J77" i="16"/>
  <c r="H77" i="16"/>
  <c r="P76" i="16"/>
  <c r="J76" i="16"/>
  <c r="H76" i="16"/>
  <c r="P75" i="16"/>
  <c r="J75" i="16"/>
  <c r="J74" i="16"/>
  <c r="H74" i="16"/>
  <c r="J73" i="16"/>
  <c r="H73" i="16"/>
  <c r="P72" i="16"/>
  <c r="J72" i="16"/>
  <c r="H72" i="16"/>
  <c r="P71" i="16"/>
  <c r="J71" i="16"/>
  <c r="H71" i="16"/>
  <c r="P70" i="16"/>
  <c r="J70" i="16"/>
  <c r="H70" i="16"/>
  <c r="P69" i="16"/>
  <c r="J69" i="16"/>
  <c r="H69" i="16"/>
  <c r="P68" i="16"/>
  <c r="J68" i="16"/>
  <c r="H68" i="16"/>
  <c r="P67" i="16"/>
  <c r="J67" i="16"/>
  <c r="H67" i="16"/>
  <c r="H192" i="78" l="1"/>
  <c r="J192" i="78"/>
  <c r="F192" i="78"/>
  <c r="M192" i="78"/>
  <c r="P213" i="78"/>
  <c r="F213" i="78"/>
  <c r="P192" i="78"/>
  <c r="N87" i="78"/>
  <c r="N214" i="78" s="1"/>
  <c r="I87" i="78"/>
  <c r="G87" i="78"/>
  <c r="M87" i="78" s="1"/>
  <c r="E87" i="78"/>
  <c r="D87" i="78"/>
  <c r="D214" i="78" s="1"/>
  <c r="C87" i="78"/>
  <c r="C214" i="78" s="1"/>
  <c r="P86" i="78"/>
  <c r="I214" i="78" l="1"/>
  <c r="J87" i="78"/>
  <c r="E214" i="78"/>
  <c r="F214" i="78" s="1"/>
  <c r="F87" i="78"/>
  <c r="G214" i="78"/>
  <c r="M214" i="78" s="1"/>
  <c r="J150" i="78"/>
  <c r="J122" i="78"/>
  <c r="P122" i="78"/>
  <c r="P87" i="78"/>
  <c r="F175" i="78"/>
  <c r="H87" i="78"/>
  <c r="H175" i="78"/>
  <c r="H213" i="78"/>
  <c r="F122" i="78"/>
  <c r="H122" i="78"/>
  <c r="F150" i="78"/>
  <c r="H150" i="78"/>
  <c r="J175" i="78"/>
  <c r="J213" i="78"/>
  <c r="H214" i="78" l="1"/>
  <c r="P214" i="78"/>
  <c r="J214" i="78"/>
  <c r="M66" i="16"/>
  <c r="N81" i="16"/>
  <c r="M57" i="16"/>
  <c r="E27" i="16"/>
  <c r="E33" i="16"/>
  <c r="D33" i="16"/>
  <c r="I33" i="16"/>
  <c r="G33" i="16"/>
  <c r="M33" i="16" s="1"/>
  <c r="M27" i="16"/>
  <c r="H21" i="45"/>
  <c r="H22" i="45"/>
  <c r="J8" i="20" l="1"/>
  <c r="H8" i="20"/>
  <c r="J113" i="45" l="1"/>
  <c r="H28" i="44" l="1"/>
  <c r="M7" i="1" l="1"/>
  <c r="H6" i="22" l="1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G13" i="24"/>
  <c r="E13" i="24"/>
  <c r="D13" i="24"/>
  <c r="F11" i="24"/>
  <c r="F5" i="24"/>
  <c r="F6" i="24"/>
  <c r="F8" i="24"/>
  <c r="H13" i="24" l="1"/>
  <c r="F13" i="24"/>
  <c r="J13" i="24"/>
  <c r="P19" i="13"/>
  <c r="P50" i="13"/>
  <c r="P49" i="13"/>
  <c r="P41" i="13"/>
  <c r="P40" i="13"/>
  <c r="P39" i="13"/>
  <c r="P38" i="13"/>
  <c r="P37" i="13"/>
  <c r="P36" i="13"/>
  <c r="P47" i="13"/>
  <c r="P45" i="13"/>
  <c r="P43" i="13"/>
  <c r="P44" i="13"/>
  <c r="P42" i="13"/>
  <c r="G48" i="13"/>
  <c r="M48" i="13" s="1"/>
  <c r="P53" i="16" l="1"/>
  <c r="P19" i="16"/>
  <c r="P20" i="16"/>
  <c r="P22" i="16"/>
  <c r="P10" i="16"/>
  <c r="P11" i="16"/>
  <c r="L30" i="1" l="1"/>
  <c r="S11" i="1" l="1"/>
  <c r="F13" i="44"/>
  <c r="P14" i="13" l="1"/>
  <c r="J14" i="13"/>
  <c r="H14" i="13"/>
  <c r="F14" i="13"/>
  <c r="I48" i="13" l="1"/>
  <c r="E48" i="13"/>
  <c r="D48" i="13"/>
  <c r="C48" i="13"/>
  <c r="J45" i="13"/>
  <c r="H45" i="13"/>
  <c r="F45" i="13"/>
  <c r="F6" i="44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G12" i="74"/>
  <c r="E12" i="74"/>
  <c r="D12" i="74"/>
  <c r="C12" i="74"/>
  <c r="I9" i="74"/>
  <c r="M9" i="74"/>
  <c r="E9" i="74"/>
  <c r="D9" i="74"/>
  <c r="C9" i="74"/>
  <c r="P8" i="74"/>
  <c r="P6" i="74"/>
  <c r="P5" i="74"/>
  <c r="J15" i="74" l="1"/>
  <c r="F15" i="74"/>
  <c r="H12" i="74"/>
  <c r="H15" i="74"/>
  <c r="P9" i="76"/>
  <c r="E16" i="76"/>
  <c r="D16" i="76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2" i="13" l="1"/>
  <c r="P13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G8" i="44" l="1"/>
  <c r="H8" i="44" s="1"/>
  <c r="D8" i="44"/>
  <c r="F8" i="44" l="1"/>
  <c r="P11" i="23" l="1"/>
  <c r="H8" i="27" l="1"/>
  <c r="P8" i="27" l="1"/>
  <c r="J55" i="16" l="1"/>
  <c r="J127" i="45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I9" i="15"/>
  <c r="K9" i="15"/>
  <c r="N9" i="15"/>
  <c r="G5" i="14"/>
  <c r="G10" i="15"/>
  <c r="J10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J18" i="15"/>
  <c r="K16" i="15"/>
  <c r="K10" i="15"/>
  <c r="I16" i="15"/>
  <c r="I13" i="15"/>
  <c r="N10" i="15"/>
  <c r="H14" i="15" l="1"/>
  <c r="H15" i="15"/>
  <c r="H6" i="15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63" i="45" l="1"/>
  <c r="J8" i="24" l="1"/>
  <c r="H8" i="24"/>
  <c r="F138" i="45" l="1"/>
  <c r="H127" i="45"/>
  <c r="H129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C10" i="24"/>
  <c r="P34" i="16" l="1"/>
  <c r="P12" i="16"/>
  <c r="G13" i="1"/>
  <c r="G10" i="1"/>
  <c r="E6" i="16"/>
  <c r="E81" i="16" s="1"/>
  <c r="F48" i="16"/>
  <c r="H55" i="16"/>
  <c r="F40" i="16"/>
  <c r="F41" i="16"/>
  <c r="F42" i="16"/>
  <c r="F34" i="16" l="1"/>
  <c r="H61" i="16" l="1"/>
  <c r="J61" i="16"/>
  <c r="P61" i="16"/>
  <c r="F46" i="16"/>
  <c r="F39" i="16"/>
  <c r="F43" i="16"/>
  <c r="F37" i="16"/>
  <c r="H57" i="16" l="1"/>
  <c r="J57" i="16"/>
  <c r="P57" i="16"/>
  <c r="F127" i="45" l="1"/>
  <c r="J22" i="45" l="1"/>
  <c r="D27" i="1"/>
  <c r="C27" i="1"/>
  <c r="D17" i="14" l="1"/>
  <c r="M9" i="20"/>
  <c r="D18" i="14" l="1"/>
  <c r="P5" i="47"/>
  <c r="P11" i="13"/>
  <c r="P129" i="45" l="1"/>
  <c r="J124" i="45"/>
  <c r="J125" i="45"/>
  <c r="E27" i="1" l="1"/>
  <c r="G27" i="1"/>
  <c r="J5" i="20" l="1"/>
  <c r="J6" i="20"/>
  <c r="J10" i="20"/>
  <c r="H10" i="20" l="1"/>
  <c r="J39" i="45"/>
  <c r="J40" i="45"/>
  <c r="H39" i="45"/>
  <c r="H40" i="45"/>
  <c r="P58" i="16" l="1"/>
  <c r="P10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59" i="13"/>
  <c r="E143" i="45"/>
  <c r="I143" i="45"/>
  <c r="G143" i="45"/>
  <c r="M143" i="45" s="1"/>
  <c r="G6" i="14"/>
  <c r="G7" i="14" s="1"/>
  <c r="G17" i="14" s="1"/>
  <c r="F143" i="45" l="1"/>
  <c r="C60" i="13"/>
  <c r="I10" i="1" l="1"/>
  <c r="P10" i="1" s="1"/>
  <c r="P65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4" i="16" l="1"/>
  <c r="H64" i="16"/>
  <c r="P13" i="16" l="1"/>
  <c r="P5" i="25" l="1"/>
  <c r="D67" i="43" l="1"/>
  <c r="E67" i="43"/>
  <c r="H29" i="43"/>
  <c r="K11" i="43" l="1"/>
  <c r="F11" i="43"/>
  <c r="H113" i="45"/>
  <c r="F113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2" i="13"/>
  <c r="H42" i="13"/>
  <c r="F42" i="13"/>
  <c r="J11" i="13"/>
  <c r="H11" i="13"/>
  <c r="F11" i="13"/>
  <c r="I15" i="47" l="1"/>
  <c r="G15" i="47"/>
  <c r="E15" i="47"/>
  <c r="D15" i="47"/>
  <c r="C15" i="47"/>
  <c r="I12" i="47"/>
  <c r="G12" i="47"/>
  <c r="M12" i="47" s="1"/>
  <c r="E12" i="47"/>
  <c r="D12" i="47"/>
  <c r="C12" i="47"/>
  <c r="C16" i="47" l="1"/>
  <c r="P9" i="47"/>
  <c r="F12" i="47"/>
  <c r="J12" i="47"/>
  <c r="H12" i="47"/>
  <c r="G16" i="47"/>
  <c r="M16" i="47" s="1"/>
  <c r="E16" i="47"/>
  <c r="I16" i="47"/>
  <c r="J9" i="47"/>
  <c r="D16" i="47"/>
  <c r="F9" i="47"/>
  <c r="H9" i="47"/>
  <c r="H38" i="13"/>
  <c r="P16" i="47" l="1"/>
  <c r="F16" i="47"/>
  <c r="J16" i="47"/>
  <c r="H16" i="47"/>
  <c r="H37" i="13" l="1"/>
  <c r="H32" i="45" l="1"/>
  <c r="L33" i="1" l="1"/>
  <c r="L34" i="1" l="1"/>
  <c r="G6" i="16" l="1"/>
  <c r="G81" i="16" s="1"/>
  <c r="M81" i="16" l="1"/>
  <c r="M6" i="16"/>
  <c r="H8" i="28" l="1"/>
  <c r="P15" i="23" l="1"/>
  <c r="P6" i="24"/>
  <c r="P9" i="13"/>
  <c r="K24" i="43"/>
  <c r="J11" i="27" l="1"/>
  <c r="H11" i="27"/>
  <c r="F11" i="27"/>
  <c r="S15" i="1" l="1"/>
  <c r="J41" i="13" l="1"/>
  <c r="H41" i="13"/>
  <c r="F41" i="13"/>
  <c r="P8" i="13"/>
  <c r="P7" i="13"/>
  <c r="J10" i="13"/>
  <c r="H10" i="13"/>
  <c r="F10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J56" i="16"/>
  <c r="H56" i="16"/>
  <c r="F47" i="16"/>
  <c r="F38" i="16"/>
  <c r="H32" i="16"/>
  <c r="F32" i="16"/>
  <c r="F33" i="16" l="1"/>
  <c r="H33" i="16"/>
  <c r="J33" i="16"/>
  <c r="J5" i="16" l="1"/>
  <c r="J53" i="16" l="1"/>
  <c r="H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J10" i="26" l="1"/>
  <c r="H10" i="26"/>
  <c r="F10" i="26"/>
  <c r="F64" i="45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P16" i="23"/>
  <c r="F10" i="28"/>
  <c r="P10" i="28"/>
  <c r="J13" i="28"/>
  <c r="I17" i="28"/>
  <c r="F13" i="28"/>
  <c r="H13" i="28"/>
  <c r="H10" i="28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M17" i="28"/>
  <c r="H17" i="28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G12" i="22"/>
  <c r="E12" i="22"/>
  <c r="D12" i="22"/>
  <c r="C12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G12" i="27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J6" i="27"/>
  <c r="H6" i="27"/>
  <c r="F6" i="27"/>
  <c r="P5" i="27"/>
  <c r="J5" i="27"/>
  <c r="H5" i="27"/>
  <c r="I15" i="26"/>
  <c r="G15" i="26"/>
  <c r="E15" i="26"/>
  <c r="D15" i="26"/>
  <c r="C15" i="26"/>
  <c r="I12" i="26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G12" i="20"/>
  <c r="M12" i="20" s="1"/>
  <c r="E12" i="20"/>
  <c r="D12" i="20"/>
  <c r="C12" i="20"/>
  <c r="F10" i="20"/>
  <c r="P6" i="20"/>
  <c r="H6" i="20"/>
  <c r="H5" i="20"/>
  <c r="I59" i="13"/>
  <c r="G59" i="13"/>
  <c r="M59" i="13" s="1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9" i="13"/>
  <c r="P59" i="13"/>
  <c r="F12" i="20"/>
  <c r="I16" i="26"/>
  <c r="J16" i="26" s="1"/>
  <c r="F12" i="25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59" i="13"/>
  <c r="H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J50" i="13"/>
  <c r="H50" i="13"/>
  <c r="F50" i="13"/>
  <c r="J49" i="13"/>
  <c r="H49" i="13"/>
  <c r="F49" i="13"/>
  <c r="I60" i="13"/>
  <c r="G60" i="13"/>
  <c r="M60" i="13" s="1"/>
  <c r="D60" i="13"/>
  <c r="J44" i="13"/>
  <c r="H44" i="13"/>
  <c r="F44" i="13"/>
  <c r="J47" i="13"/>
  <c r="H47" i="13"/>
  <c r="F47" i="13"/>
  <c r="J43" i="13"/>
  <c r="H43" i="13"/>
  <c r="F43" i="13"/>
  <c r="J39" i="13"/>
  <c r="H39" i="13"/>
  <c r="F39" i="13"/>
  <c r="J38" i="13"/>
  <c r="F38" i="13"/>
  <c r="J40" i="13"/>
  <c r="H40" i="13"/>
  <c r="F40" i="13"/>
  <c r="J37" i="13"/>
  <c r="F37" i="13"/>
  <c r="J36" i="13"/>
  <c r="H36" i="13"/>
  <c r="F36" i="13"/>
  <c r="I28" i="13"/>
  <c r="G28" i="13"/>
  <c r="E28" i="13"/>
  <c r="E29" i="13" s="1"/>
  <c r="D28" i="13"/>
  <c r="C15" i="42" s="1"/>
  <c r="C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J19" i="13"/>
  <c r="H19" i="13"/>
  <c r="F19" i="13"/>
  <c r="P18" i="13"/>
  <c r="J18" i="13"/>
  <c r="H18" i="13"/>
  <c r="F18" i="13"/>
  <c r="M17" i="13"/>
  <c r="C17" i="13"/>
  <c r="J13" i="13"/>
  <c r="H13" i="13"/>
  <c r="F13" i="13"/>
  <c r="J16" i="13"/>
  <c r="H16" i="13"/>
  <c r="F16" i="13"/>
  <c r="J12" i="13"/>
  <c r="H12" i="13"/>
  <c r="F12" i="13"/>
  <c r="J8" i="13"/>
  <c r="H8" i="13"/>
  <c r="F8" i="13"/>
  <c r="J7" i="13"/>
  <c r="H7" i="13"/>
  <c r="F7" i="13"/>
  <c r="J9" i="13"/>
  <c r="H9" i="13"/>
  <c r="F9" i="13"/>
  <c r="P6" i="13"/>
  <c r="J6" i="13"/>
  <c r="H6" i="13"/>
  <c r="F6" i="13"/>
  <c r="P5" i="13"/>
  <c r="J5" i="13"/>
  <c r="H5" i="13"/>
  <c r="F5" i="13"/>
  <c r="F15" i="42" l="1"/>
  <c r="M28" i="13"/>
  <c r="F16" i="20"/>
  <c r="J17" i="13"/>
  <c r="C10" i="42"/>
  <c r="H10" i="42"/>
  <c r="D7" i="42"/>
  <c r="F7" i="42"/>
  <c r="P16" i="20"/>
  <c r="F16" i="26"/>
  <c r="F48" i="13"/>
  <c r="P16" i="26"/>
  <c r="I29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7" i="13"/>
  <c r="G29" i="13"/>
  <c r="M29" i="13" s="1"/>
  <c r="J60" i="13"/>
  <c r="H60" i="13"/>
  <c r="H48" i="13"/>
  <c r="J48" i="13"/>
  <c r="F28" i="13"/>
  <c r="H28" i="13"/>
  <c r="J28" i="13"/>
  <c r="D29" i="13"/>
  <c r="F17" i="13"/>
  <c r="H17" i="13"/>
  <c r="P29" i="13" l="1"/>
  <c r="N48" i="13"/>
  <c r="C29" i="13"/>
  <c r="J29" i="13"/>
  <c r="H29" i="13"/>
  <c r="F29" i="13"/>
  <c r="J65" i="16"/>
  <c r="H65" i="16"/>
  <c r="J62" i="16"/>
  <c r="H62" i="16"/>
  <c r="J60" i="16"/>
  <c r="H60" i="16"/>
  <c r="J59" i="16"/>
  <c r="H59" i="16"/>
  <c r="J54" i="16"/>
  <c r="H54" i="16"/>
  <c r="F45" i="16"/>
  <c r="F44" i="16"/>
  <c r="F35" i="16"/>
  <c r="P31" i="16"/>
  <c r="H31" i="16"/>
  <c r="F31" i="16"/>
  <c r="P30" i="16"/>
  <c r="H30" i="16"/>
  <c r="F30" i="16"/>
  <c r="P29" i="16"/>
  <c r="H29" i="16"/>
  <c r="F29" i="16"/>
  <c r="P28" i="16"/>
  <c r="H28" i="16"/>
  <c r="F28" i="16"/>
  <c r="P16" i="16"/>
  <c r="P14" i="16"/>
  <c r="P8" i="16"/>
  <c r="P7" i="16"/>
  <c r="I6" i="16"/>
  <c r="I81" i="16" s="1"/>
  <c r="D6" i="16"/>
  <c r="D81" i="16" s="1"/>
  <c r="P5" i="16"/>
  <c r="H5" i="16"/>
  <c r="F5" i="16"/>
  <c r="P81" i="16" l="1"/>
  <c r="N60" i="13"/>
  <c r="P60" i="13" s="1"/>
  <c r="J6" i="16"/>
  <c r="F80" i="16"/>
  <c r="P28" i="13"/>
  <c r="P48" i="13"/>
  <c r="F27" i="16"/>
  <c r="F6" i="16"/>
  <c r="P6" i="16"/>
  <c r="P27" i="16"/>
  <c r="J80" i="16"/>
  <c r="J66" i="16"/>
  <c r="P66" i="16"/>
  <c r="P33" i="16"/>
  <c r="J27" i="16"/>
  <c r="H80" i="16"/>
  <c r="F66" i="16"/>
  <c r="H66" i="16"/>
  <c r="H27" i="16"/>
  <c r="H6" i="16"/>
  <c r="J141" i="45"/>
  <c r="H141" i="45"/>
  <c r="F141" i="45"/>
  <c r="P140" i="45"/>
  <c r="J140" i="45"/>
  <c r="H140" i="45"/>
  <c r="F140" i="45"/>
  <c r="J138" i="45"/>
  <c r="H138" i="45"/>
  <c r="J132" i="45"/>
  <c r="H132" i="45"/>
  <c r="F132" i="45"/>
  <c r="J133" i="45"/>
  <c r="H133" i="45"/>
  <c r="F133" i="45"/>
  <c r="J129" i="45"/>
  <c r="F129" i="45"/>
  <c r="H125" i="45"/>
  <c r="F125" i="45"/>
  <c r="H124" i="45"/>
  <c r="F124" i="45"/>
  <c r="F81" i="16" l="1"/>
  <c r="J81" i="16"/>
  <c r="H81" i="16"/>
  <c r="P80" i="16"/>
  <c r="P143" i="45"/>
  <c r="J143" i="45"/>
  <c r="H143" i="45"/>
  <c r="E144" i="45" l="1"/>
  <c r="F144" i="45" s="1"/>
  <c r="C144" i="45"/>
  <c r="G144" i="45" l="1"/>
  <c r="M144" i="45" s="1"/>
  <c r="M108" i="45"/>
  <c r="I144" i="45"/>
  <c r="P108" i="45"/>
  <c r="J82" i="45"/>
  <c r="H82" i="45"/>
  <c r="F82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F71" i="45"/>
  <c r="H144" i="45" l="1"/>
  <c r="P144" i="45"/>
  <c r="J144" i="45"/>
  <c r="I65" i="45"/>
  <c r="P65" i="45" s="1"/>
  <c r="G65" i="45"/>
  <c r="M65" i="45" s="1"/>
  <c r="E65" i="45"/>
  <c r="D65" i="45"/>
  <c r="C65" i="45"/>
  <c r="C145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5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C17" i="1"/>
  <c r="D9" i="1" s="1"/>
  <c r="H9" i="14"/>
  <c r="J9" i="14" s="1"/>
  <c r="M10" i="1"/>
  <c r="O33" i="1"/>
  <c r="E145" i="45"/>
  <c r="S16" i="1"/>
  <c r="E17" i="1"/>
  <c r="H16" i="1"/>
  <c r="H13" i="1"/>
  <c r="G145" i="45"/>
  <c r="M145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F29" i="44"/>
  <c r="F28" i="44"/>
  <c r="G13" i="14" l="1"/>
  <c r="G18" i="14"/>
  <c r="C4" i="42"/>
  <c r="F11" i="1"/>
  <c r="F12" i="1"/>
  <c r="L13" i="1"/>
  <c r="L9" i="1"/>
  <c r="F8" i="1"/>
  <c r="F9" i="1"/>
  <c r="F5" i="42"/>
  <c r="P17" i="1"/>
  <c r="C6" i="42"/>
  <c r="L16" i="1"/>
  <c r="D5" i="1"/>
  <c r="D7" i="1"/>
  <c r="D6" i="1"/>
  <c r="D8" i="1"/>
  <c r="H145" i="45"/>
  <c r="F145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F16" i="44" l="1"/>
  <c r="D17" i="44"/>
  <c r="E17" i="44"/>
  <c r="K17" i="44" s="1"/>
  <c r="C17" i="44"/>
  <c r="K67" i="43"/>
  <c r="G67" i="43"/>
  <c r="C67" i="43"/>
  <c r="C68" i="43" s="1"/>
  <c r="K65" i="43"/>
  <c r="H65" i="43"/>
  <c r="F65" i="43"/>
  <c r="K64" i="43"/>
  <c r="H64" i="43"/>
  <c r="K63" i="43"/>
  <c r="F63" i="43"/>
  <c r="K62" i="43"/>
  <c r="H62" i="43"/>
  <c r="F62" i="43"/>
  <c r="F61" i="43"/>
  <c r="G60" i="43"/>
  <c r="E60" i="43"/>
  <c r="E68" i="43" l="1"/>
  <c r="K60" i="43"/>
  <c r="F17" i="44"/>
  <c r="H67" i="43"/>
  <c r="F67" i="43"/>
  <c r="F60" i="43"/>
  <c r="H60" i="43"/>
  <c r="G38" i="43" l="1"/>
  <c r="K37" i="43" l="1"/>
  <c r="H37" i="43"/>
  <c r="F37" i="43"/>
  <c r="K33" i="43"/>
  <c r="F33" i="43"/>
  <c r="K32" i="43"/>
  <c r="F32" i="43"/>
  <c r="K31" i="43"/>
  <c r="F31" i="43"/>
  <c r="F30" i="43"/>
  <c r="K29" i="43"/>
  <c r="F29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F18" i="43"/>
  <c r="F13" i="43"/>
  <c r="F12" i="43"/>
  <c r="G11" i="43"/>
  <c r="G68" i="43" s="1"/>
  <c r="D68" i="43"/>
  <c r="F10" i="43"/>
  <c r="F8" i="43"/>
  <c r="K7" i="43"/>
  <c r="F7" i="43"/>
  <c r="K6" i="43"/>
  <c r="H11" i="43" l="1"/>
  <c r="K68" i="43"/>
  <c r="F68" i="43"/>
  <c r="H11" i="14"/>
  <c r="J11" i="14" s="1"/>
  <c r="H68" i="43" l="1"/>
  <c r="H5" i="14"/>
  <c r="H7" i="14" s="1"/>
  <c r="H17" i="14" l="1"/>
  <c r="H10" i="14"/>
  <c r="J5" i="14"/>
  <c r="J7" i="14"/>
  <c r="H18" i="14" l="1"/>
  <c r="H13" i="14" l="1"/>
  <c r="J13" i="14" s="1"/>
  <c r="J10" i="14"/>
  <c r="I18" i="14"/>
  <c r="I17" i="14"/>
  <c r="H15" i="42" l="1"/>
  <c r="D34" i="1" l="1"/>
  <c r="E34" i="1"/>
  <c r="C34" i="1"/>
  <c r="I34" i="1"/>
  <c r="I145" i="45" l="1"/>
  <c r="J145" i="45" l="1"/>
  <c r="P145" i="45"/>
  <c r="D5" i="42"/>
  <c r="H5" i="42" l="1"/>
  <c r="E60" i="13" l="1"/>
  <c r="D17" i="24"/>
  <c r="C8" i="42" s="1"/>
  <c r="I17" i="24"/>
  <c r="G17" i="24"/>
  <c r="M17" i="24" s="1"/>
  <c r="C17" i="24"/>
  <c r="B8" i="42" s="1"/>
  <c r="F8" i="42" l="1"/>
  <c r="D8" i="42"/>
  <c r="F60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H16" i="22" l="1"/>
  <c r="M16" i="22"/>
  <c r="D15" i="42"/>
  <c r="H13" i="42"/>
  <c r="F13" i="42"/>
  <c r="F17" i="28"/>
  <c r="P16" i="2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<sst xmlns="http://schemas.openxmlformats.org/spreadsheetml/2006/main" count="4600" uniqueCount="835">
  <si>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</si>
  <si>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</si>
  <si>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</si>
  <si>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</si>
  <si>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</si>
  <si>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</si>
  <si>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</si>
  <si>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</si>
  <si>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</si>
  <si>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</si>
  <si>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</si>
  <si>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</si>
  <si>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</si>
  <si>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</si>
  <si>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</si>
  <si>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</si>
  <si>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</si>
  <si>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</si>
  <si>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</si>
  <si>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</si>
  <si>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</si>
  <si>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</si>
  <si>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</si>
  <si>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</si>
  <si>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</si>
  <si>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</si>
  <si>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</si>
  <si>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</si>
  <si>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</si>
  <si>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</si>
  <si>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</si>
  <si>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</si>
  <si>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</si>
  <si>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</si>
  <si>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</si>
  <si>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</si>
  <si>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</si>
  <si>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</si>
  <si>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</si>
  <si>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</si>
  <si>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</si>
  <si>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</si>
  <si>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</si>
  <si>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</si>
  <si>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</si>
  <si>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</si>
  <si>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</si>
  <si>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</si>
  <si>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</si>
  <si>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</si>
  <si>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</si>
  <si>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</si>
  <si>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</si>
  <si>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</si>
  <si>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</si>
  <si>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</si>
  <si>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</si>
  <si>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</si>
  <si>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</si>
  <si>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</si>
  <si>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</si>
  <si>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</si>
  <si>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</si>
  <si>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</si>
  <si>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</si>
  <si>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</si>
  <si>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</si>
  <si>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</si>
  <si>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</si>
  <si>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</si>
  <si>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</si>
  <si>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</si>
  <si>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</si>
  <si>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</si>
  <si>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</si>
  <si>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</si>
  <si>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</si>
  <si>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</si>
  <si>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</si>
  <si>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</si>
  <si>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</si>
  <si>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</si>
  <si>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</si>
  <si>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</si>
  <si>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</si>
  <si>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</si>
  <si>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</si>
  <si>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</si>
  <si>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</si>
  <si>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</si>
  <si>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</si>
  <si>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</si>
  <si>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</si>
  <si>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</si>
  <si>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</si>
  <si>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</si>
  <si>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</si>
  <si>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</si>
  <si>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</si>
  <si>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</si>
  <si>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</si>
  <si>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</si>
  <si>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</si>
  <si>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</si>
  <si>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</si>
  <si>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</si>
  <si>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</si>
  <si>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</si>
  <si>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</si>
  <si>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</si>
  <si>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</si>
  <si>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</si>
  <si>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</si>
  <si>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</si>
  <si>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</si>
  <si>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</si>
  <si>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</si>
  <si>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</si>
  <si>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</si>
  <si>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</si>
  <si>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</si>
  <si>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</si>
  <si>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</si>
  <si>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</si>
  <si>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</si>
  <si>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</si>
  <si>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</si>
  <si>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</si>
  <si>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</si>
  <si>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</si>
  <si>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</si>
  <si>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</si>
  <si>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</si>
  <si>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</si>
  <si>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</si>
  <si>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</si>
  <si>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</si>
  <si>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</si>
  <si>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</si>
  <si>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</si>
  <si>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</si>
  <si>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</si>
  <si>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</si>
  <si>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</si>
  <si>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</si>
  <si>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</si>
  <si>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</si>
  <si>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</si>
  <si>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</si>
  <si>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</si>
  <si>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</si>
  <si>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</si>
  <si>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</si>
  <si>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</si>
  <si>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</si>
  <si>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Participació Tributs de l'Estat</t>
  </si>
  <si>
    <t>Grua i parany</t>
  </si>
  <si>
    <t>Cementiris</t>
  </si>
  <si>
    <t>Clavegueram</t>
  </si>
  <si>
    <t>Codi concepte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</si>
  <si>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</si>
  <si>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</si>
  <si>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</si>
  <si>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</si>
  <si>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</si>
  <si>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</si>
  <si>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</si>
  <si>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</si>
  <si>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</si>
  <si>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</si>
  <si>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</si>
  <si>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</si>
  <si>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</si>
  <si>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</si>
  <si>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</si>
  <si>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</si>
  <si>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</si>
  <si>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</si>
  <si>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</si>
  <si>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</si>
  <si>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</si>
  <si>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</si>
  <si>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</si>
  <si>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</si>
  <si>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</si>
  <si>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</si>
  <si>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</si>
  <si>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</si>
  <si>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</si>
  <si>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</si>
  <si>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</si>
  <si>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</si>
  <si>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</si>
  <si>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</si>
  <si>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</si>
  <si>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</si>
  <si>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</si>
  <si>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</si>
  <si>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</si>
  <si>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</si>
  <si>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</si>
  <si>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</si>
  <si>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</si>
  <si>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</si>
  <si>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</si>
  <si>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</si>
  <si>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</si>
  <si>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</si>
  <si>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</si>
  <si>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</si>
  <si>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</si>
  <si>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</si>
  <si>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</si>
  <si>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</si>
  <si>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</si>
  <si>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</si>
  <si>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</si>
  <si>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</si>
  <si>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</si>
  <si>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</si>
  <si>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</si>
  <si>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</si>
  <si>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</si>
  <si>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</si>
  <si>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</si>
  <si>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</si>
  <si>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</si>
  <si>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</si>
  <si>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</si>
  <si>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</si>
  <si>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</si>
  <si>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</si>
  <si>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</si>
  <si>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</si>
  <si>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</si>
  <si>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</si>
  <si>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</si>
  <si>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</si>
  <si>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</si>
  <si>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</si>
  <si>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</si>
  <si>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</si>
  <si>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</si>
  <si>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</si>
  <si>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</si>
  <si>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</si>
  <si>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</si>
  <si>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</si>
  <si>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</si>
  <si>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</si>
  <si>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</si>
  <si>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</si>
  <si>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</si>
  <si>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</si>
  <si>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</si>
  <si>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</si>
  <si>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</si>
  <si>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</si>
  <si>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</si>
  <si>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</si>
  <si>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</si>
  <si>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</si>
  <si>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</si>
  <si>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</si>
  <si>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</si>
  <si>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</si>
  <si>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</si>
  <si>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</si>
  <si>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</si>
  <si>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</si>
  <si>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</si>
  <si>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</si>
  <si>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</si>
  <si>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</si>
  <si>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</si>
  <si>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</si>
  <si>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</si>
  <si>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</si>
  <si>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</si>
  <si>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</si>
  <si>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</si>
  <si>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</si>
  <si>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</si>
  <si>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</si>
  <si>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</si>
  <si>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</si>
  <si>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</si>
  <si>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</si>
  <si>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</si>
  <si>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</si>
  <si>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</si>
  <si>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</si>
  <si>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</si>
  <si>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</si>
  <si>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</si>
  <si>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</si>
  <si>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</si>
  <si>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</si>
  <si>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</si>
  <si>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</si>
  <si>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</si>
  <si>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</si>
  <si>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</si>
  <si>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</si>
  <si>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</si>
  <si>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</si>
  <si>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</si>
  <si>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</si>
  <si>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</si>
  <si>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</si>
  <si>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AMB-EMSHTR (TMTR)</t>
  </si>
  <si>
    <t>AMB-EMT (Targeta Rosa)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</si>
  <si>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</si>
  <si>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</si>
  <si>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</si>
  <si>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</si>
  <si>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</si>
  <si>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</si>
  <si>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</si>
  <si>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</si>
  <si>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</si>
  <si>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</si>
  <si>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</si>
  <si>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</si>
  <si>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</si>
  <si>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</si>
  <si>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</si>
  <si>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</si>
  <si>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</si>
  <si>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</si>
  <si>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</si>
  <si>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</si>
  <si>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</si>
  <si>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</si>
  <si>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</si>
  <si>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</si>
  <si>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</si>
  <si>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</si>
  <si>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</si>
  <si>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</si>
  <si>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</si>
  <si>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</si>
  <si>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</si>
  <si>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</si>
  <si>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</si>
  <si>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</si>
  <si>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</si>
  <si>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</si>
  <si>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</si>
  <si>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</si>
  <si>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</si>
  <si>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</si>
  <si>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</si>
  <si>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</si>
  <si>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</si>
  <si>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</si>
  <si>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</si>
  <si>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</si>
  <si>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</si>
  <si>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</si>
  <si>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</si>
  <si>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</si>
  <si>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</si>
  <si>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</si>
  <si>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</si>
  <si>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</si>
  <si>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</si>
  <si>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</si>
  <si>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</si>
  <si>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</si>
  <si>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</si>
  <si>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</si>
  <si>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</si>
  <si>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</si>
  <si>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</si>
  <si>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</si>
  <si>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</si>
  <si>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</si>
  <si>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</si>
  <si>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</si>
  <si>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</si>
  <si>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</si>
  <si>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</si>
  <si>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</si>
  <si>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</si>
  <si>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</si>
  <si>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</si>
  <si>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</si>
  <si>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</si>
  <si>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</si>
  <si>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</si>
  <si>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</si>
  <si>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</si>
  <si>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</si>
  <si>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</si>
  <si>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</si>
  <si>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</si>
  <si>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</si>
  <si>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</si>
  <si>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</si>
  <si>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</si>
  <si>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</si>
  <si>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</si>
  <si>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</si>
  <si>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</si>
  <si>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</si>
  <si>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</si>
  <si>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</si>
  <si>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</si>
  <si>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</si>
  <si>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</si>
  <si>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</si>
  <si>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</si>
  <si>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</si>
  <si>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</si>
  <si>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</si>
  <si>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</si>
  <si>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</si>
  <si>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</si>
  <si>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</si>
  <si>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</si>
  <si>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</si>
  <si>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</si>
  <si>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</si>
  <si>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</si>
  <si>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</si>
  <si>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</si>
  <si>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</si>
  <si>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</si>
  <si>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</si>
  <si>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</si>
  <si>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</si>
  <si>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</si>
  <si>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</si>
  <si>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</si>
  <si>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</si>
  <si>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</si>
  <si>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</si>
  <si>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</si>
  <si>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</si>
  <si>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</si>
  <si>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</si>
  <si>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</si>
  <si>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</si>
  <si>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</si>
  <si>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</si>
  <si>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</si>
  <si>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</si>
  <si>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</si>
  <si>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</si>
  <si>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</si>
  <si>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</si>
  <si>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</si>
  <si>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</si>
  <si>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</si>
  <si>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</si>
  <si>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</si>
  <si>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</si>
  <si>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</si>
  <si>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</si>
  <si>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</si>
  <si>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</si>
  <si>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</si>
  <si>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</si>
  <si>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</si>
  <si>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</si>
  <si>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</si>
  <si>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</si>
  <si>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</si>
  <si>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</si>
  <si>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</si>
  <si>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</si>
  <si>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</si>
  <si>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</si>
  <si>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</si>
  <si>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</si>
  <si>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</si>
  <si>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</si>
  <si>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</si>
  <si>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</si>
  <si>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</si>
  <si>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</si>
  <si>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</si>
  <si>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</si>
  <si>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Administració Marçal de la Seguretat i Mobilitat</t>
  </si>
  <si>
    <t>Administració Marçal de Cultura</t>
  </si>
  <si>
    <t>Rom.tresoreria per despeses Marçals</t>
  </si>
  <si>
    <t>Resum per orgànics i despesa corrent</t>
  </si>
  <si>
    <t xml:space="preserve">Contribucions especials 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</si>
  <si>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</si>
  <si>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</si>
  <si>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</si>
  <si>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</si>
  <si>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</si>
  <si>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</si>
  <si>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</si>
  <si>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</si>
  <si>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</si>
  <si>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</si>
  <si>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</si>
  <si>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</si>
  <si>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</si>
  <si>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</si>
  <si>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</si>
  <si>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</si>
  <si>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</si>
  <si>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</si>
  <si>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</si>
  <si>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</si>
  <si>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</si>
  <si>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</si>
  <si>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</si>
  <si>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</si>
  <si>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</si>
  <si>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</si>
  <si>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</si>
  <si>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</si>
  <si>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</si>
  <si>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</si>
  <si>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</si>
  <si>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</si>
  <si>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</si>
  <si>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</si>
  <si>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</si>
  <si>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</si>
  <si>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</si>
  <si>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</si>
  <si>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</si>
  <si>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</si>
  <si>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</si>
  <si>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</si>
  <si>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</si>
  <si>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</si>
  <si>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</si>
  <si>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</si>
  <si>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</si>
  <si>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</si>
  <si>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</si>
  <si>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</si>
  <si>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</si>
  <si>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</si>
  <si>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</si>
  <si>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</si>
  <si>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</si>
  <si>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</si>
  <si>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</si>
  <si>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</si>
  <si>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</si>
  <si>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</si>
  <si>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</si>
  <si>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</si>
  <si>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</si>
  <si>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</si>
  <si>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</si>
  <si>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</si>
  <si>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</si>
  <si>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</si>
  <si>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</si>
  <si>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</si>
  <si>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</si>
  <si>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</si>
  <si>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</si>
  <si>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</si>
  <si>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</si>
  <si>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</si>
  <si>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</si>
  <si>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</si>
  <si>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</si>
  <si>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</si>
  <si>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</si>
  <si>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</si>
  <si>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</si>
  <si>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</si>
  <si>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</si>
  <si>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</si>
  <si>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</si>
  <si>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</si>
  <si>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</si>
  <si>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</si>
  <si>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</si>
  <si>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</si>
  <si>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</si>
  <si>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</si>
  <si>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</si>
  <si>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</si>
  <si>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</si>
  <si>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</si>
  <si>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</si>
  <si>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</si>
  <si>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</si>
  <si>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</si>
  <si>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</si>
  <si>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</si>
  <si>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</si>
  <si>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</si>
  <si>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</si>
  <si>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</si>
  <si>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</si>
  <si>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</si>
  <si>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</si>
  <si>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</si>
  <si>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</si>
  <si>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</si>
  <si>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</si>
  <si>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</si>
  <si>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</si>
  <si>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</si>
  <si>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</si>
  <si>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</si>
  <si>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</si>
  <si>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</si>
  <si>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</si>
  <si>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</si>
  <si>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</si>
  <si>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</si>
  <si>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</si>
  <si>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</si>
  <si>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</si>
  <si>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</si>
  <si>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</si>
  <si>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</si>
  <si>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</si>
  <si>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</si>
  <si>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</si>
  <si>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</si>
  <si>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</si>
  <si>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</si>
  <si>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</si>
  <si>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</si>
  <si>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</si>
  <si>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</si>
  <si>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</si>
  <si>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</si>
  <si>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</si>
  <si>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</si>
  <si>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</si>
  <si>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</si>
  <si>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</si>
  <si>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</si>
  <si>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</si>
  <si>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</si>
  <si>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</si>
  <si>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</si>
  <si>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</si>
  <si>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</si>
  <si>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</si>
  <si>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</si>
  <si>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</si>
  <si>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</si>
  <si>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</si>
  <si>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</si>
  <si>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</si>
  <si>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</si>
  <si>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</si>
  <si>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</si>
  <si>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</si>
  <si>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</si>
  <si>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</si>
  <si>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</si>
  <si>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</si>
  <si>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</si>
  <si>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</si>
  <si>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</si>
  <si>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</si>
  <si>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</si>
  <si>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</si>
  <si>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</si>
  <si>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</si>
  <si>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</si>
  <si>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</si>
  <si>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</si>
  <si>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</si>
  <si>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</si>
  <si>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</si>
  <si>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</si>
  <si>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</si>
  <si>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</si>
  <si>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</si>
  <si>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</si>
  <si>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</si>
  <si>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</si>
  <si>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</si>
  <si>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</si>
  <si>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</si>
  <si>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</si>
  <si>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</si>
  <si>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</si>
  <si>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</si>
  <si>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</si>
  <si>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</si>
  <si>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</si>
  <si>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</si>
  <si>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</si>
  <si>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</si>
  <si>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</si>
  <si>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</si>
  <si>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</si>
  <si>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</si>
  <si>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</si>
  <si>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</si>
  <si>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</si>
  <si>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</si>
  <si>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</si>
  <si>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</si>
  <si>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</si>
  <si>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</si>
  <si>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</si>
  <si>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</si>
  <si>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</si>
  <si>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</si>
  <si>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</si>
  <si>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</si>
  <si>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</si>
  <si>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</si>
  <si>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</si>
  <si>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</si>
  <si>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</si>
  <si>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</si>
  <si>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</si>
  <si>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</si>
  <si>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</si>
  <si>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</si>
  <si>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</si>
  <si>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</si>
  <si>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</si>
  <si>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</si>
  <si>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</si>
  <si>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</si>
  <si>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</si>
  <si>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</si>
  <si>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</si>
  <si>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</si>
  <si>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</si>
  <si>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</si>
  <si>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</si>
  <si>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</si>
  <si>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</si>
  <si>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</si>
  <si>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</si>
  <si>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</si>
  <si>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>2017 L</t>
  </si>
  <si>
    <t>Altres transf. A org. Autònoms</t>
  </si>
  <si>
    <t>Barcelona Activa - Far</t>
  </si>
  <si>
    <t>Pla de Barris</t>
  </si>
  <si>
    <t>Indemnitzacions Assegurances No de Vida</t>
  </si>
  <si>
    <t>ICUB (Memòria Històrica)</t>
  </si>
  <si>
    <t>Execució de despeses. Sectors</t>
  </si>
  <si>
    <t>Gerència de Política Econòmica i Desenvolupament Local</t>
  </si>
  <si>
    <t>44400-01-02-03-04-05-06-07-08-09</t>
  </si>
  <si>
    <t>A l' Administració General de l' Estat</t>
  </si>
  <si>
    <t>Barcelona Activa (Aportacions Gener.)</t>
  </si>
  <si>
    <t>AMB (CTE I FC)</t>
  </si>
  <si>
    <t>AMB (IBI)</t>
  </si>
  <si>
    <t>Aportació a Barcelona Regional</t>
  </si>
  <si>
    <t>Resta Àrees Metropolitanes</t>
  </si>
  <si>
    <t xml:space="preserve">2018 P </t>
  </si>
  <si>
    <t>2018 P</t>
  </si>
  <si>
    <t>2018 L</t>
  </si>
  <si>
    <t>2017 P (2016P)</t>
  </si>
  <si>
    <t>Execució de despeses. Gerència Turisme, Comerç i Mercats</t>
  </si>
  <si>
    <t>0704</t>
  </si>
  <si>
    <t>Gerència Turisme, Comerç i Mercats</t>
  </si>
  <si>
    <t>134</t>
  </si>
  <si>
    <t>136</t>
  </si>
  <si>
    <t>152</t>
  </si>
  <si>
    <t>234</t>
  </si>
  <si>
    <t>313</t>
  </si>
  <si>
    <t>323</t>
  </si>
  <si>
    <t>328</t>
  </si>
  <si>
    <t>336</t>
  </si>
  <si>
    <t>338</t>
  </si>
  <si>
    <t>342</t>
  </si>
  <si>
    <t>343</t>
  </si>
  <si>
    <t>430</t>
  </si>
  <si>
    <t>491</t>
  </si>
  <si>
    <t>931</t>
  </si>
  <si>
    <t>1341</t>
  </si>
  <si>
    <t>1536</t>
  </si>
  <si>
    <t>1721</t>
  </si>
  <si>
    <t>2341</t>
  </si>
  <si>
    <t>3111</t>
  </si>
  <si>
    <t>3131</t>
  </si>
  <si>
    <t>3232</t>
  </si>
  <si>
    <t>3281</t>
  </si>
  <si>
    <t>3291</t>
  </si>
  <si>
    <t>3361</t>
  </si>
  <si>
    <t>3371</t>
  </si>
  <si>
    <t>3381</t>
  </si>
  <si>
    <t>3421</t>
  </si>
  <si>
    <t>3431</t>
  </si>
  <si>
    <t>4301</t>
  </si>
  <si>
    <t>4591</t>
  </si>
  <si>
    <t>4911</t>
  </si>
  <si>
    <t>9311</t>
  </si>
  <si>
    <t>9431</t>
  </si>
  <si>
    <t>1361</t>
  </si>
  <si>
    <t>1521</t>
  </si>
  <si>
    <t>1601</t>
  </si>
  <si>
    <t>559-550-551(-) 55000</t>
  </si>
  <si>
    <r>
      <rPr>
        <b/>
        <sz val="8"/>
        <rFont val="Arial"/>
        <family val="2"/>
      </rPr>
      <t>resta 45</t>
    </r>
  </si>
  <si>
    <t>42 (-) 42010 (-) 42011</t>
  </si>
  <si>
    <t>75 (-) 75031 (-) 75070</t>
  </si>
  <si>
    <t>6 (-) 60 (-) 61901</t>
  </si>
  <si>
    <t>41030-41031-41032-41034</t>
  </si>
  <si>
    <t>CTE**</t>
  </si>
  <si>
    <t>FCF**</t>
  </si>
  <si>
    <t>Var. 18/17</t>
  </si>
  <si>
    <t>Impostos directes</t>
  </si>
  <si>
    <t>Impostos indirectes</t>
  </si>
  <si>
    <t>4631</t>
  </si>
  <si>
    <t>463</t>
  </si>
  <si>
    <t>Investigació científica,tècnica i aplicada</t>
  </si>
  <si>
    <r>
      <t xml:space="preserve">% Capacitat (Necessitat) finançament
</t>
    </r>
    <r>
      <rPr>
        <sz val="8"/>
        <color theme="1"/>
        <rFont val="Arial"/>
        <family val="2"/>
      </rPr>
      <t>(abans d'ajustos SEC)</t>
    </r>
  </si>
  <si>
    <t>IM d'Urbanisme</t>
  </si>
  <si>
    <t>0</t>
  </si>
  <si>
    <t>1</t>
  </si>
  <si>
    <t>2</t>
  </si>
  <si>
    <t>3</t>
  </si>
  <si>
    <t>4</t>
  </si>
  <si>
    <t>9</t>
  </si>
  <si>
    <t>112-113-114</t>
  </si>
  <si>
    <t>450-451-452-453</t>
  </si>
  <si>
    <t>A gener</t>
  </si>
  <si>
    <t>Var. 19/18</t>
  </si>
  <si>
    <t>2019 L</t>
  </si>
  <si>
    <t>Gener</t>
  </si>
  <si>
    <t>2019 P</t>
  </si>
  <si>
    <t>2019 P (2018P)</t>
  </si>
  <si>
    <t>Gener 2019</t>
  </si>
  <si>
    <t>Gener 2018</t>
  </si>
  <si>
    <t xml:space="preserve">Gener 2018 </t>
  </si>
  <si>
    <t>Anàlisi modificacions de crèdit per capítols gener 2019</t>
  </si>
  <si>
    <t>IRC+     AJUSTOS PRORROGA</t>
  </si>
  <si>
    <t>Execució de despeses. Gerència de Política Econòmica i Desenvolupament Local</t>
  </si>
  <si>
    <t>Execució de despeses. Gerència de Drets de Ciutadania, Cultura, Participació i Transparència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</si>
</sst>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10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5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theme="3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theme="3"/>
      </right>
      <top style="hair">
        <color theme="3"/>
      </top>
      <bottom style="medium">
        <color theme="0" tint="-0.14996795556505021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/>
      <top style="hair">
        <color theme="0"/>
      </top>
      <bottom style="medium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theme="3"/>
      </bottom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4" applyNumberFormat="0" applyFill="0" applyAlignment="0" applyProtection="0"/>
    <xf numFmtId="0" fontId="72" fillId="0" borderId="105" applyNumberFormat="0" applyFill="0" applyAlignment="0" applyProtection="0"/>
    <xf numFmtId="0" fontId="31" fillId="0" borderId="106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07" applyNumberFormat="0" applyAlignment="0" applyProtection="0"/>
    <xf numFmtId="0" fontId="77" fillId="8" borderId="108" applyNumberFormat="0" applyAlignment="0" applyProtection="0"/>
    <xf numFmtId="0" fontId="78" fillId="8" borderId="107" applyNumberFormat="0" applyAlignment="0" applyProtection="0"/>
    <xf numFmtId="0" fontId="79" fillId="0" borderId="109" applyNumberFormat="0" applyFill="0" applyAlignment="0" applyProtection="0"/>
    <xf numFmtId="0" fontId="32" fillId="9" borderId="110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12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11" applyNumberFormat="0" applyFont="0" applyAlignment="0" applyProtection="0"/>
    <xf numFmtId="0" fontId="46" fillId="0" borderId="0"/>
    <xf numFmtId="0" fontId="40" fillId="10" borderId="111" applyNumberFormat="0" applyFont="0" applyAlignment="0" applyProtection="0"/>
    <xf numFmtId="0" fontId="40" fillId="10" borderId="111" applyNumberFormat="0" applyFont="0" applyAlignment="0" applyProtection="0"/>
    <xf numFmtId="0" fontId="40" fillId="10" borderId="111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1" applyNumberFormat="0" applyFont="0" applyAlignment="0" applyProtection="0"/>
    <xf numFmtId="0" fontId="40" fillId="17" borderId="0" applyNumberFormat="0" applyBorder="0" applyAlignment="0" applyProtection="0"/>
    <xf numFmtId="0" fontId="40" fillId="10" borderId="111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1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11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11" applyNumberFormat="0" applyFont="0" applyAlignment="0" applyProtection="0"/>
    <xf numFmtId="0" fontId="56" fillId="0" borderId="104" applyNumberFormat="0" applyFill="0" applyAlignment="0" applyProtection="0"/>
    <xf numFmtId="0" fontId="57" fillId="0" borderId="105" applyNumberFormat="0" applyFill="0" applyAlignment="0" applyProtection="0"/>
    <xf numFmtId="0" fontId="58" fillId="0" borderId="106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7" applyNumberFormat="0" applyAlignment="0" applyProtection="0"/>
    <xf numFmtId="0" fontId="63" fillId="8" borderId="108" applyNumberFormat="0" applyAlignment="0" applyProtection="0"/>
    <xf numFmtId="0" fontId="64" fillId="8" borderId="107" applyNumberFormat="0" applyAlignment="0" applyProtection="0"/>
    <xf numFmtId="0" fontId="65" fillId="0" borderId="109" applyNumberFormat="0" applyFill="0" applyAlignment="0" applyProtection="0"/>
    <xf numFmtId="0" fontId="66" fillId="9" borderId="110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2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11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4" applyNumberFormat="0" applyFill="0" applyAlignment="0" applyProtection="0"/>
    <xf numFmtId="0" fontId="57" fillId="0" borderId="105" applyNumberFormat="0" applyFill="0" applyAlignment="0" applyProtection="0"/>
    <xf numFmtId="0" fontId="58" fillId="0" borderId="106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7" applyNumberFormat="0" applyAlignment="0" applyProtection="0"/>
    <xf numFmtId="0" fontId="63" fillId="8" borderId="108" applyNumberFormat="0" applyAlignment="0" applyProtection="0"/>
    <xf numFmtId="0" fontId="64" fillId="8" borderId="107" applyNumberFormat="0" applyAlignment="0" applyProtection="0"/>
    <xf numFmtId="0" fontId="65" fillId="0" borderId="109" applyNumberFormat="0" applyFill="0" applyAlignment="0" applyProtection="0"/>
    <xf numFmtId="0" fontId="66" fillId="9" borderId="110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2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11" applyNumberFormat="0" applyFont="0" applyAlignment="0" applyProtection="0"/>
    <xf numFmtId="0" fontId="84" fillId="0" borderId="0"/>
    <xf numFmtId="0" fontId="46" fillId="0" borderId="0"/>
    <xf numFmtId="43" fontId="40" fillId="0" borderId="0" applyFont="0" applyFill="0" applyBorder="0" applyAlignment="0" applyProtection="0"/>
    <xf numFmtId="0" fontId="86" fillId="0" borderId="0"/>
    <xf numFmtId="0" fontId="27" fillId="10" borderId="111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7" fillId="0" borderId="0"/>
    <xf numFmtId="0" fontId="26" fillId="10" borderId="111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11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0" fillId="0" borderId="0"/>
    <xf numFmtId="9" fontId="24" fillId="0" borderId="0" applyFont="0" applyFill="0" applyBorder="0" applyAlignment="0" applyProtection="0"/>
    <xf numFmtId="0" fontId="24" fillId="10" borderId="111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1" fillId="0" borderId="0"/>
    <xf numFmtId="0" fontId="23" fillId="10" borderId="1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11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3" fillId="0" borderId="0"/>
    <xf numFmtId="0" fontId="20" fillId="0" borderId="0"/>
    <xf numFmtId="0" fontId="19" fillId="0" borderId="0"/>
    <xf numFmtId="0" fontId="18" fillId="0" borderId="0"/>
    <xf numFmtId="0" fontId="18" fillId="10" borderId="111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4" fillId="0" borderId="0"/>
    <xf numFmtId="0" fontId="16" fillId="0" borderId="0"/>
    <xf numFmtId="0" fontId="15" fillId="0" borderId="0"/>
    <xf numFmtId="0" fontId="15" fillId="10" borderId="111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11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5" fillId="0" borderId="0"/>
    <xf numFmtId="0" fontId="13" fillId="10" borderId="111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11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11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6" fillId="0" borderId="0"/>
    <xf numFmtId="0" fontId="8" fillId="10" borderId="111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6" fillId="0" borderId="0"/>
    <xf numFmtId="0" fontId="7" fillId="0" borderId="0"/>
    <xf numFmtId="0" fontId="7" fillId="10" borderId="11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11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97" fillId="0" borderId="0"/>
    <xf numFmtId="0" fontId="5" fillId="0" borderId="0"/>
    <xf numFmtId="0" fontId="5" fillId="10" borderId="111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98" fillId="0" borderId="0"/>
    <xf numFmtId="0" fontId="99" fillId="0" borderId="0"/>
    <xf numFmtId="0" fontId="4" fillId="10" borderId="111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11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11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0" fillId="0" borderId="0"/>
    <xf numFmtId="0" fontId="1" fillId="10" borderId="111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43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6" fillId="0" borderId="8" xfId="0" quotePrefix="1" applyFont="1" applyBorder="1" applyAlignment="1">
      <alignment horizontal="center" vertical="center"/>
    </xf>
    <xf numFmtId="0" fontId="36" fillId="0" borderId="6" xfId="0" quotePrefix="1" applyFont="1" applyBorder="1" applyAlignment="1">
      <alignment horizontal="center" vertical="center"/>
    </xf>
    <xf numFmtId="0" fontId="36" fillId="0" borderId="9" xfId="0" quotePrefix="1" applyFont="1" applyBorder="1" applyAlignment="1">
      <alignment horizontal="center" vertical="center"/>
    </xf>
    <xf numFmtId="164" fontId="36" fillId="0" borderId="6" xfId="0" quotePrefix="1" applyNumberFormat="1" applyFont="1" applyBorder="1" applyAlignment="1">
      <alignment vertical="center"/>
    </xf>
    <xf numFmtId="3" fontId="36" fillId="0" borderId="6" xfId="0" applyNumberFormat="1" applyFont="1" applyBorder="1" applyAlignment="1">
      <alignment vertical="center"/>
    </xf>
    <xf numFmtId="164" fontId="36" fillId="0" borderId="8" xfId="0" quotePrefix="1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164" fontId="36" fillId="0" borderId="9" xfId="0" quotePrefix="1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164" fontId="36" fillId="0" borderId="8" xfId="0" applyNumberFormat="1" applyFont="1" applyBorder="1" applyAlignment="1">
      <alignment vertical="center"/>
    </xf>
    <xf numFmtId="164" fontId="36" fillId="0" borderId="9" xfId="0" applyNumberFormat="1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5" fillId="0" borderId="9" xfId="0" applyFont="1" applyBorder="1" applyAlignment="1">
      <alignment vertical="center"/>
    </xf>
    <xf numFmtId="165" fontId="38" fillId="2" borderId="5" xfId="2" applyNumberFormat="1" applyFont="1" applyFill="1" applyBorder="1" applyAlignment="1">
      <alignment horizontal="center" vertical="center" wrapText="1"/>
    </xf>
    <xf numFmtId="165" fontId="38" fillId="2" borderId="0" xfId="2" applyNumberFormat="1" applyFont="1" applyFill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5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5" fontId="36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5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5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5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5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5" fontId="36" fillId="0" borderId="25" xfId="2" quotePrefix="1" applyNumberFormat="1" applyFont="1" applyBorder="1" applyAlignment="1">
      <alignment horizontal="center" vertical="center"/>
    </xf>
    <xf numFmtId="165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5" fontId="35" fillId="0" borderId="0" xfId="2" applyNumberFormat="1" applyFont="1" applyAlignment="1">
      <alignment horizontal="center"/>
    </xf>
    <xf numFmtId="165" fontId="35" fillId="0" borderId="35" xfId="2" applyNumberFormat="1" applyFont="1" applyBorder="1" applyAlignment="1">
      <alignment horizontal="center"/>
    </xf>
    <xf numFmtId="165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5" fillId="0" borderId="0" xfId="2" applyNumberFormat="1" applyFont="1" applyAlignment="1">
      <alignment horizontal="center" vertical="center"/>
    </xf>
    <xf numFmtId="165" fontId="35" fillId="0" borderId="37" xfId="2" applyNumberFormat="1" applyFont="1" applyBorder="1" applyAlignment="1">
      <alignment horizontal="center" vertical="center"/>
    </xf>
    <xf numFmtId="165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5" fontId="36" fillId="0" borderId="19" xfId="2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right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5" fontId="36" fillId="0" borderId="6" xfId="2" applyNumberFormat="1" applyFont="1" applyBorder="1" applyAlignment="1">
      <alignment vertical="center"/>
    </xf>
    <xf numFmtId="165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5" fontId="36" fillId="0" borderId="42" xfId="2" applyNumberFormat="1" applyFont="1" applyBorder="1" applyAlignment="1">
      <alignment horizontal="center" vertical="center"/>
    </xf>
    <xf numFmtId="165" fontId="36" fillId="0" borderId="43" xfId="2" applyNumberFormat="1" applyFont="1" applyBorder="1" applyAlignment="1">
      <alignment horizontal="center" vertical="center"/>
    </xf>
    <xf numFmtId="165" fontId="36" fillId="0" borderId="44" xfId="2" applyNumberFormat="1" applyFont="1" applyBorder="1" applyAlignment="1">
      <alignment horizontal="center" vertical="center"/>
    </xf>
    <xf numFmtId="165" fontId="38" fillId="2" borderId="41" xfId="2" applyNumberFormat="1" applyFont="1" applyFill="1" applyBorder="1" applyAlignment="1">
      <alignment horizontal="center" vertical="center" wrapText="1"/>
    </xf>
    <xf numFmtId="165" fontId="36" fillId="0" borderId="42" xfId="2" quotePrefix="1" applyNumberFormat="1" applyFont="1" applyBorder="1" applyAlignment="1">
      <alignment horizontal="center" vertical="center"/>
    </xf>
    <xf numFmtId="165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5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5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5" fontId="36" fillId="0" borderId="41" xfId="2" applyNumberFormat="1" applyFont="1" applyBorder="1" applyAlignment="1">
      <alignment horizontal="center" vertical="center"/>
    </xf>
    <xf numFmtId="3" fontId="38" fillId="2" borderId="69" xfId="0" applyNumberFormat="1" applyFont="1" applyFill="1" applyBorder="1" applyAlignment="1">
      <alignment horizontal="right" vertical="center" wrapText="1"/>
    </xf>
    <xf numFmtId="3" fontId="36" fillId="0" borderId="70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5" fontId="38" fillId="2" borderId="36" xfId="2" applyNumberFormat="1" applyFont="1" applyFill="1" applyBorder="1" applyAlignment="1">
      <alignment horizontal="center" vertical="center" wrapText="1"/>
    </xf>
    <xf numFmtId="165" fontId="38" fillId="2" borderId="36" xfId="2" quotePrefix="1" applyNumberFormat="1" applyFont="1" applyFill="1" applyBorder="1" applyAlignment="1">
      <alignment horizontal="center" vertical="center" wrapText="1"/>
    </xf>
    <xf numFmtId="165" fontId="36" fillId="0" borderId="36" xfId="2" applyNumberFormat="1" applyFont="1" applyBorder="1" applyAlignment="1">
      <alignment horizontal="center" vertical="center"/>
    </xf>
    <xf numFmtId="165" fontId="38" fillId="2" borderId="58" xfId="2" applyNumberFormat="1" applyFont="1" applyFill="1" applyBorder="1" applyAlignment="1">
      <alignment horizontal="center" vertical="center" wrapText="1"/>
    </xf>
    <xf numFmtId="3" fontId="38" fillId="2" borderId="76" xfId="0" applyNumberFormat="1" applyFont="1" applyFill="1" applyBorder="1" applyAlignment="1">
      <alignment horizontal="right" vertical="center" wrapText="1"/>
    </xf>
    <xf numFmtId="165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7" xfId="0" applyNumberFormat="1" applyFont="1" applyBorder="1" applyAlignment="1">
      <alignment horizontal="right" vertical="center"/>
    </xf>
    <xf numFmtId="165" fontId="36" fillId="0" borderId="53" xfId="2" applyNumberFormat="1" applyFont="1" applyBorder="1" applyAlignment="1">
      <alignment horizontal="center" vertical="center"/>
    </xf>
    <xf numFmtId="3" fontId="36" fillId="0" borderId="0" xfId="0" applyNumberFormat="1" applyFont="1" applyBorder="1" applyAlignment="1">
      <alignment vertical="center"/>
    </xf>
    <xf numFmtId="165" fontId="38" fillId="2" borderId="57" xfId="2" applyNumberFormat="1" applyFont="1" applyFill="1" applyBorder="1" applyAlignment="1">
      <alignment horizontal="center" vertical="center" wrapText="1"/>
    </xf>
    <xf numFmtId="165" fontId="38" fillId="2" borderId="81" xfId="2" applyNumberFormat="1" applyFont="1" applyFill="1" applyBorder="1" applyAlignment="1">
      <alignment horizontal="center" vertical="center" wrapText="1"/>
    </xf>
    <xf numFmtId="165" fontId="38" fillId="2" borderId="45" xfId="2" applyNumberFormat="1" applyFont="1" applyFill="1" applyBorder="1" applyAlignment="1">
      <alignment horizontal="center" vertical="center" wrapText="1"/>
    </xf>
    <xf numFmtId="3" fontId="36" fillId="0" borderId="83" xfId="0" applyNumberFormat="1" applyFont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85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88" xfId="0" applyNumberFormat="1" applyFont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36" fillId="0" borderId="92" xfId="0" applyNumberFormat="1" applyFont="1" applyBorder="1" applyAlignment="1">
      <alignment horizontal="right" vertical="center"/>
    </xf>
    <xf numFmtId="3" fontId="36" fillId="0" borderId="94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8" xfId="0" applyNumberFormat="1" applyFont="1" applyFill="1" applyBorder="1" applyAlignment="1">
      <alignment horizontal="right" vertical="center" wrapText="1"/>
    </xf>
    <xf numFmtId="165" fontId="36" fillId="0" borderId="89" xfId="2" applyNumberFormat="1" applyFont="1" applyBorder="1" applyAlignment="1">
      <alignment horizontal="center" vertical="center"/>
    </xf>
    <xf numFmtId="165" fontId="36" fillId="0" borderId="95" xfId="2" applyNumberFormat="1" applyFont="1" applyBorder="1" applyAlignment="1">
      <alignment horizontal="center" vertical="center"/>
    </xf>
    <xf numFmtId="3" fontId="48" fillId="3" borderId="71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5" fontId="36" fillId="0" borderId="96" xfId="2" applyNumberFormat="1" applyFont="1" applyBorder="1" applyAlignment="1">
      <alignment horizontal="center" vertical="center"/>
    </xf>
    <xf numFmtId="165" fontId="36" fillId="0" borderId="97" xfId="2" applyNumberFormat="1" applyFont="1" applyBorder="1" applyAlignment="1">
      <alignment horizontal="center" vertical="center"/>
    </xf>
    <xf numFmtId="165" fontId="36" fillId="0" borderId="97" xfId="2" quotePrefix="1" applyNumberFormat="1" applyFont="1" applyBorder="1" applyAlignment="1">
      <alignment horizontal="center" vertical="center"/>
    </xf>
    <xf numFmtId="165" fontId="38" fillId="2" borderId="66" xfId="2" applyNumberFormat="1" applyFont="1" applyFill="1" applyBorder="1" applyAlignment="1">
      <alignment horizontal="center" vertical="center" wrapText="1"/>
    </xf>
    <xf numFmtId="0" fontId="36" fillId="0" borderId="96" xfId="0" quotePrefix="1" applyFont="1" applyBorder="1" applyAlignment="1">
      <alignment horizontal="center" vertical="center"/>
    </xf>
    <xf numFmtId="0" fontId="36" fillId="0" borderId="98" xfId="0" quotePrefix="1" applyFont="1" applyBorder="1" applyAlignment="1">
      <alignment horizontal="center" vertical="center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165" fontId="36" fillId="0" borderId="96" xfId="2" quotePrefix="1" applyNumberFormat="1" applyFont="1" applyBorder="1" applyAlignment="1">
      <alignment horizontal="center" vertical="center"/>
    </xf>
    <xf numFmtId="165" fontId="38" fillId="2" borderId="66" xfId="2" quotePrefix="1" applyNumberFormat="1" applyFont="1" applyFill="1" applyBorder="1" applyAlignment="1">
      <alignment horizontal="center" vertical="center" wrapText="1"/>
    </xf>
    <xf numFmtId="0" fontId="36" fillId="0" borderId="51" xfId="0" quotePrefix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0" fontId="38" fillId="2" borderId="0" xfId="0" quotePrefix="1" applyFont="1" applyFill="1" applyBorder="1" applyAlignment="1">
      <alignment horizontal="center" vertical="center" wrapText="1"/>
    </xf>
    <xf numFmtId="0" fontId="38" fillId="2" borderId="36" xfId="0" quotePrefix="1" applyFont="1" applyFill="1" applyBorder="1" applyAlignment="1">
      <alignment horizontal="center" vertical="center" wrapText="1"/>
    </xf>
    <xf numFmtId="0" fontId="36" fillId="0" borderId="53" xfId="0" quotePrefix="1" applyFont="1" applyBorder="1" applyAlignment="1">
      <alignment horizontal="center" vertical="center"/>
    </xf>
    <xf numFmtId="165" fontId="38" fillId="2" borderId="99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89" xfId="6" applyFont="1" applyBorder="1"/>
    <xf numFmtId="0" fontId="46" fillId="0" borderId="93" xfId="10" applyFont="1" applyBorder="1"/>
    <xf numFmtId="0" fontId="0" fillId="0" borderId="103" xfId="0" applyBorder="1" applyAlignment="1">
      <alignment vertical="center"/>
    </xf>
    <xf numFmtId="3" fontId="36" fillId="0" borderId="102" xfId="0" applyNumberFormat="1" applyFont="1" applyBorder="1" applyAlignment="1">
      <alignment horizontal="right" vertical="center"/>
    </xf>
    <xf numFmtId="3" fontId="36" fillId="0" borderId="103" xfId="0" applyNumberFormat="1" applyFont="1" applyBorder="1" applyAlignment="1">
      <alignment horizontal="right" vertical="center"/>
    </xf>
    <xf numFmtId="165" fontId="36" fillId="0" borderId="87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6" fillId="0" borderId="21" xfId="2" applyNumberFormat="1" applyFont="1" applyBorder="1" applyAlignment="1">
      <alignment horizontal="center" vertical="center"/>
    </xf>
    <xf numFmtId="165" fontId="36" fillId="0" borderId="25" xfId="2" applyNumberFormat="1" applyFont="1" applyBorder="1" applyAlignment="1">
      <alignment horizontal="center" vertical="center"/>
    </xf>
    <xf numFmtId="165" fontId="36" fillId="0" borderId="66" xfId="2" applyNumberFormat="1" applyFont="1" applyBorder="1" applyAlignment="1">
      <alignment horizontal="center" vertical="center"/>
    </xf>
    <xf numFmtId="165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3" fontId="38" fillId="2" borderId="64" xfId="0" applyNumberFormat="1" applyFont="1" applyFill="1" applyBorder="1" applyAlignment="1">
      <alignment vertical="center" wrapText="1"/>
    </xf>
    <xf numFmtId="165" fontId="36" fillId="0" borderId="5" xfId="2" applyNumberFormat="1" applyFont="1" applyBorder="1" applyAlignment="1">
      <alignment horizontal="center" vertical="center" shrinkToFit="1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3" fillId="0" borderId="33" xfId="0" applyNumberFormat="1" applyFont="1" applyBorder="1" applyAlignment="1">
      <alignment horizontal="center"/>
    </xf>
    <xf numFmtId="165" fontId="36" fillId="0" borderId="35" xfId="0" applyNumberFormat="1" applyFont="1" applyBorder="1" applyAlignment="1">
      <alignment horizontal="center" vertical="center"/>
    </xf>
    <xf numFmtId="165" fontId="32" fillId="2" borderId="35" xfId="0" applyNumberFormat="1" applyFont="1" applyFill="1" applyBorder="1" applyAlignment="1">
      <alignment horizontal="center" vertical="center" wrapText="1"/>
    </xf>
    <xf numFmtId="165" fontId="38" fillId="2" borderId="35" xfId="0" applyNumberFormat="1" applyFont="1" applyFill="1" applyBorder="1" applyAlignment="1">
      <alignment horizontal="center" vertical="center" wrapText="1"/>
    </xf>
    <xf numFmtId="165" fontId="36" fillId="0" borderId="50" xfId="0" applyNumberFormat="1" applyFont="1" applyBorder="1" applyAlignment="1">
      <alignment horizontal="center" vertical="center"/>
    </xf>
    <xf numFmtId="165" fontId="36" fillId="0" borderId="54" xfId="0" applyNumberFormat="1" applyFont="1" applyBorder="1" applyAlignment="1">
      <alignment horizontal="center" vertical="center"/>
    </xf>
    <xf numFmtId="165" fontId="36" fillId="0" borderId="6" xfId="0" applyNumberFormat="1" applyFont="1" applyBorder="1" applyAlignment="1">
      <alignment horizontal="center" vertical="center"/>
    </xf>
    <xf numFmtId="165" fontId="38" fillId="2" borderId="0" xfId="0" applyNumberFormat="1" applyFont="1" applyFill="1" applyBorder="1" applyAlignment="1">
      <alignment horizontal="center" vertical="center" wrapText="1"/>
    </xf>
    <xf numFmtId="165" fontId="36" fillId="0" borderId="9" xfId="0" applyNumberFormat="1" applyFont="1" applyBorder="1" applyAlignment="1">
      <alignment horizontal="center" vertical="center"/>
    </xf>
    <xf numFmtId="165" fontId="38" fillId="2" borderId="57" xfId="0" applyNumberFormat="1" applyFont="1" applyFill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5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5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4" fontId="36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8" fillId="2" borderId="36" xfId="2" applyFont="1" applyFill="1" applyBorder="1" applyAlignment="1">
      <alignment horizontal="center" vertical="center" wrapText="1"/>
    </xf>
    <xf numFmtId="165" fontId="36" fillId="0" borderId="93" xfId="2" quotePrefix="1" applyNumberFormat="1" applyFont="1" applyBorder="1" applyAlignment="1">
      <alignment horizontal="center" vertical="center"/>
    </xf>
    <xf numFmtId="4" fontId="36" fillId="0" borderId="0" xfId="0" applyNumberFormat="1" applyFont="1" applyFill="1" applyBorder="1" applyAlignment="1">
      <alignment vertical="center"/>
    </xf>
    <xf numFmtId="165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165" fontId="42" fillId="0" borderId="42" xfId="2" applyNumberFormat="1" applyFont="1" applyBorder="1" applyAlignment="1">
      <alignment horizontal="center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165" fontId="42" fillId="0" borderId="43" xfId="2" applyNumberFormat="1" applyFont="1" applyBorder="1" applyAlignment="1">
      <alignment horizontal="center" vertical="center"/>
    </xf>
    <xf numFmtId="3" fontId="42" fillId="0" borderId="9" xfId="0" applyNumberFormat="1" applyFont="1" applyBorder="1" applyAlignment="1">
      <alignment horizontal="right" vertical="center"/>
    </xf>
    <xf numFmtId="165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165" fontId="42" fillId="0" borderId="65" xfId="2" applyNumberFormat="1" applyFont="1" applyBorder="1" applyAlignment="1">
      <alignment horizontal="center" vertical="center"/>
    </xf>
    <xf numFmtId="0" fontId="46" fillId="0" borderId="14" xfId="0" applyFont="1" applyBorder="1" applyAlignment="1">
      <alignment vertical="center"/>
    </xf>
    <xf numFmtId="3" fontId="42" fillId="0" borderId="68" xfId="0" applyNumberFormat="1" applyFont="1" applyBorder="1" applyAlignment="1">
      <alignment horizontal="right" vertical="center"/>
    </xf>
    <xf numFmtId="3" fontId="42" fillId="0" borderId="71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5" fontId="42" fillId="0" borderId="73" xfId="2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101" xfId="5" applyFont="1" applyFill="1" applyBorder="1"/>
    <xf numFmtId="165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103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165" fontId="42" fillId="0" borderId="41" xfId="2" applyNumberFormat="1" applyFont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165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5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82" xfId="0" applyNumberFormat="1" applyFont="1" applyBorder="1" applyAlignment="1">
      <alignment horizontal="right" vertical="center"/>
    </xf>
    <xf numFmtId="3" fontId="42" fillId="0" borderId="86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4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5" fontId="42" fillId="0" borderId="8" xfId="2" applyNumberFormat="1" applyFont="1" applyBorder="1" applyAlignment="1">
      <alignment horizontal="center" vertical="center"/>
    </xf>
    <xf numFmtId="165" fontId="42" fillId="0" borderId="7" xfId="2" applyNumberFormat="1" applyFont="1" applyFill="1" applyBorder="1" applyAlignment="1">
      <alignment horizontal="center" vertical="center"/>
    </xf>
    <xf numFmtId="165" fontId="36" fillId="0" borderId="10" xfId="2" applyNumberFormat="1" applyFont="1" applyBorder="1" applyAlignment="1">
      <alignment horizontal="center" vertical="center"/>
    </xf>
    <xf numFmtId="0" fontId="82" fillId="0" borderId="0" xfId="0" applyFont="1" applyAlignment="1">
      <alignment horizontal="center"/>
    </xf>
    <xf numFmtId="0" fontId="82" fillId="0" borderId="0" xfId="0" quotePrefix="1" applyFont="1" applyAlignment="1">
      <alignment horizontal="center"/>
    </xf>
    <xf numFmtId="0" fontId="83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165" fontId="42" fillId="0" borderId="7" xfId="2" applyNumberFormat="1" applyFont="1" applyBorder="1" applyAlignment="1">
      <alignment horizontal="center" vertical="center"/>
    </xf>
    <xf numFmtId="165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4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19" xfId="0" applyFont="1" applyBorder="1" applyAlignment="1">
      <alignment vertical="center"/>
    </xf>
    <xf numFmtId="0" fontId="46" fillId="0" borderId="120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5" fontId="85" fillId="2" borderId="50" xfId="0" applyNumberFormat="1" applyFont="1" applyFill="1" applyBorder="1" applyAlignment="1">
      <alignment horizontal="center" vertical="center"/>
    </xf>
    <xf numFmtId="165" fontId="42" fillId="0" borderId="12" xfId="2" quotePrefix="1" applyNumberFormat="1" applyFont="1" applyBorder="1" applyAlignment="1">
      <alignment horizontal="center" vertical="center"/>
    </xf>
    <xf numFmtId="165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6" fontId="36" fillId="0" borderId="0" xfId="247" applyNumberFormat="1" applyFont="1"/>
    <xf numFmtId="166" fontId="36" fillId="0" borderId="0" xfId="0" applyNumberFormat="1" applyFont="1"/>
    <xf numFmtId="43" fontId="0" fillId="0" borderId="0" xfId="0" applyNumberFormat="1"/>
    <xf numFmtId="166" fontId="38" fillId="2" borderId="57" xfId="247" applyNumberFormat="1" applyFont="1" applyFill="1" applyBorder="1" applyAlignment="1">
      <alignment horizontal="right" vertical="center" wrapText="1"/>
    </xf>
    <xf numFmtId="165" fontId="42" fillId="0" borderId="51" xfId="2" quotePrefix="1" applyNumberFormat="1" applyFont="1" applyBorder="1" applyAlignment="1">
      <alignment horizontal="center" vertical="center"/>
    </xf>
    <xf numFmtId="165" fontId="42" fillId="0" borderId="36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5" fontId="36" fillId="0" borderId="52" xfId="0" applyNumberFormat="1" applyFont="1" applyBorder="1" applyAlignment="1">
      <alignment horizontal="center" vertical="center"/>
    </xf>
    <xf numFmtId="165" fontId="42" fillId="0" borderId="14" xfId="2" quotePrefix="1" applyNumberFormat="1" applyFont="1" applyBorder="1" applyAlignment="1">
      <alignment horizontal="center" vertical="center"/>
    </xf>
    <xf numFmtId="165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5" fontId="42" fillId="0" borderId="51" xfId="2" applyNumberFormat="1" applyFont="1" applyBorder="1" applyAlignment="1">
      <alignment horizontal="center" vertical="center"/>
    </xf>
    <xf numFmtId="165" fontId="42" fillId="0" borderId="55" xfId="2" quotePrefix="1" applyNumberFormat="1" applyFont="1" applyBorder="1" applyAlignment="1">
      <alignment horizontal="center" vertical="center"/>
    </xf>
    <xf numFmtId="165" fontId="42" fillId="0" borderId="72" xfId="2" applyNumberFormat="1" applyFont="1" applyBorder="1" applyAlignment="1">
      <alignment horizontal="center" vertical="center"/>
    </xf>
    <xf numFmtId="165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21" xfId="0" applyNumberFormat="1" applyFont="1" applyFill="1" applyBorder="1" applyAlignment="1">
      <alignment horizontal="right" vertical="center"/>
    </xf>
    <xf numFmtId="165" fontId="42" fillId="0" borderId="75" xfId="2" applyNumberFormat="1" applyFont="1" applyFill="1" applyBorder="1" applyAlignment="1">
      <alignment horizontal="center" vertical="center"/>
    </xf>
    <xf numFmtId="165" fontId="42" fillId="0" borderId="6" xfId="2" applyNumberFormat="1" applyFont="1" applyBorder="1" applyAlignment="1">
      <alignment horizontal="center" vertical="center"/>
    </xf>
    <xf numFmtId="165" fontId="42" fillId="0" borderId="9" xfId="2" applyNumberFormat="1" applyFont="1" applyBorder="1" applyAlignment="1">
      <alignment horizontal="center" vertical="center"/>
    </xf>
    <xf numFmtId="165" fontId="42" fillId="0" borderId="6" xfId="2" quotePrefix="1" applyNumberFormat="1" applyFont="1" applyBorder="1" applyAlignment="1">
      <alignment horizontal="center" vertical="center"/>
    </xf>
    <xf numFmtId="165" fontId="42" fillId="0" borderId="114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Fill="1" applyBorder="1" applyAlignment="1">
      <alignment horizontal="center" vertical="center"/>
    </xf>
    <xf numFmtId="165" fontId="38" fillId="2" borderId="76" xfId="2" applyNumberFormat="1" applyFont="1" applyFill="1" applyBorder="1" applyAlignment="1">
      <alignment horizontal="center" vertical="center" wrapText="1"/>
    </xf>
    <xf numFmtId="165" fontId="42" fillId="0" borderId="16" xfId="2" applyNumberFormat="1" applyFont="1" applyFill="1" applyBorder="1" applyAlignment="1">
      <alignment horizontal="center" vertical="center"/>
    </xf>
    <xf numFmtId="165" fontId="42" fillId="0" borderId="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Border="1" applyAlignment="1">
      <alignment horizontal="center" vertical="center"/>
    </xf>
    <xf numFmtId="165" fontId="36" fillId="0" borderId="16" xfId="2" applyNumberFormat="1" applyFont="1" applyBorder="1" applyAlignment="1">
      <alignment horizontal="center" vertical="center"/>
    </xf>
    <xf numFmtId="165" fontId="42" fillId="0" borderId="115" xfId="2" applyNumberFormat="1" applyFont="1" applyBorder="1" applyAlignment="1">
      <alignment horizontal="center" vertical="center"/>
    </xf>
    <xf numFmtId="165" fontId="42" fillId="0" borderId="116" xfId="2" applyNumberFormat="1" applyFont="1" applyBorder="1" applyAlignment="1">
      <alignment horizontal="center" vertical="center"/>
    </xf>
    <xf numFmtId="165" fontId="42" fillId="0" borderId="117" xfId="2" applyNumberFormat="1" applyFont="1" applyBorder="1" applyAlignment="1">
      <alignment horizontal="center" vertical="center"/>
    </xf>
    <xf numFmtId="165" fontId="42" fillId="0" borderId="78" xfId="2" applyNumberFormat="1" applyFont="1" applyBorder="1" applyAlignment="1">
      <alignment horizontal="center" vertical="center"/>
    </xf>
    <xf numFmtId="9" fontId="42" fillId="0" borderId="79" xfId="2" applyNumberFormat="1" applyFont="1" applyBorder="1" applyAlignment="1">
      <alignment horizontal="center" vertical="center"/>
    </xf>
    <xf numFmtId="3" fontId="36" fillId="0" borderId="74" xfId="0" applyNumberFormat="1" applyFont="1" applyFill="1" applyBorder="1" applyAlignment="1">
      <alignment horizontal="right" vertical="center"/>
    </xf>
    <xf numFmtId="165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5" fontId="36" fillId="0" borderId="55" xfId="2" applyNumberFormat="1" applyFont="1" applyBorder="1" applyAlignment="1">
      <alignment horizontal="center" vertical="center"/>
    </xf>
    <xf numFmtId="3" fontId="42" fillId="0" borderId="122" xfId="0" applyNumberFormat="1" applyFont="1" applyBorder="1" applyAlignment="1">
      <alignment horizontal="right" vertical="center"/>
    </xf>
    <xf numFmtId="3" fontId="36" fillId="0" borderId="123" xfId="0" applyNumberFormat="1" applyFont="1" applyBorder="1" applyAlignment="1">
      <alignment horizontal="right" vertical="center"/>
    </xf>
    <xf numFmtId="3" fontId="36" fillId="0" borderId="124" xfId="0" applyNumberFormat="1" applyFont="1" applyBorder="1" applyAlignment="1">
      <alignment horizontal="right" vertical="center"/>
    </xf>
    <xf numFmtId="3" fontId="36" fillId="0" borderId="103" xfId="0" applyNumberFormat="1" applyFont="1" applyBorder="1" applyAlignment="1">
      <alignment vertical="center"/>
    </xf>
    <xf numFmtId="0" fontId="46" fillId="0" borderId="16" xfId="0" applyFont="1" applyFill="1" applyBorder="1" applyAlignment="1">
      <alignment vertical="center"/>
    </xf>
    <xf numFmtId="165" fontId="42" fillId="0" borderId="100" xfId="2" applyNumberFormat="1" applyFont="1" applyBorder="1" applyAlignment="1">
      <alignment horizontal="center" vertical="center"/>
    </xf>
    <xf numFmtId="165" fontId="42" fillId="0" borderId="11" xfId="2" applyNumberFormat="1" applyFont="1" applyBorder="1" applyAlignment="1">
      <alignment horizontal="center" vertical="center"/>
    </xf>
    <xf numFmtId="165" fontId="42" fillId="0" borderId="13" xfId="2" applyNumberFormat="1" applyFont="1" applyBorder="1" applyAlignment="1">
      <alignment horizontal="center" vertical="center"/>
    </xf>
    <xf numFmtId="165" fontId="42" fillId="0" borderId="5" xfId="2" applyNumberFormat="1" applyFont="1" applyBorder="1" applyAlignment="1">
      <alignment horizontal="center" vertical="center"/>
    </xf>
    <xf numFmtId="165" fontId="42" fillId="0" borderId="15" xfId="2" applyNumberFormat="1" applyFont="1" applyBorder="1" applyAlignment="1">
      <alignment horizontal="center" vertical="center"/>
    </xf>
    <xf numFmtId="165" fontId="36" fillId="0" borderId="75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8" fillId="2" borderId="56" xfId="0" applyNumberFormat="1" applyFont="1" applyFill="1" applyBorder="1" applyAlignment="1">
      <alignment horizontal="center" vertical="center" wrapText="1"/>
    </xf>
    <xf numFmtId="165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6" fillId="0" borderId="103" xfId="2" applyNumberFormat="1" applyFont="1" applyBorder="1" applyAlignment="1">
      <alignment horizontal="center" vertical="center"/>
    </xf>
    <xf numFmtId="165" fontId="36" fillId="0" borderId="20" xfId="2" applyNumberFormat="1" applyFont="1" applyBorder="1" applyAlignment="1">
      <alignment horizontal="center" vertical="center"/>
    </xf>
    <xf numFmtId="165" fontId="36" fillId="0" borderId="22" xfId="2" applyNumberFormat="1" applyFont="1" applyBorder="1" applyAlignment="1">
      <alignment horizontal="center" vertical="center"/>
    </xf>
    <xf numFmtId="165" fontId="36" fillId="0" borderId="17" xfId="2" applyNumberFormat="1" applyFont="1" applyBorder="1" applyAlignment="1">
      <alignment horizontal="center" vertical="center"/>
    </xf>
    <xf numFmtId="165" fontId="36" fillId="0" borderId="12" xfId="2" applyNumberFormat="1" applyFont="1" applyBorder="1" applyAlignment="1">
      <alignment horizontal="center" vertical="center"/>
    </xf>
    <xf numFmtId="165" fontId="36" fillId="0" borderId="6" xfId="2" quotePrefix="1" applyNumberFormat="1" applyFont="1" applyBorder="1" applyAlignment="1">
      <alignment horizontal="center" vertical="center"/>
    </xf>
    <xf numFmtId="165" fontId="36" fillId="0" borderId="8" xfId="2" quotePrefix="1" applyNumberFormat="1" applyFont="1" applyBorder="1" applyAlignment="1">
      <alignment horizontal="center" vertical="center"/>
    </xf>
    <xf numFmtId="165" fontId="36" fillId="0" borderId="16" xfId="2" quotePrefix="1" applyNumberFormat="1" applyFont="1" applyBorder="1" applyAlignment="1">
      <alignment horizontal="center" vertical="center"/>
    </xf>
    <xf numFmtId="165" fontId="36" fillId="0" borderId="19" xfId="2" quotePrefix="1" applyNumberFormat="1" applyFont="1" applyBorder="1" applyAlignment="1">
      <alignment horizontal="center" vertical="center"/>
    </xf>
    <xf numFmtId="165" fontId="36" fillId="0" borderId="20" xfId="2" quotePrefix="1" applyNumberFormat="1" applyFont="1" applyBorder="1" applyAlignment="1">
      <alignment horizontal="center" vertical="center"/>
    </xf>
    <xf numFmtId="165" fontId="36" fillId="0" borderId="12" xfId="2" quotePrefix="1" applyNumberFormat="1" applyFont="1" applyBorder="1" applyAlignment="1">
      <alignment horizontal="center" vertical="center"/>
    </xf>
    <xf numFmtId="165" fontId="36" fillId="0" borderId="14" xfId="2" quotePrefix="1" applyNumberFormat="1" applyFont="1" applyBorder="1" applyAlignment="1">
      <alignment horizontal="center" vertical="center"/>
    </xf>
    <xf numFmtId="165" fontId="48" fillId="3" borderId="14" xfId="2" applyNumberFormat="1" applyFont="1" applyFill="1" applyBorder="1" applyAlignment="1">
      <alignment horizontal="center" vertical="center" wrapText="1"/>
    </xf>
    <xf numFmtId="166" fontId="36" fillId="0" borderId="0" xfId="247" applyNumberFormat="1" applyFont="1" applyAlignment="1">
      <alignment horizontal="center"/>
    </xf>
    <xf numFmtId="165" fontId="48" fillId="3" borderId="0" xfId="2" applyNumberFormat="1" applyFont="1" applyFill="1" applyBorder="1" applyAlignment="1">
      <alignment horizontal="center" vertical="center" wrapText="1"/>
    </xf>
    <xf numFmtId="165" fontId="36" fillId="0" borderId="101" xfId="2" applyNumberFormat="1" applyFont="1" applyBorder="1" applyAlignment="1">
      <alignment horizontal="center" vertical="center"/>
    </xf>
    <xf numFmtId="165" fontId="36" fillId="0" borderId="72" xfId="2" applyNumberFormat="1" applyFont="1" applyBorder="1" applyAlignment="1">
      <alignment horizontal="center" vertical="center"/>
    </xf>
    <xf numFmtId="165" fontId="36" fillId="0" borderId="87" xfId="2" applyNumberFormat="1" applyFont="1" applyBorder="1" applyAlignment="1">
      <alignment horizontal="center" vertical="center"/>
    </xf>
    <xf numFmtId="165" fontId="36" fillId="0" borderId="91" xfId="2" applyNumberFormat="1" applyFont="1" applyBorder="1" applyAlignment="1">
      <alignment horizontal="center" vertical="center"/>
    </xf>
    <xf numFmtId="165" fontId="36" fillId="0" borderId="93" xfId="2" applyNumberFormat="1" applyFont="1" applyBorder="1" applyAlignment="1">
      <alignment horizontal="center" vertical="center"/>
    </xf>
    <xf numFmtId="165" fontId="36" fillId="0" borderId="53" xfId="2" quotePrefix="1" applyNumberFormat="1" applyFont="1" applyBorder="1" applyAlignment="1">
      <alignment horizontal="center" vertical="center"/>
    </xf>
    <xf numFmtId="165" fontId="36" fillId="0" borderId="75" xfId="2" quotePrefix="1" applyNumberFormat="1" applyFont="1" applyBorder="1" applyAlignment="1">
      <alignment horizontal="center" vertical="center"/>
    </xf>
    <xf numFmtId="165" fontId="36" fillId="0" borderId="89" xfId="2" quotePrefix="1" applyNumberFormat="1" applyFont="1" applyBorder="1" applyAlignment="1">
      <alignment horizontal="center" vertical="center"/>
    </xf>
    <xf numFmtId="165" fontId="36" fillId="0" borderId="91" xfId="2" quotePrefix="1" applyNumberFormat="1" applyFont="1" applyBorder="1" applyAlignment="1">
      <alignment horizontal="center" vertical="center"/>
    </xf>
    <xf numFmtId="165" fontId="48" fillId="3" borderId="36" xfId="2" applyNumberFormat="1" applyFont="1" applyFill="1" applyBorder="1" applyAlignment="1">
      <alignment horizontal="center" vertical="center" wrapText="1"/>
    </xf>
    <xf numFmtId="165" fontId="36" fillId="0" borderId="73" xfId="2" quotePrefix="1" applyNumberFormat="1" applyFont="1" applyBorder="1" applyAlignment="1">
      <alignment horizontal="center" vertical="center"/>
    </xf>
    <xf numFmtId="165" fontId="36" fillId="0" borderId="72" xfId="2" quotePrefix="1" applyNumberFormat="1" applyFont="1" applyBorder="1" applyAlignment="1">
      <alignment horizontal="center" vertical="center"/>
    </xf>
    <xf numFmtId="165" fontId="48" fillId="3" borderId="73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6" fillId="0" borderId="125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5" fontId="42" fillId="0" borderId="75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165" fontId="38" fillId="0" borderId="0" xfId="2" applyNumberFormat="1" applyFont="1" applyFill="1" applyBorder="1" applyAlignment="1">
      <alignment horizontal="center" vertical="center" wrapText="1"/>
    </xf>
    <xf numFmtId="165" fontId="85" fillId="0" borderId="0" xfId="2" applyNumberFormat="1" applyFont="1" applyBorder="1" applyAlignment="1">
      <alignment vertical="center"/>
    </xf>
    <xf numFmtId="165" fontId="85" fillId="0" borderId="0" xfId="2" applyNumberFormat="1" applyFont="1" applyBorder="1" applyAlignment="1">
      <alignment horizontal="center" vertical="center"/>
    </xf>
    <xf numFmtId="0" fontId="46" fillId="0" borderId="118" xfId="0" applyFont="1" applyFill="1" applyBorder="1" applyAlignment="1">
      <alignment vertical="center"/>
    </xf>
    <xf numFmtId="0" fontId="88" fillId="0" borderId="0" xfId="1" applyFont="1"/>
    <xf numFmtId="0" fontId="31" fillId="0" borderId="0" xfId="1" applyFont="1"/>
    <xf numFmtId="0" fontId="89" fillId="0" borderId="0" xfId="0" applyFont="1"/>
    <xf numFmtId="165" fontId="42" fillId="0" borderId="72" xfId="2" applyNumberFormat="1" applyFont="1" applyFill="1" applyBorder="1" applyAlignment="1">
      <alignment horizontal="center" vertical="center"/>
    </xf>
    <xf numFmtId="3" fontId="36" fillId="0" borderId="92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5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7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6" fontId="92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1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21" xfId="0" applyNumberFormat="1" applyFont="1" applyBorder="1" applyAlignment="1">
      <alignment horizontal="right" vertical="center"/>
    </xf>
    <xf numFmtId="3" fontId="42" fillId="0" borderId="127" xfId="0" applyNumberFormat="1" applyFont="1" applyBorder="1" applyAlignment="1">
      <alignment horizontal="right" vertical="center"/>
    </xf>
    <xf numFmtId="3" fontId="36" fillId="0" borderId="82" xfId="0" applyNumberFormat="1" applyFont="1" applyBorder="1" applyAlignment="1">
      <alignment horizontal="right" vertical="center"/>
    </xf>
    <xf numFmtId="3" fontId="36" fillId="0" borderId="68" xfId="0" applyNumberFormat="1" applyFont="1" applyBorder="1" applyAlignment="1">
      <alignment horizontal="right" vertical="center"/>
    </xf>
    <xf numFmtId="3" fontId="42" fillId="0" borderId="77" xfId="0" applyNumberFormat="1" applyFont="1" applyBorder="1" applyAlignment="1">
      <alignment horizontal="right" vertical="center"/>
    </xf>
    <xf numFmtId="165" fontId="36" fillId="0" borderId="98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9" fontId="42" fillId="0" borderId="79" xfId="2" quotePrefix="1" applyNumberFormat="1" applyFont="1" applyBorder="1" applyAlignment="1">
      <alignment horizontal="center" vertical="center"/>
    </xf>
    <xf numFmtId="165" fontId="42" fillId="0" borderId="75" xfId="2" quotePrefix="1" applyNumberFormat="1" applyFont="1" applyFill="1" applyBorder="1" applyAlignment="1">
      <alignment horizontal="center" vertical="center"/>
    </xf>
    <xf numFmtId="0" fontId="46" fillId="0" borderId="89" xfId="10" applyFont="1" applyBorder="1"/>
    <xf numFmtId="0" fontId="0" fillId="0" borderId="128" xfId="0" applyBorder="1" applyAlignment="1">
      <alignment vertical="center"/>
    </xf>
    <xf numFmtId="165" fontId="36" fillId="0" borderId="21" xfId="2" quotePrefix="1" applyNumberFormat="1" applyFont="1" applyBorder="1" applyAlignment="1">
      <alignment horizontal="center" vertical="center"/>
    </xf>
    <xf numFmtId="165" fontId="38" fillId="2" borderId="0" xfId="2" quotePrefix="1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vertical="center"/>
    </xf>
    <xf numFmtId="165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29" xfId="0" applyNumberFormat="1" applyFont="1" applyFill="1" applyBorder="1" applyAlignment="1">
      <alignment horizontal="right" vertical="center" wrapText="1"/>
    </xf>
    <xf numFmtId="165" fontId="36" fillId="0" borderId="98" xfId="2" applyNumberFormat="1" applyFont="1" applyBorder="1" applyAlignment="1">
      <alignment horizontal="center" vertical="center"/>
    </xf>
    <xf numFmtId="165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vertical="center"/>
    </xf>
    <xf numFmtId="3" fontId="38" fillId="2" borderId="129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5" fontId="38" fillId="2" borderId="28" xfId="2" applyNumberFormat="1" applyFont="1" applyFill="1" applyBorder="1" applyAlignment="1">
      <alignment horizontal="center" vertical="center" wrapText="1"/>
    </xf>
    <xf numFmtId="165" fontId="38" fillId="2" borderId="130" xfId="2" applyNumberFormat="1" applyFont="1" applyFill="1" applyBorder="1" applyAlignment="1">
      <alignment horizontal="center" vertical="center" wrapText="1"/>
    </xf>
    <xf numFmtId="165" fontId="36" fillId="0" borderId="63" xfId="0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30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5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5" fontId="42" fillId="0" borderId="10" xfId="2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/>
    </xf>
    <xf numFmtId="165" fontId="36" fillId="0" borderId="61" xfId="0" applyNumberFormat="1" applyFont="1" applyBorder="1" applyAlignment="1">
      <alignment horizontal="center" vertical="center"/>
    </xf>
    <xf numFmtId="0" fontId="0" fillId="0" borderId="95" xfId="0" applyBorder="1" applyAlignment="1">
      <alignment vertical="center"/>
    </xf>
    <xf numFmtId="0" fontId="46" fillId="0" borderId="131" xfId="4" applyBorder="1"/>
    <xf numFmtId="0" fontId="47" fillId="3" borderId="36" xfId="0" applyFont="1" applyFill="1" applyBorder="1" applyAlignment="1">
      <alignment vertical="center"/>
    </xf>
    <xf numFmtId="3" fontId="36" fillId="0" borderId="127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3" fontId="38" fillId="2" borderId="132" xfId="0" applyNumberFormat="1" applyFont="1" applyFill="1" applyBorder="1" applyAlignment="1">
      <alignment horizontal="center" vertical="center" wrapText="1"/>
    </xf>
    <xf numFmtId="165" fontId="36" fillId="0" borderId="66" xfId="2" quotePrefix="1" applyNumberFormat="1" applyFont="1" applyBorder="1" applyAlignment="1">
      <alignment horizontal="center" vertical="center"/>
    </xf>
    <xf numFmtId="0" fontId="0" fillId="0" borderId="101" xfId="0" applyBorder="1" applyAlignment="1">
      <alignment vertical="center"/>
    </xf>
    <xf numFmtId="165" fontId="38" fillId="2" borderId="113" xfId="2" applyNumberFormat="1" applyFont="1" applyFill="1" applyBorder="1" applyAlignment="1">
      <alignment horizontal="center" vertical="center" wrapText="1"/>
    </xf>
    <xf numFmtId="3" fontId="36" fillId="0" borderId="122" xfId="0" applyNumberFormat="1" applyFont="1" applyBorder="1" applyAlignment="1">
      <alignment horizontal="right" vertical="center"/>
    </xf>
    <xf numFmtId="0" fontId="32" fillId="2" borderId="133" xfId="0" applyFont="1" applyFill="1" applyBorder="1" applyAlignment="1">
      <alignment horizontal="center" vertical="center" wrapText="1"/>
    </xf>
    <xf numFmtId="3" fontId="36" fillId="0" borderId="134" xfId="0" applyNumberFormat="1" applyFont="1" applyBorder="1" applyAlignment="1">
      <alignment horizontal="right" vertical="center"/>
    </xf>
    <xf numFmtId="3" fontId="36" fillId="0" borderId="135" xfId="0" applyNumberFormat="1" applyFont="1" applyBorder="1" applyAlignment="1">
      <alignment horizontal="right" vertical="center"/>
    </xf>
    <xf numFmtId="3" fontId="36" fillId="0" borderId="133" xfId="0" applyNumberFormat="1" applyFont="1" applyBorder="1" applyAlignment="1">
      <alignment horizontal="right" vertical="center"/>
    </xf>
    <xf numFmtId="3" fontId="38" fillId="2" borderId="133" xfId="0" applyNumberFormat="1" applyFont="1" applyFill="1" applyBorder="1" applyAlignment="1">
      <alignment horizontal="right" vertical="center" wrapText="1"/>
    </xf>
    <xf numFmtId="3" fontId="36" fillId="0" borderId="136" xfId="0" applyNumberFormat="1" applyFont="1" applyBorder="1" applyAlignment="1">
      <alignment horizontal="right" vertical="center"/>
    </xf>
    <xf numFmtId="0" fontId="36" fillId="0" borderId="137" xfId="0" quotePrefix="1" applyFont="1" applyBorder="1" applyAlignment="1">
      <alignment horizontal="center" vertical="center"/>
    </xf>
    <xf numFmtId="0" fontId="32" fillId="2" borderId="137" xfId="0" applyFont="1" applyFill="1" applyBorder="1" applyAlignment="1">
      <alignment horizontal="center" vertical="center" wrapText="1"/>
    </xf>
    <xf numFmtId="165" fontId="36" fillId="0" borderId="138" xfId="2" applyNumberFormat="1" applyFont="1" applyBorder="1" applyAlignment="1">
      <alignment horizontal="center" vertical="center"/>
    </xf>
    <xf numFmtId="165" fontId="36" fillId="0" borderId="139" xfId="2" applyNumberFormat="1" applyFont="1" applyBorder="1" applyAlignment="1">
      <alignment horizontal="center" vertical="center"/>
    </xf>
    <xf numFmtId="165" fontId="38" fillId="2" borderId="137" xfId="2" applyNumberFormat="1" applyFont="1" applyFill="1" applyBorder="1" applyAlignment="1">
      <alignment horizontal="center" vertical="center" wrapText="1"/>
    </xf>
    <xf numFmtId="165" fontId="36" fillId="0" borderId="140" xfId="2" applyNumberFormat="1" applyFont="1" applyBorder="1" applyAlignment="1">
      <alignment horizontal="center" vertical="center"/>
    </xf>
    <xf numFmtId="3" fontId="38" fillId="2" borderId="141" xfId="0" applyNumberFormat="1" applyFont="1" applyFill="1" applyBorder="1" applyAlignment="1">
      <alignment horizontal="right" vertical="center" wrapText="1"/>
    </xf>
    <xf numFmtId="165" fontId="38" fillId="2" borderId="142" xfId="2" applyNumberFormat="1" applyFont="1" applyFill="1" applyBorder="1" applyAlignment="1">
      <alignment horizontal="center" vertical="center" wrapText="1"/>
    </xf>
    <xf numFmtId="3" fontId="36" fillId="0" borderId="134" xfId="0" applyNumberFormat="1" applyFont="1" applyBorder="1" applyAlignment="1">
      <alignment vertical="center"/>
    </xf>
    <xf numFmtId="0" fontId="32" fillId="2" borderId="66" xfId="0" applyFont="1" applyFill="1" applyBorder="1" applyAlignment="1">
      <alignment horizontal="center" vertical="center" wrapText="1"/>
    </xf>
    <xf numFmtId="165" fontId="36" fillId="0" borderId="143" xfId="2" applyNumberFormat="1" applyFont="1" applyBorder="1" applyAlignment="1">
      <alignment horizontal="center" vertical="center"/>
    </xf>
    <xf numFmtId="165" fontId="36" fillId="0" borderId="144" xfId="2" applyNumberFormat="1" applyFont="1" applyBorder="1" applyAlignment="1">
      <alignment horizontal="center" vertical="center"/>
    </xf>
    <xf numFmtId="165" fontId="36" fillId="0" borderId="144" xfId="2" quotePrefix="1" applyNumberFormat="1" applyFont="1" applyBorder="1" applyAlignment="1">
      <alignment horizontal="center" vertical="center"/>
    </xf>
    <xf numFmtId="165" fontId="48" fillId="3" borderId="66" xfId="2" applyNumberFormat="1" applyFont="1" applyFill="1" applyBorder="1" applyAlignment="1">
      <alignment horizontal="center" vertical="center" wrapText="1"/>
    </xf>
    <xf numFmtId="165" fontId="48" fillId="3" borderId="145" xfId="2" applyNumberFormat="1" applyFont="1" applyFill="1" applyBorder="1" applyAlignment="1">
      <alignment horizontal="center" vertical="center" wrapText="1"/>
    </xf>
    <xf numFmtId="165" fontId="38" fillId="2" borderId="148" xfId="2" applyNumberFormat="1" applyFont="1" applyFill="1" applyBorder="1" applyAlignment="1">
      <alignment horizontal="center" vertical="center" wrapText="1"/>
    </xf>
    <xf numFmtId="3" fontId="38" fillId="2" borderId="147" xfId="0" applyNumberFormat="1" applyFont="1" applyFill="1" applyBorder="1" applyAlignment="1">
      <alignment horizontal="right" vertical="center" wrapText="1"/>
    </xf>
    <xf numFmtId="165" fontId="38" fillId="2" borderId="149" xfId="2" applyNumberFormat="1" applyFont="1" applyFill="1" applyBorder="1" applyAlignment="1">
      <alignment horizontal="center" vertical="center" wrapText="1"/>
    </xf>
    <xf numFmtId="0" fontId="36" fillId="0" borderId="66" xfId="0" quotePrefix="1" applyFont="1" applyBorder="1" applyAlignment="1">
      <alignment horizontal="center" vertical="center"/>
    </xf>
    <xf numFmtId="0" fontId="32" fillId="2" borderId="66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8" fillId="2" borderId="133" xfId="0" applyNumberFormat="1" applyFont="1" applyFill="1" applyBorder="1" applyAlignment="1">
      <alignment horizontal="center" vertical="center" wrapText="1"/>
    </xf>
    <xf numFmtId="3" fontId="38" fillId="2" borderId="141" xfId="0" applyNumberFormat="1" applyFont="1" applyFill="1" applyBorder="1" applyAlignment="1">
      <alignment horizontal="center" vertical="center" wrapText="1"/>
    </xf>
    <xf numFmtId="165" fontId="38" fillId="2" borderId="151" xfId="2" applyNumberFormat="1" applyFont="1" applyFill="1" applyBorder="1" applyAlignment="1">
      <alignment horizontal="center" vertical="center" wrapText="1"/>
    </xf>
    <xf numFmtId="0" fontId="36" fillId="0" borderId="153" xfId="0" quotePrefix="1" applyFont="1" applyBorder="1" applyAlignment="1">
      <alignment horizontal="center" vertical="center"/>
    </xf>
    <xf numFmtId="0" fontId="32" fillId="2" borderId="153" xfId="0" applyFont="1" applyFill="1" applyBorder="1" applyAlignment="1">
      <alignment horizontal="center" vertical="center" wrapText="1"/>
    </xf>
    <xf numFmtId="165" fontId="36" fillId="0" borderId="119" xfId="2" applyNumberFormat="1" applyFont="1" applyBorder="1" applyAlignment="1">
      <alignment horizontal="center" vertical="center"/>
    </xf>
    <xf numFmtId="165" fontId="36" fillId="0" borderId="154" xfId="2" applyNumberFormat="1" applyFont="1" applyBorder="1" applyAlignment="1">
      <alignment horizontal="center" vertical="center"/>
    </xf>
    <xf numFmtId="165" fontId="36" fillId="0" borderId="155" xfId="2" applyNumberFormat="1" applyFont="1" applyBorder="1" applyAlignment="1">
      <alignment horizontal="center" vertical="center"/>
    </xf>
    <xf numFmtId="165" fontId="36" fillId="0" borderId="156" xfId="2" applyNumberFormat="1" applyFont="1" applyBorder="1" applyAlignment="1">
      <alignment horizontal="center" vertical="center"/>
    </xf>
    <xf numFmtId="165" fontId="38" fillId="2" borderId="153" xfId="2" applyNumberFormat="1" applyFont="1" applyFill="1" applyBorder="1" applyAlignment="1">
      <alignment horizontal="center" vertical="center" wrapText="1"/>
    </xf>
    <xf numFmtId="165" fontId="38" fillId="2" borderId="157" xfId="2" applyNumberFormat="1" applyFont="1" applyFill="1" applyBorder="1" applyAlignment="1">
      <alignment horizontal="center" vertical="center" wrapText="1"/>
    </xf>
    <xf numFmtId="3" fontId="32" fillId="2" borderId="133" xfId="0" applyNumberFormat="1" applyFont="1" applyFill="1" applyBorder="1" applyAlignment="1">
      <alignment horizontal="center" vertical="center" wrapText="1"/>
    </xf>
    <xf numFmtId="165" fontId="36" fillId="0" borderId="146" xfId="2" applyNumberFormat="1" applyFont="1" applyBorder="1" applyAlignment="1">
      <alignment horizontal="center" vertical="center"/>
    </xf>
    <xf numFmtId="165" fontId="38" fillId="2" borderId="158" xfId="2" applyNumberFormat="1" applyFont="1" applyFill="1" applyBorder="1" applyAlignment="1">
      <alignment horizontal="center" vertical="center" wrapText="1"/>
    </xf>
    <xf numFmtId="0" fontId="38" fillId="2" borderId="158" xfId="0" quotePrefix="1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shrinkToFit="1"/>
    </xf>
    <xf numFmtId="165" fontId="42" fillId="0" borderId="0" xfId="2" applyNumberFormat="1" applyFont="1" applyBorder="1" applyAlignment="1">
      <alignment horizontal="center" vertical="center"/>
    </xf>
    <xf numFmtId="165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5" fontId="42" fillId="0" borderId="93" xfId="2" quotePrefix="1" applyNumberFormat="1" applyFont="1" applyBorder="1" applyAlignment="1">
      <alignment horizontal="center" vertical="center"/>
    </xf>
    <xf numFmtId="0" fontId="35" fillId="0" borderId="103" xfId="0" applyFont="1" applyBorder="1" applyAlignment="1">
      <alignment vertical="center"/>
    </xf>
    <xf numFmtId="0" fontId="35" fillId="0" borderId="101" xfId="0" applyFont="1" applyBorder="1" applyAlignment="1">
      <alignment vertical="center"/>
    </xf>
    <xf numFmtId="165" fontId="36" fillId="0" borderId="159" xfId="2" applyNumberFormat="1" applyFont="1" applyBorder="1" applyAlignment="1">
      <alignment horizontal="center" vertical="center"/>
    </xf>
    <xf numFmtId="0" fontId="35" fillId="0" borderId="160" xfId="0" applyFont="1" applyBorder="1" applyAlignment="1">
      <alignment vertical="center"/>
    </xf>
    <xf numFmtId="0" fontId="33" fillId="2" borderId="0" xfId="0" applyFont="1" applyFill="1" applyBorder="1"/>
    <xf numFmtId="3" fontId="36" fillId="0" borderId="19" xfId="0" applyNumberFormat="1" applyFont="1" applyFill="1" applyBorder="1" applyAlignment="1">
      <alignment horizontal="right" vertical="center"/>
    </xf>
    <xf numFmtId="165" fontId="36" fillId="0" borderId="139" xfId="2" quotePrefix="1" applyNumberFormat="1" applyFont="1" applyBorder="1" applyAlignment="1">
      <alignment horizontal="center" vertical="center"/>
    </xf>
    <xf numFmtId="165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0" fillId="0" borderId="0" xfId="0" applyNumberFormat="1" applyBorder="1"/>
    <xf numFmtId="165" fontId="36" fillId="0" borderId="164" xfId="2" applyNumberFormat="1" applyFont="1" applyBorder="1" applyAlignment="1">
      <alignment horizontal="center" vertical="center"/>
    </xf>
    <xf numFmtId="0" fontId="36" fillId="0" borderId="163" xfId="0" applyFont="1" applyBorder="1" applyAlignment="1">
      <alignment horizontal="center" vertical="center"/>
    </xf>
    <xf numFmtId="0" fontId="0" fillId="0" borderId="93" xfId="0" applyBorder="1" applyAlignment="1">
      <alignment vertical="center"/>
    </xf>
    <xf numFmtId="3" fontId="36" fillId="0" borderId="0" xfId="0" applyNumberFormat="1" applyFont="1" applyAlignment="1">
      <alignment horizontal="center"/>
    </xf>
    <xf numFmtId="165" fontId="42" fillId="0" borderId="51" xfId="2" quotePrefix="1" applyNumberFormat="1" applyFont="1" applyFill="1" applyBorder="1" applyAlignment="1">
      <alignment horizontal="center" vertical="center"/>
    </xf>
    <xf numFmtId="165" fontId="42" fillId="0" borderId="87" xfId="2" quotePrefix="1" applyNumberFormat="1" applyFont="1" applyBorder="1" applyAlignment="1">
      <alignment horizontal="center" vertical="center"/>
    </xf>
    <xf numFmtId="165" fontId="42" fillId="0" borderId="89" xfId="2" quotePrefix="1" applyNumberFormat="1" applyFont="1" applyBorder="1" applyAlignment="1">
      <alignment horizontal="center" vertical="center"/>
    </xf>
    <xf numFmtId="3" fontId="38" fillId="2" borderId="94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164" fontId="36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36" fillId="0" borderId="133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165" fontId="38" fillId="2" borderId="48" xfId="0" applyNumberFormat="1" applyFont="1" applyFill="1" applyBorder="1" applyAlignment="1">
      <alignment horizontal="center" vertical="center" wrapText="1"/>
    </xf>
    <xf numFmtId="3" fontId="42" fillId="0" borderId="70" xfId="0" applyNumberFormat="1" applyFont="1" applyFill="1" applyBorder="1" applyAlignment="1">
      <alignment horizontal="right" vertical="center"/>
    </xf>
    <xf numFmtId="165" fontId="42" fillId="0" borderId="72" xfId="2" quotePrefix="1" applyNumberFormat="1" applyFont="1" applyBorder="1" applyAlignment="1">
      <alignment horizontal="center" vertical="center"/>
    </xf>
    <xf numFmtId="3" fontId="42" fillId="0" borderId="71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5" fontId="42" fillId="0" borderId="73" xfId="2" quotePrefix="1" applyNumberFormat="1" applyFont="1" applyBorder="1" applyAlignment="1">
      <alignment horizontal="center" vertical="center"/>
    </xf>
    <xf numFmtId="165" fontId="42" fillId="0" borderId="1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165" fontId="42" fillId="0" borderId="80" xfId="2" applyNumberFormat="1" applyFont="1" applyBorder="1" applyAlignment="1">
      <alignment horizontal="center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114" xfId="0" applyNumberFormat="1" applyFont="1" applyFill="1" applyBorder="1" applyAlignment="1">
      <alignment horizontal="right" vertical="center"/>
    </xf>
    <xf numFmtId="3" fontId="42" fillId="0" borderId="19" xfId="0" applyNumberFormat="1" applyFont="1" applyFill="1" applyBorder="1" applyAlignment="1">
      <alignment horizontal="right" vertical="center"/>
    </xf>
    <xf numFmtId="165" fontId="36" fillId="0" borderId="95" xfId="2" quotePrefix="1" applyNumberFormat="1" applyFont="1" applyBorder="1" applyAlignment="1">
      <alignment horizontal="center" vertical="center"/>
    </xf>
    <xf numFmtId="3" fontId="42" fillId="0" borderId="63" xfId="0" applyNumberFormat="1" applyFont="1" applyFill="1" applyBorder="1" applyAlignment="1">
      <alignment horizontal="right" vertical="center"/>
    </xf>
    <xf numFmtId="165" fontId="42" fillId="0" borderId="5" xfId="2" applyNumberFormat="1" applyFont="1" applyFill="1" applyBorder="1" applyAlignment="1">
      <alignment horizontal="center" vertical="center"/>
    </xf>
    <xf numFmtId="2" fontId="42" fillId="0" borderId="0" xfId="337" applyNumberFormat="1" applyFont="1" applyAlignment="1">
      <alignment horizontal="right" vertical="center"/>
    </xf>
    <xf numFmtId="2" fontId="46" fillId="0" borderId="0" xfId="337" applyNumberFormat="1" applyFont="1" applyAlignment="1">
      <alignment horizontal="left" vertical="center"/>
    </xf>
    <xf numFmtId="3" fontId="42" fillId="0" borderId="92" xfId="337" applyNumberFormat="1" applyFont="1" applyBorder="1" applyAlignment="1">
      <alignment vertical="center"/>
    </xf>
    <xf numFmtId="3" fontId="42" fillId="0" borderId="22" xfId="337" applyNumberFormat="1" applyFont="1" applyBorder="1" applyAlignment="1">
      <alignment vertical="center"/>
    </xf>
    <xf numFmtId="0" fontId="49" fillId="0" borderId="0" xfId="53" applyFont="1" applyFill="1"/>
    <xf numFmtId="165" fontId="36" fillId="0" borderId="0" xfId="0" quotePrefix="1" applyNumberFormat="1" applyFont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3" fontId="36" fillId="0" borderId="168" xfId="0" applyNumberFormat="1" applyFont="1" applyBorder="1" applyAlignment="1">
      <alignment vertical="center"/>
    </xf>
    <xf numFmtId="3" fontId="38" fillId="2" borderId="36" xfId="0" applyNumberFormat="1" applyFont="1" applyFill="1" applyBorder="1" applyAlignment="1">
      <alignment horizontal="right" vertical="center" wrapText="1"/>
    </xf>
    <xf numFmtId="3" fontId="38" fillId="2" borderId="169" xfId="0" applyNumberFormat="1" applyFont="1" applyFill="1" applyBorder="1" applyAlignment="1">
      <alignment horizontal="right" vertical="center" wrapText="1"/>
    </xf>
    <xf numFmtId="165" fontId="36" fillId="0" borderId="6" xfId="0" quotePrefix="1" applyNumberFormat="1" applyFont="1" applyBorder="1" applyAlignment="1">
      <alignment horizontal="center" vertical="center"/>
    </xf>
    <xf numFmtId="165" fontId="36" fillId="0" borderId="9" xfId="0" quotePrefix="1" applyNumberFormat="1" applyFont="1" applyBorder="1" applyAlignment="1">
      <alignment horizontal="center" vertical="center"/>
    </xf>
    <xf numFmtId="165" fontId="38" fillId="2" borderId="0" xfId="0" quotePrefix="1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49" fontId="42" fillId="0" borderId="0" xfId="337" applyNumberFormat="1" applyFont="1" applyAlignment="1">
      <alignment horizontal="right" vertical="center"/>
    </xf>
    <xf numFmtId="49" fontId="31" fillId="0" borderId="0" xfId="1" applyNumberFormat="1"/>
    <xf numFmtId="49" fontId="34" fillId="0" borderId="0" xfId="1" applyNumberFormat="1" applyFont="1"/>
    <xf numFmtId="49" fontId="33" fillId="2" borderId="0" xfId="0" applyNumberFormat="1" applyFont="1" applyFill="1"/>
    <xf numFmtId="49" fontId="36" fillId="0" borderId="0" xfId="0" quotePrefix="1" applyNumberFormat="1" applyFont="1" applyAlignment="1">
      <alignment horizontal="center" vertical="center"/>
    </xf>
    <xf numFmtId="49" fontId="39" fillId="2" borderId="0" xfId="0" applyNumberFormat="1" applyFont="1" applyFill="1" applyAlignment="1">
      <alignment horizontal="center" vertical="center"/>
    </xf>
    <xf numFmtId="49" fontId="36" fillId="0" borderId="6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Border="1" applyAlignment="1">
      <alignment horizontal="center" vertical="center"/>
    </xf>
    <xf numFmtId="49" fontId="36" fillId="0" borderId="9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Fill="1" applyBorder="1" applyAlignment="1">
      <alignment horizontal="center" vertical="center"/>
    </xf>
    <xf numFmtId="49" fontId="39" fillId="2" borderId="0" xfId="0" applyNumberFormat="1" applyFont="1" applyFill="1" applyBorder="1" applyAlignment="1">
      <alignment horizontal="center" vertical="center"/>
    </xf>
    <xf numFmtId="49" fontId="33" fillId="2" borderId="0" xfId="0" applyNumberFormat="1" applyFont="1" applyFill="1" applyBorder="1"/>
    <xf numFmtId="49" fontId="36" fillId="0" borderId="6" xfId="0" quotePrefix="1" applyNumberFormat="1" applyFont="1" applyFill="1" applyBorder="1" applyAlignment="1">
      <alignment horizontal="center" vertical="center"/>
    </xf>
    <xf numFmtId="49" fontId="36" fillId="0" borderId="9" xfId="0" quotePrefix="1" applyNumberFormat="1" applyFont="1" applyFill="1" applyBorder="1" applyAlignment="1">
      <alignment horizontal="center" vertical="center"/>
    </xf>
    <xf numFmtId="49" fontId="36" fillId="0" borderId="0" xfId="0" quotePrefix="1" applyNumberFormat="1" applyFont="1" applyBorder="1" applyAlignment="1">
      <alignment horizontal="center" vertical="center"/>
    </xf>
    <xf numFmtId="49" fontId="33" fillId="2" borderId="1" xfId="0" applyNumberFormat="1" applyFont="1" applyFill="1" applyBorder="1" applyAlignment="1">
      <alignment vertical="center"/>
    </xf>
    <xf numFmtId="49" fontId="36" fillId="0" borderId="103" xfId="0" quotePrefix="1" applyNumberFormat="1" applyFont="1" applyFill="1" applyBorder="1" applyAlignment="1">
      <alignment horizontal="center" vertical="center"/>
    </xf>
    <xf numFmtId="49" fontId="36" fillId="0" borderId="103" xfId="0" quotePrefix="1" applyNumberFormat="1" applyFont="1" applyBorder="1" applyAlignment="1">
      <alignment horizontal="center" vertical="center"/>
    </xf>
    <xf numFmtId="49" fontId="46" fillId="0" borderId="0" xfId="0" applyNumberFormat="1" applyFont="1" applyFill="1" applyBorder="1" applyAlignment="1">
      <alignment vertical="center"/>
    </xf>
    <xf numFmtId="49" fontId="0" fillId="0" borderId="0" xfId="0" applyNumberFormat="1"/>
    <xf numFmtId="165" fontId="42" fillId="0" borderId="6" xfId="2" applyNumberFormat="1" applyFont="1" applyBorder="1" applyAlignment="1">
      <alignment horizontal="right" vertical="center"/>
    </xf>
    <xf numFmtId="3" fontId="38" fillId="2" borderId="170" xfId="0" applyNumberFormat="1" applyFont="1" applyFill="1" applyBorder="1" applyAlignment="1">
      <alignment horizontal="right" vertical="center" wrapText="1"/>
    </xf>
    <xf numFmtId="165" fontId="48" fillId="3" borderId="146" xfId="2" applyNumberFormat="1" applyFont="1" applyFill="1" applyBorder="1" applyAlignment="1">
      <alignment horizontal="center" vertical="center" wrapText="1"/>
    </xf>
    <xf numFmtId="165" fontId="38" fillId="2" borderId="171" xfId="2" applyNumberFormat="1" applyFont="1" applyFill="1" applyBorder="1" applyAlignment="1">
      <alignment horizontal="center" vertical="center" wrapText="1"/>
    </xf>
    <xf numFmtId="165" fontId="38" fillId="2" borderId="95" xfId="2" applyNumberFormat="1" applyFont="1" applyFill="1" applyBorder="1" applyAlignment="1">
      <alignment horizontal="center" vertical="center" wrapText="1"/>
    </xf>
    <xf numFmtId="3" fontId="38" fillId="2" borderId="88" xfId="0" applyNumberFormat="1" applyFont="1" applyFill="1" applyBorder="1" applyAlignment="1">
      <alignment horizontal="right" vertical="center" wrapText="1"/>
    </xf>
    <xf numFmtId="165" fontId="38" fillId="2" borderId="144" xfId="2" applyNumberFormat="1" applyFont="1" applyFill="1" applyBorder="1" applyAlignment="1">
      <alignment horizontal="center" vertical="center" wrapText="1"/>
    </xf>
    <xf numFmtId="3" fontId="38" fillId="2" borderId="123" xfId="0" applyNumberFormat="1" applyFont="1" applyFill="1" applyBorder="1" applyAlignment="1">
      <alignment horizontal="right" vertical="center" wrapText="1"/>
    </xf>
    <xf numFmtId="165" fontId="38" fillId="2" borderId="19" xfId="2" applyNumberFormat="1" applyFont="1" applyFill="1" applyBorder="1" applyAlignment="1">
      <alignment horizontal="center" vertical="center" wrapText="1"/>
    </xf>
    <xf numFmtId="165" fontId="38" fillId="2" borderId="89" xfId="2" applyNumberFormat="1" applyFont="1" applyFill="1" applyBorder="1" applyAlignment="1">
      <alignment horizontal="center" vertical="center" wrapText="1"/>
    </xf>
    <xf numFmtId="0" fontId="32" fillId="2" borderId="88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shrinkToFit="1"/>
    </xf>
    <xf numFmtId="0" fontId="32" fillId="2" borderId="123" xfId="0" applyFont="1" applyFill="1" applyBorder="1" applyAlignment="1">
      <alignment horizontal="center" vertical="center" wrapText="1"/>
    </xf>
    <xf numFmtId="0" fontId="32" fillId="2" borderId="89" xfId="0" applyFont="1" applyFill="1" applyBorder="1" applyAlignment="1">
      <alignment horizontal="center" vertical="center" shrinkToFit="1"/>
    </xf>
    <xf numFmtId="0" fontId="32" fillId="2" borderId="144" xfId="0" applyFont="1" applyFill="1" applyBorder="1" applyAlignment="1">
      <alignment horizontal="center" vertical="center" shrinkToFit="1"/>
    </xf>
    <xf numFmtId="165" fontId="38" fillId="2" borderId="159" xfId="2" applyNumberFormat="1" applyFont="1" applyFill="1" applyBorder="1" applyAlignment="1">
      <alignment horizontal="center" vertical="center" wrapText="1"/>
    </xf>
    <xf numFmtId="165" fontId="36" fillId="0" borderId="173" xfId="2" applyNumberFormat="1" applyFont="1" applyBorder="1" applyAlignment="1">
      <alignment horizontal="center" vertical="center"/>
    </xf>
    <xf numFmtId="165" fontId="36" fillId="0" borderId="174" xfId="2" applyNumberFormat="1" applyFont="1" applyBorder="1" applyAlignment="1">
      <alignment horizontal="center" vertical="center"/>
    </xf>
    <xf numFmtId="3" fontId="38" fillId="2" borderId="172" xfId="0" applyNumberFormat="1" applyFont="1" applyFill="1" applyBorder="1" applyAlignment="1">
      <alignment horizontal="right" vertical="center" wrapText="1"/>
    </xf>
    <xf numFmtId="165" fontId="38" fillId="2" borderId="173" xfId="2" applyNumberFormat="1" applyFont="1" applyFill="1" applyBorder="1" applyAlignment="1">
      <alignment horizontal="center" vertical="center" wrapText="1"/>
    </xf>
    <xf numFmtId="3" fontId="38" fillId="2" borderId="173" xfId="0" applyNumberFormat="1" applyFont="1" applyFill="1" applyBorder="1" applyAlignment="1">
      <alignment horizontal="right" vertical="center" wrapText="1"/>
    </xf>
    <xf numFmtId="165" fontId="38" fillId="2" borderId="174" xfId="2" applyNumberFormat="1" applyFont="1" applyFill="1" applyBorder="1" applyAlignment="1">
      <alignment horizontal="center" vertical="center" wrapText="1"/>
    </xf>
    <xf numFmtId="165" fontId="36" fillId="0" borderId="173" xfId="2" quotePrefix="1" applyNumberFormat="1" applyFont="1" applyBorder="1" applyAlignment="1">
      <alignment horizontal="center" vertical="center"/>
    </xf>
    <xf numFmtId="165" fontId="36" fillId="0" borderId="153" xfId="2" applyNumberFormat="1" applyFont="1" applyBorder="1" applyAlignment="1">
      <alignment horizontal="center" vertical="center"/>
    </xf>
    <xf numFmtId="3" fontId="36" fillId="0" borderId="175" xfId="0" applyNumberFormat="1" applyFont="1" applyBorder="1" applyAlignment="1">
      <alignment horizontal="center" vertical="center"/>
    </xf>
    <xf numFmtId="3" fontId="42" fillId="0" borderId="22" xfId="337" applyNumberFormat="1" applyFont="1" applyBorder="1" applyAlignment="1">
      <alignment horizontal="center" vertical="center"/>
    </xf>
    <xf numFmtId="3" fontId="36" fillId="0" borderId="76" xfId="0" applyNumberFormat="1" applyFont="1" applyBorder="1" applyAlignment="1">
      <alignment vertical="center"/>
    </xf>
    <xf numFmtId="0" fontId="0" fillId="0" borderId="76" xfId="0" applyBorder="1" applyAlignment="1">
      <alignment horizontal="center"/>
    </xf>
    <xf numFmtId="3" fontId="38" fillId="2" borderId="94" xfId="0" applyNumberFormat="1" applyFont="1" applyFill="1" applyBorder="1" applyAlignment="1">
      <alignment horizontal="right" vertical="center" wrapText="1"/>
    </xf>
    <xf numFmtId="165" fontId="38" fillId="2" borderId="21" xfId="2" applyNumberFormat="1" applyFont="1" applyFill="1" applyBorder="1" applyAlignment="1">
      <alignment horizontal="center" vertical="center" wrapText="1"/>
    </xf>
    <xf numFmtId="49" fontId="31" fillId="0" borderId="0" xfId="1" applyNumberFormat="1" applyBorder="1"/>
    <xf numFmtId="10" fontId="0" fillId="0" borderId="76" xfId="0" applyNumberFormat="1" applyBorder="1" applyAlignment="1">
      <alignment horizontal="center"/>
    </xf>
    <xf numFmtId="165" fontId="36" fillId="0" borderId="76" xfId="2" applyNumberFormat="1" applyFont="1" applyBorder="1" applyAlignment="1">
      <alignment vertical="center"/>
    </xf>
    <xf numFmtId="165" fontId="36" fillId="0" borderId="176" xfId="2" applyNumberFormat="1" applyFont="1" applyBorder="1" applyAlignment="1">
      <alignment horizontal="center" vertical="center"/>
    </xf>
    <xf numFmtId="3" fontId="36" fillId="0" borderId="76" xfId="0" applyNumberFormat="1" applyFont="1" applyBorder="1" applyAlignment="1">
      <alignment horizontal="right" vertical="center"/>
    </xf>
    <xf numFmtId="165" fontId="42" fillId="0" borderId="177" xfId="2" applyNumberFormat="1" applyFont="1" applyBorder="1" applyAlignment="1">
      <alignment horizontal="center" vertical="center"/>
    </xf>
    <xf numFmtId="0" fontId="46" fillId="0" borderId="177" xfId="0" applyFont="1" applyBorder="1" applyAlignment="1">
      <alignment horizontal="center"/>
    </xf>
    <xf numFmtId="0" fontId="0" fillId="0" borderId="178" xfId="0" applyBorder="1" applyAlignment="1">
      <alignment horizontal="center"/>
    </xf>
    <xf numFmtId="3" fontId="36" fillId="0" borderId="178" xfId="0" applyNumberFormat="1" applyFont="1" applyFill="1" applyBorder="1" applyAlignment="1">
      <alignment vertical="center"/>
    </xf>
    <xf numFmtId="10" fontId="0" fillId="0" borderId="178" xfId="0" applyNumberFormat="1" applyBorder="1" applyAlignment="1">
      <alignment horizontal="center"/>
    </xf>
    <xf numFmtId="0" fontId="36" fillId="0" borderId="92" xfId="0" applyFont="1" applyBorder="1" applyAlignment="1">
      <alignment horizontal="center" vertical="center"/>
    </xf>
    <xf numFmtId="0" fontId="36" fillId="0" borderId="22" xfId="0" quotePrefix="1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6" fillId="0" borderId="93" xfId="0" quotePrefix="1" applyFont="1" applyBorder="1" applyAlignment="1">
      <alignment horizontal="center" vertical="center"/>
    </xf>
    <xf numFmtId="0" fontId="36" fillId="0" borderId="143" xfId="0" quotePrefix="1" applyFont="1" applyBorder="1" applyAlignment="1">
      <alignment horizontal="center" vertical="center"/>
    </xf>
    <xf numFmtId="3" fontId="36" fillId="0" borderId="179" xfId="0" applyNumberFormat="1" applyFont="1" applyBorder="1" applyAlignment="1">
      <alignment horizontal="right" vertical="center"/>
    </xf>
    <xf numFmtId="3" fontId="42" fillId="0" borderId="180" xfId="0" applyNumberFormat="1" applyFont="1" applyBorder="1" applyAlignment="1">
      <alignment horizontal="right" vertical="center"/>
    </xf>
    <xf numFmtId="3" fontId="36" fillId="0" borderId="123" xfId="0" applyNumberFormat="1" applyFont="1" applyFill="1" applyBorder="1" applyAlignment="1">
      <alignment vertical="center"/>
    </xf>
    <xf numFmtId="165" fontId="38" fillId="2" borderId="181" xfId="2" applyNumberFormat="1" applyFont="1" applyFill="1" applyBorder="1" applyAlignment="1">
      <alignment horizontal="center" vertical="center" wrapText="1"/>
    </xf>
    <xf numFmtId="3" fontId="36" fillId="0" borderId="90" xfId="0" applyNumberFormat="1" applyFont="1" applyFill="1" applyBorder="1" applyAlignment="1">
      <alignment horizontal="right" vertical="center"/>
    </xf>
    <xf numFmtId="165" fontId="38" fillId="2" borderId="182" xfId="2" applyNumberFormat="1" applyFont="1" applyFill="1" applyBorder="1" applyAlignment="1">
      <alignment horizontal="center" vertical="center" wrapText="1"/>
    </xf>
    <xf numFmtId="9" fontId="36" fillId="0" borderId="9" xfId="2" applyFont="1" applyBorder="1" applyAlignment="1">
      <alignment horizontal="center" vertical="center"/>
    </xf>
    <xf numFmtId="165" fontId="42" fillId="0" borderId="131" xfId="2" applyNumberFormat="1" applyFont="1" applyFill="1" applyBorder="1" applyAlignment="1">
      <alignment horizontal="center" vertical="center"/>
    </xf>
    <xf numFmtId="165" fontId="42" fillId="0" borderId="183" xfId="2" applyNumberFormat="1" applyFont="1" applyBorder="1" applyAlignment="1">
      <alignment horizontal="center" vertical="center"/>
    </xf>
    <xf numFmtId="165" fontId="42" fillId="0" borderId="0" xfId="2" applyNumberFormat="1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 wrapText="1" shrinkToFit="1"/>
    </xf>
    <xf numFmtId="3" fontId="36" fillId="0" borderId="60" xfId="189" applyNumberFormat="1" applyFont="1" applyBorder="1" applyAlignment="1">
      <alignment horizontal="right"/>
    </xf>
    <xf numFmtId="3" fontId="36" fillId="0" borderId="184" xfId="0" applyNumberFormat="1" applyFont="1" applyBorder="1" applyAlignment="1">
      <alignment horizontal="right"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126" xfId="0" quotePrefix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29" xfId="0" quotePrefix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0" fillId="0" borderId="150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61" xfId="0" applyBorder="1" applyAlignment="1">
      <alignment horizontal="center"/>
    </xf>
    <xf numFmtId="0" fontId="0" fillId="0" borderId="162" xfId="0" applyBorder="1" applyAlignment="1">
      <alignment horizontal="center"/>
    </xf>
    <xf numFmtId="17" fontId="41" fillId="0" borderId="165" xfId="0" quotePrefix="1" applyNumberFormat="1" applyFont="1" applyBorder="1" applyAlignment="1">
      <alignment horizontal="center"/>
    </xf>
    <xf numFmtId="17" fontId="41" fillId="0" borderId="166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67" xfId="0" quotePrefix="1" applyNumberFormat="1" applyFont="1" applyBorder="1" applyAlignment="1">
      <alignment horizontal="center"/>
    </xf>
    <xf numFmtId="0" fontId="31" fillId="0" borderId="0" xfId="1" applyFont="1" applyAlignment="1">
      <alignment wrapText="1"/>
    </xf>
    <xf numFmtId="0" fontId="89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4" fillId="0" borderId="0" xfId="1" applyFont="1" applyAlignment="1">
      <alignment wrapText="1"/>
    </xf>
    <xf numFmtId="0" fontId="0" fillId="0" borderId="152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  <xf numFmtId="0" fontId="37" fillId="0" borderId="49" xfId="0" quotePrefix="1" applyFont="1" applyBorder="1" applyAlignment="1">
      <alignment horizontal="center"/>
    </xf>
    <xf numFmtId="0" fontId="37" fillId="0" borderId="150" xfId="0" quotePrefix="1" applyFont="1" applyBorder="1" applyAlignment="1">
      <alignment horizontal="center"/>
    </xf>
    <xf numFmtId="3" fontId="36" fillId="0" borderId="6" xfId="0" applyNumberFormat="1" applyFont="1" applyFill="1" applyBorder="1" applyAlignment="1">
      <alignment vertical="center"/>
    </xf>
    <xf numFmtId="165" fontId="36" fillId="0" borderId="22" xfId="2" applyNumberFormat="1" applyFont="1" applyFill="1" applyBorder="1" applyAlignment="1">
      <alignment horizontal="center" vertical="center"/>
    </xf>
    <xf numFmtId="165" fontId="36" fillId="0" borderId="125" xfId="2" applyNumberFormat="1" applyFont="1" applyFill="1" applyBorder="1" applyAlignment="1">
      <alignment horizontal="center" vertical="center"/>
    </xf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GENER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2.9696683459604273E-2</c:v>
                </c:pt>
                <c:pt idx="1">
                  <c:v>3.3566377057863077E-2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0.13503281588472354</c:v>
                </c:pt>
                <c:pt idx="1">
                  <c:v>0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2.1841667173019868E-2</c:v>
                </c:pt>
                <c:pt idx="1">
                  <c:v>1.0498331943047159E-2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4.18945054518872E-2</c:v>
                </c:pt>
                <c:pt idx="1">
                  <c:v>2.8071665666325706E-2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391966720"/>
        <c:axId val="391968256"/>
      </c:barChart>
      <c:catAx>
        <c:axId val="39196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391968256"/>
        <c:crosses val="autoZero"/>
        <c:auto val="1"/>
        <c:lblAlgn val="ctr"/>
        <c:lblOffset val="100"/>
        <c:noMultiLvlLbl val="0"/>
      </c:catAx>
      <c:valAx>
        <c:axId val="391968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96672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3.3566377057863077E-2</c:v>
                </c:pt>
                <c:pt idx="1">
                  <c:v>0</c:v>
                </c:pt>
                <c:pt idx="2">
                  <c:v>1.0498331943047159E-2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7991296"/>
        <c:axId val="394494720"/>
      </c:barChart>
      <c:catAx>
        <c:axId val="397991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4494720"/>
        <c:crosses val="autoZero"/>
        <c:auto val="1"/>
        <c:lblAlgn val="ctr"/>
        <c:lblOffset val="100"/>
        <c:noMultiLvlLbl val="0"/>
      </c:catAx>
      <c:valAx>
        <c:axId val="394494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7991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2.4838884007973911E-4</c:v>
                </c:pt>
                <c:pt idx="1">
                  <c:v>5.7867155438742102E-2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3884800"/>
        <c:axId val="512888832"/>
      </c:barChart>
      <c:catAx>
        <c:axId val="523884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2888832"/>
        <c:crosses val="autoZero"/>
        <c:auto val="1"/>
        <c:lblAlgn val="ctr"/>
        <c:lblOffset val="100"/>
        <c:noMultiLvlLbl val="0"/>
      </c:catAx>
      <c:valAx>
        <c:axId val="512888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388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1036623215394167E-3"/>
                  <c:y val="0.33025512868825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435421829254584E-2"/>
                  <c:y val="-3.16238807680526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-0.83433411771746357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2907904"/>
        <c:axId val="512910848"/>
      </c:barChart>
      <c:catAx>
        <c:axId val="51290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2910848"/>
        <c:crosses val="autoZero"/>
        <c:auto val="1"/>
        <c:lblAlgn val="ctr"/>
        <c:lblOffset val="100"/>
        <c:noMultiLvlLbl val="0"/>
      </c:catAx>
      <c:valAx>
        <c:axId val="512910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290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2655616"/>
        <c:axId val="522657152"/>
      </c:barChart>
      <c:catAx>
        <c:axId val="522655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2657152"/>
        <c:crosses val="autoZero"/>
        <c:auto val="1"/>
        <c:lblAlgn val="ctr"/>
        <c:lblOffset val="100"/>
        <c:noMultiLvlLbl val="0"/>
      </c:catAx>
      <c:valAx>
        <c:axId val="522657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2655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225027737454606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3835648"/>
        <c:axId val="523850880"/>
      </c:barChart>
      <c:catAx>
        <c:axId val="523835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3850880"/>
        <c:crosses val="autoZero"/>
        <c:auto val="1"/>
        <c:lblAlgn val="ctr"/>
        <c:lblOffset val="100"/>
        <c:noMultiLvlLbl val="0"/>
      </c:catAx>
      <c:valAx>
        <c:axId val="523850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383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1.3578737522744976E-3</c:v>
                </c:pt>
                <c:pt idx="1">
                  <c:v>1.1193065808039051E-2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3802496"/>
        <c:axId val="523804032"/>
      </c:barChart>
      <c:catAx>
        <c:axId val="523802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3804032"/>
        <c:crosses val="autoZero"/>
        <c:auto val="1"/>
        <c:lblAlgn val="ctr"/>
        <c:lblOffset val="100"/>
        <c:noMultiLvlLbl val="0"/>
      </c:catAx>
      <c:valAx>
        <c:axId val="523804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3802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907785462987339E-2"/>
                  <c:y val="0.473894916873049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-0.56595379347492392</c:v>
                </c:pt>
                <c:pt idx="1">
                  <c:v>6.1874803172358162E-2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3827456"/>
        <c:axId val="524895360"/>
      </c:barChart>
      <c:catAx>
        <c:axId val="523827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4895360"/>
        <c:crosses val="autoZero"/>
        <c:auto val="1"/>
        <c:lblAlgn val="ctr"/>
        <c:lblOffset val="100"/>
        <c:noMultiLvlLbl val="0"/>
      </c:catAx>
      <c:valAx>
        <c:axId val="524895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3827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4932608"/>
        <c:axId val="524934144"/>
      </c:barChart>
      <c:catAx>
        <c:axId val="524932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4934144"/>
        <c:crosses val="autoZero"/>
        <c:auto val="1"/>
        <c:lblAlgn val="ctr"/>
        <c:lblOffset val="100"/>
        <c:noMultiLvlLbl val="0"/>
      </c:catAx>
      <c:valAx>
        <c:axId val="524934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493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0427089642640825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723231523431023E-4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530688471633353E-2"/>
                  <c:y val="8.585002824014086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5404032"/>
        <c:axId val="525435648"/>
      </c:barChart>
      <c:catAx>
        <c:axId val="525404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5435648"/>
        <c:crosses val="autoZero"/>
        <c:auto val="1"/>
        <c:lblAlgn val="ctr"/>
        <c:lblOffset val="100"/>
        <c:noMultiLvlLbl val="0"/>
      </c:catAx>
      <c:valAx>
        <c:axId val="525435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5404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8.9313598792735503E-4</c:v>
                </c:pt>
                <c:pt idx="1">
                  <c:v>8.5016545590722029E-5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5387264"/>
        <c:axId val="525388800"/>
      </c:barChart>
      <c:catAx>
        <c:axId val="525387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5388800"/>
        <c:crosses val="autoZero"/>
        <c:auto val="1"/>
        <c:lblAlgn val="ctr"/>
        <c:lblOffset val="100"/>
        <c:noMultiLvlLbl val="0"/>
      </c:catAx>
      <c:valAx>
        <c:axId val="52538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5387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3109869646182501E-3"/>
                  <c:y val="-1.6195393711806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24772864930348E-3"/>
                  <c:y val="-1.284649545389104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-0.18476373925662259</c:v>
                </c:pt>
                <c:pt idx="1">
                  <c:v>-0.19848080390211176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5887360"/>
        <c:axId val="525890304"/>
      </c:barChart>
      <c:catAx>
        <c:axId val="525887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5890304"/>
        <c:crosses val="autoZero"/>
        <c:auto val="1"/>
        <c:lblAlgn val="ctr"/>
        <c:lblOffset val="100"/>
        <c:noMultiLvlLbl val="0"/>
      </c:catAx>
      <c:valAx>
        <c:axId val="525890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5887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19/18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3462574044157244E-2"/>
                  <c:y val="3.96323698974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600854820449544E-3"/>
                  <c:y val="0.610387081896453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547589669223495E-2"/>
                  <c:y val="0.281068739646980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0.15220849807858805</c:v>
                </c:pt>
                <c:pt idx="1">
                  <c:v>-1</c:v>
                </c:pt>
                <c:pt idx="2">
                  <c:v>-0.29966774470239987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7884800"/>
        <c:axId val="397891840"/>
      </c:barChart>
      <c:catAx>
        <c:axId val="397884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7891840"/>
        <c:crosses val="autoZero"/>
        <c:auto val="1"/>
        <c:lblAlgn val="ctr"/>
        <c:lblOffset val="100"/>
        <c:noMultiLvlLbl val="0"/>
      </c:catAx>
      <c:valAx>
        <c:axId val="397891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788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5919360"/>
        <c:axId val="525920896"/>
      </c:barChart>
      <c:catAx>
        <c:axId val="525919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5920896"/>
        <c:crosses val="autoZero"/>
        <c:auto val="1"/>
        <c:lblAlgn val="ctr"/>
        <c:lblOffset val="100"/>
        <c:noMultiLvlLbl val="0"/>
      </c:catAx>
      <c:valAx>
        <c:axId val="525920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5919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8.8141566103119798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6333440"/>
        <c:axId val="526336384"/>
      </c:barChart>
      <c:catAx>
        <c:axId val="526333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6336384"/>
        <c:crosses val="autoZero"/>
        <c:auto val="1"/>
        <c:lblAlgn val="ctr"/>
        <c:lblOffset val="100"/>
        <c:noMultiLvlLbl val="0"/>
      </c:catAx>
      <c:valAx>
        <c:axId val="526336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6333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4.4190393122947218E-3</c:v>
                </c:pt>
                <c:pt idx="1">
                  <c:v>0.18490834907995743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6943360"/>
        <c:axId val="526944896"/>
      </c:barChart>
      <c:catAx>
        <c:axId val="526943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6944896"/>
        <c:crosses val="autoZero"/>
        <c:auto val="1"/>
        <c:lblAlgn val="ctr"/>
        <c:lblOffset val="100"/>
        <c:noMultiLvlLbl val="0"/>
      </c:catAx>
      <c:valAx>
        <c:axId val="526944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6943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2222319975366209E-2"/>
                  <c:y val="-1.65034786268844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1.3609074402681771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6965760"/>
        <c:axId val="520892800"/>
      </c:barChart>
      <c:catAx>
        <c:axId val="526965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0892800"/>
        <c:crosses val="autoZero"/>
        <c:auto val="1"/>
        <c:lblAlgn val="ctr"/>
        <c:lblOffset val="100"/>
        <c:noMultiLvlLbl val="0"/>
      </c:catAx>
      <c:valAx>
        <c:axId val="520892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6965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0930048"/>
        <c:axId val="520931584"/>
      </c:barChart>
      <c:catAx>
        <c:axId val="520930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0931584"/>
        <c:crosses val="autoZero"/>
        <c:auto val="1"/>
        <c:lblAlgn val="ctr"/>
        <c:lblOffset val="100"/>
        <c:noMultiLvlLbl val="0"/>
      </c:catAx>
      <c:valAx>
        <c:axId val="520931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0930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7847280263151464E-3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0942720"/>
        <c:axId val="524025856"/>
      </c:barChart>
      <c:catAx>
        <c:axId val="520942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4025856"/>
        <c:crosses val="autoZero"/>
        <c:auto val="1"/>
        <c:lblAlgn val="ctr"/>
        <c:lblOffset val="100"/>
        <c:noMultiLvlLbl val="0"/>
      </c:catAx>
      <c:valAx>
        <c:axId val="524025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0942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6.1900133466584275E-6</c:v>
                </c:pt>
                <c:pt idx="1">
                  <c:v>4.0441700312142687E-3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6885632"/>
        <c:axId val="526887168"/>
      </c:barChart>
      <c:catAx>
        <c:axId val="526885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6887168"/>
        <c:crosses val="autoZero"/>
        <c:auto val="1"/>
        <c:lblAlgn val="ctr"/>
        <c:lblOffset val="100"/>
        <c:noMultiLvlLbl val="0"/>
      </c:catAx>
      <c:valAx>
        <c:axId val="526887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6885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7933205276714713E-2"/>
                  <c:y val="-2.2942850027877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2158054711246201E-2"/>
                  <c:y val="0.366713681241184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-0.93106800526961342</c:v>
                </c:pt>
                <c:pt idx="1">
                  <c:v>1.6280273960833647E-4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8561280"/>
        <c:axId val="528572416"/>
      </c:barChart>
      <c:catAx>
        <c:axId val="528561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8572416"/>
        <c:crosses val="autoZero"/>
        <c:auto val="1"/>
        <c:lblAlgn val="ctr"/>
        <c:lblOffset val="100"/>
        <c:noMultiLvlLbl val="0"/>
      </c:catAx>
      <c:valAx>
        <c:axId val="528572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8561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8601472"/>
        <c:axId val="528603008"/>
      </c:barChart>
      <c:catAx>
        <c:axId val="528601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8603008"/>
        <c:crosses val="autoZero"/>
        <c:auto val="1"/>
        <c:lblAlgn val="ctr"/>
        <c:lblOffset val="100"/>
        <c:noMultiLvlLbl val="0"/>
      </c:catAx>
      <c:valAx>
        <c:axId val="528603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860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008973738617867E-2"/>
                  <c:y val="1.6580568015794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8044800"/>
        <c:axId val="528047488"/>
      </c:barChart>
      <c:catAx>
        <c:axId val="528044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8047488"/>
        <c:crosses val="autoZero"/>
        <c:auto val="1"/>
        <c:lblAlgn val="ctr"/>
        <c:lblOffset val="100"/>
        <c:noMultiLvlLbl val="0"/>
      </c:catAx>
      <c:valAx>
        <c:axId val="528047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804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6.9223013086450055E-2</c:v>
                </c:pt>
                <c:pt idx="1">
                  <c:v>1.2409001401187478E-3</c:v>
                </c:pt>
                <c:pt idx="2">
                  <c:v>2.9979398684128657E-3</c:v>
                </c:pt>
                <c:pt idx="3">
                  <c:v>3.7796930032563202E-2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1.8241739499753169E-2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7920896"/>
        <c:axId val="397943168"/>
      </c:barChart>
      <c:catAx>
        <c:axId val="397920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7943168"/>
        <c:crosses val="autoZero"/>
        <c:auto val="1"/>
        <c:lblAlgn val="ctr"/>
        <c:lblOffset val="100"/>
        <c:noMultiLvlLbl val="0"/>
      </c:catAx>
      <c:valAx>
        <c:axId val="397943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7920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19/18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475315787465E-3"/>
                  <c:y val="-2.610223514591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227634106318291E-5"/>
                  <c:y val="0.29238482119195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200904006546838E-7"/>
                  <c:y val="0.272759317948326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854650842311917E-2"/>
                  <c:y val="6.90038226549482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6595431629204668E-2"/>
                  <c:y val="0.576854967817819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5156271863432259E-3"/>
                  <c:y val="4.88849682171475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7.8210134880151282E-3"/>
                  <c:y val="7.10948475838862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2.7779544519778323E-3"/>
                  <c:y val="0.251997182924748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5.582182014140491E-2</c:v>
                </c:pt>
                <c:pt idx="1">
                  <c:v>-0.35761969984656861</c:v>
                </c:pt>
                <c:pt idx="2">
                  <c:v>-0.31967660228797357</c:v>
                </c:pt>
                <c:pt idx="3">
                  <c:v>0.24705387496328668</c:v>
                </c:pt>
                <c:pt idx="4">
                  <c:v>0</c:v>
                </c:pt>
                <c:pt idx="5">
                  <c:v>-1</c:v>
                </c:pt>
                <c:pt idx="6">
                  <c:v>0</c:v>
                </c:pt>
                <c:pt idx="7">
                  <c:v>0</c:v>
                </c:pt>
                <c:pt idx="8">
                  <c:v>-0.29966774470239987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2321152"/>
        <c:axId val="422340480"/>
      </c:barChart>
      <c:catAx>
        <c:axId val="422321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22340480"/>
        <c:crosses val="autoZero"/>
        <c:auto val="1"/>
        <c:lblAlgn val="ctr"/>
        <c:lblOffset val="100"/>
        <c:noMultiLvlLbl val="0"/>
      </c:catAx>
      <c:valAx>
        <c:axId val="422340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23211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(DDetallCorrent!$J$11,DDetallCorrent!$J$61,DDetallCorrent!$J$65,DDetallCorrent!$J$144)</c:f>
              <c:numCache>
                <c:formatCode>0.0%</c:formatCode>
                <c:ptCount val="4"/>
                <c:pt idx="0">
                  <c:v>6.9223013086450041E-2</c:v>
                </c:pt>
                <c:pt idx="1">
                  <c:v>1.2409001401187485E-3</c:v>
                </c:pt>
                <c:pt idx="2">
                  <c:v>2.9979398684128657E-3</c:v>
                </c:pt>
                <c:pt idx="3">
                  <c:v>3.7767326236154503E-2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2853632"/>
        <c:axId val="422859520"/>
      </c:barChart>
      <c:catAx>
        <c:axId val="422853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422859520"/>
        <c:crosses val="autoZero"/>
        <c:auto val="1"/>
        <c:lblAlgn val="ctr"/>
        <c:lblOffset val="100"/>
        <c:noMultiLvlLbl val="0"/>
      </c:catAx>
      <c:valAx>
        <c:axId val="422859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2853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19/18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7158408702046228E-5"/>
                  <c:y val="-1.76579467482935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11907711431777E-3"/>
                  <c:y val="0.524598669247781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7717988505174119E-3"/>
                  <c:y val="0.493358234078782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78624774036089E-3"/>
                  <c:y val="-1.23956255323681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(DDetallCorrent!$P$11,DDetallCorrent!$P$61,DDetallCorrent!$P$65,DDetallCorrent!$P$144)</c:f>
              <c:numCache>
                <c:formatCode>0.0%</c:formatCode>
                <c:ptCount val="4"/>
                <c:pt idx="0">
                  <c:v>5.5821820141404688E-2</c:v>
                </c:pt>
                <c:pt idx="1">
                  <c:v>-0.35761969984656838</c:v>
                </c:pt>
                <c:pt idx="2">
                  <c:v>-0.31967660228797357</c:v>
                </c:pt>
                <c:pt idx="3">
                  <c:v>0.2470538749632869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5756672"/>
        <c:axId val="395758208"/>
      </c:barChart>
      <c:catAx>
        <c:axId val="395756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5758208"/>
        <c:crosses val="autoZero"/>
        <c:auto val="1"/>
        <c:lblAlgn val="ctr"/>
        <c:lblOffset val="100"/>
        <c:noMultiLvlLbl val="0"/>
      </c:catAx>
      <c:valAx>
        <c:axId val="395758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575667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(DTProg!$J$6,DTProg!$J$27,DTProg!$J$33,DTProg!$J$57,DTProg!$J$66,DTProg!$J$80)</c:f>
              <c:numCache>
                <c:formatCode>0.0%</c:formatCode>
                <c:ptCount val="6"/>
                <c:pt idx="0">
                  <c:v>1.3288392628690622E-2</c:v>
                </c:pt>
                <c:pt idx="1">
                  <c:v>1.8613405572436348E-2</c:v>
                </c:pt>
                <c:pt idx="2">
                  <c:v>3.9664926704655892E-2</c:v>
                </c:pt>
                <c:pt idx="3">
                  <c:v>3.6663077205122158E-2</c:v>
                </c:pt>
                <c:pt idx="4">
                  <c:v>4.2201412855569748E-2</c:v>
                </c:pt>
                <c:pt idx="5">
                  <c:v>2.8945003584960861E-2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606848"/>
        <c:axId val="396608640"/>
      </c:barChart>
      <c:catAx>
        <c:axId val="396606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6608640"/>
        <c:crosses val="autoZero"/>
        <c:auto val="1"/>
        <c:lblAlgn val="ctr"/>
        <c:lblOffset val="100"/>
        <c:noMultiLvlLbl val="0"/>
      </c:catAx>
      <c:valAx>
        <c:axId val="396608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6606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19/18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3530884938236889E-5"/>
                  <c:y val="8.38041421136392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2448692701673435E-3"/>
                  <c:y val="0.29090014624284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1764513940800116E-4"/>
                  <c:y val="0.15955766914706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5449017686584854E-3"/>
                  <c:y val="-9.45363241429738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335336310513404E-3"/>
                  <c:y val="-9.6668136263925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7367659809779513E-3"/>
                  <c:y val="-1.5802830229257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(DTProg!$B$6,DTProg!$B$27,DTProg!$B$33,DTProg!$B$57,DTProg!$B$66,DTProg!$B$80)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(DTProg!$P$6,DTProg!$P$27,DTProg!$P$33,DTProg!$P$57,DTProg!$P$66,DTProg!$P$80)</c:f>
              <c:numCache>
                <c:formatCode>0.0%</c:formatCode>
                <c:ptCount val="6"/>
                <c:pt idx="0">
                  <c:v>-2.2916252081515598E-2</c:v>
                </c:pt>
                <c:pt idx="1">
                  <c:v>-0.65071733438582302</c:v>
                </c:pt>
                <c:pt idx="2">
                  <c:v>-0.23462111351291526</c:v>
                </c:pt>
                <c:pt idx="3">
                  <c:v>0.15704526877623137</c:v>
                </c:pt>
                <c:pt idx="4">
                  <c:v>1.1917044994929062</c:v>
                </c:pt>
                <c:pt idx="5">
                  <c:v>0.22018147358895201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7929472"/>
        <c:axId val="477932160"/>
      </c:barChart>
      <c:catAx>
        <c:axId val="477929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7932160"/>
        <c:crosses val="autoZero"/>
        <c:auto val="1"/>
        <c:lblAlgn val="ctr"/>
        <c:lblOffset val="100"/>
        <c:noMultiLvlLbl val="0"/>
      </c:catAx>
      <c:valAx>
        <c:axId val="477932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7929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(DCProg!$J$6,DCProg!$J$27,DCProg!$J$33,DCProg!$J$57,DCProg!$J$66,DCProg!$J$80)</c:f>
              <c:numCache>
                <c:formatCode>0.0%</c:formatCode>
                <c:ptCount val="6"/>
                <c:pt idx="0">
                  <c:v>2.6783967307024235E-3</c:v>
                </c:pt>
                <c:pt idx="1">
                  <c:v>2.5282898037779295E-2</c:v>
                </c:pt>
                <c:pt idx="2">
                  <c:v>3.9951741270996939E-2</c:v>
                </c:pt>
                <c:pt idx="3">
                  <c:v>3.7856165353606655E-2</c:v>
                </c:pt>
                <c:pt idx="4">
                  <c:v>5.0255429171185591E-2</c:v>
                </c:pt>
                <c:pt idx="5">
                  <c:v>3.2324146501721981E-2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0996352"/>
        <c:axId val="481006336"/>
      </c:barChart>
      <c:catAx>
        <c:axId val="4809963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81006336"/>
        <c:crosses val="autoZero"/>
        <c:auto val="1"/>
        <c:lblAlgn val="ctr"/>
        <c:lblOffset val="100"/>
        <c:noMultiLvlLbl val="0"/>
      </c:catAx>
      <c:valAx>
        <c:axId val="48100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0996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19/18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9216056950142939E-2"/>
                  <c:y val="0.258022899574135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639878651104803E-3"/>
                  <c:y val="2.8879146436013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1276263067547881E-2"/>
                  <c:y val="0.198389704393772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1718388363372111E-4"/>
                  <c:y val="-5.98449738594603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639878651105666E-3"/>
                  <c:y val="-2.38840728176492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847390613759818E-3"/>
                  <c:y val="-1.7339389952732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(DCProg!$P$6,DCProg!$P$27,DCProg!$P$33,DCProg!$P$57,DCProg!$P$66,DCProg!$P$80)</c:f>
              <c:numCache>
                <c:formatCode>0.0%</c:formatCode>
                <c:ptCount val="6"/>
                <c:pt idx="0">
                  <c:v>-0.31967660228797357</c:v>
                </c:pt>
                <c:pt idx="1">
                  <c:v>0.10165199996726737</c:v>
                </c:pt>
                <c:pt idx="2">
                  <c:v>-0.23462111351291526</c:v>
                </c:pt>
                <c:pt idx="3">
                  <c:v>0.15704526877623137</c:v>
                </c:pt>
                <c:pt idx="4">
                  <c:v>1.1917044994929062</c:v>
                </c:pt>
                <c:pt idx="5">
                  <c:v>0.27157891075959273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1021312"/>
        <c:axId val="481032448"/>
      </c:barChart>
      <c:catAx>
        <c:axId val="481021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1032448"/>
        <c:crosses val="autoZero"/>
        <c:auto val="1"/>
        <c:lblAlgn val="ctr"/>
        <c:lblOffset val="100"/>
        <c:noMultiLvlLbl val="0"/>
      </c:catAx>
      <c:valAx>
        <c:axId val="481032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1021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GENER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4.712888732417151E-2</c:v>
                </c:pt>
                <c:pt idx="1">
                  <c:v>5.0086036377822246E-2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1.1421322087374236E-2</c:v>
                </c:pt>
                <c:pt idx="1">
                  <c:v>0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0.14050346875</c:v>
                </c:pt>
                <c:pt idx="1">
                  <c:v>9.1760989708763877E-4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2018</c:v>
              </c:pt>
              <c:pt idx="1">
                <c:v>2019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4.7052285100239698E-2</c:v>
                </c:pt>
                <c:pt idx="1">
                  <c:v>4.8325473218460806E-2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1882240"/>
        <c:axId val="391883776"/>
      </c:barChart>
      <c:catAx>
        <c:axId val="39188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391883776"/>
        <c:crosses val="autoZero"/>
        <c:auto val="1"/>
        <c:lblAlgn val="ctr"/>
        <c:lblOffset val="100"/>
        <c:noMultiLvlLbl val="0"/>
      </c:catAx>
      <c:valAx>
        <c:axId val="391883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188224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5.34975507769770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2.8731623762967003E-2</c:v>
                </c:pt>
                <c:pt idx="1">
                  <c:v>2.3768489530007209E-2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3354496"/>
        <c:axId val="485700352"/>
      </c:barChart>
      <c:catAx>
        <c:axId val="483354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5700352"/>
        <c:crosses val="autoZero"/>
        <c:auto val="1"/>
        <c:lblAlgn val="ctr"/>
        <c:lblOffset val="100"/>
        <c:noMultiLvlLbl val="0"/>
      </c:catAx>
      <c:valAx>
        <c:axId val="485700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3354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19/18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3176234773297074E-2"/>
                  <c:y val="0.269516289052599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-0.3385822587899362</c:v>
                </c:pt>
                <c:pt idx="1">
                  <c:v>0.5798760766738591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5715328"/>
        <c:axId val="485738752"/>
      </c:barChart>
      <c:catAx>
        <c:axId val="4857153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5738752"/>
        <c:crosses val="autoZero"/>
        <c:auto val="1"/>
        <c:lblAlgn val="ctr"/>
        <c:lblOffset val="100"/>
        <c:noMultiLvlLbl val="0"/>
      </c:catAx>
      <c:valAx>
        <c:axId val="485738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5715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8.25101014029580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3.5226755492730029E-2</c:v>
                </c:pt>
                <c:pt idx="1">
                  <c:v>2.4582998740118652E-2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72128"/>
        <c:axId val="19087360"/>
      </c:barChart>
      <c:catAx>
        <c:axId val="19072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087360"/>
        <c:crosses val="autoZero"/>
        <c:auto val="1"/>
        <c:lblAlgn val="ctr"/>
        <c:lblOffset val="100"/>
        <c:noMultiLvlLbl val="0"/>
      </c:catAx>
      <c:valAx>
        <c:axId val="19087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72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19/18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9434001230066758E-3"/>
                  <c:y val="5.74187770438527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0.11333628411904595</c:v>
                </c:pt>
                <c:pt idx="1">
                  <c:v>0.5798760766738591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094144"/>
        <c:axId val="19109376"/>
      </c:barChart>
      <c:catAx>
        <c:axId val="19094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109376"/>
        <c:crosses val="autoZero"/>
        <c:auto val="1"/>
        <c:lblAlgn val="ctr"/>
        <c:lblOffset val="100"/>
        <c:noMultiLvlLbl val="0"/>
      </c:catAx>
      <c:valAx>
        <c:axId val="19109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094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1.3192953196399311E-3</c:v>
                </c:pt>
                <c:pt idx="1">
                  <c:v>3.7312954885784115E-2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1097984"/>
        <c:axId val="486801408"/>
      </c:barChart>
      <c:catAx>
        <c:axId val="481097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6801408"/>
        <c:crosses val="autoZero"/>
        <c:auto val="1"/>
        <c:lblAlgn val="ctr"/>
        <c:lblOffset val="100"/>
        <c:noMultiLvlLbl val="0"/>
      </c:catAx>
      <c:valAx>
        <c:axId val="486801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1097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4365285392677488E-2"/>
                  <c:y val="0.467850741958226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1437081161578556E-2"/>
                  <c:y val="-2.1068983224922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-0.43452508299635006</c:v>
                </c:pt>
                <c:pt idx="1">
                  <c:v>0.17533918338656673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6812288"/>
        <c:axId val="486831616"/>
      </c:barChart>
      <c:catAx>
        <c:axId val="4868122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6831616"/>
        <c:crosses val="autoZero"/>
        <c:auto val="1"/>
        <c:lblAlgn val="ctr"/>
        <c:lblOffset val="100"/>
        <c:noMultiLvlLbl val="0"/>
      </c:catAx>
      <c:valAx>
        <c:axId val="486831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6812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6860672"/>
        <c:axId val="486862208"/>
      </c:barChart>
      <c:catAx>
        <c:axId val="486860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6862208"/>
        <c:crosses val="autoZero"/>
        <c:auto val="1"/>
        <c:lblAlgn val="ctr"/>
        <c:lblOffset val="100"/>
        <c:noMultiLvlLbl val="0"/>
      </c:catAx>
      <c:valAx>
        <c:axId val="486862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68606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1280128517070139E-2"/>
                  <c:y val="1.39722451820593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6523668125615626E-2"/>
                  <c:y val="0.304132620214925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6775040"/>
        <c:axId val="486777984"/>
      </c:barChart>
      <c:catAx>
        <c:axId val="486775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6777984"/>
        <c:crosses val="autoZero"/>
        <c:auto val="1"/>
        <c:lblAlgn val="ctr"/>
        <c:lblOffset val="100"/>
        <c:noMultiLvlLbl val="0"/>
      </c:catAx>
      <c:valAx>
        <c:axId val="486777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677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2.192930794387796E-4</c:v>
                </c:pt>
                <c:pt idx="1">
                  <c:v>9.2969751879188491E-5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4468992"/>
        <c:axId val="484503552"/>
      </c:barChart>
      <c:catAx>
        <c:axId val="484468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4503552"/>
        <c:crosses val="autoZero"/>
        <c:auto val="1"/>
        <c:lblAlgn val="ctr"/>
        <c:lblOffset val="100"/>
        <c:noMultiLvlLbl val="0"/>
      </c:catAx>
      <c:valAx>
        <c:axId val="484503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4468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19/18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6150537839993794E-3"/>
                  <c:y val="3.48843747675973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0.49221235020710141</c:v>
                </c:pt>
                <c:pt idx="1">
                  <c:v>-0.98213506556684615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4514432"/>
        <c:axId val="484533760"/>
      </c:barChart>
      <c:catAx>
        <c:axId val="484514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4533760"/>
        <c:crosses val="autoZero"/>
        <c:auto val="1"/>
        <c:lblAlgn val="ctr"/>
        <c:lblOffset val="100"/>
        <c:noMultiLvlLbl val="0"/>
      </c:catAx>
      <c:valAx>
        <c:axId val="48453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4514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2.315675934730143E-2</c:v>
                </c:pt>
                <c:pt idx="1">
                  <c:v>9.216617227697177E-2</c:v>
                </c:pt>
                <c:pt idx="2">
                  <c:v>3.3854432176055473E-2</c:v>
                </c:pt>
                <c:pt idx="3">
                  <c:v>7.8798091238198448E-2</c:v>
                </c:pt>
                <c:pt idx="4">
                  <c:v>3.2073606428844083E-2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9.1761031968251182E-4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818304"/>
        <c:axId val="394820992"/>
      </c:barChart>
      <c:catAx>
        <c:axId val="394818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4820992"/>
        <c:crosses val="autoZero"/>
        <c:auto val="1"/>
        <c:lblAlgn val="ctr"/>
        <c:lblOffset val="100"/>
        <c:noMultiLvlLbl val="0"/>
      </c:catAx>
      <c:valAx>
        <c:axId val="394820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4818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4566912"/>
        <c:axId val="484568448"/>
      </c:barChart>
      <c:catAx>
        <c:axId val="484566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4568448"/>
        <c:crosses val="autoZero"/>
        <c:auto val="1"/>
        <c:lblAlgn val="ctr"/>
        <c:lblOffset val="100"/>
        <c:noMultiLvlLbl val="0"/>
      </c:catAx>
      <c:valAx>
        <c:axId val="484568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4566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19/18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9190711683872076E-2"/>
                  <c:y val="-3.40321096226608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4591872"/>
        <c:axId val="484611200"/>
      </c:barChart>
      <c:catAx>
        <c:axId val="484591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4611200"/>
        <c:crosses val="autoZero"/>
        <c:auto val="1"/>
        <c:lblAlgn val="ctr"/>
        <c:lblOffset val="100"/>
        <c:noMultiLvlLbl val="0"/>
      </c:catAx>
      <c:valAx>
        <c:axId val="484611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4591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</c:v>
                </c:pt>
                <c:pt idx="1">
                  <c:v>6.2663540494134501E-2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777984"/>
        <c:axId val="488779776"/>
      </c:barChart>
      <c:catAx>
        <c:axId val="488777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8779776"/>
        <c:crosses val="autoZero"/>
        <c:auto val="1"/>
        <c:lblAlgn val="ctr"/>
        <c:lblOffset val="100"/>
        <c:noMultiLvlLbl val="0"/>
      </c:catAx>
      <c:valAx>
        <c:axId val="488779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777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19/18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3687584091153096E-2"/>
                  <c:y val="5.51919834523995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010733971569481E-3"/>
                  <c:y val="-8.8300220750551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-1</c:v>
                </c:pt>
                <c:pt idx="1">
                  <c:v>-0.19302142783398912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786560"/>
        <c:axId val="488822272"/>
      </c:barChart>
      <c:catAx>
        <c:axId val="488786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8822272"/>
        <c:crosses val="autoZero"/>
        <c:auto val="1"/>
        <c:lblAlgn val="ctr"/>
        <c:lblOffset val="100"/>
        <c:noMultiLvlLbl val="0"/>
      </c:catAx>
      <c:valAx>
        <c:axId val="488822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786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859520"/>
        <c:axId val="488861056"/>
      </c:barChart>
      <c:catAx>
        <c:axId val="488859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488861056"/>
        <c:crosses val="autoZero"/>
        <c:auto val="1"/>
        <c:lblAlgn val="ctr"/>
        <c:lblOffset val="100"/>
        <c:noMultiLvlLbl val="0"/>
      </c:catAx>
      <c:valAx>
        <c:axId val="488861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859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19/18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4849137447562645E-3"/>
                  <c:y val="-3.62533264704916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884480"/>
        <c:axId val="488891520"/>
      </c:barChart>
      <c:catAx>
        <c:axId val="488884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88891520"/>
        <c:crosses val="autoZero"/>
        <c:auto val="1"/>
        <c:lblAlgn val="ctr"/>
        <c:lblOffset val="100"/>
        <c:noMultiLvlLbl val="0"/>
      </c:catAx>
      <c:valAx>
        <c:axId val="4888915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8844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2.4758039969893023E-3</c:v>
                </c:pt>
                <c:pt idx="1">
                  <c:v>1.6707572003716319E-2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219904"/>
        <c:axId val="483225600"/>
      </c:barChart>
      <c:catAx>
        <c:axId val="504219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3225600"/>
        <c:crosses val="autoZero"/>
        <c:auto val="1"/>
        <c:lblAlgn val="ctr"/>
        <c:lblOffset val="100"/>
        <c:noMultiLvlLbl val="0"/>
      </c:catAx>
      <c:valAx>
        <c:axId val="483225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219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19/18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067476816672497E-2"/>
                  <c:y val="1.28682709841997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1878247958426132E-2"/>
                  <c:y val="0.291699814372845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1.7478540418836608</c:v>
                </c:pt>
                <c:pt idx="1">
                  <c:v>-0.70426786442327138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3236480"/>
        <c:axId val="483251712"/>
      </c:barChart>
      <c:catAx>
        <c:axId val="483236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3251712"/>
        <c:crosses val="autoZero"/>
        <c:auto val="1"/>
        <c:lblAlgn val="ctr"/>
        <c:lblOffset val="100"/>
        <c:noMultiLvlLbl val="0"/>
      </c:catAx>
      <c:valAx>
        <c:axId val="483251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3236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182656"/>
        <c:axId val="504184192"/>
      </c:barChart>
      <c:catAx>
        <c:axId val="504182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4184192"/>
        <c:crosses val="autoZero"/>
        <c:auto val="1"/>
        <c:lblAlgn val="ctr"/>
        <c:lblOffset val="100"/>
        <c:noMultiLvlLbl val="0"/>
      </c:catAx>
      <c:valAx>
        <c:axId val="504184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182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9.7612017247844015E-3"/>
                  <c:y val="-9.550717924965260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118528"/>
        <c:axId val="488125568"/>
      </c:barChart>
      <c:catAx>
        <c:axId val="488118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8125568"/>
        <c:crosses val="autoZero"/>
        <c:auto val="1"/>
        <c:lblAlgn val="ctr"/>
        <c:lblOffset val="100"/>
        <c:noMultiLvlLbl val="0"/>
      </c:catAx>
      <c:valAx>
        <c:axId val="488125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118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19/18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3518589961004942E-18"/>
                  <c:y val="1.0578777974352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6452082840910802E-3"/>
                  <c:y val="-3.25138851406505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6583228018435046E-3"/>
                  <c:y val="3.5199237481313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4596973028231063E-3"/>
                  <c:y val="-7.87838049450086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4047386925055097E-3"/>
                  <c:y val="0.508381893843226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0765340572863106E-2"/>
                  <c:y val="1.2911922200510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0759636913542498E-4"/>
                  <c:y val="4.3912694366981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6.0441660179238526E-3"/>
                  <c:y val="0.422351911268370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9.8150060341998469E-2</c:v>
                </c:pt>
                <c:pt idx="1">
                  <c:v>0.36585580306816379</c:v>
                </c:pt>
                <c:pt idx="2">
                  <c:v>0.29114325479067871</c:v>
                </c:pt>
                <c:pt idx="3">
                  <c:v>4.6599987133953968E-2</c:v>
                </c:pt>
                <c:pt idx="4">
                  <c:v>0.2223349906958163</c:v>
                </c:pt>
                <c:pt idx="5">
                  <c:v>-1</c:v>
                </c:pt>
                <c:pt idx="6">
                  <c:v>0</c:v>
                </c:pt>
                <c:pt idx="7">
                  <c:v>0</c:v>
                </c:pt>
                <c:pt idx="8">
                  <c:v>-0.73410732074897611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832128"/>
        <c:axId val="394863744"/>
      </c:barChart>
      <c:catAx>
        <c:axId val="39483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4863744"/>
        <c:crosses val="autoZero"/>
        <c:auto val="1"/>
        <c:lblAlgn val="ctr"/>
        <c:lblOffset val="100"/>
        <c:noMultiLvlLbl val="0"/>
      </c:catAx>
      <c:valAx>
        <c:axId val="394863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4832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6.9677507037009046E-4</c:v>
                </c:pt>
                <c:pt idx="1">
                  <c:v>1.6503725132117964E-3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105216"/>
        <c:axId val="504111104"/>
      </c:barChart>
      <c:catAx>
        <c:axId val="504105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4111104"/>
        <c:crosses val="autoZero"/>
        <c:auto val="1"/>
        <c:lblAlgn val="ctr"/>
        <c:lblOffset val="100"/>
        <c:noMultiLvlLbl val="0"/>
      </c:catAx>
      <c:valAx>
        <c:axId val="504111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105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493614816586105E-3"/>
                  <c:y val="-1.9623001670245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832682679370961E-2"/>
                  <c:y val="0.336946676017416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-0.83629966162850811</c:v>
                </c:pt>
                <c:pt idx="1">
                  <c:v>0.11288040257221366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117888"/>
        <c:axId val="504145408"/>
      </c:barChart>
      <c:catAx>
        <c:axId val="504117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4145408"/>
        <c:crosses val="autoZero"/>
        <c:auto val="1"/>
        <c:lblAlgn val="ctr"/>
        <c:lblOffset val="100"/>
        <c:noMultiLvlLbl val="0"/>
      </c:catAx>
      <c:valAx>
        <c:axId val="5041454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117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5952128"/>
        <c:axId val="505953664"/>
      </c:barChart>
      <c:catAx>
        <c:axId val="505952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5953664"/>
        <c:crosses val="autoZero"/>
        <c:auto val="1"/>
        <c:lblAlgn val="ctr"/>
        <c:lblOffset val="100"/>
        <c:noMultiLvlLbl val="0"/>
      </c:catAx>
      <c:valAx>
        <c:axId val="505953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5952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732101274759311E-2"/>
                  <c:y val="5.0989262705798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5972992"/>
        <c:axId val="505975936"/>
      </c:barChart>
      <c:catAx>
        <c:axId val="505972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5975936"/>
        <c:crosses val="autoZero"/>
        <c:auto val="1"/>
        <c:lblAlgn val="ctr"/>
        <c:lblOffset val="100"/>
        <c:noMultiLvlLbl val="0"/>
      </c:catAx>
      <c:valAx>
        <c:axId val="505975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5972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3.5870533114108484E-4</c:v>
                </c:pt>
                <c:pt idx="1">
                  <c:v>8.0885458340893782E-3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6501376"/>
        <c:axId val="506408960"/>
      </c:barChart>
      <c:catAx>
        <c:axId val="506501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6408960"/>
        <c:crosses val="autoZero"/>
        <c:auto val="1"/>
        <c:lblAlgn val="ctr"/>
        <c:lblOffset val="100"/>
        <c:noMultiLvlLbl val="0"/>
      </c:catAx>
      <c:valAx>
        <c:axId val="506408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650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19/18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8890702443515743E-3"/>
                  <c:y val="-5.2805394923579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35.198797692522696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309120"/>
        <c:axId val="488310272"/>
      </c:barChart>
      <c:catAx>
        <c:axId val="488309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8310272"/>
        <c:crosses val="autoZero"/>
        <c:auto val="1"/>
        <c:lblAlgn val="ctr"/>
        <c:lblOffset val="100"/>
        <c:noMultiLvlLbl val="0"/>
      </c:catAx>
      <c:valAx>
        <c:axId val="488310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309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6464128"/>
        <c:axId val="506465664"/>
      </c:barChart>
      <c:catAx>
        <c:axId val="506464128"/>
        <c:scaling>
          <c:orientation val="minMax"/>
        </c:scaling>
        <c:delete val="0"/>
        <c:axPos val="b"/>
        <c:majorTickMark val="none"/>
        <c:minorTickMark val="none"/>
        <c:tickLblPos val="nextTo"/>
        <c:crossAx val="506465664"/>
        <c:crosses val="autoZero"/>
        <c:auto val="1"/>
        <c:lblAlgn val="ctr"/>
        <c:lblOffset val="100"/>
        <c:noMultiLvlLbl val="0"/>
      </c:catAx>
      <c:valAx>
        <c:axId val="506465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6464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960366856193091E-3"/>
                  <c:y val="-1.910182127088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0372057706909645E-3"/>
                  <c:y val="-2.3939750637121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6489088"/>
        <c:axId val="506991744"/>
      </c:barChart>
      <c:catAx>
        <c:axId val="506489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506991744"/>
        <c:crosses val="autoZero"/>
        <c:auto val="1"/>
        <c:lblAlgn val="ctr"/>
        <c:lblOffset val="100"/>
        <c:noMultiLvlLbl val="0"/>
      </c:catAx>
      <c:valAx>
        <c:axId val="506991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648908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502528"/>
        <c:axId val="504516608"/>
      </c:barChart>
      <c:catAx>
        <c:axId val="504502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4516608"/>
        <c:crosses val="autoZero"/>
        <c:auto val="1"/>
        <c:lblAlgn val="ctr"/>
        <c:lblOffset val="100"/>
        <c:noMultiLvlLbl val="0"/>
      </c:catAx>
      <c:valAx>
        <c:axId val="504516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502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3767224813294206E-4"/>
                  <c:y val="2.6839980933794031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523392"/>
        <c:axId val="504546816"/>
      </c:barChart>
      <c:catAx>
        <c:axId val="504523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4546816"/>
        <c:crosses val="autoZero"/>
        <c:auto val="1"/>
        <c:lblAlgn val="ctr"/>
        <c:lblOffset val="100"/>
        <c:noMultiLvlLbl val="0"/>
      </c:catAx>
      <c:valAx>
        <c:axId val="504546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523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5.0086036377822246E-2</c:v>
                </c:pt>
                <c:pt idx="1">
                  <c:v>0</c:v>
                </c:pt>
                <c:pt idx="2">
                  <c:v>9.1760989708763877E-4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884608"/>
        <c:axId val="394886144"/>
      </c:barChart>
      <c:catAx>
        <c:axId val="394884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4886144"/>
        <c:crosses val="autoZero"/>
        <c:auto val="1"/>
        <c:lblAlgn val="ctr"/>
        <c:lblOffset val="100"/>
        <c:noMultiLvlLbl val="0"/>
      </c:catAx>
      <c:valAx>
        <c:axId val="394886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4884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249216"/>
        <c:axId val="488250752"/>
      </c:barChart>
      <c:catAx>
        <c:axId val="488249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88250752"/>
        <c:crosses val="autoZero"/>
        <c:auto val="1"/>
        <c:lblAlgn val="ctr"/>
        <c:lblOffset val="100"/>
        <c:noMultiLvlLbl val="0"/>
      </c:catAx>
      <c:valAx>
        <c:axId val="488250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24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19/18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88288256"/>
        <c:axId val="488289792"/>
      </c:barChart>
      <c:catAx>
        <c:axId val="488288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88289792"/>
        <c:crosses val="autoZero"/>
        <c:auto val="1"/>
        <c:lblAlgn val="ctr"/>
        <c:lblOffset val="100"/>
        <c:noMultiLvlLbl val="0"/>
      </c:catAx>
      <c:valAx>
        <c:axId val="488289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88288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3.763726806762038E-5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8543744"/>
        <c:axId val="508546432"/>
      </c:barChart>
      <c:catAx>
        <c:axId val="508543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8546432"/>
        <c:crosses val="autoZero"/>
        <c:auto val="1"/>
        <c:lblAlgn val="ctr"/>
        <c:lblOffset val="100"/>
        <c:noMultiLvlLbl val="0"/>
      </c:catAx>
      <c:valAx>
        <c:axId val="508546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543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375143247939079E-2"/>
                  <c:y val="-4.61741032370953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960592954049757E-2"/>
                  <c:y val="-1.1147856517935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7455744"/>
        <c:axId val="507487360"/>
      </c:barChart>
      <c:catAx>
        <c:axId val="507455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7487360"/>
        <c:crosses val="autoZero"/>
        <c:auto val="1"/>
        <c:lblAlgn val="ctr"/>
        <c:lblOffset val="100"/>
        <c:noMultiLvlLbl val="0"/>
      </c:catAx>
      <c:valAx>
        <c:axId val="507487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7455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7504128"/>
        <c:axId val="507505664"/>
      </c:barChart>
      <c:catAx>
        <c:axId val="507504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7505664"/>
        <c:crosses val="autoZero"/>
        <c:auto val="1"/>
        <c:lblAlgn val="ctr"/>
        <c:lblOffset val="100"/>
        <c:noMultiLvlLbl val="0"/>
      </c:catAx>
      <c:valAx>
        <c:axId val="507505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7504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19/18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4.4958253050738597E-2"/>
                  <c:y val="2.6448306864858311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8525952"/>
        <c:axId val="507515648"/>
      </c:barChart>
      <c:catAx>
        <c:axId val="508525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7515648"/>
        <c:crosses val="autoZero"/>
        <c:auto val="1"/>
        <c:lblAlgn val="ctr"/>
        <c:lblOffset val="100"/>
        <c:noMultiLvlLbl val="0"/>
      </c:catAx>
      <c:valAx>
        <c:axId val="507515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525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1.461158815368435E-2</c:v>
                </c:pt>
                <c:pt idx="1">
                  <c:v>6.1080873256665995E-2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7700736"/>
        <c:axId val="507702272"/>
      </c:barChart>
      <c:catAx>
        <c:axId val="507700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7702272"/>
        <c:crosses val="autoZero"/>
        <c:auto val="1"/>
        <c:lblAlgn val="ctr"/>
        <c:lblOffset val="100"/>
        <c:noMultiLvlLbl val="0"/>
      </c:catAx>
      <c:valAx>
        <c:axId val="507702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7700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0574454336998727E-3"/>
                  <c:y val="0.2812809332996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1371712864250177E-2"/>
                  <c:y val="4.42457795453161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-0.64175897644085145</c:v>
                </c:pt>
                <c:pt idx="1">
                  <c:v>1.1151407240582336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9630336"/>
        <c:axId val="509649664"/>
      </c:barChart>
      <c:catAx>
        <c:axId val="509630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9649664"/>
        <c:crosses val="autoZero"/>
        <c:auto val="1"/>
        <c:lblAlgn val="ctr"/>
        <c:lblOffset val="100"/>
        <c:noMultiLvlLbl val="0"/>
      </c:catAx>
      <c:valAx>
        <c:axId val="509649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9630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9670528"/>
        <c:axId val="509672064"/>
      </c:barChart>
      <c:catAx>
        <c:axId val="509670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9672064"/>
        <c:crosses val="autoZero"/>
        <c:auto val="1"/>
        <c:lblAlgn val="ctr"/>
        <c:lblOffset val="100"/>
        <c:noMultiLvlLbl val="0"/>
      </c:catAx>
      <c:valAx>
        <c:axId val="50967206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509670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19/18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3739785794749512E-3"/>
                  <c:y val="-2.14257342461272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0166528"/>
        <c:axId val="510169472"/>
      </c:barChart>
      <c:catAx>
        <c:axId val="510166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510169472"/>
        <c:crosses val="autoZero"/>
        <c:auto val="1"/>
        <c:lblAlgn val="ctr"/>
        <c:lblOffset val="100"/>
        <c:noMultiLvlLbl val="0"/>
      </c:catAx>
      <c:valAx>
        <c:axId val="510169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01665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19/18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7235860406564913E-3"/>
                  <c:y val="-1.44263186621556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708347931748963E-2"/>
                  <c:y val="0.563021335473231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5.2674582835237583E-3"/>
                  <c:y val="0.440129625460164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8.7372923956507531E-2</c:v>
                </c:pt>
                <c:pt idx="1">
                  <c:v>-1</c:v>
                </c:pt>
                <c:pt idx="2">
                  <c:v>-0.73410732074897611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917760"/>
        <c:axId val="396497664"/>
      </c:barChart>
      <c:catAx>
        <c:axId val="394917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6497664"/>
        <c:crosses val="autoZero"/>
        <c:auto val="1"/>
        <c:lblAlgn val="ctr"/>
        <c:lblOffset val="100"/>
        <c:noMultiLvlLbl val="0"/>
      </c:catAx>
      <c:valAx>
        <c:axId val="39649766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94917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1.0252583108584847E-2</c:v>
                </c:pt>
                <c:pt idx="1">
                  <c:v>0.23252557922757236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8626048"/>
        <c:axId val="508627584"/>
      </c:barChart>
      <c:catAx>
        <c:axId val="508626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8627584"/>
        <c:crosses val="autoZero"/>
        <c:auto val="1"/>
        <c:lblAlgn val="ctr"/>
        <c:lblOffset val="100"/>
        <c:noMultiLvlLbl val="0"/>
      </c:catAx>
      <c:valAx>
        <c:axId val="508627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626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2835617770000968E-5"/>
                  <c:y val="2.0221647329951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092297673317E-3"/>
                  <c:y val="-1.14458797784751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0</c:v>
                </c:pt>
                <c:pt idx="1">
                  <c:v>1.2749851051278629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8687872"/>
        <c:axId val="510079360"/>
      </c:barChart>
      <c:catAx>
        <c:axId val="508687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0079360"/>
        <c:crosses val="autoZero"/>
        <c:auto val="1"/>
        <c:lblAlgn val="ctr"/>
        <c:lblOffset val="100"/>
        <c:noMultiLvlLbl val="0"/>
      </c:catAx>
      <c:valAx>
        <c:axId val="510079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687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0194432"/>
        <c:axId val="510195968"/>
      </c:barChart>
      <c:catAx>
        <c:axId val="510194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0195968"/>
        <c:crosses val="autoZero"/>
        <c:auto val="1"/>
        <c:lblAlgn val="ctr"/>
        <c:lblOffset val="100"/>
        <c:noMultiLvlLbl val="0"/>
      </c:catAx>
      <c:valAx>
        <c:axId val="510195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0194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436919069327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689792"/>
        <c:axId val="507559936"/>
      </c:barChart>
      <c:catAx>
        <c:axId val="504689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7559936"/>
        <c:crosses val="autoZero"/>
        <c:auto val="1"/>
        <c:lblAlgn val="ctr"/>
        <c:lblOffset val="100"/>
        <c:noMultiLvlLbl val="0"/>
      </c:catAx>
      <c:valAx>
        <c:axId val="507559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689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3.6971602447993857E-3</c:v>
                </c:pt>
                <c:pt idx="1">
                  <c:v>3.5869766271444302E-2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1759104"/>
        <c:axId val="511760640"/>
      </c:barChart>
      <c:catAx>
        <c:axId val="511759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1760640"/>
        <c:crosses val="autoZero"/>
        <c:auto val="1"/>
        <c:lblAlgn val="ctr"/>
        <c:lblOffset val="100"/>
        <c:noMultiLvlLbl val="0"/>
      </c:catAx>
      <c:valAx>
        <c:axId val="511760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1759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4294686627858669"/>
          <c:y val="1.1195074167366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565125588351737E-2"/>
          <c:y val="0.2483014560207682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8814828997439151E-2"/>
                  <c:y val="-1.5996357295958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216053998836738E-2"/>
                  <c:y val="2.0124688444171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0</c:v>
                </c:pt>
                <c:pt idx="1">
                  <c:v>1.0501310511755655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1644800"/>
        <c:axId val="511672320"/>
      </c:barChart>
      <c:catAx>
        <c:axId val="511644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1672320"/>
        <c:crosses val="autoZero"/>
        <c:auto val="1"/>
        <c:lblAlgn val="ctr"/>
        <c:lblOffset val="100"/>
        <c:noMultiLvlLbl val="0"/>
      </c:catAx>
      <c:valAx>
        <c:axId val="511672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1644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1254883575558682E-3"/>
                  <c:y val="-1.47721754829546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1679104"/>
        <c:axId val="511694336"/>
      </c:barChart>
      <c:catAx>
        <c:axId val="511679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1694336"/>
        <c:crosses val="autoZero"/>
        <c:auto val="1"/>
        <c:lblAlgn val="ctr"/>
        <c:lblOffset val="100"/>
        <c:noMultiLvlLbl val="0"/>
      </c:catAx>
      <c:valAx>
        <c:axId val="511694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1679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2806884716333533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9.2473015341167468E-3"/>
                  <c:y val="-1.0795422451677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2414649286157667E-2"/>
                  <c:y val="0.287965226840532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2188800"/>
        <c:axId val="512191488"/>
      </c:barChart>
      <c:catAx>
        <c:axId val="512188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2191488"/>
        <c:crosses val="autoZero"/>
        <c:auto val="1"/>
        <c:lblAlgn val="ctr"/>
        <c:lblOffset val="100"/>
        <c:noMultiLvlLbl val="0"/>
      </c:catAx>
      <c:valAx>
        <c:axId val="512191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2188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0704'!$J$6,'DCap 0704'!$J$8)</c:f>
              <c:numCache>
                <c:formatCode>0.0%</c:formatCode>
                <c:ptCount val="2"/>
                <c:pt idx="0">
                  <c:v>2.0239744520567933E-2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0595072"/>
        <c:axId val="510596608"/>
      </c:barChart>
      <c:catAx>
        <c:axId val="510595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0596608"/>
        <c:crosses val="autoZero"/>
        <c:auto val="1"/>
        <c:lblAlgn val="ctr"/>
        <c:lblOffset val="100"/>
        <c:noMultiLvlLbl val="0"/>
      </c:catAx>
      <c:valAx>
        <c:axId val="510596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0595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Turisme, Comerç i Mercats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0704'!$J$11,'DCap 0704'!$J$12)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0642048"/>
        <c:axId val="510643584"/>
      </c:barChart>
      <c:catAx>
        <c:axId val="510642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0643584"/>
        <c:crosses val="autoZero"/>
        <c:auto val="1"/>
        <c:lblAlgn val="ctr"/>
        <c:lblOffset val="100"/>
        <c:noMultiLvlLbl val="0"/>
      </c:catAx>
      <c:valAx>
        <c:axId val="510643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0642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2.2168600801649237E-2</c:v>
                </c:pt>
                <c:pt idx="1">
                  <c:v>8.5257269151644707E-2</c:v>
                </c:pt>
                <c:pt idx="2">
                  <c:v>3.3854432176055466E-2</c:v>
                </c:pt>
                <c:pt idx="3">
                  <c:v>4.669081526054897E-3</c:v>
                </c:pt>
                <c:pt idx="4">
                  <c:v>3.2073606428844076E-2</c:v>
                </c:pt>
                <c:pt idx="5">
                  <c:v>5.0086036377822239E-2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5526528"/>
        <c:axId val="395529600"/>
      </c:barChart>
      <c:catAx>
        <c:axId val="395526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5529600"/>
        <c:crosses val="autoZero"/>
        <c:auto val="1"/>
        <c:lblAlgn val="ctr"/>
        <c:lblOffset val="100"/>
        <c:noMultiLvlLbl val="0"/>
      </c:catAx>
      <c:valAx>
        <c:axId val="395529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5526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38197710571349E-2"/>
          <c:y val="0.1225267628063345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0704'!$P$6,'DCap 0704'!$P$8)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2227584"/>
        <c:axId val="512701568"/>
      </c:barChart>
      <c:catAx>
        <c:axId val="512227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2701568"/>
        <c:crosses val="autoZero"/>
        <c:auto val="1"/>
        <c:lblAlgn val="ctr"/>
        <c:lblOffset val="100"/>
        <c:noMultiLvlLbl val="0"/>
      </c:catAx>
      <c:valAx>
        <c:axId val="512701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2227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936864056376514E-4"/>
                  <c:y val="-2.7635967845258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0704'!$P$11,'DCap 0704'!$P$12)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2720896"/>
        <c:axId val="512723584"/>
      </c:barChart>
      <c:catAx>
        <c:axId val="512720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2723584"/>
        <c:crosses val="autoZero"/>
        <c:auto val="1"/>
        <c:lblAlgn val="ctr"/>
        <c:lblOffset val="100"/>
        <c:noMultiLvlLbl val="0"/>
      </c:catAx>
      <c:valAx>
        <c:axId val="512723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2720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9.5922335417263511E-5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46"/>
        <c:axId val="504579200"/>
        <c:axId val="504580352"/>
      </c:barChart>
      <c:catAx>
        <c:axId val="504579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4580352"/>
        <c:crosses val="autoZero"/>
        <c:auto val="1"/>
        <c:lblAlgn val="ctr"/>
        <c:lblOffset val="100"/>
        <c:noMultiLvlLbl val="0"/>
      </c:catAx>
      <c:valAx>
        <c:axId val="504580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579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041076425730476E-3"/>
                  <c:y val="2.0033494955497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-0.93423087354988588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4587392"/>
        <c:axId val="513703936"/>
      </c:barChart>
      <c:catAx>
        <c:axId val="504587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3703936"/>
        <c:crosses val="autoZero"/>
        <c:auto val="1"/>
        <c:lblAlgn val="ctr"/>
        <c:lblOffset val="100"/>
        <c:noMultiLvlLbl val="0"/>
      </c:catAx>
      <c:valAx>
        <c:axId val="513703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4587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4072960"/>
        <c:axId val="514074496"/>
      </c:barChart>
      <c:catAx>
        <c:axId val="514072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4074496"/>
        <c:crosses val="autoZero"/>
        <c:auto val="1"/>
        <c:lblAlgn val="ctr"/>
        <c:lblOffset val="100"/>
        <c:noMultiLvlLbl val="0"/>
      </c:catAx>
      <c:valAx>
        <c:axId val="514074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407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883019055242497E-3"/>
                  <c:y val="-1.63933636735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4106112"/>
        <c:axId val="514108800"/>
      </c:barChart>
      <c:catAx>
        <c:axId val="514106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4108800"/>
        <c:crosses val="autoZero"/>
        <c:auto val="1"/>
        <c:lblAlgn val="ctr"/>
        <c:lblOffset val="100"/>
        <c:noMultiLvlLbl val="0"/>
      </c:catAx>
      <c:valAx>
        <c:axId val="51410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4106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1.0709499917011228E-3</c:v>
                </c:pt>
                <c:pt idx="1">
                  <c:v>4.2740721812460483E-2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4851584"/>
        <c:axId val="514853120"/>
      </c:barChart>
      <c:catAx>
        <c:axId val="514851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4853120"/>
        <c:crosses val="autoZero"/>
        <c:auto val="1"/>
        <c:lblAlgn val="ctr"/>
        <c:lblOffset val="100"/>
        <c:noMultiLvlLbl val="0"/>
      </c:catAx>
      <c:valAx>
        <c:axId val="514853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4851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07827698008335E-3"/>
                  <c:y val="1.5234193286814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8.7664441688912742E-3</c:v>
                </c:pt>
                <c:pt idx="1">
                  <c:v>1.7355257193019615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4880640"/>
        <c:axId val="514887680"/>
      </c:barChart>
      <c:catAx>
        <c:axId val="514880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4887680"/>
        <c:crosses val="autoZero"/>
        <c:auto val="1"/>
        <c:lblAlgn val="ctr"/>
        <c:lblOffset val="100"/>
        <c:noMultiLvlLbl val="0"/>
      </c:catAx>
      <c:valAx>
        <c:axId val="51488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4880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3941888"/>
        <c:axId val="513943424"/>
      </c:barChart>
      <c:catAx>
        <c:axId val="513941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3943424"/>
        <c:crosses val="autoZero"/>
        <c:auto val="1"/>
        <c:lblAlgn val="ctr"/>
        <c:lblOffset val="100"/>
        <c:noMultiLvlLbl val="0"/>
      </c:catAx>
      <c:valAx>
        <c:axId val="513943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3941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19/18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2160106941211649E-2"/>
                  <c:y val="-3.567233653804324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182646286861201E-2"/>
                  <c:y val="2.707208768714270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3975040"/>
        <c:axId val="513977728"/>
      </c:barChart>
      <c:catAx>
        <c:axId val="513975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3977728"/>
        <c:crosses val="autoZero"/>
        <c:auto val="1"/>
        <c:lblAlgn val="ctr"/>
        <c:lblOffset val="100"/>
        <c:noMultiLvlLbl val="0"/>
      </c:catAx>
      <c:valAx>
        <c:axId val="51397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397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19/18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3.0125018828136628E-3"/>
                  <c:y val="-1.4439675185006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763462859054049E-3"/>
                  <c:y val="1.58969839961340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4716978958464135E-2"/>
                  <c:y val="9.627713503321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6887172316293721E-3"/>
                  <c:y val="-1.9978964723272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5.1151726004987144E-3"/>
                  <c:y val="-1.9251257852696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0.18136395739198674</c:v>
                </c:pt>
                <c:pt idx="1">
                  <c:v>4.8009907156461029E-2</c:v>
                </c:pt>
                <c:pt idx="2">
                  <c:v>0.29114325479067826</c:v>
                </c:pt>
                <c:pt idx="3">
                  <c:v>7.8995444727429254E-2</c:v>
                </c:pt>
                <c:pt idx="4">
                  <c:v>0.22233499069581608</c:v>
                </c:pt>
                <c:pt idx="5">
                  <c:v>8.7372923956507531E-2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802304"/>
        <c:axId val="395567104"/>
      </c:barChart>
      <c:catAx>
        <c:axId val="394802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5567104"/>
        <c:crosses val="autoZero"/>
        <c:auto val="1"/>
        <c:lblAlgn val="ctr"/>
        <c:lblOffset val="100"/>
        <c:noMultiLvlLbl val="0"/>
      </c:catAx>
      <c:valAx>
        <c:axId val="395567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4802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9.7455273307260268E-5</c:v>
                </c:pt>
                <c:pt idx="1">
                  <c:v>0.18741372012724797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4048384"/>
        <c:axId val="514049920"/>
      </c:barChart>
      <c:catAx>
        <c:axId val="514048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4049920"/>
        <c:crosses val="autoZero"/>
        <c:auto val="1"/>
        <c:lblAlgn val="ctr"/>
        <c:lblOffset val="100"/>
        <c:noMultiLvlLbl val="0"/>
      </c:catAx>
      <c:valAx>
        <c:axId val="514049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4048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0166326974491317E-4"/>
                  <c:y val="3.334280947879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-0.66318452039297526</c:v>
                </c:pt>
                <c:pt idx="1">
                  <c:v>0.75616798319964618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4798336"/>
        <c:axId val="514801024"/>
      </c:barChart>
      <c:catAx>
        <c:axId val="514798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4801024"/>
        <c:crosses val="autoZero"/>
        <c:auto val="1"/>
        <c:lblAlgn val="ctr"/>
        <c:lblOffset val="100"/>
        <c:noMultiLvlLbl val="0"/>
      </c:catAx>
      <c:valAx>
        <c:axId val="514801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479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6751360"/>
        <c:axId val="516752896"/>
      </c:barChart>
      <c:catAx>
        <c:axId val="516751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6752896"/>
        <c:crosses val="autoZero"/>
        <c:auto val="1"/>
        <c:lblAlgn val="ctr"/>
        <c:lblOffset val="100"/>
        <c:noMultiLvlLbl val="0"/>
      </c:catAx>
      <c:valAx>
        <c:axId val="516752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6751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294901684775437E-3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6788608"/>
        <c:axId val="516791296"/>
      </c:barChart>
      <c:catAx>
        <c:axId val="516788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6791296"/>
        <c:crosses val="autoZero"/>
        <c:auto val="1"/>
        <c:lblAlgn val="ctr"/>
        <c:lblOffset val="100"/>
        <c:noMultiLvlLbl val="0"/>
      </c:catAx>
      <c:valAx>
        <c:axId val="516791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678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1.6431795582694901E-3</c:v>
                </c:pt>
                <c:pt idx="1">
                  <c:v>4.4784336211035674E-4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9557120"/>
        <c:axId val="519558656"/>
      </c:barChart>
      <c:catAx>
        <c:axId val="519557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9558656"/>
        <c:crosses val="autoZero"/>
        <c:auto val="1"/>
        <c:lblAlgn val="ctr"/>
        <c:lblOffset val="100"/>
        <c:noMultiLvlLbl val="0"/>
      </c:catAx>
      <c:valAx>
        <c:axId val="519558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9557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6155466601E-2"/>
                  <c:y val="4.91789911651471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-0.14123910066243928</c:v>
                </c:pt>
                <c:pt idx="1">
                  <c:v>-0.88980019103803343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9602560"/>
        <c:axId val="519605248"/>
      </c:barChart>
      <c:catAx>
        <c:axId val="519602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9605248"/>
        <c:crosses val="autoZero"/>
        <c:auto val="1"/>
        <c:lblAlgn val="ctr"/>
        <c:lblOffset val="100"/>
        <c:noMultiLvlLbl val="0"/>
      </c:catAx>
      <c:valAx>
        <c:axId val="519605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9602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9617920"/>
        <c:axId val="520103040"/>
      </c:barChart>
      <c:catAx>
        <c:axId val="519617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0103040"/>
        <c:crosses val="autoZero"/>
        <c:auto val="1"/>
        <c:lblAlgn val="ctr"/>
        <c:lblOffset val="100"/>
        <c:noMultiLvlLbl val="0"/>
      </c:catAx>
      <c:valAx>
        <c:axId val="520103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9617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398275634540096E-2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0130560"/>
        <c:axId val="520133248"/>
      </c:barChart>
      <c:catAx>
        <c:axId val="5201305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0133248"/>
        <c:crosses val="autoZero"/>
        <c:auto val="1"/>
        <c:lblAlgn val="ctr"/>
        <c:lblOffset val="100"/>
        <c:noMultiLvlLbl val="0"/>
      </c:catAx>
      <c:valAx>
        <c:axId val="520133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01305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8.1628468969117702E-4</c:v>
                </c:pt>
                <c:pt idx="1">
                  <c:v>2.3891245300022568E-3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0674688"/>
        <c:axId val="508691584"/>
      </c:barChart>
      <c:catAx>
        <c:axId val="520674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8691584"/>
        <c:crosses val="autoZero"/>
        <c:auto val="1"/>
        <c:lblAlgn val="ctr"/>
        <c:lblOffset val="100"/>
        <c:noMultiLvlLbl val="0"/>
      </c:catAx>
      <c:valAx>
        <c:axId val="508691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0674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026173404302116"/>
          <c:y val="3.37553523693669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4810090228085E-3"/>
                  <c:y val="-9.639838743711338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1.5100492122748665E-2</c:v>
                </c:pt>
                <c:pt idx="1">
                  <c:v>13.672374752335127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8719104"/>
        <c:axId val="508721792"/>
      </c:barChart>
      <c:catAx>
        <c:axId val="508719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8721792"/>
        <c:crosses val="autoZero"/>
        <c:auto val="1"/>
        <c:lblAlgn val="ctr"/>
        <c:lblOffset val="100"/>
        <c:noMultiLvlLbl val="0"/>
      </c:catAx>
      <c:valAx>
        <c:axId val="508721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719104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6452992"/>
        <c:axId val="226454144"/>
      </c:barChart>
      <c:catAx>
        <c:axId val="226452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6454144"/>
        <c:crosses val="autoZero"/>
        <c:auto val="1"/>
        <c:lblAlgn val="ctr"/>
        <c:lblOffset val="100"/>
        <c:noMultiLvlLbl val="0"/>
      </c:catAx>
      <c:valAx>
        <c:axId val="226454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6452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8750848"/>
        <c:axId val="508756736"/>
      </c:barChart>
      <c:catAx>
        <c:axId val="508750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08756736"/>
        <c:crosses val="autoZero"/>
        <c:auto val="1"/>
        <c:lblAlgn val="ctr"/>
        <c:lblOffset val="100"/>
        <c:noMultiLvlLbl val="0"/>
      </c:catAx>
      <c:valAx>
        <c:axId val="508756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750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89846869699947E-3"/>
                  <c:y val="-5.15265665141500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08763520"/>
        <c:axId val="508791040"/>
      </c:barChart>
      <c:catAx>
        <c:axId val="508763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08791040"/>
        <c:crosses val="autoZero"/>
        <c:auto val="1"/>
        <c:lblAlgn val="ctr"/>
        <c:lblOffset val="100"/>
        <c:noMultiLvlLbl val="0"/>
      </c:catAx>
      <c:valAx>
        <c:axId val="508791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08763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1.8193305012522306E-3</c:v>
                </c:pt>
                <c:pt idx="1">
                  <c:v>4.3403160009747711E-4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3051648"/>
        <c:axId val="513073920"/>
      </c:barChart>
      <c:catAx>
        <c:axId val="513051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13073920"/>
        <c:crosses val="autoZero"/>
        <c:auto val="1"/>
        <c:lblAlgn val="ctr"/>
        <c:lblOffset val="100"/>
        <c:noMultiLvlLbl val="0"/>
      </c:catAx>
      <c:valAx>
        <c:axId val="513073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3051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801649095823E-3"/>
                  <c:y val="1.17407238452876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83777376989889E-4"/>
                  <c:y val="0.155513684215165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4.6520435565685361</c:v>
                </c:pt>
                <c:pt idx="1">
                  <c:v>-0.21235593299426059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5317120"/>
        <c:axId val="515336448"/>
      </c:barChart>
      <c:catAx>
        <c:axId val="515317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15336448"/>
        <c:crosses val="autoZero"/>
        <c:auto val="1"/>
        <c:lblAlgn val="ctr"/>
        <c:lblOffset val="100"/>
        <c:noMultiLvlLbl val="0"/>
      </c:catAx>
      <c:valAx>
        <c:axId val="515336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5317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15357312"/>
        <c:axId val="522195328"/>
      </c:barChart>
      <c:catAx>
        <c:axId val="515357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2195328"/>
        <c:crosses val="autoZero"/>
        <c:auto val="1"/>
        <c:lblAlgn val="ctr"/>
        <c:lblOffset val="100"/>
        <c:noMultiLvlLbl val="0"/>
      </c:catAx>
      <c:valAx>
        <c:axId val="522195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15357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114635111951789E-2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2214400"/>
        <c:axId val="522233728"/>
      </c:barChart>
      <c:catAx>
        <c:axId val="522214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2233728"/>
        <c:crosses val="autoZero"/>
        <c:auto val="1"/>
        <c:lblAlgn val="ctr"/>
        <c:lblOffset val="100"/>
        <c:noMultiLvlLbl val="0"/>
      </c:catAx>
      <c:valAx>
        <c:axId val="522233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2214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8.851109315742491E-4</c:v>
                </c:pt>
                <c:pt idx="1">
                  <c:v>7.1250688456735774E-4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2689152"/>
        <c:axId val="522703232"/>
      </c:barChart>
      <c:catAx>
        <c:axId val="522689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2703232"/>
        <c:crosses val="autoZero"/>
        <c:auto val="1"/>
        <c:lblAlgn val="ctr"/>
        <c:lblOffset val="100"/>
        <c:noMultiLvlLbl val="0"/>
      </c:catAx>
      <c:valAx>
        <c:axId val="522703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2689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0.71029529583562967</c:v>
                </c:pt>
                <c:pt idx="1">
                  <c:v>-0.9759191546951721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2791936"/>
        <c:axId val="522807168"/>
      </c:barChart>
      <c:catAx>
        <c:axId val="522791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2807168"/>
        <c:crosses val="autoZero"/>
        <c:auto val="1"/>
        <c:lblAlgn val="ctr"/>
        <c:lblOffset val="100"/>
        <c:noMultiLvlLbl val="0"/>
      </c:catAx>
      <c:valAx>
        <c:axId val="522807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2791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3311360"/>
        <c:axId val="523317248"/>
      </c:barChart>
      <c:catAx>
        <c:axId val="523311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523317248"/>
        <c:crosses val="autoZero"/>
        <c:auto val="1"/>
        <c:lblAlgn val="ctr"/>
        <c:lblOffset val="100"/>
        <c:noMultiLvlLbl val="0"/>
      </c:catAx>
      <c:valAx>
        <c:axId val="523317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3311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19/18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5112391677297322E-2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523328128"/>
        <c:axId val="523339264"/>
      </c:barChart>
      <c:catAx>
        <c:axId val="523328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523339264"/>
        <c:crosses val="autoZero"/>
        <c:auto val="1"/>
        <c:lblAlgn val="ctr"/>
        <c:lblOffset val="100"/>
        <c:noMultiLvlLbl val="0"/>
      </c:catAx>
      <c:valAx>
        <c:axId val="523339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523328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211455</xdr:colOff>
      <xdr:row>3</xdr:row>
      <xdr:rowOff>22860</xdr:rowOff>
    </xdr:from>
    <xdr:to>
      <xdr:col>12</xdr:col>
      <xdr:colOff>135255</xdr:colOff>
      <xdr:row>15</xdr:row>
      <xdr:rowOff>51435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161924</xdr:rowOff>
    </xdr:from>
    <xdr:to>
      <xdr:col>6</xdr:col>
      <xdr:colOff>561974</xdr:colOff>
      <xdr:row>18</xdr:row>
      <xdr:rowOff>57149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6</xdr:col>
      <xdr:colOff>485774</xdr:colOff>
      <xdr:row>34</xdr:row>
      <xdr:rowOff>142875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600076</xdr:colOff>
      <xdr:row>3</xdr:row>
      <xdr:rowOff>28575</xdr:rowOff>
    </xdr:from>
    <xdr:to>
      <xdr:col>14</xdr:col>
      <xdr:colOff>533400</xdr:colOff>
      <xdr:row>18</xdr:row>
      <xdr:rowOff>57150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20</xdr:row>
      <xdr:rowOff>0</xdr:rowOff>
    </xdr:from>
    <xdr:to>
      <xdr:col>14</xdr:col>
      <xdr:colOff>514350</xdr:colOff>
      <xdr:row>34</xdr:row>
      <xdr:rowOff>142875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136"/>
  <sheetViews>
    <sheetView tabSelected="1" zoomScaleNormal="100" workbookViewId="0">
      <selection activeCell="F11" sqref="F1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6640625" bestFit="1" customWidth="1"/>
    <col min="4" max="4" width="14" bestFit="1" customWidth="1"/>
    <col min="5" max="5" width="15.109375" bestFit="1" customWidth="1"/>
    <col min="6" max="8" width="14" bestFit="1" customWidth="1"/>
    <col min="9" max="9" width="13.44140625" bestFit="1" customWidth="1"/>
    <col min="10" max="10" width="9.33203125" bestFit="1" customWidth="1"/>
    <col min="12" max="12" width="6.33203125" customWidth="1"/>
  </cols>
  <sheetData>
    <row r="1" spans="1:13" ht="14.4" thickBot="1" x14ac:dyDescent="0.3">
      <c r="A1" s="7" t="s">
        <v>385</v>
      </c>
    </row>
    <row r="2" spans="1:13" x14ac:dyDescent="0.25">
      <c r="A2" s="8" t="s">
        <v>386</v>
      </c>
      <c r="H2" s="694" t="s">
        <v>822</v>
      </c>
      <c r="I2" s="695"/>
      <c r="J2" s="696"/>
    </row>
    <row r="3" spans="1:13" x14ac:dyDescent="0.25">
      <c r="C3" s="14"/>
      <c r="D3" s="14"/>
      <c r="E3" s="14"/>
      <c r="F3" s="120"/>
      <c r="G3" s="14"/>
      <c r="H3" s="93"/>
      <c r="I3" s="121"/>
      <c r="J3" s="94" t="s">
        <v>823</v>
      </c>
    </row>
    <row r="4" spans="1:13" ht="26.4" x14ac:dyDescent="0.25">
      <c r="A4" s="1"/>
      <c r="B4" s="2" t="s">
        <v>387</v>
      </c>
      <c r="C4" s="3" t="s">
        <v>758</v>
      </c>
      <c r="D4" s="3" t="s">
        <v>740</v>
      </c>
      <c r="E4" s="3" t="s">
        <v>755</v>
      </c>
      <c r="F4" s="3" t="s">
        <v>757</v>
      </c>
      <c r="G4" s="3" t="s">
        <v>827</v>
      </c>
      <c r="H4" s="11" t="s">
        <v>824</v>
      </c>
      <c r="I4" s="81" t="s">
        <v>757</v>
      </c>
      <c r="J4" s="12" t="s">
        <v>18</v>
      </c>
    </row>
    <row r="5" spans="1:13" x14ac:dyDescent="0.25">
      <c r="A5" s="6"/>
      <c r="B5" s="6" t="s">
        <v>198</v>
      </c>
      <c r="C5" s="95">
        <v>2506271621.5099998</v>
      </c>
      <c r="D5" s="95">
        <v>2564985155.0099998</v>
      </c>
      <c r="E5" s="95">
        <v>2560868219.5</v>
      </c>
      <c r="F5" s="95">
        <v>2606117176.73</v>
      </c>
      <c r="G5" s="95">
        <f>'ICap '!C10</f>
        <v>2559407492.1999998</v>
      </c>
      <c r="H5" s="96">
        <f>'ICap '!G10</f>
        <v>128190576.76000001</v>
      </c>
      <c r="I5" s="97">
        <f>'ICap '!L10</f>
        <v>117890168.06999999</v>
      </c>
      <c r="J5" s="50">
        <f t="shared" ref="J5:J13" si="0">+H5/I5-1</f>
        <v>8.7372923956507531E-2</v>
      </c>
    </row>
    <row r="6" spans="1:13" x14ac:dyDescent="0.25">
      <c r="A6" s="6"/>
      <c r="B6" s="6" t="s">
        <v>283</v>
      </c>
      <c r="C6" s="95">
        <v>2151399911.2599998</v>
      </c>
      <c r="D6" s="95">
        <v>2102300873.27</v>
      </c>
      <c r="E6" s="95">
        <v>2210529832.2799997</v>
      </c>
      <c r="F6" s="95">
        <v>2176607855.1100001</v>
      </c>
      <c r="G6" s="95">
        <f>DCap!C10</f>
        <v>2208777874.9700003</v>
      </c>
      <c r="H6" s="96">
        <f>DCap!K10</f>
        <v>73417879.5</v>
      </c>
      <c r="I6" s="97">
        <f>DCap!Q10</f>
        <v>63719265.759999998</v>
      </c>
      <c r="J6" s="50">
        <f t="shared" si="0"/>
        <v>0.15220849807858805</v>
      </c>
    </row>
    <row r="7" spans="1:13" x14ac:dyDescent="0.25">
      <c r="A7" s="9"/>
      <c r="B7" s="2" t="s">
        <v>388</v>
      </c>
      <c r="C7" s="98">
        <v>354871710.25</v>
      </c>
      <c r="D7" s="98">
        <v>462684281.73999977</v>
      </c>
      <c r="E7" s="98">
        <v>350338387.22000027</v>
      </c>
      <c r="F7" s="98">
        <v>429509321.61999989</v>
      </c>
      <c r="G7" s="98">
        <f>+G5-G6</f>
        <v>350629617.22999954</v>
      </c>
      <c r="H7" s="99">
        <f>+H5-H6</f>
        <v>54772697.260000005</v>
      </c>
      <c r="I7" s="100">
        <f>+I5-I6</f>
        <v>54170902.309999995</v>
      </c>
      <c r="J7" s="36">
        <f t="shared" si="0"/>
        <v>1.1109191915544603E-2</v>
      </c>
      <c r="M7" s="321"/>
    </row>
    <row r="8" spans="1:13" x14ac:dyDescent="0.25">
      <c r="A8" s="6"/>
      <c r="B8" s="6" t="s">
        <v>389</v>
      </c>
      <c r="C8" s="95">
        <v>19078836.990000002</v>
      </c>
      <c r="D8" s="95">
        <v>13080850.08</v>
      </c>
      <c r="E8" s="95">
        <v>39565014.25</v>
      </c>
      <c r="F8" s="95">
        <v>36317171.129999995</v>
      </c>
      <c r="G8" s="95">
        <f>'ICap '!C13</f>
        <v>29338492.329999998</v>
      </c>
      <c r="H8" s="96">
        <f>'ICap '!G13</f>
        <v>0</v>
      </c>
      <c r="I8" s="97">
        <f>'ICap '!L13</f>
        <v>109350</v>
      </c>
      <c r="J8" s="50">
        <f t="shared" si="0"/>
        <v>-1</v>
      </c>
      <c r="M8" s="321"/>
    </row>
    <row r="9" spans="1:13" x14ac:dyDescent="0.25">
      <c r="A9" s="6"/>
      <c r="B9" s="6" t="s">
        <v>390</v>
      </c>
      <c r="C9" s="95">
        <v>429103665.46999997</v>
      </c>
      <c r="D9" s="95">
        <v>422608131.72999996</v>
      </c>
      <c r="E9" s="95">
        <v>432854565.24000001</v>
      </c>
      <c r="F9" s="95">
        <v>412839110.02999997</v>
      </c>
      <c r="G9" s="95">
        <f>DCap!C13</f>
        <v>342125986.07999998</v>
      </c>
      <c r="H9" s="96">
        <f>DCap!K13</f>
        <v>0</v>
      </c>
      <c r="I9" s="97">
        <f>DCap!Q13</f>
        <v>40000000</v>
      </c>
      <c r="J9" s="50">
        <f t="shared" si="0"/>
        <v>-1</v>
      </c>
      <c r="M9" s="321"/>
    </row>
    <row r="10" spans="1:13" x14ac:dyDescent="0.25">
      <c r="A10" s="9"/>
      <c r="B10" s="2" t="s">
        <v>391</v>
      </c>
      <c r="C10" s="98">
        <v>-55153118.229999959</v>
      </c>
      <c r="D10" s="98">
        <v>53157000.089999795</v>
      </c>
      <c r="E10" s="98">
        <v>-42951163.769999743</v>
      </c>
      <c r="F10" s="98">
        <v>52987382.719999909</v>
      </c>
      <c r="G10" s="98">
        <f>+G7+G8-G9</f>
        <v>37842123.479999542</v>
      </c>
      <c r="H10" s="99">
        <f>+H7+H8-H9</f>
        <v>54772697.260000005</v>
      </c>
      <c r="I10" s="100">
        <f>+I7+I8-I9</f>
        <v>14280252.309999995</v>
      </c>
      <c r="J10" s="36">
        <f t="shared" si="0"/>
        <v>2.835555287888329</v>
      </c>
      <c r="M10" s="321"/>
    </row>
    <row r="11" spans="1:13" x14ac:dyDescent="0.25">
      <c r="A11" s="6"/>
      <c r="B11" s="6" t="s">
        <v>199</v>
      </c>
      <c r="C11" s="95">
        <v>210833195.34</v>
      </c>
      <c r="D11" s="95">
        <v>129558298.31</v>
      </c>
      <c r="E11" s="95">
        <v>139524699.83000001</v>
      </c>
      <c r="F11" s="95">
        <v>54085695.380000003</v>
      </c>
      <c r="G11" s="95">
        <f>'ICap '!C16</f>
        <v>65141134.799999997</v>
      </c>
      <c r="H11" s="96">
        <f>'ICap '!G16</f>
        <v>59774.15</v>
      </c>
      <c r="I11" s="97">
        <f>+'ICap '!L16</f>
        <v>224805.55</v>
      </c>
      <c r="J11" s="50">
        <f t="shared" si="0"/>
        <v>-0.73410732074897611</v>
      </c>
    </row>
    <row r="12" spans="1:13" ht="13.8" thickBot="1" x14ac:dyDescent="0.3">
      <c r="A12" s="6"/>
      <c r="B12" s="6" t="s">
        <v>2</v>
      </c>
      <c r="C12" s="95">
        <v>155680077.11000001</v>
      </c>
      <c r="D12" s="95">
        <v>147183061.19999999</v>
      </c>
      <c r="E12" s="95">
        <v>96573536.060000002</v>
      </c>
      <c r="F12" s="95">
        <v>73817563.049999997</v>
      </c>
      <c r="G12" s="95">
        <f>DCap!C16</f>
        <v>96573536.060000002</v>
      </c>
      <c r="H12" s="96">
        <f>+DCap!K16</f>
        <v>1081152.43</v>
      </c>
      <c r="I12" s="97">
        <f>DCap!Q16</f>
        <v>1543770.72</v>
      </c>
      <c r="J12" s="236">
        <f t="shared" si="0"/>
        <v>-0.29966774470239987</v>
      </c>
    </row>
    <row r="13" spans="1:13" ht="13.8" thickBot="1" x14ac:dyDescent="0.3">
      <c r="A13" s="5"/>
      <c r="B13" s="4" t="s">
        <v>392</v>
      </c>
      <c r="C13" s="101">
        <v>0</v>
      </c>
      <c r="D13" s="101">
        <v>35532237.199999809</v>
      </c>
      <c r="E13" s="101">
        <v>2.6822090148925781E-7</v>
      </c>
      <c r="F13" s="101">
        <v>33255515.049999908</v>
      </c>
      <c r="G13" s="101">
        <f>+G10+G11-G12</f>
        <v>6409722.2199995369</v>
      </c>
      <c r="H13" s="102">
        <f>+H10+H11-H12</f>
        <v>53751318.980000004</v>
      </c>
      <c r="I13" s="103">
        <f>+I10+I11-I12</f>
        <v>12961287.139999995</v>
      </c>
      <c r="J13" s="231">
        <f t="shared" si="0"/>
        <v>3.1470664448222401</v>
      </c>
    </row>
    <row r="14" spans="1:13" ht="13.8" thickBot="1" x14ac:dyDescent="0.3"/>
    <row r="15" spans="1:13" x14ac:dyDescent="0.25">
      <c r="H15" s="697" t="s">
        <v>825</v>
      </c>
      <c r="I15" s="698"/>
    </row>
    <row r="16" spans="1:13" ht="26.4" x14ac:dyDescent="0.25">
      <c r="A16" s="1"/>
      <c r="B16" s="2" t="s">
        <v>393</v>
      </c>
      <c r="C16" s="3" t="s">
        <v>758</v>
      </c>
      <c r="D16" s="3" t="s">
        <v>740</v>
      </c>
      <c r="E16" s="3" t="s">
        <v>756</v>
      </c>
      <c r="F16" s="3" t="s">
        <v>757</v>
      </c>
      <c r="G16" s="3" t="s">
        <v>827</v>
      </c>
      <c r="H16" s="104" t="s">
        <v>824</v>
      </c>
      <c r="I16" s="105" t="s">
        <v>757</v>
      </c>
    </row>
    <row r="17" spans="1:11" x14ac:dyDescent="0.25">
      <c r="B17" t="s">
        <v>394</v>
      </c>
      <c r="C17" s="106">
        <f>+C7/C5</f>
        <v>0.14159347582453727</v>
      </c>
      <c r="D17" s="106">
        <f>+D7/D5</f>
        <v>0.18038477955175378</v>
      </c>
      <c r="E17" s="106">
        <f>+E7/E5</f>
        <v>0.13680453549007787</v>
      </c>
      <c r="F17" s="106">
        <f t="shared" ref="F17:G17" si="1">+F7/F5</f>
        <v>0.16480813888764684</v>
      </c>
      <c r="G17" s="106">
        <f t="shared" si="1"/>
        <v>0.13699640182291078</v>
      </c>
      <c r="H17" s="107">
        <f>+H7/H5</f>
        <v>0.42727553494471071</v>
      </c>
      <c r="I17" s="108">
        <f t="shared" ref="I17" si="2">+I7/I5</f>
        <v>0.45950313920864699</v>
      </c>
      <c r="K17" s="92" t="s">
        <v>146</v>
      </c>
    </row>
    <row r="18" spans="1:11" ht="24" thickBot="1" x14ac:dyDescent="0.3">
      <c r="A18" s="6"/>
      <c r="B18" s="109" t="s">
        <v>812</v>
      </c>
      <c r="C18" s="110">
        <f>+C10/(C5+C8)</f>
        <v>-2.1839787837906525E-2</v>
      </c>
      <c r="D18" s="110">
        <f>+D10/(D5+D8)</f>
        <v>2.0618944582896395E-2</v>
      </c>
      <c r="E18" s="110">
        <f>+E10/(E5+E8)</f>
        <v>-1.6516926184665496E-2</v>
      </c>
      <c r="F18" s="110">
        <f t="shared" ref="F18:G18" si="3">+F10/(F5+F8)</f>
        <v>2.0052487874641891E-2</v>
      </c>
      <c r="G18" s="110">
        <f t="shared" si="3"/>
        <v>1.4617936138245706E-2</v>
      </c>
      <c r="H18" s="111">
        <f t="shared" ref="H18" si="4">+H10/(H5+H8)</f>
        <v>0.42727553494471071</v>
      </c>
      <c r="I18" s="112">
        <f>+I10/(I5+I8)</f>
        <v>0.12101958163531333</v>
      </c>
      <c r="J18" s="6"/>
    </row>
    <row r="19" spans="1:11" x14ac:dyDescent="0.25">
      <c r="A19" s="113"/>
      <c r="B19" s="113"/>
      <c r="C19" s="113"/>
      <c r="D19" s="113"/>
      <c r="E19" s="113"/>
      <c r="F19" s="113"/>
      <c r="G19" s="113"/>
      <c r="H19" s="113"/>
      <c r="I19" s="113"/>
    </row>
    <row r="135" spans="12:15" x14ac:dyDescent="0.25">
      <c r="L135" s="568"/>
      <c r="O135" s="568">
        <v>0.58699999999999997</v>
      </c>
    </row>
    <row r="136" spans="12:15" x14ac:dyDescent="0.25">
      <c r="L136" s="568"/>
      <c r="N136">
        <f>+N11+N60+N64+N135</f>
        <v>0</v>
      </c>
      <c r="O136" s="568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 l'exercici 2019 
Execució Pressupostària a 
gener&amp;R&amp;"Arial,Negreta"&amp;8&amp;K03+000Direcció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92D050"/>
  </sheetPr>
  <dimension ref="A1:S232"/>
  <sheetViews>
    <sheetView topLeftCell="H122" zoomScaleNormal="100" workbookViewId="0">
      <selection activeCell="P147" sqref="P147"/>
    </sheetView>
  </sheetViews>
  <sheetFormatPr defaultColWidth="11.44140625" defaultRowHeight="13.2" x14ac:dyDescent="0.25"/>
  <cols>
    <col min="1" max="1" width="2.33203125" customWidth="1"/>
    <col min="2" max="2" width="32.88671875" customWidth="1"/>
    <col min="3" max="3" width="13.5546875" customWidth="1"/>
    <col min="4" max="4" width="13.6640625" customWidth="1"/>
    <col min="5" max="5" width="12.88671875" customWidth="1"/>
    <col min="6" max="6" width="7.44140625" style="89" bestFit="1" customWidth="1"/>
    <col min="7" max="7" width="14.6640625" customWidth="1"/>
    <col min="8" max="8" width="8.88671875" style="89" bestFit="1" customWidth="1"/>
    <col min="9" max="9" width="12.5546875" customWidth="1"/>
    <col min="10" max="10" width="8.88671875" style="89" bestFit="1" customWidth="1"/>
    <col min="11" max="11" width="13.109375" style="89" customWidth="1"/>
    <col min="12" max="13" width="8.88671875" style="89" customWidth="1"/>
    <col min="14" max="14" width="10.88671875" customWidth="1"/>
    <col min="15" max="16" width="8.88671875" style="89" customWidth="1"/>
    <col min="17" max="17" width="20.88671875" style="53" customWidth="1"/>
    <col min="18" max="18" width="12.109375" customWidth="1"/>
    <col min="19" max="19" width="11.6640625" bestFit="1" customWidth="1"/>
  </cols>
  <sheetData>
    <row r="1" spans="1:19" ht="14.4" thickBot="1" x14ac:dyDescent="0.3">
      <c r="A1" s="7" t="s">
        <v>224</v>
      </c>
    </row>
    <row r="2" spans="1:19" x14ac:dyDescent="0.25">
      <c r="A2" s="8" t="s">
        <v>282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17" t="s">
        <v>829</v>
      </c>
      <c r="L2" s="718"/>
      <c r="M2" s="718"/>
      <c r="N2" s="718"/>
      <c r="O2" s="718"/>
      <c r="P2" s="719"/>
    </row>
    <row r="3" spans="1:19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521</v>
      </c>
      <c r="L3" s="80" t="s">
        <v>522</v>
      </c>
      <c r="M3" s="80" t="s">
        <v>523</v>
      </c>
      <c r="N3" s="581" t="s">
        <v>39</v>
      </c>
      <c r="O3" s="80" t="s">
        <v>40</v>
      </c>
      <c r="P3" s="141" t="s">
        <v>350</v>
      </c>
    </row>
    <row r="4" spans="1:19" ht="26.4" x14ac:dyDescent="0.25">
      <c r="A4" s="1"/>
      <c r="B4" s="2" t="s">
        <v>148</v>
      </c>
      <c r="C4" s="150" t="s">
        <v>13</v>
      </c>
      <c r="D4" s="104" t="s">
        <v>339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25" t="s">
        <v>823</v>
      </c>
      <c r="N4" s="510" t="s">
        <v>17</v>
      </c>
      <c r="O4" s="81" t="s">
        <v>18</v>
      </c>
      <c r="P4" s="525" t="s">
        <v>823</v>
      </c>
      <c r="Q4" s="51" t="s">
        <v>159</v>
      </c>
    </row>
    <row r="5" spans="1:19" ht="15" customHeight="1" x14ac:dyDescent="0.25">
      <c r="A5" s="19"/>
      <c r="B5" s="19" t="s">
        <v>225</v>
      </c>
      <c r="C5" s="177">
        <v>17668871.41</v>
      </c>
      <c r="D5" s="181">
        <v>17668871.41</v>
      </c>
      <c r="E5" s="74">
        <v>1333507.01</v>
      </c>
      <c r="F5" s="290">
        <f t="shared" ref="F5:F12" si="0">+E5/D5</f>
        <v>7.5472110190653086E-2</v>
      </c>
      <c r="G5" s="74">
        <v>1333507.01</v>
      </c>
      <c r="H5" s="41">
        <f>+G5/D5</f>
        <v>7.5472110190653086E-2</v>
      </c>
      <c r="I5" s="74">
        <v>1333507.01</v>
      </c>
      <c r="J5" s="145">
        <f>I5/D5</f>
        <v>7.5472110190653086E-2</v>
      </c>
      <c r="K5" s="74">
        <v>1332882.1000000001</v>
      </c>
      <c r="L5" s="201">
        <v>7.4528298950719732E-2</v>
      </c>
      <c r="M5" s="201">
        <f>+G5/K5-1</f>
        <v>4.6884116757217598E-4</v>
      </c>
      <c r="N5" s="74">
        <v>1332882.1000000001</v>
      </c>
      <c r="O5" s="201">
        <v>7.4528298950719732E-2</v>
      </c>
      <c r="P5" s="201">
        <f>+I5/N5-1</f>
        <v>4.6884116757217598E-4</v>
      </c>
      <c r="Q5" s="52">
        <v>10</v>
      </c>
    </row>
    <row r="6" spans="1:19" ht="15" customHeight="1" x14ac:dyDescent="0.25">
      <c r="A6" s="20"/>
      <c r="B6" s="20" t="s">
        <v>226</v>
      </c>
      <c r="C6" s="175">
        <v>5948060.9000000004</v>
      </c>
      <c r="D6" s="179">
        <v>5948060.9000000004</v>
      </c>
      <c r="E6" s="224">
        <v>482859.5</v>
      </c>
      <c r="F6" s="263">
        <f t="shared" si="0"/>
        <v>8.1179313412880483E-2</v>
      </c>
      <c r="G6" s="224">
        <v>482859.5</v>
      </c>
      <c r="H6" s="263">
        <f t="shared" ref="H6:H65" si="1">+G6/D6</f>
        <v>8.1179313412880483E-2</v>
      </c>
      <c r="I6" s="224">
        <v>482859.5</v>
      </c>
      <c r="J6" s="170">
        <f t="shared" ref="J6:J65" si="2">I6/D6</f>
        <v>8.1179313412880483E-2</v>
      </c>
      <c r="K6" s="74">
        <v>435559.81</v>
      </c>
      <c r="L6" s="201">
        <v>7.4303571491873721E-2</v>
      </c>
      <c r="M6" s="201">
        <f t="shared" ref="M6:M65" si="3">+G6/K6-1</f>
        <v>0.10859516629874544</v>
      </c>
      <c r="N6" s="74">
        <v>435559.81</v>
      </c>
      <c r="O6" s="201">
        <v>7.4303571491873721E-2</v>
      </c>
      <c r="P6" s="202">
        <f>+I6/N6-1</f>
        <v>0.10859516629874544</v>
      </c>
      <c r="Q6" s="53">
        <v>11</v>
      </c>
    </row>
    <row r="7" spans="1:19" ht="15" customHeight="1" x14ac:dyDescent="0.25">
      <c r="A7" s="20"/>
      <c r="B7" s="20" t="s">
        <v>227</v>
      </c>
      <c r="C7" s="175">
        <v>230000852.66999999</v>
      </c>
      <c r="D7" s="179">
        <v>230073094.94</v>
      </c>
      <c r="E7" s="224">
        <v>17292307.289999999</v>
      </c>
      <c r="F7" s="263">
        <f t="shared" si="0"/>
        <v>7.5160058565342469E-2</v>
      </c>
      <c r="G7" s="224">
        <v>17292307.289999999</v>
      </c>
      <c r="H7" s="263">
        <f t="shared" si="1"/>
        <v>7.5160058565342469E-2</v>
      </c>
      <c r="I7" s="224">
        <v>17292307.289999999</v>
      </c>
      <c r="J7" s="170">
        <f t="shared" si="2"/>
        <v>7.5160058565342469E-2</v>
      </c>
      <c r="K7" s="74">
        <v>16687877.43</v>
      </c>
      <c r="L7" s="201">
        <v>7.429850534692431E-2</v>
      </c>
      <c r="M7" s="201">
        <f t="shared" si="3"/>
        <v>3.6219696755047437E-2</v>
      </c>
      <c r="N7" s="74">
        <v>16687877.43</v>
      </c>
      <c r="O7" s="201">
        <v>7.429850534692431E-2</v>
      </c>
      <c r="P7" s="202">
        <f>+I7/N7-1</f>
        <v>3.6219696755047437E-2</v>
      </c>
      <c r="Q7" s="53">
        <v>12</v>
      </c>
    </row>
    <row r="8" spans="1:19" ht="15" customHeight="1" x14ac:dyDescent="0.25">
      <c r="A8" s="20"/>
      <c r="B8" s="20" t="s">
        <v>228</v>
      </c>
      <c r="C8" s="175">
        <v>8940488.2699999996</v>
      </c>
      <c r="D8" s="179">
        <v>8940488.2699999996</v>
      </c>
      <c r="E8" s="224">
        <v>769239.33</v>
      </c>
      <c r="F8" s="263">
        <f>+E8/D8</f>
        <v>8.6039968597822453E-2</v>
      </c>
      <c r="G8" s="224">
        <v>769239.33</v>
      </c>
      <c r="H8" s="263">
        <f>+G8/D8</f>
        <v>8.6039968597822453E-2</v>
      </c>
      <c r="I8" s="224">
        <v>769239.33</v>
      </c>
      <c r="J8" s="170">
        <f>I8/D8</f>
        <v>8.6039968597822453E-2</v>
      </c>
      <c r="K8" s="74">
        <v>649903.56999999995</v>
      </c>
      <c r="L8" s="201">
        <v>7.8828324299138261E-2</v>
      </c>
      <c r="M8" s="201">
        <f t="shared" si="3"/>
        <v>0.18362071776279065</v>
      </c>
      <c r="N8" s="74">
        <v>649903.56999999995</v>
      </c>
      <c r="O8" s="201">
        <v>7.8828324299138261E-2</v>
      </c>
      <c r="P8" s="417">
        <f>+I8/N8-1</f>
        <v>0.18362071776279065</v>
      </c>
      <c r="Q8" s="53">
        <v>13</v>
      </c>
    </row>
    <row r="9" spans="1:19" ht="15" customHeight="1" x14ac:dyDescent="0.25">
      <c r="A9" s="21"/>
      <c r="B9" s="21" t="s">
        <v>230</v>
      </c>
      <c r="C9" s="175">
        <v>39207444.590000004</v>
      </c>
      <c r="D9" s="179">
        <v>82490343.629999995</v>
      </c>
      <c r="E9" s="224">
        <v>1560636.31</v>
      </c>
      <c r="F9" s="263">
        <f>+E9/D9</f>
        <v>1.8919018170175612E-2</v>
      </c>
      <c r="G9" s="224">
        <v>1560636.31</v>
      </c>
      <c r="H9" s="263">
        <f>+G9/D9</f>
        <v>1.8919018170175612E-2</v>
      </c>
      <c r="I9" s="224">
        <v>1560636.31</v>
      </c>
      <c r="J9" s="170">
        <f>I9/D9</f>
        <v>1.8919018170175612E-2</v>
      </c>
      <c r="K9" s="74">
        <v>2011869.08</v>
      </c>
      <c r="L9" s="201">
        <v>4.6803872927187976E-2</v>
      </c>
      <c r="M9" s="202">
        <f t="shared" si="3"/>
        <v>-0.22428535459176102</v>
      </c>
      <c r="N9" s="74">
        <v>2011869.08</v>
      </c>
      <c r="O9" s="201">
        <v>4.6803872927187976E-2</v>
      </c>
      <c r="P9" s="230">
        <f t="shared" ref="P9:P58" si="4">+I9/N9-1</f>
        <v>-0.22428535459176102</v>
      </c>
      <c r="Q9" s="53">
        <v>15</v>
      </c>
      <c r="R9" s="337"/>
      <c r="S9" s="337"/>
    </row>
    <row r="10" spans="1:19" ht="15" customHeight="1" x14ac:dyDescent="0.25">
      <c r="A10" s="21"/>
      <c r="B10" s="21" t="s">
        <v>229</v>
      </c>
      <c r="C10" s="373">
        <v>77664837.329999998</v>
      </c>
      <c r="D10" s="182">
        <v>77724289.810000002</v>
      </c>
      <c r="E10" s="129">
        <v>8203039.7199999997</v>
      </c>
      <c r="F10" s="368">
        <f>+E10/D10</f>
        <v>0.1055402338194745</v>
      </c>
      <c r="G10" s="129">
        <v>7933039.7199999997</v>
      </c>
      <c r="H10" s="368">
        <f>+G10/D10</f>
        <v>0.10206641629524849</v>
      </c>
      <c r="I10" s="129">
        <v>7832065.8399999999</v>
      </c>
      <c r="J10" s="370">
        <f>I10/D10</f>
        <v>0.10076728728105183</v>
      </c>
      <c r="K10" s="74">
        <v>7142070.6900000004</v>
      </c>
      <c r="L10" s="201">
        <v>9.5352572916893447E-2</v>
      </c>
      <c r="M10" s="545">
        <f t="shared" si="3"/>
        <v>0.11074785791569908</v>
      </c>
      <c r="N10" s="74">
        <v>6604971.4299999997</v>
      </c>
      <c r="O10" s="201">
        <v>8.8181851906743436E-2</v>
      </c>
      <c r="P10" s="476">
        <f t="shared" si="4"/>
        <v>0.18578345463032542</v>
      </c>
      <c r="Q10" s="53">
        <v>16</v>
      </c>
    </row>
    <row r="11" spans="1:19" ht="15" customHeight="1" x14ac:dyDescent="0.25">
      <c r="A11" s="9"/>
      <c r="B11" s="2" t="s">
        <v>0</v>
      </c>
      <c r="C11" s="154">
        <f>SUM(C5:C10)</f>
        <v>379430555.17000002</v>
      </c>
      <c r="D11" s="144">
        <f>SUM(D5:D10)</f>
        <v>422845148.95999998</v>
      </c>
      <c r="E11" s="76">
        <f>SUM(E5:E10)</f>
        <v>29641589.159999996</v>
      </c>
      <c r="F11" s="82">
        <f>+E11/D11</f>
        <v>7.010034106552801E-2</v>
      </c>
      <c r="G11" s="76">
        <f>SUM(G5:G10)</f>
        <v>29371589.159999996</v>
      </c>
      <c r="H11" s="82">
        <f t="shared" si="1"/>
        <v>6.9461809440738015E-2</v>
      </c>
      <c r="I11" s="76">
        <f>SUM(I5:I10)</f>
        <v>29270615.279999997</v>
      </c>
      <c r="J11" s="162">
        <f t="shared" si="2"/>
        <v>6.9223013086450041E-2</v>
      </c>
      <c r="K11" s="514">
        <f>SUM(K5:K10)</f>
        <v>28260162.680000003</v>
      </c>
      <c r="L11" s="204">
        <v>7.5464409993521719E-2</v>
      </c>
      <c r="M11" s="204">
        <f t="shared" si="3"/>
        <v>3.9328382238456028E-2</v>
      </c>
      <c r="N11" s="514">
        <f>SUM(N5:N10)</f>
        <v>27723063.420000002</v>
      </c>
      <c r="O11" s="204">
        <v>7.4030169178179839E-2</v>
      </c>
      <c r="P11" s="204">
        <f t="shared" si="4"/>
        <v>5.5821820141404688E-2</v>
      </c>
      <c r="Q11" s="53">
        <v>1</v>
      </c>
    </row>
    <row r="12" spans="1:19" ht="15" customHeight="1" x14ac:dyDescent="0.25">
      <c r="A12" s="19"/>
      <c r="B12" s="19" t="s">
        <v>234</v>
      </c>
      <c r="C12" s="177">
        <v>19014394.98</v>
      </c>
      <c r="D12" s="181">
        <v>20385223.960000001</v>
      </c>
      <c r="E12" s="74">
        <v>17500965.809999999</v>
      </c>
      <c r="F12" s="41">
        <f t="shared" si="0"/>
        <v>0.85851231481883594</v>
      </c>
      <c r="G12" s="74">
        <v>17104108.690000001</v>
      </c>
      <c r="H12" s="41">
        <f t="shared" si="1"/>
        <v>0.83904443353488678</v>
      </c>
      <c r="I12" s="74">
        <v>307839.68</v>
      </c>
      <c r="J12" s="145">
        <f t="shared" si="2"/>
        <v>1.5101118369071869E-2</v>
      </c>
      <c r="K12" s="74">
        <v>14639424.99</v>
      </c>
      <c r="L12" s="201">
        <v>0.72798489774600228</v>
      </c>
      <c r="M12" s="201">
        <f t="shared" si="3"/>
        <v>0.16835932433709622</v>
      </c>
      <c r="N12" s="74">
        <v>970331.73</v>
      </c>
      <c r="O12" s="201">
        <v>4.8252362761944209E-2</v>
      </c>
      <c r="P12" s="201">
        <f t="shared" si="4"/>
        <v>-0.68274800206729302</v>
      </c>
      <c r="Q12" s="52">
        <v>20</v>
      </c>
    </row>
    <row r="13" spans="1:19" ht="15" customHeight="1" x14ac:dyDescent="0.25">
      <c r="A13" s="222"/>
      <c r="B13" s="222" t="s">
        <v>235</v>
      </c>
      <c r="C13" s="223">
        <v>21404582.350000001</v>
      </c>
      <c r="D13" s="179">
        <v>21048144.329999998</v>
      </c>
      <c r="E13" s="224">
        <v>6040046.5499999998</v>
      </c>
      <c r="F13" s="386">
        <f t="shared" ref="F13:F59" si="5">+E13/D13</f>
        <v>0.28696337574002184</v>
      </c>
      <c r="G13" s="224">
        <v>3507572.93</v>
      </c>
      <c r="H13" s="386">
        <f t="shared" si="1"/>
        <v>0.16664523366084313</v>
      </c>
      <c r="I13" s="63">
        <v>27196.38</v>
      </c>
      <c r="J13" s="401">
        <f t="shared" si="2"/>
        <v>1.2921034545186436E-3</v>
      </c>
      <c r="K13" s="74">
        <v>12846230.58</v>
      </c>
      <c r="L13" s="201">
        <v>0.5966157760082863</v>
      </c>
      <c r="M13" s="201">
        <f t="shared" si="3"/>
        <v>-0.72695703162444714</v>
      </c>
      <c r="N13" s="74">
        <v>10778.08</v>
      </c>
      <c r="O13" s="201">
        <v>5.0056493405082486E-4</v>
      </c>
      <c r="P13" s="417">
        <f t="shared" si="4"/>
        <v>1.5233047073319184</v>
      </c>
      <c r="Q13" s="52">
        <v>21</v>
      </c>
    </row>
    <row r="14" spans="1:19" ht="15" customHeight="1" x14ac:dyDescent="0.25">
      <c r="A14" s="54"/>
      <c r="B14" s="54" t="s">
        <v>236</v>
      </c>
      <c r="C14" s="176">
        <v>2134320.77</v>
      </c>
      <c r="D14" s="180">
        <v>1739662</v>
      </c>
      <c r="E14" s="65">
        <v>565741.91</v>
      </c>
      <c r="F14" s="387">
        <f t="shared" si="5"/>
        <v>0.32520220019750967</v>
      </c>
      <c r="G14" s="65">
        <v>234705.87</v>
      </c>
      <c r="H14" s="387">
        <f t="shared" si="1"/>
        <v>0.13491463859071476</v>
      </c>
      <c r="I14" s="65">
        <v>3238.25</v>
      </c>
      <c r="J14" s="402">
        <f t="shared" si="2"/>
        <v>1.8614248055081964E-3</v>
      </c>
      <c r="K14" s="74">
        <v>167177.25</v>
      </c>
      <c r="L14" s="201">
        <v>6.5926105077008787E-2</v>
      </c>
      <c r="M14" s="545">
        <f t="shared" si="3"/>
        <v>0.40393426737190619</v>
      </c>
      <c r="N14" s="74">
        <v>7996.24</v>
      </c>
      <c r="O14" s="201">
        <v>3.153305599063154E-3</v>
      </c>
      <c r="P14" s="549">
        <f t="shared" si="4"/>
        <v>-0.59502841335427648</v>
      </c>
      <c r="Q14" s="52">
        <v>220</v>
      </c>
    </row>
    <row r="15" spans="1:19" ht="15" customHeight="1" x14ac:dyDescent="0.25">
      <c r="A15" s="60"/>
      <c r="B15" s="60" t="s">
        <v>238</v>
      </c>
      <c r="C15" s="177">
        <v>10719363.800000001</v>
      </c>
      <c r="D15" s="181">
        <v>10285776.07</v>
      </c>
      <c r="E15" s="74">
        <v>5591344</v>
      </c>
      <c r="F15" s="388">
        <f t="shared" si="5"/>
        <v>0.54359962359164993</v>
      </c>
      <c r="G15" s="74">
        <v>5506344</v>
      </c>
      <c r="H15" s="388">
        <f t="shared" si="1"/>
        <v>0.53533578434203655</v>
      </c>
      <c r="I15" s="74">
        <v>0</v>
      </c>
      <c r="J15" s="403">
        <f t="shared" si="2"/>
        <v>0</v>
      </c>
      <c r="K15" s="74">
        <v>3684034.82</v>
      </c>
      <c r="L15" s="201">
        <v>0.34287268600608306</v>
      </c>
      <c r="M15" s="201">
        <f t="shared" si="3"/>
        <v>0.49465036815260066</v>
      </c>
      <c r="N15" s="74">
        <v>250.66</v>
      </c>
      <c r="O15" s="201">
        <v>2.3328896623806825E-5</v>
      </c>
      <c r="P15" s="549">
        <f t="shared" si="4"/>
        <v>-1</v>
      </c>
      <c r="Q15" s="52">
        <v>22100</v>
      </c>
    </row>
    <row r="16" spans="1:19" ht="15" customHeight="1" x14ac:dyDescent="0.25">
      <c r="A16" s="62"/>
      <c r="B16" s="62" t="s">
        <v>240</v>
      </c>
      <c r="C16" s="223">
        <v>1129590</v>
      </c>
      <c r="D16" s="179">
        <v>1128347.93</v>
      </c>
      <c r="E16" s="224">
        <v>1028994.29</v>
      </c>
      <c r="F16" s="122">
        <f>+E16/D16</f>
        <v>0.91194769152454602</v>
      </c>
      <c r="G16" s="224">
        <v>968994.29</v>
      </c>
      <c r="H16" s="122">
        <f>+G16/D16</f>
        <v>0.85877260394318278</v>
      </c>
      <c r="I16" s="63">
        <v>0</v>
      </c>
      <c r="J16" s="185">
        <f>I16/D16</f>
        <v>0</v>
      </c>
      <c r="K16" s="74">
        <v>921855.86</v>
      </c>
      <c r="L16" s="201">
        <v>0.81609775228180137</v>
      </c>
      <c r="M16" s="201">
        <f t="shared" si="3"/>
        <v>5.1134273854916978E-2</v>
      </c>
      <c r="N16" s="74">
        <v>0</v>
      </c>
      <c r="O16" s="201">
        <v>0</v>
      </c>
      <c r="P16" s="549" t="s">
        <v>127</v>
      </c>
      <c r="Q16" s="52">
        <v>22101</v>
      </c>
    </row>
    <row r="17" spans="1:17" ht="15" customHeight="1" x14ac:dyDescent="0.25">
      <c r="A17" s="62"/>
      <c r="B17" s="62" t="s">
        <v>239</v>
      </c>
      <c r="C17" s="223">
        <v>17307593.73</v>
      </c>
      <c r="D17" s="181">
        <v>15897793.73</v>
      </c>
      <c r="E17" s="224">
        <v>6017278</v>
      </c>
      <c r="F17" s="122">
        <f>+E17/D17</f>
        <v>0.3784976772371294</v>
      </c>
      <c r="G17" s="224">
        <v>6017278</v>
      </c>
      <c r="H17" s="122">
        <f>+G17/D17</f>
        <v>0.3784976772371294</v>
      </c>
      <c r="I17" s="63">
        <v>0</v>
      </c>
      <c r="J17" s="185">
        <f>I17/D17</f>
        <v>0</v>
      </c>
      <c r="K17" s="74">
        <v>5486687.2300000004</v>
      </c>
      <c r="L17" s="201">
        <v>0.31774474867726693</v>
      </c>
      <c r="M17" s="201">
        <f t="shared" si="3"/>
        <v>9.6705124195679559E-2</v>
      </c>
      <c r="N17" s="74">
        <v>0</v>
      </c>
      <c r="O17" s="201">
        <v>0</v>
      </c>
      <c r="P17" s="549" t="s">
        <v>127</v>
      </c>
      <c r="Q17" s="52">
        <v>22120</v>
      </c>
    </row>
    <row r="18" spans="1:17" ht="15" customHeight="1" x14ac:dyDescent="0.25">
      <c r="A18" s="62"/>
      <c r="B18" s="62" t="s">
        <v>241</v>
      </c>
      <c r="C18" s="223">
        <v>591672.72</v>
      </c>
      <c r="D18" s="181">
        <v>591672.72</v>
      </c>
      <c r="E18" s="224">
        <v>0</v>
      </c>
      <c r="F18" s="122">
        <f>+E18/D18</f>
        <v>0</v>
      </c>
      <c r="G18" s="224">
        <v>0</v>
      </c>
      <c r="H18" s="122">
        <f>+G18/D18</f>
        <v>0</v>
      </c>
      <c r="I18" s="63">
        <v>0</v>
      </c>
      <c r="J18" s="185">
        <f>I18/D18</f>
        <v>0</v>
      </c>
      <c r="K18" s="74">
        <v>0</v>
      </c>
      <c r="L18" s="201">
        <v>0</v>
      </c>
      <c r="M18" s="201" t="s">
        <v>127</v>
      </c>
      <c r="N18" s="74">
        <v>0</v>
      </c>
      <c r="O18" s="201">
        <v>0</v>
      </c>
      <c r="P18" s="202" t="s">
        <v>127</v>
      </c>
      <c r="Q18" s="52">
        <v>22121</v>
      </c>
    </row>
    <row r="19" spans="1:17" ht="15" customHeight="1" x14ac:dyDescent="0.25">
      <c r="A19" s="62"/>
      <c r="B19" s="62" t="s">
        <v>237</v>
      </c>
      <c r="C19" s="223">
        <v>1113062.3</v>
      </c>
      <c r="D19" s="181">
        <v>1111385.55</v>
      </c>
      <c r="E19" s="224">
        <v>965592</v>
      </c>
      <c r="F19" s="122">
        <f t="shared" si="5"/>
        <v>0.8688182062471479</v>
      </c>
      <c r="G19" s="224">
        <v>965592</v>
      </c>
      <c r="H19" s="122">
        <f t="shared" si="1"/>
        <v>0.8688182062471479</v>
      </c>
      <c r="I19" s="63">
        <v>0</v>
      </c>
      <c r="J19" s="185">
        <f t="shared" si="2"/>
        <v>0</v>
      </c>
      <c r="K19" s="74">
        <v>720262.92</v>
      </c>
      <c r="L19" s="201">
        <v>0.64710027462074671</v>
      </c>
      <c r="M19" s="201">
        <f t="shared" si="3"/>
        <v>0.34061045374930576</v>
      </c>
      <c r="N19" s="74">
        <v>0</v>
      </c>
      <c r="O19" s="201">
        <v>0</v>
      </c>
      <c r="P19" s="549" t="s">
        <v>127</v>
      </c>
      <c r="Q19" s="53" t="s">
        <v>242</v>
      </c>
    </row>
    <row r="20" spans="1:17" ht="15" customHeight="1" x14ac:dyDescent="0.25">
      <c r="A20" s="64"/>
      <c r="B20" s="64" t="s">
        <v>243</v>
      </c>
      <c r="C20" s="176">
        <v>5485836.1000000006</v>
      </c>
      <c r="D20" s="180">
        <v>5722780.7300000004</v>
      </c>
      <c r="E20" s="224">
        <v>3624081.09</v>
      </c>
      <c r="F20" s="387">
        <f t="shared" si="5"/>
        <v>0.63327274990666982</v>
      </c>
      <c r="G20" s="224">
        <v>3285707.63</v>
      </c>
      <c r="H20" s="387">
        <f t="shared" si="1"/>
        <v>0.57414529492203692</v>
      </c>
      <c r="I20" s="65">
        <v>1423.16</v>
      </c>
      <c r="J20" s="404">
        <f t="shared" si="2"/>
        <v>2.4868330050450841E-4</v>
      </c>
      <c r="K20" s="74">
        <v>1392954.5299999989</v>
      </c>
      <c r="L20" s="201">
        <v>0.22896942705838616</v>
      </c>
      <c r="M20" s="543">
        <f t="shared" si="3"/>
        <v>1.3588046553106099</v>
      </c>
      <c r="N20" s="74">
        <v>2415.4</v>
      </c>
      <c r="O20" s="201">
        <v>3.970357554433786E-4</v>
      </c>
      <c r="P20" s="417">
        <f t="shared" si="4"/>
        <v>-0.41079738345615635</v>
      </c>
      <c r="Q20" s="53" t="s">
        <v>244</v>
      </c>
    </row>
    <row r="21" spans="1:17" ht="15" customHeight="1" x14ac:dyDescent="0.25">
      <c r="A21" s="60"/>
      <c r="B21" s="60" t="s">
        <v>245</v>
      </c>
      <c r="C21" s="177">
        <v>4139314.27</v>
      </c>
      <c r="D21" s="179">
        <v>4095054.96</v>
      </c>
      <c r="E21" s="61">
        <v>3493054.01</v>
      </c>
      <c r="F21" s="389">
        <f t="shared" si="5"/>
        <v>0.85299319401564266</v>
      </c>
      <c r="G21" s="61">
        <v>3493054.01</v>
      </c>
      <c r="H21" s="389">
        <f t="shared" si="1"/>
        <v>0.85299319401564266</v>
      </c>
      <c r="I21" s="61">
        <v>0</v>
      </c>
      <c r="J21" s="405">
        <f t="shared" si="2"/>
        <v>0</v>
      </c>
      <c r="K21" s="74">
        <v>2808651.8</v>
      </c>
      <c r="L21" s="201">
        <v>0.68321698267350528</v>
      </c>
      <c r="M21" s="201">
        <f t="shared" si="3"/>
        <v>0.24367641798816075</v>
      </c>
      <c r="N21" s="74">
        <v>0</v>
      </c>
      <c r="O21" s="201">
        <v>0</v>
      </c>
      <c r="P21" s="417" t="s">
        <v>127</v>
      </c>
      <c r="Q21" s="52">
        <v>22200</v>
      </c>
    </row>
    <row r="22" spans="1:17" ht="15" customHeight="1" x14ac:dyDescent="0.25">
      <c r="A22" s="64"/>
      <c r="B22" s="64" t="s">
        <v>246</v>
      </c>
      <c r="C22" s="176">
        <v>1023548.8400000003</v>
      </c>
      <c r="D22" s="180">
        <v>1190101.2599999998</v>
      </c>
      <c r="E22" s="65">
        <v>765081.75999999978</v>
      </c>
      <c r="F22" s="390">
        <f t="shared" si="5"/>
        <v>0.64287114526708422</v>
      </c>
      <c r="G22" s="224">
        <v>764476.75999999978</v>
      </c>
      <c r="H22" s="388">
        <f t="shared" si="1"/>
        <v>0.64236278516333978</v>
      </c>
      <c r="I22" s="55">
        <v>76.72</v>
      </c>
      <c r="J22" s="404">
        <f t="shared" si="2"/>
        <v>6.4465102742601929E-5</v>
      </c>
      <c r="K22" s="74">
        <v>572993.14</v>
      </c>
      <c r="L22" s="201">
        <v>0.47991431525658995</v>
      </c>
      <c r="M22" s="543">
        <f t="shared" si="3"/>
        <v>0.3341813481396998</v>
      </c>
      <c r="N22" s="74">
        <v>0</v>
      </c>
      <c r="O22" s="201">
        <v>0</v>
      </c>
      <c r="P22" s="417" t="s">
        <v>127</v>
      </c>
      <c r="Q22" s="53" t="s">
        <v>247</v>
      </c>
    </row>
    <row r="23" spans="1:17" ht="15" customHeight="1" x14ac:dyDescent="0.25">
      <c r="A23" s="60"/>
      <c r="B23" s="60" t="s">
        <v>248</v>
      </c>
      <c r="C23" s="177">
        <v>752790.53</v>
      </c>
      <c r="D23" s="182">
        <v>749152.66</v>
      </c>
      <c r="E23" s="74">
        <v>539862.74</v>
      </c>
      <c r="F23" s="389">
        <f t="shared" si="5"/>
        <v>0.72063114612714574</v>
      </c>
      <c r="G23" s="61">
        <v>482279.41</v>
      </c>
      <c r="H23" s="389">
        <f t="shared" si="1"/>
        <v>0.64376653217783397</v>
      </c>
      <c r="I23" s="61">
        <v>0</v>
      </c>
      <c r="J23" s="403">
        <f t="shared" si="2"/>
        <v>0</v>
      </c>
      <c r="K23" s="74">
        <v>569345.19999999995</v>
      </c>
      <c r="L23" s="201">
        <v>0.766174791357077</v>
      </c>
      <c r="M23" s="543">
        <f t="shared" si="3"/>
        <v>-0.15292267327449149</v>
      </c>
      <c r="N23" s="74">
        <v>0</v>
      </c>
      <c r="O23" s="201">
        <v>0</v>
      </c>
      <c r="P23" s="417" t="s">
        <v>127</v>
      </c>
      <c r="Q23" s="52">
        <v>223</v>
      </c>
    </row>
    <row r="24" spans="1:17" ht="15" customHeight="1" x14ac:dyDescent="0.25">
      <c r="A24" s="62"/>
      <c r="B24" s="62" t="s">
        <v>249</v>
      </c>
      <c r="C24" s="177">
        <v>2555771.27</v>
      </c>
      <c r="D24" s="372">
        <v>1927744.02</v>
      </c>
      <c r="E24" s="224">
        <v>1735162.04</v>
      </c>
      <c r="F24" s="122">
        <f t="shared" si="5"/>
        <v>0.90009981719460863</v>
      </c>
      <c r="G24" s="74">
        <v>1735162.04</v>
      </c>
      <c r="H24" s="122">
        <f t="shared" si="1"/>
        <v>0.90009981719460863</v>
      </c>
      <c r="I24" s="74">
        <v>0</v>
      </c>
      <c r="J24" s="185">
        <f t="shared" si="2"/>
        <v>0</v>
      </c>
      <c r="K24" s="74">
        <v>0</v>
      </c>
      <c r="L24" s="201">
        <v>0</v>
      </c>
      <c r="M24" s="543" t="s">
        <v>127</v>
      </c>
      <c r="N24" s="74">
        <v>0</v>
      </c>
      <c r="O24" s="201">
        <v>0</v>
      </c>
      <c r="P24" s="202" t="s">
        <v>127</v>
      </c>
      <c r="Q24" s="52">
        <v>224</v>
      </c>
    </row>
    <row r="25" spans="1:17" ht="15" customHeight="1" x14ac:dyDescent="0.25">
      <c r="A25" s="64"/>
      <c r="B25" s="64" t="s">
        <v>250</v>
      </c>
      <c r="C25" s="176">
        <v>635947.34</v>
      </c>
      <c r="D25" s="159">
        <v>566210.54</v>
      </c>
      <c r="E25" s="65">
        <v>555118.26</v>
      </c>
      <c r="F25" s="387">
        <f t="shared" si="5"/>
        <v>0.98040961936173066</v>
      </c>
      <c r="G25" s="55">
        <v>35715.81</v>
      </c>
      <c r="H25" s="387">
        <f t="shared" si="1"/>
        <v>6.3078673879861005E-2</v>
      </c>
      <c r="I25" s="55">
        <v>35715.81</v>
      </c>
      <c r="J25" s="404">
        <f t="shared" si="2"/>
        <v>6.3078673879861005E-2</v>
      </c>
      <c r="K25" s="74">
        <v>23015.119999999999</v>
      </c>
      <c r="L25" s="201">
        <v>3.6167543341974209E-2</v>
      </c>
      <c r="M25" s="543">
        <f t="shared" si="3"/>
        <v>0.55184113747831853</v>
      </c>
      <c r="N25" s="74">
        <v>23015.119999999999</v>
      </c>
      <c r="O25" s="201">
        <v>3.6167543341974209E-2</v>
      </c>
      <c r="P25" s="417">
        <f>+I25/N25-1</f>
        <v>0.55184113747831853</v>
      </c>
      <c r="Q25" s="52">
        <v>225</v>
      </c>
    </row>
    <row r="26" spans="1:17" ht="15" customHeight="1" x14ac:dyDescent="0.25">
      <c r="A26" s="60"/>
      <c r="B26" s="60" t="s">
        <v>252</v>
      </c>
      <c r="C26" s="177">
        <v>889474.41</v>
      </c>
      <c r="D26" s="179">
        <v>918068.4</v>
      </c>
      <c r="E26" s="74">
        <v>423595.05</v>
      </c>
      <c r="F26" s="389">
        <f>+E26/D26</f>
        <v>0.46139813765510279</v>
      </c>
      <c r="G26" s="74">
        <v>564.25</v>
      </c>
      <c r="H26" s="389">
        <f>+G26/D26</f>
        <v>6.146056219776217E-4</v>
      </c>
      <c r="I26" s="74">
        <v>564.25</v>
      </c>
      <c r="J26" s="403">
        <f>I26/D26</f>
        <v>6.146056219776217E-4</v>
      </c>
      <c r="K26" s="74">
        <v>2928.8</v>
      </c>
      <c r="L26" s="201">
        <v>3.2607238519711981E-3</v>
      </c>
      <c r="M26" s="201">
        <f t="shared" si="3"/>
        <v>-0.80734430483474462</v>
      </c>
      <c r="N26" s="74">
        <v>2928.8</v>
      </c>
      <c r="O26" s="201">
        <v>3.2607238519711981E-3</v>
      </c>
      <c r="P26" s="526">
        <f t="shared" si="4"/>
        <v>-0.80734430483474462</v>
      </c>
      <c r="Q26" s="52">
        <v>22601</v>
      </c>
    </row>
    <row r="27" spans="1:17" ht="15" customHeight="1" x14ac:dyDescent="0.25">
      <c r="A27" s="62"/>
      <c r="B27" s="62" t="s">
        <v>251</v>
      </c>
      <c r="C27" s="177">
        <v>10065042</v>
      </c>
      <c r="D27" s="179">
        <v>10123988.99</v>
      </c>
      <c r="E27" s="74">
        <v>5233638.04</v>
      </c>
      <c r="F27" s="122">
        <f>+E27/D27</f>
        <v>0.51695414180808985</v>
      </c>
      <c r="G27" s="74">
        <v>3475737.63</v>
      </c>
      <c r="H27" s="122">
        <f>+G27/D27</f>
        <v>0.34331701006719484</v>
      </c>
      <c r="I27" s="74">
        <v>1675.12</v>
      </c>
      <c r="J27" s="185">
        <f>I27/D27</f>
        <v>1.6546047231527064E-4</v>
      </c>
      <c r="K27" s="74">
        <v>2547382.2999999998</v>
      </c>
      <c r="L27" s="201">
        <v>0.25378453942391233</v>
      </c>
      <c r="M27" s="201">
        <f t="shared" si="3"/>
        <v>0.36443502414223428</v>
      </c>
      <c r="N27" s="74">
        <v>0</v>
      </c>
      <c r="O27" s="201">
        <v>0</v>
      </c>
      <c r="P27" s="526" t="s">
        <v>127</v>
      </c>
      <c r="Q27" s="52">
        <v>22602</v>
      </c>
    </row>
    <row r="28" spans="1:17" ht="15" customHeight="1" x14ac:dyDescent="0.25">
      <c r="A28" s="62"/>
      <c r="B28" s="62" t="s">
        <v>253</v>
      </c>
      <c r="C28" s="177">
        <v>871028.4</v>
      </c>
      <c r="D28" s="372">
        <v>915250.26</v>
      </c>
      <c r="E28" s="224">
        <v>309142.81</v>
      </c>
      <c r="F28" s="122">
        <f t="shared" si="5"/>
        <v>0.33776861205152786</v>
      </c>
      <c r="G28" s="74">
        <v>309142.81</v>
      </c>
      <c r="H28" s="122">
        <f t="shared" si="1"/>
        <v>0.33776861205152786</v>
      </c>
      <c r="I28" s="74">
        <v>0</v>
      </c>
      <c r="J28" s="185">
        <f t="shared" si="2"/>
        <v>0</v>
      </c>
      <c r="K28" s="74">
        <v>11863.89</v>
      </c>
      <c r="L28" s="201">
        <v>9.1641427898843022E-3</v>
      </c>
      <c r="M28" s="201">
        <f t="shared" si="3"/>
        <v>25.057457545543663</v>
      </c>
      <c r="N28" s="74">
        <v>0</v>
      </c>
      <c r="O28" s="201">
        <v>0</v>
      </c>
      <c r="P28" s="417" t="s">
        <v>127</v>
      </c>
      <c r="Q28" s="52">
        <v>22606</v>
      </c>
    </row>
    <row r="29" spans="1:17" ht="15" customHeight="1" x14ac:dyDescent="0.25">
      <c r="A29" s="62"/>
      <c r="B29" s="62" t="s">
        <v>254</v>
      </c>
      <c r="C29" s="177">
        <v>28177508.579999998</v>
      </c>
      <c r="D29" s="372">
        <v>25805400.300000001</v>
      </c>
      <c r="E29" s="224">
        <v>12777997.199999999</v>
      </c>
      <c r="F29" s="122">
        <f t="shared" si="5"/>
        <v>0.49516756382190275</v>
      </c>
      <c r="G29" s="74">
        <v>10158083.810000001</v>
      </c>
      <c r="H29" s="122">
        <f t="shared" si="1"/>
        <v>0.39364178396411081</v>
      </c>
      <c r="I29" s="74">
        <v>109637.54</v>
      </c>
      <c r="J29" s="185">
        <f t="shared" si="2"/>
        <v>4.2486277571908071E-3</v>
      </c>
      <c r="K29" s="74">
        <v>5869893.9299999997</v>
      </c>
      <c r="L29" s="201">
        <v>0.20389009313154299</v>
      </c>
      <c r="M29" s="201">
        <f t="shared" si="3"/>
        <v>0.73053958574682465</v>
      </c>
      <c r="N29" s="74">
        <v>79680.23</v>
      </c>
      <c r="O29" s="201">
        <v>2.7676836599060599E-3</v>
      </c>
      <c r="P29" s="417">
        <f t="shared" si="4"/>
        <v>0.37596917077172098</v>
      </c>
      <c r="Q29" s="52">
        <v>22610</v>
      </c>
    </row>
    <row r="30" spans="1:17" ht="15" customHeight="1" x14ac:dyDescent="0.25">
      <c r="A30" s="64"/>
      <c r="B30" s="64" t="s">
        <v>255</v>
      </c>
      <c r="C30" s="176">
        <v>25024124.520000003</v>
      </c>
      <c r="D30" s="159">
        <v>25092727.98</v>
      </c>
      <c r="E30" s="65">
        <v>1253340.959999999</v>
      </c>
      <c r="F30" s="387">
        <f t="shared" si="5"/>
        <v>4.9948373927257587E-2</v>
      </c>
      <c r="G30" s="55">
        <v>648088.62999999896</v>
      </c>
      <c r="H30" s="387">
        <f t="shared" si="1"/>
        <v>2.5827747007681024E-2</v>
      </c>
      <c r="I30" s="55">
        <v>49111.940000000017</v>
      </c>
      <c r="J30" s="404">
        <f t="shared" si="2"/>
        <v>1.9572180449708128E-3</v>
      </c>
      <c r="K30" s="74">
        <v>723841.84999999986</v>
      </c>
      <c r="L30" s="201">
        <v>2.1468281669786315E-2</v>
      </c>
      <c r="M30" s="543">
        <f t="shared" si="3"/>
        <v>-0.10465437995882787</v>
      </c>
      <c r="N30" s="74">
        <v>26698.070000000011</v>
      </c>
      <c r="O30" s="201">
        <v>7.918327557320322E-4</v>
      </c>
      <c r="P30" s="527">
        <f t="shared" si="4"/>
        <v>0.83953147175057952</v>
      </c>
      <c r="Q30" s="53" t="s">
        <v>256</v>
      </c>
    </row>
    <row r="31" spans="1:17" ht="15" customHeight="1" x14ac:dyDescent="0.25">
      <c r="A31" s="60"/>
      <c r="B31" s="60" t="s">
        <v>257</v>
      </c>
      <c r="C31" s="175">
        <v>14579742.949999999</v>
      </c>
      <c r="D31" s="179">
        <v>14914539.949999999</v>
      </c>
      <c r="E31" s="63">
        <v>9919419.2200000007</v>
      </c>
      <c r="F31" s="388">
        <f t="shared" si="5"/>
        <v>0.66508382110706676</v>
      </c>
      <c r="G31" s="63">
        <v>1435751.02</v>
      </c>
      <c r="H31" s="122">
        <f t="shared" si="1"/>
        <v>9.6265189862594455E-2</v>
      </c>
      <c r="I31" s="63">
        <v>0</v>
      </c>
      <c r="J31" s="403">
        <f t="shared" si="2"/>
        <v>0</v>
      </c>
      <c r="K31" s="74">
        <v>14405984.66</v>
      </c>
      <c r="L31" s="201">
        <v>0.98222464744559534</v>
      </c>
      <c r="M31" s="201">
        <f t="shared" si="3"/>
        <v>-0.90033648834941904</v>
      </c>
      <c r="N31" s="74">
        <v>0</v>
      </c>
      <c r="O31" s="201">
        <v>0</v>
      </c>
      <c r="P31" s="527" t="s">
        <v>127</v>
      </c>
      <c r="Q31" s="52">
        <v>22700</v>
      </c>
    </row>
    <row r="32" spans="1:17" ht="15" customHeight="1" x14ac:dyDescent="0.25">
      <c r="A32" s="62"/>
      <c r="B32" s="62" t="s">
        <v>258</v>
      </c>
      <c r="C32" s="175">
        <v>8797833.5500000007</v>
      </c>
      <c r="D32" s="179">
        <v>9115868.9399999995</v>
      </c>
      <c r="E32" s="63">
        <v>4372245.58</v>
      </c>
      <c r="F32" s="122">
        <f t="shared" si="5"/>
        <v>0.4796301492241507</v>
      </c>
      <c r="G32" s="63">
        <v>3436858.68</v>
      </c>
      <c r="H32" s="122">
        <f t="shared" si="1"/>
        <v>0.37701931682225354</v>
      </c>
      <c r="I32" s="63">
        <v>22474.18</v>
      </c>
      <c r="J32" s="185">
        <f t="shared" si="2"/>
        <v>2.4653908637699219E-3</v>
      </c>
      <c r="K32" s="74">
        <v>1186817.76</v>
      </c>
      <c r="L32" s="201">
        <v>0.13282897236515223</v>
      </c>
      <c r="M32" s="201">
        <f t="shared" si="3"/>
        <v>1.8958605068397358</v>
      </c>
      <c r="N32" s="74">
        <v>12739.42</v>
      </c>
      <c r="O32" s="201">
        <v>1.4257994143330544E-3</v>
      </c>
      <c r="P32" s="527">
        <f t="shared" si="4"/>
        <v>0.76414467848614764</v>
      </c>
      <c r="Q32" s="52">
        <v>22703</v>
      </c>
    </row>
    <row r="33" spans="1:17" ht="15" customHeight="1" x14ac:dyDescent="0.25">
      <c r="A33" s="62"/>
      <c r="B33" s="62" t="s">
        <v>259</v>
      </c>
      <c r="C33" s="175">
        <v>2771103.5100000002</v>
      </c>
      <c r="D33" s="179">
        <v>2642680.31</v>
      </c>
      <c r="E33" s="63">
        <v>923910.26</v>
      </c>
      <c r="F33" s="122">
        <f t="shared" si="5"/>
        <v>0.34961105832736916</v>
      </c>
      <c r="G33" s="563">
        <v>761252.26</v>
      </c>
      <c r="H33" s="122">
        <f t="shared" si="1"/>
        <v>0.28806066973723354</v>
      </c>
      <c r="I33" s="63">
        <v>38761.14</v>
      </c>
      <c r="J33" s="185">
        <f t="shared" si="2"/>
        <v>1.4667358686302846E-2</v>
      </c>
      <c r="K33" s="74">
        <v>208387.32</v>
      </c>
      <c r="L33" s="201">
        <v>7.1016764029622426E-2</v>
      </c>
      <c r="M33" s="201">
        <f t="shared" si="3"/>
        <v>2.6530642075535114</v>
      </c>
      <c r="N33" s="74">
        <v>0</v>
      </c>
      <c r="O33" s="201">
        <v>0</v>
      </c>
      <c r="P33" s="527" t="s">
        <v>127</v>
      </c>
      <c r="Q33" s="52" t="s">
        <v>260</v>
      </c>
    </row>
    <row r="34" spans="1:17" ht="15" customHeight="1" x14ac:dyDescent="0.25">
      <c r="A34" s="62"/>
      <c r="B34" s="62" t="s">
        <v>261</v>
      </c>
      <c r="C34" s="175">
        <v>2915000</v>
      </c>
      <c r="D34" s="179">
        <v>2915000</v>
      </c>
      <c r="E34" s="63">
        <v>200981</v>
      </c>
      <c r="F34" s="122">
        <f t="shared" si="5"/>
        <v>6.8947169811320749E-2</v>
      </c>
      <c r="G34" s="63">
        <v>200981</v>
      </c>
      <c r="H34" s="122">
        <f t="shared" si="1"/>
        <v>6.8947169811320749E-2</v>
      </c>
      <c r="I34" s="63">
        <v>10777.37</v>
      </c>
      <c r="J34" s="185">
        <f t="shared" si="2"/>
        <v>3.6972109777015441E-3</v>
      </c>
      <c r="K34" s="74">
        <v>203643</v>
      </c>
      <c r="L34" s="201">
        <v>6.9860377358490572E-2</v>
      </c>
      <c r="M34" s="201">
        <f t="shared" si="3"/>
        <v>-1.3071895424836555E-2</v>
      </c>
      <c r="N34" s="74">
        <v>0</v>
      </c>
      <c r="O34" s="201">
        <v>0</v>
      </c>
      <c r="P34" s="527" t="s">
        <v>127</v>
      </c>
      <c r="Q34" s="53">
        <v>22708</v>
      </c>
    </row>
    <row r="35" spans="1:17" ht="15" customHeight="1" x14ac:dyDescent="0.25">
      <c r="A35" s="62"/>
      <c r="B35" s="62" t="s">
        <v>262</v>
      </c>
      <c r="C35" s="175">
        <v>16844447.059999999</v>
      </c>
      <c r="D35" s="179">
        <v>16979855.82</v>
      </c>
      <c r="E35" s="63">
        <v>3666730.7</v>
      </c>
      <c r="F35" s="122">
        <f t="shared" si="5"/>
        <v>0.21594592668337512</v>
      </c>
      <c r="G35" s="63">
        <v>2530039.2599999998</v>
      </c>
      <c r="H35" s="122">
        <f t="shared" si="1"/>
        <v>0.14900239947973831</v>
      </c>
      <c r="I35" s="63">
        <v>0</v>
      </c>
      <c r="J35" s="185">
        <f t="shared" si="2"/>
        <v>0</v>
      </c>
      <c r="K35" s="74">
        <v>10902596.810000001</v>
      </c>
      <c r="L35" s="201">
        <v>0.65403103622148351</v>
      </c>
      <c r="M35" s="201">
        <f t="shared" si="3"/>
        <v>-0.76794159188942812</v>
      </c>
      <c r="N35" s="74">
        <v>0</v>
      </c>
      <c r="O35" s="201">
        <v>0</v>
      </c>
      <c r="P35" s="527" t="s">
        <v>127</v>
      </c>
      <c r="Q35" s="52">
        <v>22712</v>
      </c>
    </row>
    <row r="36" spans="1:17" ht="15" customHeight="1" x14ac:dyDescent="0.25">
      <c r="A36" s="62"/>
      <c r="B36" s="62" t="s">
        <v>263</v>
      </c>
      <c r="C36" s="175">
        <v>13079002.66</v>
      </c>
      <c r="D36" s="179">
        <v>13079002.66</v>
      </c>
      <c r="E36" s="63">
        <v>0</v>
      </c>
      <c r="F36" s="122">
        <f t="shared" si="5"/>
        <v>0</v>
      </c>
      <c r="G36" s="63">
        <v>0</v>
      </c>
      <c r="H36" s="122">
        <f t="shared" si="1"/>
        <v>0</v>
      </c>
      <c r="I36" s="63">
        <v>0</v>
      </c>
      <c r="J36" s="185">
        <f t="shared" si="2"/>
        <v>0</v>
      </c>
      <c r="K36" s="74">
        <v>0</v>
      </c>
      <c r="L36" s="201">
        <v>0</v>
      </c>
      <c r="M36" s="201" t="s">
        <v>127</v>
      </c>
      <c r="N36" s="74">
        <v>0</v>
      </c>
      <c r="O36" s="201">
        <v>0</v>
      </c>
      <c r="P36" s="202" t="s">
        <v>127</v>
      </c>
      <c r="Q36" s="52">
        <v>22714</v>
      </c>
    </row>
    <row r="37" spans="1:17" ht="15" customHeight="1" x14ac:dyDescent="0.25">
      <c r="A37" s="62"/>
      <c r="B37" s="62" t="s">
        <v>264</v>
      </c>
      <c r="C37" s="175">
        <v>5251482.1500000004</v>
      </c>
      <c r="D37" s="179">
        <v>5251482.1500000004</v>
      </c>
      <c r="E37" s="63">
        <v>5251482.1500000004</v>
      </c>
      <c r="F37" s="122">
        <f t="shared" si="5"/>
        <v>1</v>
      </c>
      <c r="G37" s="63">
        <v>5251482.1500000004</v>
      </c>
      <c r="H37" s="122">
        <f t="shared" si="1"/>
        <v>1</v>
      </c>
      <c r="I37" s="63">
        <v>0</v>
      </c>
      <c r="J37" s="185">
        <f t="shared" si="2"/>
        <v>0</v>
      </c>
      <c r="K37" s="74">
        <v>5251482.1500000004</v>
      </c>
      <c r="L37" s="201">
        <v>1</v>
      </c>
      <c r="M37" s="201">
        <f t="shared" si="3"/>
        <v>0</v>
      </c>
      <c r="N37" s="74">
        <v>0</v>
      </c>
      <c r="O37" s="201">
        <v>0</v>
      </c>
      <c r="P37" s="202" t="s">
        <v>127</v>
      </c>
      <c r="Q37" s="52">
        <v>22715</v>
      </c>
    </row>
    <row r="38" spans="1:17" ht="15" customHeight="1" x14ac:dyDescent="0.25">
      <c r="A38" s="62"/>
      <c r="B38" s="62" t="s">
        <v>265</v>
      </c>
      <c r="C38" s="175">
        <v>15200000</v>
      </c>
      <c r="D38" s="179">
        <v>15200000</v>
      </c>
      <c r="E38" s="63">
        <v>3792528.87</v>
      </c>
      <c r="F38" s="122">
        <f t="shared" si="5"/>
        <v>0.2495084782894737</v>
      </c>
      <c r="G38" s="63">
        <v>3792528.87</v>
      </c>
      <c r="H38" s="122">
        <f t="shared" si="1"/>
        <v>0.2495084782894737</v>
      </c>
      <c r="I38" s="63">
        <v>0</v>
      </c>
      <c r="J38" s="185">
        <f t="shared" si="2"/>
        <v>0</v>
      </c>
      <c r="K38" s="74">
        <v>9334441.4399999995</v>
      </c>
      <c r="L38" s="201">
        <v>0.61410798947368417</v>
      </c>
      <c r="M38" s="201">
        <f t="shared" si="3"/>
        <v>-0.59370585863357239</v>
      </c>
      <c r="N38" s="74">
        <v>0</v>
      </c>
      <c r="O38" s="201">
        <v>0</v>
      </c>
      <c r="P38" s="527" t="s">
        <v>127</v>
      </c>
      <c r="Q38" s="52">
        <v>22716</v>
      </c>
    </row>
    <row r="39" spans="1:17" ht="15" customHeight="1" x14ac:dyDescent="0.25">
      <c r="A39" s="62"/>
      <c r="B39" s="62" t="s">
        <v>439</v>
      </c>
      <c r="C39" s="175">
        <v>315810.43</v>
      </c>
      <c r="D39" s="179">
        <v>394208.61</v>
      </c>
      <c r="E39" s="63">
        <v>394208.61</v>
      </c>
      <c r="F39" s="122">
        <f t="shared" si="5"/>
        <v>1</v>
      </c>
      <c r="G39" s="63">
        <v>394208.61</v>
      </c>
      <c r="H39" s="122">
        <f t="shared" si="1"/>
        <v>1</v>
      </c>
      <c r="I39" s="63">
        <v>0</v>
      </c>
      <c r="J39" s="185">
        <f t="shared" si="2"/>
        <v>0</v>
      </c>
      <c r="K39" s="74">
        <v>136409.81</v>
      </c>
      <c r="L39" s="201">
        <v>0.46513015854137485</v>
      </c>
      <c r="M39" s="201">
        <f t="shared" si="3"/>
        <v>1.8898846058065764</v>
      </c>
      <c r="N39" s="74">
        <v>0</v>
      </c>
      <c r="O39" s="201">
        <v>0</v>
      </c>
      <c r="P39" s="527" t="s">
        <v>127</v>
      </c>
      <c r="Q39" s="52" t="s">
        <v>440</v>
      </c>
    </row>
    <row r="40" spans="1:17" ht="15" customHeight="1" x14ac:dyDescent="0.25">
      <c r="A40" s="62"/>
      <c r="B40" s="62" t="s">
        <v>441</v>
      </c>
      <c r="C40" s="175">
        <v>632650.14</v>
      </c>
      <c r="D40" s="179">
        <v>210000</v>
      </c>
      <c r="E40" s="63">
        <v>1316.17</v>
      </c>
      <c r="F40" s="122">
        <f t="shared" si="5"/>
        <v>6.2674761904761905E-3</v>
      </c>
      <c r="G40" s="63">
        <v>1316.17</v>
      </c>
      <c r="H40" s="122">
        <f t="shared" si="1"/>
        <v>6.2674761904761905E-3</v>
      </c>
      <c r="I40" s="63">
        <v>1316.17</v>
      </c>
      <c r="J40" s="185">
        <f t="shared" si="2"/>
        <v>6.2674761904761905E-3</v>
      </c>
      <c r="K40" s="74">
        <v>16460.099999999999</v>
      </c>
      <c r="L40" s="201">
        <v>7.235196706045062E-2</v>
      </c>
      <c r="M40" s="201">
        <f t="shared" si="3"/>
        <v>-0.92003876039635235</v>
      </c>
      <c r="N40" s="74">
        <v>0</v>
      </c>
      <c r="O40" s="201">
        <v>0</v>
      </c>
      <c r="P40" s="202" t="s">
        <v>127</v>
      </c>
      <c r="Q40" s="52" t="s">
        <v>442</v>
      </c>
    </row>
    <row r="41" spans="1:17" ht="15" customHeight="1" x14ac:dyDescent="0.25">
      <c r="A41" s="62"/>
      <c r="B41" s="62" t="s">
        <v>271</v>
      </c>
      <c r="C41" s="175">
        <v>67405376.010000005</v>
      </c>
      <c r="D41" s="179">
        <v>70657516.140000001</v>
      </c>
      <c r="E41" s="63">
        <v>30452383.82</v>
      </c>
      <c r="F41" s="122">
        <f t="shared" ref="F41:F55" si="6">+E41/D41</f>
        <v>0.43098576745412326</v>
      </c>
      <c r="G41" s="63">
        <v>27857267.68</v>
      </c>
      <c r="H41" s="122">
        <f t="shared" ref="H41:H55" si="7">+G41/D41</f>
        <v>0.39425766998098161</v>
      </c>
      <c r="I41" s="63">
        <v>118288.99</v>
      </c>
      <c r="J41" s="185">
        <f t="shared" ref="J41:J55" si="8">I41/D41</f>
        <v>1.6741175810033224E-3</v>
      </c>
      <c r="K41" s="74">
        <v>29205464.829999998</v>
      </c>
      <c r="L41" s="201">
        <v>0.3904594028830875</v>
      </c>
      <c r="M41" s="201">
        <f t="shared" si="3"/>
        <v>-4.6162495883822485E-2</v>
      </c>
      <c r="N41" s="74">
        <v>8917.9</v>
      </c>
      <c r="O41" s="201">
        <v>1.192269299338211E-4</v>
      </c>
      <c r="P41" s="417">
        <f t="shared" si="4"/>
        <v>12.264220276073965</v>
      </c>
      <c r="Q41" s="52">
        <v>22719</v>
      </c>
    </row>
    <row r="42" spans="1:17" ht="15" customHeight="1" x14ac:dyDescent="0.25">
      <c r="A42" s="62"/>
      <c r="B42" s="62" t="s">
        <v>266</v>
      </c>
      <c r="C42" s="175">
        <v>1720000</v>
      </c>
      <c r="D42" s="179">
        <v>2200000</v>
      </c>
      <c r="E42" s="63">
        <v>390381.24</v>
      </c>
      <c r="F42" s="122">
        <f t="shared" si="6"/>
        <v>0.17744601818181818</v>
      </c>
      <c r="G42" s="63">
        <v>390381.24</v>
      </c>
      <c r="H42" s="122">
        <f t="shared" si="7"/>
        <v>0.17744601818181818</v>
      </c>
      <c r="I42" s="63">
        <v>0</v>
      </c>
      <c r="J42" s="185">
        <f t="shared" si="8"/>
        <v>0</v>
      </c>
      <c r="K42" s="74">
        <v>706000</v>
      </c>
      <c r="L42" s="201">
        <v>0.39091915836101881</v>
      </c>
      <c r="M42" s="201">
        <f t="shared" si="3"/>
        <v>-0.44705206798866859</v>
      </c>
      <c r="N42" s="74">
        <v>0</v>
      </c>
      <c r="O42" s="201">
        <v>0</v>
      </c>
      <c r="P42" s="417" t="s">
        <v>127</v>
      </c>
      <c r="Q42" s="52">
        <v>22720</v>
      </c>
    </row>
    <row r="43" spans="1:17" ht="14.4" thickBot="1" x14ac:dyDescent="0.3">
      <c r="A43" s="7" t="s">
        <v>224</v>
      </c>
      <c r="K43" s="74"/>
    </row>
    <row r="44" spans="1:17" x14ac:dyDescent="0.25">
      <c r="A44" s="8" t="s">
        <v>282</v>
      </c>
      <c r="C44" s="156" t="s">
        <v>826</v>
      </c>
      <c r="D44" s="711" t="s">
        <v>828</v>
      </c>
      <c r="E44" s="709"/>
      <c r="F44" s="709"/>
      <c r="G44" s="709"/>
      <c r="H44" s="709"/>
      <c r="I44" s="709"/>
      <c r="J44" s="710"/>
      <c r="K44" s="717" t="s">
        <v>829</v>
      </c>
      <c r="L44" s="718"/>
      <c r="M44" s="718"/>
      <c r="N44" s="718"/>
      <c r="O44" s="718"/>
      <c r="P44" s="719"/>
    </row>
    <row r="45" spans="1:17" x14ac:dyDescent="0.25">
      <c r="C45" s="149">
        <v>1</v>
      </c>
      <c r="D45" s="140">
        <v>2</v>
      </c>
      <c r="E45" s="79">
        <v>3</v>
      </c>
      <c r="F45" s="80" t="s">
        <v>36</v>
      </c>
      <c r="G45" s="79">
        <v>4</v>
      </c>
      <c r="H45" s="80" t="s">
        <v>37</v>
      </c>
      <c r="I45" s="79">
        <v>5</v>
      </c>
      <c r="J45" s="141" t="s">
        <v>38</v>
      </c>
      <c r="K45" s="79" t="s">
        <v>521</v>
      </c>
      <c r="L45" s="80" t="s">
        <v>522</v>
      </c>
      <c r="M45" s="80" t="s">
        <v>523</v>
      </c>
      <c r="N45" s="581" t="s">
        <v>39</v>
      </c>
      <c r="O45" s="80" t="s">
        <v>40</v>
      </c>
      <c r="P45" s="141" t="s">
        <v>350</v>
      </c>
    </row>
    <row r="46" spans="1:17" ht="26.4" x14ac:dyDescent="0.25">
      <c r="A46" s="562"/>
      <c r="B46" s="2" t="s">
        <v>148</v>
      </c>
      <c r="C46" s="150" t="s">
        <v>13</v>
      </c>
      <c r="D46" s="104" t="s">
        <v>339</v>
      </c>
      <c r="E46" s="81" t="s">
        <v>15</v>
      </c>
      <c r="F46" s="81" t="s">
        <v>18</v>
      </c>
      <c r="G46" s="81" t="s">
        <v>16</v>
      </c>
      <c r="H46" s="81" t="s">
        <v>18</v>
      </c>
      <c r="I46" s="81" t="s">
        <v>17</v>
      </c>
      <c r="J46" s="105" t="s">
        <v>18</v>
      </c>
      <c r="K46" s="104" t="s">
        <v>16</v>
      </c>
      <c r="L46" s="81" t="s">
        <v>18</v>
      </c>
      <c r="M46" s="525" t="s">
        <v>823</v>
      </c>
      <c r="N46" s="510" t="s">
        <v>17</v>
      </c>
      <c r="O46" s="81" t="s">
        <v>18</v>
      </c>
      <c r="P46" s="525" t="s">
        <v>823</v>
      </c>
      <c r="Q46" s="51" t="s">
        <v>159</v>
      </c>
    </row>
    <row r="47" spans="1:17" ht="15" customHeight="1" x14ac:dyDescent="0.25">
      <c r="A47" s="73"/>
      <c r="B47" s="572" t="s">
        <v>268</v>
      </c>
      <c r="C47" s="177">
        <v>2113545.42</v>
      </c>
      <c r="D47" s="181">
        <v>1922278.64</v>
      </c>
      <c r="E47" s="74">
        <v>1807194.85</v>
      </c>
      <c r="F47" s="388">
        <f t="shared" si="6"/>
        <v>0.94013157738672071</v>
      </c>
      <c r="G47" s="74">
        <v>1807194.85</v>
      </c>
      <c r="H47" s="388">
        <f t="shared" si="7"/>
        <v>0.94013157738672071</v>
      </c>
      <c r="I47" s="74">
        <v>0</v>
      </c>
      <c r="J47" s="405">
        <f t="shared" si="8"/>
        <v>0</v>
      </c>
      <c r="K47" s="74">
        <v>686639.79</v>
      </c>
      <c r="L47" s="201">
        <v>0.32487581459214632</v>
      </c>
      <c r="M47" s="201">
        <f t="shared" si="3"/>
        <v>1.6319401763769035</v>
      </c>
      <c r="N47" s="74">
        <v>0</v>
      </c>
      <c r="O47" s="201">
        <v>0</v>
      </c>
      <c r="P47" s="526" t="s">
        <v>127</v>
      </c>
      <c r="Q47" s="52">
        <v>22721</v>
      </c>
    </row>
    <row r="48" spans="1:17" ht="15" customHeight="1" x14ac:dyDescent="0.25">
      <c r="A48" s="62"/>
      <c r="B48" s="62" t="s">
        <v>267</v>
      </c>
      <c r="C48" s="175">
        <v>2702637.01</v>
      </c>
      <c r="D48" s="179">
        <v>2652637.0099999998</v>
      </c>
      <c r="E48" s="63">
        <v>2429500</v>
      </c>
      <c r="F48" s="122">
        <f t="shared" si="6"/>
        <v>0.91588106131415248</v>
      </c>
      <c r="G48" s="63">
        <v>2429500</v>
      </c>
      <c r="H48" s="122">
        <f t="shared" si="7"/>
        <v>0.91588106131415248</v>
      </c>
      <c r="I48" s="63">
        <v>0</v>
      </c>
      <c r="J48" s="185">
        <f t="shared" si="8"/>
        <v>0</v>
      </c>
      <c r="K48" s="74">
        <v>2650000</v>
      </c>
      <c r="L48" s="201">
        <v>1</v>
      </c>
      <c r="M48" s="201">
        <f t="shared" si="3"/>
        <v>-8.3207547169811269E-2</v>
      </c>
      <c r="N48" s="74">
        <v>0</v>
      </c>
      <c r="O48" s="201">
        <v>0</v>
      </c>
      <c r="P48" s="526" t="s">
        <v>127</v>
      </c>
      <c r="Q48" s="52">
        <v>22723</v>
      </c>
    </row>
    <row r="49" spans="1:17" ht="15" customHeight="1" x14ac:dyDescent="0.25">
      <c r="A49" s="62"/>
      <c r="B49" s="62" t="s">
        <v>270</v>
      </c>
      <c r="C49" s="175">
        <v>8277660.2699999996</v>
      </c>
      <c r="D49" s="179">
        <v>8956317.3699999992</v>
      </c>
      <c r="E49" s="63">
        <v>7646109.9500000002</v>
      </c>
      <c r="F49" s="122">
        <f t="shared" si="6"/>
        <v>0.85371136753274757</v>
      </c>
      <c r="G49" s="63">
        <v>7646109.9500000002</v>
      </c>
      <c r="H49" s="122">
        <f t="shared" si="7"/>
        <v>0.85371136753274757</v>
      </c>
      <c r="I49" s="63">
        <v>0</v>
      </c>
      <c r="J49" s="185">
        <f t="shared" si="8"/>
        <v>0</v>
      </c>
      <c r="K49" s="74">
        <v>7647444.4100000001</v>
      </c>
      <c r="L49" s="201">
        <v>0.92386545962945166</v>
      </c>
      <c r="M49" s="201">
        <f t="shared" si="3"/>
        <v>-1.7449750903120176E-4</v>
      </c>
      <c r="N49" s="74">
        <v>0</v>
      </c>
      <c r="O49" s="201">
        <v>0</v>
      </c>
      <c r="P49" s="526" t="s">
        <v>127</v>
      </c>
      <c r="Q49" s="52">
        <v>22724</v>
      </c>
    </row>
    <row r="50" spans="1:17" ht="15" customHeight="1" x14ac:dyDescent="0.25">
      <c r="A50" s="62"/>
      <c r="B50" s="62" t="s">
        <v>444</v>
      </c>
      <c r="C50" s="175">
        <v>175380.83</v>
      </c>
      <c r="D50" s="179">
        <v>60370.83</v>
      </c>
      <c r="E50" s="63">
        <v>14999.99</v>
      </c>
      <c r="F50" s="122">
        <f t="shared" si="6"/>
        <v>0.2484642003431127</v>
      </c>
      <c r="G50" s="63">
        <v>0</v>
      </c>
      <c r="H50" s="122">
        <f t="shared" si="7"/>
        <v>0</v>
      </c>
      <c r="I50" s="63">
        <v>0</v>
      </c>
      <c r="J50" s="185">
        <f t="shared" si="8"/>
        <v>0</v>
      </c>
      <c r="K50" s="74">
        <v>0</v>
      </c>
      <c r="L50" s="201">
        <v>0</v>
      </c>
      <c r="M50" s="527" t="s">
        <v>127</v>
      </c>
      <c r="N50" s="74">
        <v>0</v>
      </c>
      <c r="O50" s="201">
        <v>0</v>
      </c>
      <c r="P50" s="202" t="s">
        <v>127</v>
      </c>
      <c r="Q50" s="52" t="s">
        <v>443</v>
      </c>
    </row>
    <row r="51" spans="1:17" ht="15" customHeight="1" x14ac:dyDescent="0.25">
      <c r="A51" s="62"/>
      <c r="B51" s="62" t="s">
        <v>445</v>
      </c>
      <c r="C51" s="175" t="s">
        <v>127</v>
      </c>
      <c r="D51" s="179"/>
      <c r="E51" s="63"/>
      <c r="F51" s="122" t="s">
        <v>127</v>
      </c>
      <c r="G51" s="63"/>
      <c r="H51" s="122" t="s">
        <v>127</v>
      </c>
      <c r="I51" s="63"/>
      <c r="J51" s="185" t="s">
        <v>127</v>
      </c>
      <c r="K51" s="74"/>
      <c r="L51" s="201" t="s">
        <v>127</v>
      </c>
      <c r="M51" s="201" t="s">
        <v>127</v>
      </c>
      <c r="N51" s="74"/>
      <c r="O51" s="201" t="s">
        <v>127</v>
      </c>
      <c r="P51" s="526" t="s">
        <v>127</v>
      </c>
      <c r="Q51" s="52" t="s">
        <v>446</v>
      </c>
    </row>
    <row r="52" spans="1:17" ht="15" customHeight="1" x14ac:dyDescent="0.25">
      <c r="A52" s="62"/>
      <c r="B52" s="62" t="s">
        <v>272</v>
      </c>
      <c r="C52" s="175">
        <v>268153432.25999999</v>
      </c>
      <c r="D52" s="179">
        <v>263094602.25999999</v>
      </c>
      <c r="E52" s="63">
        <v>0</v>
      </c>
      <c r="F52" s="122">
        <f t="shared" si="6"/>
        <v>0</v>
      </c>
      <c r="G52" s="63">
        <v>0</v>
      </c>
      <c r="H52" s="122">
        <f t="shared" si="7"/>
        <v>0</v>
      </c>
      <c r="I52" s="63">
        <v>0</v>
      </c>
      <c r="J52" s="185">
        <f t="shared" si="8"/>
        <v>0</v>
      </c>
      <c r="K52" s="74">
        <v>169945408.47999999</v>
      </c>
      <c r="L52" s="201">
        <v>0.64438814525702448</v>
      </c>
      <c r="M52" s="202">
        <f t="shared" si="3"/>
        <v>-1</v>
      </c>
      <c r="N52" s="74">
        <v>0</v>
      </c>
      <c r="O52" s="201">
        <v>0</v>
      </c>
      <c r="P52" s="202" t="s">
        <v>127</v>
      </c>
      <c r="Q52" s="52">
        <v>22727</v>
      </c>
    </row>
    <row r="53" spans="1:17" ht="15" customHeight="1" x14ac:dyDescent="0.25">
      <c r="A53" s="62"/>
      <c r="B53" s="62" t="s">
        <v>269</v>
      </c>
      <c r="C53" s="175">
        <v>2558945.5</v>
      </c>
      <c r="D53" s="179">
        <v>1516190.3</v>
      </c>
      <c r="E53" s="63">
        <v>1516190.3</v>
      </c>
      <c r="F53" s="122">
        <f t="shared" si="6"/>
        <v>1</v>
      </c>
      <c r="G53" s="63">
        <v>1516190.3</v>
      </c>
      <c r="H53" s="122">
        <f t="shared" si="7"/>
        <v>1</v>
      </c>
      <c r="I53" s="63">
        <v>0</v>
      </c>
      <c r="J53" s="185">
        <f t="shared" si="8"/>
        <v>0</v>
      </c>
      <c r="K53" s="74">
        <v>1516190.3</v>
      </c>
      <c r="L53" s="201">
        <v>0.71162513889850409</v>
      </c>
      <c r="M53" s="201">
        <f t="shared" si="3"/>
        <v>0</v>
      </c>
      <c r="N53" s="74">
        <v>0</v>
      </c>
      <c r="O53" s="201">
        <v>0</v>
      </c>
      <c r="P53" s="202" t="s">
        <v>127</v>
      </c>
      <c r="Q53" s="52">
        <v>22729</v>
      </c>
    </row>
    <row r="54" spans="1:17" ht="15" customHeight="1" x14ac:dyDescent="0.25">
      <c r="A54" s="62"/>
      <c r="B54" s="62" t="s">
        <v>274</v>
      </c>
      <c r="C54" s="175">
        <v>7497416.8700000001</v>
      </c>
      <c r="D54" s="179">
        <v>8694850.4800000004</v>
      </c>
      <c r="E54" s="63">
        <v>7390540.0199999996</v>
      </c>
      <c r="F54" s="122">
        <f t="shared" si="6"/>
        <v>0.84999046700110703</v>
      </c>
      <c r="G54" s="63">
        <v>6918623.9000000004</v>
      </c>
      <c r="H54" s="122">
        <f t="shared" si="7"/>
        <v>0.79571510929535849</v>
      </c>
      <c r="I54" s="63">
        <v>0</v>
      </c>
      <c r="J54" s="185">
        <f t="shared" si="8"/>
        <v>0</v>
      </c>
      <c r="K54" s="74">
        <v>43865202.729999997</v>
      </c>
      <c r="L54" s="201">
        <v>0.87100231764335656</v>
      </c>
      <c r="M54" s="201">
        <f t="shared" si="3"/>
        <v>-0.84227534652955649</v>
      </c>
      <c r="N54" s="74">
        <v>0</v>
      </c>
      <c r="O54" s="201">
        <v>0</v>
      </c>
      <c r="P54" s="526" t="s">
        <v>127</v>
      </c>
      <c r="Q54" s="52">
        <v>22731</v>
      </c>
    </row>
    <row r="55" spans="1:17" ht="15" customHeight="1" x14ac:dyDescent="0.25">
      <c r="A55" s="62"/>
      <c r="B55" s="62" t="s">
        <v>273</v>
      </c>
      <c r="C55" s="175">
        <v>4438650.6399999997</v>
      </c>
      <c r="D55" s="179">
        <v>4429249.7300000004</v>
      </c>
      <c r="E55" s="63">
        <v>3483927.77</v>
      </c>
      <c r="F55" s="122">
        <f t="shared" si="6"/>
        <v>0.78657289210920145</v>
      </c>
      <c r="G55" s="63">
        <v>3319776.43</v>
      </c>
      <c r="H55" s="122">
        <f t="shared" si="7"/>
        <v>0.74951213690089225</v>
      </c>
      <c r="I55" s="63">
        <v>0</v>
      </c>
      <c r="J55" s="185">
        <f t="shared" si="8"/>
        <v>0</v>
      </c>
      <c r="K55" s="74">
        <v>4148242.23</v>
      </c>
      <c r="L55" s="201">
        <v>0.94962938378972417</v>
      </c>
      <c r="M55" s="201">
        <f t="shared" si="3"/>
        <v>-0.1997149043053833</v>
      </c>
      <c r="N55" s="74">
        <v>0</v>
      </c>
      <c r="O55" s="201">
        <v>0</v>
      </c>
      <c r="P55" s="526" t="s">
        <v>127</v>
      </c>
      <c r="Q55" s="52">
        <v>22732</v>
      </c>
    </row>
    <row r="56" spans="1:17" ht="15" customHeight="1" x14ac:dyDescent="0.25">
      <c r="A56" s="64"/>
      <c r="B56" s="64" t="s">
        <v>275</v>
      </c>
      <c r="C56" s="176">
        <v>1409313.6099999999</v>
      </c>
      <c r="D56" s="180">
        <v>2788340.31</v>
      </c>
      <c r="E56" s="65">
        <v>2146524.0499999998</v>
      </c>
      <c r="F56" s="387">
        <f t="shared" si="5"/>
        <v>0.76982140318446268</v>
      </c>
      <c r="G56" s="65">
        <v>658731.97</v>
      </c>
      <c r="H56" s="387">
        <f t="shared" si="1"/>
        <v>0.23624518414683751</v>
      </c>
      <c r="I56" s="65">
        <v>0</v>
      </c>
      <c r="J56" s="404">
        <f t="shared" si="2"/>
        <v>0</v>
      </c>
      <c r="K56" s="74">
        <v>795673.44000002742</v>
      </c>
      <c r="L56" s="201">
        <v>0.10371812765702106</v>
      </c>
      <c r="M56" s="560">
        <f t="shared" si="3"/>
        <v>-0.17210762998451068</v>
      </c>
      <c r="N56" s="74">
        <v>0</v>
      </c>
      <c r="O56" s="201">
        <v>0</v>
      </c>
      <c r="P56" s="526" t="s">
        <v>127</v>
      </c>
      <c r="Q56" s="53" t="s">
        <v>276</v>
      </c>
    </row>
    <row r="57" spans="1:17" ht="15" customHeight="1" x14ac:dyDescent="0.25">
      <c r="A57" s="60"/>
      <c r="B57" s="60" t="s">
        <v>277</v>
      </c>
      <c r="C57" s="175">
        <v>1932253.17</v>
      </c>
      <c r="D57" s="179">
        <v>1941891.49</v>
      </c>
      <c r="E57" s="63">
        <v>746886.8</v>
      </c>
      <c r="F57" s="388">
        <f t="shared" si="5"/>
        <v>0.38461819511861606</v>
      </c>
      <c r="G57" s="445">
        <v>139886.79999999999</v>
      </c>
      <c r="H57" s="388">
        <f t="shared" si="1"/>
        <v>7.2036362855681491E-2</v>
      </c>
      <c r="I57" s="63">
        <v>2487.41</v>
      </c>
      <c r="J57" s="405">
        <f t="shared" si="2"/>
        <v>1.2809212115142438E-3</v>
      </c>
      <c r="K57" s="74">
        <v>111599.18</v>
      </c>
      <c r="L57" s="201">
        <v>5.7871205244791779E-2</v>
      </c>
      <c r="M57" s="201">
        <f t="shared" si="3"/>
        <v>0.25347515994293146</v>
      </c>
      <c r="N57" s="74">
        <v>8699.18</v>
      </c>
      <c r="O57" s="201">
        <v>4.5110728523398451E-3</v>
      </c>
      <c r="P57" s="526">
        <f t="shared" si="4"/>
        <v>-0.71406385429431285</v>
      </c>
      <c r="Q57" s="52">
        <v>230</v>
      </c>
    </row>
    <row r="58" spans="1:17" ht="15" customHeight="1" x14ac:dyDescent="0.25">
      <c r="A58" s="62"/>
      <c r="B58" s="62" t="s">
        <v>278</v>
      </c>
      <c r="C58" s="175">
        <v>811990.31</v>
      </c>
      <c r="D58" s="179">
        <v>800764.63</v>
      </c>
      <c r="E58" s="63">
        <v>346948.8</v>
      </c>
      <c r="F58" s="122">
        <f t="shared" si="5"/>
        <v>0.4332718841490289</v>
      </c>
      <c r="G58" s="446">
        <v>346948.8</v>
      </c>
      <c r="H58" s="122">
        <f t="shared" si="1"/>
        <v>0.4332718841490289</v>
      </c>
      <c r="I58" s="63">
        <v>14034.76</v>
      </c>
      <c r="J58" s="185">
        <f t="shared" si="2"/>
        <v>1.7526698200943266E-2</v>
      </c>
      <c r="K58" s="74">
        <v>194679</v>
      </c>
      <c r="L58" s="201">
        <v>0.20104262430171072</v>
      </c>
      <c r="M58" s="201">
        <f t="shared" si="3"/>
        <v>0.78215832216109593</v>
      </c>
      <c r="N58" s="74">
        <v>4705</v>
      </c>
      <c r="O58" s="201">
        <v>4.8587960043946646E-3</v>
      </c>
      <c r="P58" s="526">
        <f t="shared" si="4"/>
        <v>1.9829458023379383</v>
      </c>
      <c r="Q58" s="52">
        <v>231</v>
      </c>
    </row>
    <row r="59" spans="1:17" ht="15" customHeight="1" x14ac:dyDescent="0.25">
      <c r="A59" s="64"/>
      <c r="B59" s="64" t="s">
        <v>279</v>
      </c>
      <c r="C59" s="176">
        <v>347956.93</v>
      </c>
      <c r="D59" s="180">
        <v>351356.93</v>
      </c>
      <c r="E59" s="65">
        <v>217000</v>
      </c>
      <c r="F59" s="387">
        <f t="shared" si="5"/>
        <v>0.61760557846404229</v>
      </c>
      <c r="G59" s="447">
        <v>0</v>
      </c>
      <c r="H59" s="387">
        <f>+G59/D59</f>
        <v>0</v>
      </c>
      <c r="I59" s="65">
        <v>0</v>
      </c>
      <c r="J59" s="404">
        <f t="shared" si="2"/>
        <v>0</v>
      </c>
      <c r="K59" s="74">
        <v>0</v>
      </c>
      <c r="L59" s="201">
        <v>0</v>
      </c>
      <c r="M59" s="201" t="s">
        <v>127</v>
      </c>
      <c r="N59" s="74">
        <v>0</v>
      </c>
      <c r="O59" s="201">
        <v>0</v>
      </c>
      <c r="P59" s="526" t="s">
        <v>127</v>
      </c>
      <c r="Q59" s="52">
        <v>233</v>
      </c>
    </row>
    <row r="60" spans="1:17" ht="15" customHeight="1" x14ac:dyDescent="0.25">
      <c r="A60" s="48"/>
      <c r="B60" s="48" t="s">
        <v>280</v>
      </c>
      <c r="C60" s="168" t="s">
        <v>127</v>
      </c>
      <c r="D60" s="509"/>
      <c r="E60" s="49"/>
      <c r="F60" s="228" t="s">
        <v>127</v>
      </c>
      <c r="G60" s="49"/>
      <c r="H60" s="70" t="s">
        <v>127</v>
      </c>
      <c r="I60" s="49"/>
      <c r="J60" s="164" t="s">
        <v>127</v>
      </c>
      <c r="K60" s="74"/>
      <c r="L60" s="201" t="s">
        <v>127</v>
      </c>
      <c r="M60" s="230" t="s">
        <v>127</v>
      </c>
      <c r="N60" s="74"/>
      <c r="O60" s="201" t="s">
        <v>127</v>
      </c>
      <c r="P60" s="549" t="s">
        <v>127</v>
      </c>
      <c r="Q60" s="52" t="s">
        <v>517</v>
      </c>
    </row>
    <row r="61" spans="1:17" ht="15" customHeight="1" x14ac:dyDescent="0.25">
      <c r="A61" s="481"/>
      <c r="B61" s="75" t="s">
        <v>231</v>
      </c>
      <c r="C61" s="154">
        <f>SUM(C12:C42,C47:C60)</f>
        <v>602966598.18999982</v>
      </c>
      <c r="D61" s="144">
        <f>SUM(D12:D42,D47:D60)</f>
        <v>600063490.94999981</v>
      </c>
      <c r="E61" s="76">
        <f>SUM(E12:E42,E47:E60)</f>
        <v>155531446.67000008</v>
      </c>
      <c r="F61" s="82">
        <f>+E61/D61</f>
        <v>0.25919165057645493</v>
      </c>
      <c r="G61" s="76">
        <f>SUM(G12:G42,G47:G60)</f>
        <v>129527638.51000001</v>
      </c>
      <c r="H61" s="82">
        <f t="shared" si="1"/>
        <v>0.21585655595366471</v>
      </c>
      <c r="I61" s="76">
        <f>SUM(I12:I42,I47:I60)</f>
        <v>744618.87000000011</v>
      </c>
      <c r="J61" s="162">
        <f t="shared" si="2"/>
        <v>1.2409001401187485E-3</v>
      </c>
      <c r="K61" s="144">
        <f>SUM(K12:K42,K47:K60)</f>
        <v>356107311.65000004</v>
      </c>
      <c r="L61" s="204">
        <v>0.53437614290492852</v>
      </c>
      <c r="M61" s="82">
        <f t="shared" si="3"/>
        <v>-0.63626796116641882</v>
      </c>
      <c r="N61" s="636">
        <f>SUM(N12:N42,N47:N60)</f>
        <v>1159155.8299999998</v>
      </c>
      <c r="O61" s="204">
        <v>1.7394341570553399E-3</v>
      </c>
      <c r="P61" s="204">
        <f>+I61/N61-1</f>
        <v>-0.35761969984656838</v>
      </c>
    </row>
    <row r="62" spans="1:17" ht="15" customHeight="1" x14ac:dyDescent="0.25">
      <c r="A62" s="73"/>
      <c r="B62" s="73" t="s">
        <v>335</v>
      </c>
      <c r="C62" s="177">
        <v>15898635.050000001</v>
      </c>
      <c r="D62" s="181">
        <v>15898635.050000001</v>
      </c>
      <c r="E62" s="74">
        <v>48493.75</v>
      </c>
      <c r="F62" s="388">
        <f>+E62/D62</f>
        <v>3.0501832294087408E-3</v>
      </c>
      <c r="G62" s="74">
        <v>48493.75</v>
      </c>
      <c r="H62" s="388">
        <f t="shared" si="1"/>
        <v>3.0501832294087408E-3</v>
      </c>
      <c r="I62" s="74">
        <v>48493.75</v>
      </c>
      <c r="J62" s="405">
        <f t="shared" si="2"/>
        <v>3.0501832294087408E-3</v>
      </c>
      <c r="K62" s="74">
        <v>71869.69</v>
      </c>
      <c r="L62" s="526">
        <v>3.7452069963469893E-3</v>
      </c>
      <c r="M62" s="526">
        <f t="shared" si="3"/>
        <v>-0.32525449880192892</v>
      </c>
      <c r="N62" s="74">
        <v>71869.69</v>
      </c>
      <c r="O62" s="526">
        <v>3.7452069963469893E-3</v>
      </c>
      <c r="P62" s="526">
        <f>+I62/N62-1</f>
        <v>-0.32525449880192892</v>
      </c>
      <c r="Q62" s="52" t="s">
        <v>337</v>
      </c>
    </row>
    <row r="63" spans="1:17" ht="15" customHeight="1" x14ac:dyDescent="0.25">
      <c r="A63" s="62"/>
      <c r="B63" s="62" t="s">
        <v>336</v>
      </c>
      <c r="C63" s="175">
        <v>280000</v>
      </c>
      <c r="D63" s="179">
        <v>280000</v>
      </c>
      <c r="E63" s="63">
        <v>758.31</v>
      </c>
      <c r="F63" s="122">
        <f>+E63/D63</f>
        <v>2.7082499999999997E-3</v>
      </c>
      <c r="G63" s="63">
        <v>758.31</v>
      </c>
      <c r="H63" s="122">
        <f t="shared" si="1"/>
        <v>2.7082499999999997E-3</v>
      </c>
      <c r="I63" s="63">
        <v>758.31</v>
      </c>
      <c r="J63" s="185">
        <f t="shared" si="2"/>
        <v>2.7082499999999997E-3</v>
      </c>
      <c r="K63" s="74">
        <v>525.38</v>
      </c>
      <c r="L63" s="526">
        <v>1.8763571428571429E-3</v>
      </c>
      <c r="M63" s="526">
        <f t="shared" si="3"/>
        <v>0.443355285697971</v>
      </c>
      <c r="N63" s="74">
        <v>525.38</v>
      </c>
      <c r="O63" s="526">
        <v>1.8763571428571429E-3</v>
      </c>
      <c r="P63" s="526">
        <f>+I63/N63-1</f>
        <v>0.443355285697971</v>
      </c>
      <c r="Q63" s="52" t="s">
        <v>338</v>
      </c>
    </row>
    <row r="64" spans="1:17" ht="15" customHeight="1" x14ac:dyDescent="0.25">
      <c r="A64" s="71"/>
      <c r="B64" s="500" t="s">
        <v>178</v>
      </c>
      <c r="C64" s="373">
        <v>250000</v>
      </c>
      <c r="D64" s="182">
        <v>250000</v>
      </c>
      <c r="E64" s="72">
        <v>0</v>
      </c>
      <c r="F64" s="228">
        <f>+E64/D64</f>
        <v>0</v>
      </c>
      <c r="G64" s="72">
        <v>0</v>
      </c>
      <c r="H64" s="228">
        <f t="shared" si="1"/>
        <v>0</v>
      </c>
      <c r="I64" s="72">
        <v>0</v>
      </c>
      <c r="J64" s="186">
        <f t="shared" si="2"/>
        <v>0</v>
      </c>
      <c r="K64" s="74">
        <v>0</v>
      </c>
      <c r="L64" s="526">
        <v>0</v>
      </c>
      <c r="M64" s="527" t="e">
        <f t="shared" si="3"/>
        <v>#DIV/0!</v>
      </c>
      <c r="N64" s="74">
        <v>0</v>
      </c>
      <c r="O64" s="526">
        <v>0</v>
      </c>
      <c r="P64" s="202" t="e">
        <f>+I64/N64-1</f>
        <v>#DIV/0!</v>
      </c>
      <c r="Q64" s="52">
        <v>352</v>
      </c>
    </row>
    <row r="65" spans="1:19" ht="15" customHeight="1" thickBot="1" x14ac:dyDescent="0.3">
      <c r="A65" s="481"/>
      <c r="B65" s="474" t="s">
        <v>2</v>
      </c>
      <c r="C65" s="158">
        <f>SUM(C62:C64)</f>
        <v>16428635.050000001</v>
      </c>
      <c r="D65" s="161">
        <f t="shared" ref="D65:I65" si="9">SUM(D62:D64)</f>
        <v>16428635.050000001</v>
      </c>
      <c r="E65" s="166">
        <f t="shared" si="9"/>
        <v>49252.06</v>
      </c>
      <c r="F65" s="357">
        <f>+E65/D65</f>
        <v>2.9979398684128657E-3</v>
      </c>
      <c r="G65" s="166">
        <f t="shared" si="9"/>
        <v>49252.06</v>
      </c>
      <c r="H65" s="357">
        <f t="shared" si="1"/>
        <v>2.9979398684128657E-3</v>
      </c>
      <c r="I65" s="166">
        <f t="shared" si="9"/>
        <v>49252.06</v>
      </c>
      <c r="J65" s="167">
        <f t="shared" si="2"/>
        <v>2.9979398684128657E-3</v>
      </c>
      <c r="K65" s="532">
        <f>SUM(K62:K64)</f>
        <v>72395.070000000007</v>
      </c>
      <c r="L65" s="533">
        <v>3.671190964100205E-3</v>
      </c>
      <c r="M65" s="533">
        <f t="shared" si="3"/>
        <v>-0.31967660228797357</v>
      </c>
      <c r="N65" s="532">
        <f>SUM(N62:N64)</f>
        <v>72395.070000000007</v>
      </c>
      <c r="O65" s="533">
        <v>3.671190964100205E-3</v>
      </c>
      <c r="P65" s="533">
        <f>+I65/N65-1</f>
        <v>-0.31967660228797357</v>
      </c>
      <c r="Q65" s="53">
        <v>3</v>
      </c>
    </row>
    <row r="67" spans="1:19" ht="14.4" thickBot="1" x14ac:dyDescent="0.3">
      <c r="A67" s="7" t="s">
        <v>224</v>
      </c>
      <c r="N67" s="89"/>
    </row>
    <row r="68" spans="1:19" x14ac:dyDescent="0.25">
      <c r="A68" s="8" t="s">
        <v>281</v>
      </c>
      <c r="C68" s="156" t="s">
        <v>826</v>
      </c>
      <c r="D68" s="711" t="s">
        <v>828</v>
      </c>
      <c r="E68" s="709"/>
      <c r="F68" s="709"/>
      <c r="G68" s="709"/>
      <c r="H68" s="709"/>
      <c r="I68" s="709"/>
      <c r="J68" s="710"/>
      <c r="K68" s="717" t="s">
        <v>829</v>
      </c>
      <c r="L68" s="718"/>
      <c r="M68" s="718"/>
      <c r="N68" s="718"/>
      <c r="O68" s="718"/>
      <c r="P68" s="719"/>
    </row>
    <row r="69" spans="1:19" x14ac:dyDescent="0.25">
      <c r="C69" s="149">
        <v>1</v>
      </c>
      <c r="D69" s="140">
        <v>2</v>
      </c>
      <c r="E69" s="79">
        <v>3</v>
      </c>
      <c r="F69" s="80" t="s">
        <v>36</v>
      </c>
      <c r="G69" s="79">
        <v>4</v>
      </c>
      <c r="H69" s="80" t="s">
        <v>37</v>
      </c>
      <c r="I69" s="79">
        <v>5</v>
      </c>
      <c r="J69" s="141" t="s">
        <v>38</v>
      </c>
      <c r="K69" s="79" t="s">
        <v>521</v>
      </c>
      <c r="L69" s="80" t="s">
        <v>522</v>
      </c>
      <c r="M69" s="80" t="s">
        <v>523</v>
      </c>
      <c r="N69" s="79" t="s">
        <v>39</v>
      </c>
      <c r="O69" s="80" t="s">
        <v>40</v>
      </c>
      <c r="P69" s="141" t="s">
        <v>350</v>
      </c>
    </row>
    <row r="70" spans="1:19" ht="26.4" x14ac:dyDescent="0.25">
      <c r="A70" s="1"/>
      <c r="B70" s="2" t="s">
        <v>148</v>
      </c>
      <c r="C70" s="150" t="s">
        <v>13</v>
      </c>
      <c r="D70" s="104" t="s">
        <v>339</v>
      </c>
      <c r="E70" s="81" t="s">
        <v>15</v>
      </c>
      <c r="F70" s="81" t="s">
        <v>18</v>
      </c>
      <c r="G70" s="81" t="s">
        <v>16</v>
      </c>
      <c r="H70" s="81" t="s">
        <v>18</v>
      </c>
      <c r="I70" s="81" t="s">
        <v>17</v>
      </c>
      <c r="J70" s="105" t="s">
        <v>18</v>
      </c>
      <c r="K70" s="81" t="s">
        <v>16</v>
      </c>
      <c r="L70" s="81" t="s">
        <v>18</v>
      </c>
      <c r="M70" s="81" t="s">
        <v>823</v>
      </c>
      <c r="N70" s="510" t="s">
        <v>17</v>
      </c>
      <c r="O70" s="81" t="s">
        <v>18</v>
      </c>
      <c r="P70" s="525" t="s">
        <v>823</v>
      </c>
      <c r="Q70" s="51" t="s">
        <v>159</v>
      </c>
      <c r="S70" s="338"/>
    </row>
    <row r="71" spans="1:19" ht="15" customHeight="1" x14ac:dyDescent="0.25">
      <c r="A71" s="19"/>
      <c r="B71" s="19" t="s">
        <v>284</v>
      </c>
      <c r="C71" s="454">
        <v>26769829</v>
      </c>
      <c r="D71" s="181">
        <v>29896752.079999998</v>
      </c>
      <c r="E71" s="74">
        <v>26769829</v>
      </c>
      <c r="F71" s="391">
        <f t="shared" ref="F71:F94" si="10">+E71/D71</f>
        <v>0.89540927149435023</v>
      </c>
      <c r="G71" s="74">
        <v>26769829</v>
      </c>
      <c r="H71" s="391">
        <f>+G71/D71</f>
        <v>0.89540927149435023</v>
      </c>
      <c r="I71" s="74">
        <v>3100000</v>
      </c>
      <c r="J71" s="329">
        <f>I71/D71</f>
        <v>0.10369019322583219</v>
      </c>
      <c r="K71" s="74">
        <v>1500000</v>
      </c>
      <c r="L71" s="526">
        <v>5.9773270421567729E-2</v>
      </c>
      <c r="M71" s="527">
        <f t="shared" ref="M71:M145" si="11">+G71/K71-1</f>
        <v>16.846552666666668</v>
      </c>
      <c r="N71" s="74">
        <v>1500000</v>
      </c>
      <c r="O71" s="201">
        <v>5.9773270421567729E-2</v>
      </c>
      <c r="P71" s="201">
        <f>+I71/N71-1</f>
        <v>1.0666666666666669</v>
      </c>
      <c r="Q71" s="53" t="s">
        <v>352</v>
      </c>
      <c r="S71" s="337"/>
    </row>
    <row r="72" spans="1:19" ht="15" customHeight="1" x14ac:dyDescent="0.25">
      <c r="A72" s="20"/>
      <c r="B72" s="20" t="s">
        <v>285</v>
      </c>
      <c r="C72" s="175">
        <v>0</v>
      </c>
      <c r="D72" s="181">
        <v>5557859.0599999996</v>
      </c>
      <c r="E72" s="74">
        <v>0</v>
      </c>
      <c r="F72" s="391" t="s">
        <v>127</v>
      </c>
      <c r="G72" s="74">
        <v>0</v>
      </c>
      <c r="H72" s="391" t="s">
        <v>127</v>
      </c>
      <c r="I72" s="74">
        <v>0</v>
      </c>
      <c r="J72" s="329" t="s">
        <v>127</v>
      </c>
      <c r="K72" s="74">
        <v>0</v>
      </c>
      <c r="L72" s="526">
        <v>0</v>
      </c>
      <c r="M72" s="527" t="s">
        <v>127</v>
      </c>
      <c r="N72" s="74">
        <v>0</v>
      </c>
      <c r="O72" s="201">
        <v>0</v>
      </c>
      <c r="P72" s="202" t="s">
        <v>127</v>
      </c>
      <c r="Q72" s="53" t="s">
        <v>353</v>
      </c>
      <c r="S72" s="337"/>
    </row>
    <row r="73" spans="1:19" ht="15" customHeight="1" x14ac:dyDescent="0.25">
      <c r="A73" s="20"/>
      <c r="B73" s="20" t="s">
        <v>286</v>
      </c>
      <c r="C73" s="175">
        <v>50427657.619999997</v>
      </c>
      <c r="D73" s="181">
        <v>49939230.729999997</v>
      </c>
      <c r="E73" s="74">
        <v>1300000</v>
      </c>
      <c r="F73" s="392">
        <f t="shared" si="10"/>
        <v>2.6031638473338576E-2</v>
      </c>
      <c r="G73" s="74">
        <v>1300000</v>
      </c>
      <c r="H73" s="392">
        <f t="shared" ref="H73:H94" si="12">+G73/D73</f>
        <v>2.6031638473338576E-2</v>
      </c>
      <c r="I73" s="74">
        <v>1300000</v>
      </c>
      <c r="J73" s="406">
        <f t="shared" ref="J73:J94" si="13">I73/D73</f>
        <v>2.6031638473338576E-2</v>
      </c>
      <c r="K73" s="74">
        <v>2500000</v>
      </c>
      <c r="L73" s="526">
        <v>4.9856748976347516E-2</v>
      </c>
      <c r="M73" s="202">
        <f t="shared" si="11"/>
        <v>-0.48</v>
      </c>
      <c r="N73" s="74">
        <v>2500000</v>
      </c>
      <c r="O73" s="201">
        <v>4.9856748976347516E-2</v>
      </c>
      <c r="P73" s="201">
        <f t="shared" ref="P73:P88" si="14">+I73/N73-1</f>
        <v>-0.48</v>
      </c>
      <c r="Q73" s="53" t="s">
        <v>354</v>
      </c>
      <c r="S73" s="337"/>
    </row>
    <row r="74" spans="1:19" ht="15" customHeight="1" x14ac:dyDescent="0.25">
      <c r="A74" s="20"/>
      <c r="B74" s="20" t="s">
        <v>287</v>
      </c>
      <c r="C74" s="175">
        <v>47699101</v>
      </c>
      <c r="D74" s="181">
        <v>52485116.5</v>
      </c>
      <c r="E74" s="74">
        <v>0</v>
      </c>
      <c r="F74" s="392">
        <f t="shared" si="10"/>
        <v>0</v>
      </c>
      <c r="G74" s="74">
        <v>0</v>
      </c>
      <c r="H74" s="392">
        <f t="shared" si="12"/>
        <v>0</v>
      </c>
      <c r="I74" s="74">
        <v>0</v>
      </c>
      <c r="J74" s="406">
        <f t="shared" si="13"/>
        <v>0</v>
      </c>
      <c r="K74" s="74">
        <v>0</v>
      </c>
      <c r="L74" s="526">
        <v>0</v>
      </c>
      <c r="M74" s="202" t="s">
        <v>127</v>
      </c>
      <c r="N74" s="74">
        <v>0</v>
      </c>
      <c r="O74" s="201">
        <v>0</v>
      </c>
      <c r="P74" s="201" t="s">
        <v>127</v>
      </c>
      <c r="Q74" s="53" t="s">
        <v>803</v>
      </c>
      <c r="S74" s="338"/>
    </row>
    <row r="75" spans="1:19" ht="15" customHeight="1" x14ac:dyDescent="0.25">
      <c r="A75" s="20"/>
      <c r="B75" s="20" t="s">
        <v>288</v>
      </c>
      <c r="C75" s="175">
        <v>229633483.99000001</v>
      </c>
      <c r="D75" s="181">
        <v>223709472.99000001</v>
      </c>
      <c r="E75" s="74">
        <v>92456550</v>
      </c>
      <c r="F75" s="392">
        <f t="shared" si="10"/>
        <v>0.41328848870039975</v>
      </c>
      <c r="G75" s="74">
        <v>92456550</v>
      </c>
      <c r="H75" s="392">
        <f t="shared" si="12"/>
        <v>0.41328848870039975</v>
      </c>
      <c r="I75" s="74">
        <v>10500000</v>
      </c>
      <c r="J75" s="406">
        <f t="shared" si="13"/>
        <v>4.6935875623243535E-2</v>
      </c>
      <c r="K75" s="74">
        <v>83180300</v>
      </c>
      <c r="L75" s="526">
        <v>0.60153380732551132</v>
      </c>
      <c r="M75" s="202">
        <f t="shared" si="11"/>
        <v>0.11151979495144881</v>
      </c>
      <c r="N75" s="74">
        <v>13600000</v>
      </c>
      <c r="O75" s="201">
        <v>9.8350929001541881E-2</v>
      </c>
      <c r="P75" s="201">
        <f t="shared" si="14"/>
        <v>-0.2279411764705882</v>
      </c>
      <c r="Q75" s="53" t="s">
        <v>432</v>
      </c>
      <c r="S75" s="337"/>
    </row>
    <row r="76" spans="1:19" ht="15" customHeight="1" x14ac:dyDescent="0.25">
      <c r="A76" s="20"/>
      <c r="B76" s="20" t="s">
        <v>289</v>
      </c>
      <c r="C76" s="175">
        <v>2165090</v>
      </c>
      <c r="D76" s="181">
        <v>2165090</v>
      </c>
      <c r="E76" s="74">
        <v>0</v>
      </c>
      <c r="F76" s="392">
        <f t="shared" si="10"/>
        <v>0</v>
      </c>
      <c r="G76" s="74">
        <v>0</v>
      </c>
      <c r="H76" s="392">
        <f t="shared" si="12"/>
        <v>0</v>
      </c>
      <c r="I76" s="74">
        <v>0</v>
      </c>
      <c r="J76" s="406">
        <f t="shared" si="13"/>
        <v>0</v>
      </c>
      <c r="K76" s="74">
        <v>0</v>
      </c>
      <c r="L76" s="526">
        <v>0</v>
      </c>
      <c r="M76" s="527" t="s">
        <v>127</v>
      </c>
      <c r="N76" s="74">
        <v>0</v>
      </c>
      <c r="O76" s="201">
        <v>0</v>
      </c>
      <c r="P76" s="202" t="s">
        <v>127</v>
      </c>
      <c r="Q76" s="53" t="s">
        <v>355</v>
      </c>
      <c r="S76" s="337"/>
    </row>
    <row r="77" spans="1:19" ht="15" customHeight="1" x14ac:dyDescent="0.25">
      <c r="A77" s="20"/>
      <c r="B77" s="20" t="s">
        <v>290</v>
      </c>
      <c r="C77" s="175">
        <v>8063147</v>
      </c>
      <c r="D77" s="181">
        <v>7488896.9199999999</v>
      </c>
      <c r="E77" s="74">
        <v>0</v>
      </c>
      <c r="F77" s="392">
        <f t="shared" si="10"/>
        <v>0</v>
      </c>
      <c r="G77" s="74">
        <v>0</v>
      </c>
      <c r="H77" s="392">
        <f t="shared" si="12"/>
        <v>0</v>
      </c>
      <c r="I77" s="74">
        <v>0</v>
      </c>
      <c r="J77" s="406">
        <f t="shared" si="13"/>
        <v>0</v>
      </c>
      <c r="K77" s="74">
        <v>0</v>
      </c>
      <c r="L77" s="526">
        <v>0</v>
      </c>
      <c r="M77" s="202" t="s">
        <v>127</v>
      </c>
      <c r="N77" s="74">
        <v>0</v>
      </c>
      <c r="O77" s="201">
        <v>0</v>
      </c>
      <c r="P77" s="202" t="s">
        <v>127</v>
      </c>
      <c r="Q77" s="53" t="s">
        <v>518</v>
      </c>
      <c r="S77" s="337"/>
    </row>
    <row r="78" spans="1:19" ht="15" customHeight="1" x14ac:dyDescent="0.25">
      <c r="A78" s="20"/>
      <c r="B78" s="20" t="s">
        <v>291</v>
      </c>
      <c r="C78" s="175">
        <v>24001703.870000001</v>
      </c>
      <c r="D78" s="181">
        <v>21980760.41</v>
      </c>
      <c r="E78" s="74">
        <v>21980760.41</v>
      </c>
      <c r="F78" s="392">
        <f t="shared" si="10"/>
        <v>1</v>
      </c>
      <c r="G78" s="74">
        <v>21980760.41</v>
      </c>
      <c r="H78" s="392">
        <f t="shared" si="12"/>
        <v>1</v>
      </c>
      <c r="I78" s="74">
        <v>0</v>
      </c>
      <c r="J78" s="406">
        <f t="shared" si="13"/>
        <v>0</v>
      </c>
      <c r="K78" s="74">
        <v>22801618.68</v>
      </c>
      <c r="L78" s="526">
        <v>0.94075178761610057</v>
      </c>
      <c r="M78" s="202">
        <f t="shared" si="11"/>
        <v>-3.5999999891235812E-2</v>
      </c>
      <c r="N78" s="74">
        <v>0</v>
      </c>
      <c r="O78" s="201">
        <v>0</v>
      </c>
      <c r="P78" s="202" t="s">
        <v>127</v>
      </c>
      <c r="Q78" s="53" t="s">
        <v>519</v>
      </c>
      <c r="S78" s="337"/>
    </row>
    <row r="79" spans="1:19" ht="15" customHeight="1" x14ac:dyDescent="0.25">
      <c r="A79" s="58"/>
      <c r="B79" s="58" t="s">
        <v>292</v>
      </c>
      <c r="C79" s="176">
        <v>10525584.129999999</v>
      </c>
      <c r="D79" s="180">
        <v>9736165.129999999</v>
      </c>
      <c r="E79" s="55">
        <v>950000</v>
      </c>
      <c r="F79" s="393">
        <f t="shared" si="10"/>
        <v>9.7574351637973927E-2</v>
      </c>
      <c r="G79" s="55">
        <v>950000</v>
      </c>
      <c r="H79" s="393">
        <f t="shared" si="12"/>
        <v>9.7574351637973927E-2</v>
      </c>
      <c r="I79" s="55">
        <v>950000</v>
      </c>
      <c r="J79" s="407">
        <f t="shared" si="13"/>
        <v>9.7574351637973927E-2</v>
      </c>
      <c r="K79" s="74">
        <v>1500000</v>
      </c>
      <c r="L79" s="526">
        <v>0.1430671909730768</v>
      </c>
      <c r="M79" s="202">
        <f t="shared" si="11"/>
        <v>-0.3666666666666667</v>
      </c>
      <c r="N79" s="74">
        <v>1500000</v>
      </c>
      <c r="O79" s="201">
        <v>0.1430671909730768</v>
      </c>
      <c r="P79" s="201">
        <f t="shared" si="14"/>
        <v>-0.3666666666666667</v>
      </c>
      <c r="Q79" s="312" t="s">
        <v>356</v>
      </c>
      <c r="S79" s="337"/>
    </row>
    <row r="80" spans="1:19" ht="15" customHeight="1" x14ac:dyDescent="0.25">
      <c r="A80" s="48"/>
      <c r="B80" s="48" t="s">
        <v>741</v>
      </c>
      <c r="C80" s="168" t="s">
        <v>127</v>
      </c>
      <c r="D80" s="181"/>
      <c r="E80" s="74"/>
      <c r="F80" s="342" t="s">
        <v>127</v>
      </c>
      <c r="G80" s="74"/>
      <c r="H80" s="342" t="s">
        <v>127</v>
      </c>
      <c r="I80" s="74"/>
      <c r="J80" s="261" t="s">
        <v>127</v>
      </c>
      <c r="K80" s="74"/>
      <c r="L80" s="526" t="s">
        <v>127</v>
      </c>
      <c r="M80" s="527" t="s">
        <v>127</v>
      </c>
      <c r="N80" s="74"/>
      <c r="O80" s="201" t="s">
        <v>127</v>
      </c>
      <c r="P80" s="201" t="s">
        <v>127</v>
      </c>
      <c r="Q80" s="53">
        <v>41099</v>
      </c>
      <c r="S80" s="337"/>
    </row>
    <row r="81" spans="1:19" ht="15" customHeight="1" x14ac:dyDescent="0.25">
      <c r="A81" s="48"/>
      <c r="B81" s="48" t="s">
        <v>749</v>
      </c>
      <c r="C81" s="168" t="s">
        <v>127</v>
      </c>
      <c r="D81" s="181"/>
      <c r="E81" s="74"/>
      <c r="F81" s="342" t="s">
        <v>127</v>
      </c>
      <c r="G81" s="74"/>
      <c r="H81" s="342" t="s">
        <v>127</v>
      </c>
      <c r="I81" s="74"/>
      <c r="J81" s="261" t="s">
        <v>127</v>
      </c>
      <c r="K81" s="74"/>
      <c r="L81" s="526" t="s">
        <v>127</v>
      </c>
      <c r="M81" s="527" t="s">
        <v>127</v>
      </c>
      <c r="N81" s="74"/>
      <c r="O81" s="201" t="s">
        <v>127</v>
      </c>
      <c r="P81" s="202" t="s">
        <v>127</v>
      </c>
      <c r="Q81" s="53">
        <v>42000</v>
      </c>
      <c r="S81" s="337"/>
    </row>
    <row r="82" spans="1:19" ht="15" customHeight="1" x14ac:dyDescent="0.25">
      <c r="A82" s="60"/>
      <c r="B82" s="60" t="s">
        <v>293</v>
      </c>
      <c r="C82" s="461">
        <v>121097984.06999999</v>
      </c>
      <c r="D82" s="181">
        <v>112329233.44</v>
      </c>
      <c r="E82" s="74">
        <v>0</v>
      </c>
      <c r="F82" s="342">
        <f t="shared" si="10"/>
        <v>0</v>
      </c>
      <c r="G82" s="74">
        <v>0</v>
      </c>
      <c r="H82" s="342">
        <f t="shared" si="12"/>
        <v>0</v>
      </c>
      <c r="I82" s="74">
        <v>0</v>
      </c>
      <c r="J82" s="261">
        <f t="shared" si="13"/>
        <v>0</v>
      </c>
      <c r="K82" s="74">
        <v>108854318.93000001</v>
      </c>
      <c r="L82" s="526">
        <v>0.99060607680780677</v>
      </c>
      <c r="M82" s="201">
        <f t="shared" si="11"/>
        <v>-1</v>
      </c>
      <c r="N82" s="74">
        <v>0</v>
      </c>
      <c r="O82" s="201">
        <v>0</v>
      </c>
      <c r="P82" s="201" t="s">
        <v>127</v>
      </c>
      <c r="Q82" s="313" t="s">
        <v>520</v>
      </c>
      <c r="S82" s="337"/>
    </row>
    <row r="83" spans="1:19" ht="15" customHeight="1" x14ac:dyDescent="0.25">
      <c r="A83" s="73"/>
      <c r="B83" s="73" t="s">
        <v>745</v>
      </c>
      <c r="C83" s="177">
        <v>974500</v>
      </c>
      <c r="D83" s="181">
        <v>996918</v>
      </c>
      <c r="E83" s="74">
        <v>0</v>
      </c>
      <c r="F83" s="342">
        <f t="shared" si="10"/>
        <v>0</v>
      </c>
      <c r="G83" s="74">
        <v>0</v>
      </c>
      <c r="H83" s="342">
        <f t="shared" si="12"/>
        <v>0</v>
      </c>
      <c r="I83" s="74">
        <v>0</v>
      </c>
      <c r="J83" s="261">
        <f t="shared" si="13"/>
        <v>0</v>
      </c>
      <c r="K83" s="74">
        <v>0</v>
      </c>
      <c r="L83" s="526">
        <v>0</v>
      </c>
      <c r="M83" s="527" t="s">
        <v>127</v>
      </c>
      <c r="N83" s="74">
        <v>0</v>
      </c>
      <c r="O83" s="201">
        <v>0</v>
      </c>
      <c r="P83" s="202" t="s">
        <v>127</v>
      </c>
      <c r="Q83" s="313">
        <v>44304</v>
      </c>
      <c r="S83" s="337"/>
    </row>
    <row r="84" spans="1:19" ht="15" customHeight="1" x14ac:dyDescent="0.25">
      <c r="A84" s="62"/>
      <c r="B84" s="62" t="s">
        <v>294</v>
      </c>
      <c r="C84" s="175">
        <v>50227097.020000003</v>
      </c>
      <c r="D84" s="181">
        <v>50099483.100000001</v>
      </c>
      <c r="E84" s="74">
        <v>0</v>
      </c>
      <c r="F84" s="342">
        <f t="shared" si="10"/>
        <v>0</v>
      </c>
      <c r="G84" s="74">
        <v>0</v>
      </c>
      <c r="H84" s="342">
        <f t="shared" si="12"/>
        <v>0</v>
      </c>
      <c r="I84" s="74">
        <v>0</v>
      </c>
      <c r="J84" s="261">
        <f t="shared" si="13"/>
        <v>0</v>
      </c>
      <c r="K84" s="74">
        <v>0</v>
      </c>
      <c r="L84" s="526">
        <v>0</v>
      </c>
      <c r="M84" s="201" t="s">
        <v>127</v>
      </c>
      <c r="N84" s="74">
        <v>0</v>
      </c>
      <c r="O84" s="201">
        <v>0</v>
      </c>
      <c r="P84" s="201" t="s">
        <v>127</v>
      </c>
      <c r="Q84" s="53" t="s">
        <v>357</v>
      </c>
      <c r="S84" s="337"/>
    </row>
    <row r="85" spans="1:19" ht="15" customHeight="1" x14ac:dyDescent="0.25">
      <c r="A85" s="62"/>
      <c r="B85" s="62" t="s">
        <v>295</v>
      </c>
      <c r="C85" s="175">
        <v>6339474.54</v>
      </c>
      <c r="D85" s="181">
        <v>6330139.5499999998</v>
      </c>
      <c r="E85" s="74">
        <v>0</v>
      </c>
      <c r="F85" s="342">
        <f t="shared" si="10"/>
        <v>0</v>
      </c>
      <c r="G85" s="74">
        <v>0</v>
      </c>
      <c r="H85" s="342">
        <f t="shared" si="12"/>
        <v>0</v>
      </c>
      <c r="I85" s="74">
        <v>0</v>
      </c>
      <c r="J85" s="261">
        <f t="shared" si="13"/>
        <v>0</v>
      </c>
      <c r="K85" s="74">
        <v>0</v>
      </c>
      <c r="L85" s="526">
        <v>0</v>
      </c>
      <c r="M85" s="202" t="s">
        <v>127</v>
      </c>
      <c r="N85" s="74">
        <v>0</v>
      </c>
      <c r="O85" s="201">
        <v>0</v>
      </c>
      <c r="P85" s="201" t="s">
        <v>127</v>
      </c>
      <c r="Q85" s="53" t="s">
        <v>358</v>
      </c>
      <c r="S85" s="337"/>
    </row>
    <row r="86" spans="1:19" ht="15" customHeight="1" x14ac:dyDescent="0.25">
      <c r="A86" s="64"/>
      <c r="B86" s="64" t="s">
        <v>296</v>
      </c>
      <c r="C86" s="176">
        <v>682526</v>
      </c>
      <c r="D86" s="181">
        <v>632826</v>
      </c>
      <c r="E86" s="63">
        <v>0</v>
      </c>
      <c r="F86" s="394">
        <f t="shared" si="10"/>
        <v>0</v>
      </c>
      <c r="G86" s="63">
        <v>0</v>
      </c>
      <c r="H86" s="394">
        <f t="shared" si="12"/>
        <v>0</v>
      </c>
      <c r="I86" s="63">
        <v>0</v>
      </c>
      <c r="J86" s="261">
        <f t="shared" si="13"/>
        <v>0</v>
      </c>
      <c r="K86" s="74">
        <v>0</v>
      </c>
      <c r="L86" s="526">
        <v>0</v>
      </c>
      <c r="M86" s="202" t="s">
        <v>127</v>
      </c>
      <c r="N86" s="74">
        <v>0</v>
      </c>
      <c r="O86" s="201">
        <v>0</v>
      </c>
      <c r="P86" s="202" t="s">
        <v>127</v>
      </c>
      <c r="Q86" s="53" t="s">
        <v>359</v>
      </c>
      <c r="S86" s="337"/>
    </row>
    <row r="87" spans="1:19" ht="15" customHeight="1" x14ac:dyDescent="0.25">
      <c r="A87" s="48"/>
      <c r="B87" s="48" t="s">
        <v>813</v>
      </c>
      <c r="C87" s="168">
        <v>5702319</v>
      </c>
      <c r="D87" s="181">
        <v>0</v>
      </c>
      <c r="E87" s="49">
        <v>0</v>
      </c>
      <c r="F87" s="251" t="s">
        <v>127</v>
      </c>
      <c r="G87" s="49">
        <v>0</v>
      </c>
      <c r="H87" s="251" t="s">
        <v>127</v>
      </c>
      <c r="I87" s="49">
        <v>0</v>
      </c>
      <c r="J87" s="473" t="s">
        <v>127</v>
      </c>
      <c r="K87" s="74">
        <v>0</v>
      </c>
      <c r="L87" s="526" t="s">
        <v>127</v>
      </c>
      <c r="M87" s="202" t="s">
        <v>127</v>
      </c>
      <c r="N87" s="74">
        <v>0</v>
      </c>
      <c r="O87" s="201" t="s">
        <v>127</v>
      </c>
      <c r="P87" s="202" t="s">
        <v>127</v>
      </c>
      <c r="Q87" s="53">
        <v>44340</v>
      </c>
      <c r="S87" s="337"/>
    </row>
    <row r="88" spans="1:19" ht="15" customHeight="1" x14ac:dyDescent="0.25">
      <c r="A88" s="60"/>
      <c r="B88" s="60" t="s">
        <v>297</v>
      </c>
      <c r="C88" s="177">
        <v>38918866.859999999</v>
      </c>
      <c r="D88" s="181">
        <v>39210664.760000005</v>
      </c>
      <c r="E88" s="74">
        <v>8440000</v>
      </c>
      <c r="F88" s="342">
        <f t="shared" si="10"/>
        <v>0.21524756215329208</v>
      </c>
      <c r="G88" s="74">
        <v>8440000</v>
      </c>
      <c r="H88" s="342">
        <f t="shared" si="12"/>
        <v>0.21524756215329208</v>
      </c>
      <c r="I88" s="74">
        <v>7500000</v>
      </c>
      <c r="J88" s="473">
        <f t="shared" si="13"/>
        <v>0.19127449243479744</v>
      </c>
      <c r="K88" s="74">
        <v>5565000</v>
      </c>
      <c r="L88" s="526">
        <v>0.15015667639023741</v>
      </c>
      <c r="M88" s="202">
        <f t="shared" si="11"/>
        <v>0.51662174303683739</v>
      </c>
      <c r="N88" s="74">
        <v>5500000</v>
      </c>
      <c r="O88" s="201">
        <v>0.148402824824134</v>
      </c>
      <c r="P88" s="202">
        <f t="shared" si="14"/>
        <v>0.36363636363636354</v>
      </c>
      <c r="Q88" s="314" t="s">
        <v>748</v>
      </c>
      <c r="S88" s="337"/>
    </row>
    <row r="89" spans="1:19" ht="15" customHeight="1" x14ac:dyDescent="0.25">
      <c r="A89" s="62"/>
      <c r="B89" s="62" t="s">
        <v>298</v>
      </c>
      <c r="C89" s="175">
        <v>17144480</v>
      </c>
      <c r="D89" s="181">
        <v>16475000</v>
      </c>
      <c r="E89" s="74">
        <v>0</v>
      </c>
      <c r="F89" s="342">
        <f t="shared" si="10"/>
        <v>0</v>
      </c>
      <c r="G89" s="74">
        <v>0</v>
      </c>
      <c r="H89" s="342">
        <f t="shared" si="12"/>
        <v>0</v>
      </c>
      <c r="I89" s="74">
        <v>0</v>
      </c>
      <c r="J89" s="408">
        <f t="shared" si="13"/>
        <v>0</v>
      </c>
      <c r="K89" s="74">
        <v>0</v>
      </c>
      <c r="L89" s="526">
        <v>0</v>
      </c>
      <c r="M89" s="202" t="s">
        <v>127</v>
      </c>
      <c r="N89" s="74">
        <v>0</v>
      </c>
      <c r="O89" s="201">
        <v>0</v>
      </c>
      <c r="P89" s="202" t="s">
        <v>127</v>
      </c>
      <c r="Q89" s="53" t="s">
        <v>360</v>
      </c>
      <c r="S89" s="337"/>
    </row>
    <row r="90" spans="1:19" ht="15" customHeight="1" x14ac:dyDescent="0.25">
      <c r="A90" s="62"/>
      <c r="B90" s="62" t="s">
        <v>742</v>
      </c>
      <c r="C90" s="175" t="s">
        <v>127</v>
      </c>
      <c r="D90" s="181"/>
      <c r="E90" s="74"/>
      <c r="F90" s="342" t="s">
        <v>127</v>
      </c>
      <c r="G90" s="74"/>
      <c r="H90" s="342" t="s">
        <v>127</v>
      </c>
      <c r="I90" s="74"/>
      <c r="J90" s="408" t="s">
        <v>127</v>
      </c>
      <c r="K90" s="74"/>
      <c r="L90" s="526" t="s">
        <v>127</v>
      </c>
      <c r="M90" s="202" t="s">
        <v>127</v>
      </c>
      <c r="N90" s="74"/>
      <c r="O90" s="201" t="s">
        <v>127</v>
      </c>
      <c r="P90" s="202" t="s">
        <v>127</v>
      </c>
      <c r="Q90" s="53">
        <v>44411</v>
      </c>
      <c r="S90" s="337"/>
    </row>
    <row r="91" spans="1:19" ht="15" customHeight="1" x14ac:dyDescent="0.25">
      <c r="A91" s="62"/>
      <c r="B91" s="62" t="s">
        <v>750</v>
      </c>
      <c r="C91" s="175" t="s">
        <v>127</v>
      </c>
      <c r="D91" s="181"/>
      <c r="E91" s="74"/>
      <c r="F91" s="342" t="s">
        <v>127</v>
      </c>
      <c r="G91" s="74"/>
      <c r="H91" s="342" t="s">
        <v>127</v>
      </c>
      <c r="I91" s="74"/>
      <c r="J91" s="408" t="s">
        <v>127</v>
      </c>
      <c r="K91" s="74"/>
      <c r="L91" s="526" t="s">
        <v>127</v>
      </c>
      <c r="M91" s="202" t="s">
        <v>127</v>
      </c>
      <c r="N91" s="74"/>
      <c r="O91" s="201" t="s">
        <v>127</v>
      </c>
      <c r="P91" s="202" t="s">
        <v>127</v>
      </c>
      <c r="Q91" s="53">
        <v>44412</v>
      </c>
      <c r="S91" s="337"/>
    </row>
    <row r="92" spans="1:19" ht="15" customHeight="1" x14ac:dyDescent="0.25">
      <c r="A92" s="62"/>
      <c r="B92" s="62" t="s">
        <v>299</v>
      </c>
      <c r="C92" s="175">
        <v>55924889</v>
      </c>
      <c r="D92" s="181">
        <v>49886576</v>
      </c>
      <c r="E92" s="74">
        <v>1039000</v>
      </c>
      <c r="F92" s="342">
        <f t="shared" si="10"/>
        <v>2.0827246191440357E-2</v>
      </c>
      <c r="G92" s="74">
        <v>1039000</v>
      </c>
      <c r="H92" s="342">
        <f t="shared" si="12"/>
        <v>2.0827246191440357E-2</v>
      </c>
      <c r="I92" s="74">
        <v>0</v>
      </c>
      <c r="J92" s="473">
        <f t="shared" si="13"/>
        <v>0</v>
      </c>
      <c r="K92" s="74">
        <v>0</v>
      </c>
      <c r="L92" s="526">
        <v>0</v>
      </c>
      <c r="M92" s="202" t="s">
        <v>127</v>
      </c>
      <c r="N92" s="74">
        <v>0</v>
      </c>
      <c r="O92" s="201">
        <v>0</v>
      </c>
      <c r="P92" s="202" t="s">
        <v>127</v>
      </c>
      <c r="Q92" s="52" t="s">
        <v>361</v>
      </c>
      <c r="S92" s="337"/>
    </row>
    <row r="93" spans="1:19" ht="15" customHeight="1" x14ac:dyDescent="0.25">
      <c r="A93" s="62"/>
      <c r="B93" s="62" t="s">
        <v>300</v>
      </c>
      <c r="C93" s="175">
        <v>2726590</v>
      </c>
      <c r="D93" s="181">
        <v>2572999.42</v>
      </c>
      <c r="E93" s="74">
        <v>0</v>
      </c>
      <c r="F93" s="342">
        <f t="shared" si="10"/>
        <v>0</v>
      </c>
      <c r="G93" s="74">
        <v>0</v>
      </c>
      <c r="H93" s="342">
        <f t="shared" si="12"/>
        <v>0</v>
      </c>
      <c r="I93" s="74">
        <v>0</v>
      </c>
      <c r="J93" s="408">
        <f t="shared" si="13"/>
        <v>0</v>
      </c>
      <c r="K93" s="74">
        <v>0</v>
      </c>
      <c r="L93" s="526">
        <v>0</v>
      </c>
      <c r="M93" s="202" t="s">
        <v>127</v>
      </c>
      <c r="N93" s="74">
        <v>0</v>
      </c>
      <c r="O93" s="201">
        <v>0</v>
      </c>
      <c r="P93" s="202" t="s">
        <v>127</v>
      </c>
      <c r="Q93" s="53" t="s">
        <v>362</v>
      </c>
      <c r="S93" s="337"/>
    </row>
    <row r="94" spans="1:19" ht="15" customHeight="1" x14ac:dyDescent="0.25">
      <c r="A94" s="62"/>
      <c r="B94" s="62" t="s">
        <v>301</v>
      </c>
      <c r="C94" s="175">
        <v>3137026</v>
      </c>
      <c r="D94" s="181">
        <v>2978779</v>
      </c>
      <c r="E94" s="74">
        <v>0</v>
      </c>
      <c r="F94" s="394">
        <f t="shared" si="10"/>
        <v>0</v>
      </c>
      <c r="G94" s="74">
        <v>0</v>
      </c>
      <c r="H94" s="394">
        <f t="shared" si="12"/>
        <v>0</v>
      </c>
      <c r="I94" s="74">
        <v>0</v>
      </c>
      <c r="J94" s="408">
        <f t="shared" si="13"/>
        <v>0</v>
      </c>
      <c r="K94" s="74">
        <v>475600</v>
      </c>
      <c r="L94" s="526">
        <v>0.12735316161721377</v>
      </c>
      <c r="M94" s="202">
        <f t="shared" si="11"/>
        <v>-1</v>
      </c>
      <c r="N94" s="74">
        <v>0</v>
      </c>
      <c r="O94" s="201">
        <v>0</v>
      </c>
      <c r="P94" s="202" t="s">
        <v>127</v>
      </c>
      <c r="Q94" s="53" t="s">
        <v>363</v>
      </c>
      <c r="S94" s="337"/>
    </row>
    <row r="95" spans="1:19" ht="15" customHeight="1" x14ac:dyDescent="0.25">
      <c r="A95" s="62"/>
      <c r="B95" s="62" t="s">
        <v>302</v>
      </c>
      <c r="C95" s="175" t="s">
        <v>127</v>
      </c>
      <c r="D95" s="181"/>
      <c r="E95" s="74"/>
      <c r="F95" s="394" t="s">
        <v>127</v>
      </c>
      <c r="G95" s="74"/>
      <c r="H95" s="394" t="s">
        <v>127</v>
      </c>
      <c r="I95" s="74"/>
      <c r="J95" s="408" t="s">
        <v>127</v>
      </c>
      <c r="K95" s="74"/>
      <c r="L95" s="526" t="s">
        <v>127</v>
      </c>
      <c r="M95" s="527" t="s">
        <v>127</v>
      </c>
      <c r="N95" s="74"/>
      <c r="O95" s="201" t="s">
        <v>127</v>
      </c>
      <c r="P95" s="202" t="s">
        <v>127</v>
      </c>
      <c r="Q95" s="53" t="s">
        <v>364</v>
      </c>
      <c r="S95" s="338"/>
    </row>
    <row r="96" spans="1:19" ht="15" customHeight="1" x14ac:dyDescent="0.25">
      <c r="A96" s="62"/>
      <c r="B96" s="62" t="s">
        <v>303</v>
      </c>
      <c r="C96" s="175" t="s">
        <v>127</v>
      </c>
      <c r="D96" s="181"/>
      <c r="E96" s="74"/>
      <c r="F96" s="394" t="s">
        <v>127</v>
      </c>
      <c r="G96" s="74"/>
      <c r="H96" s="394" t="s">
        <v>127</v>
      </c>
      <c r="I96" s="74"/>
      <c r="J96" s="408" t="s">
        <v>127</v>
      </c>
      <c r="K96" s="74"/>
      <c r="L96" s="526" t="s">
        <v>127</v>
      </c>
      <c r="M96" s="527" t="s">
        <v>127</v>
      </c>
      <c r="N96" s="74"/>
      <c r="O96" s="201" t="s">
        <v>127</v>
      </c>
      <c r="P96" s="202" t="s">
        <v>127</v>
      </c>
      <c r="Q96" s="53" t="s">
        <v>365</v>
      </c>
      <c r="S96" s="337"/>
    </row>
    <row r="97" spans="1:19" ht="15" customHeight="1" x14ac:dyDescent="0.25">
      <c r="A97" s="62"/>
      <c r="B97" s="62" t="s">
        <v>304</v>
      </c>
      <c r="C97" s="692" t="s">
        <v>127</v>
      </c>
      <c r="D97" s="181"/>
      <c r="E97" s="74"/>
      <c r="F97" s="394" t="s">
        <v>127</v>
      </c>
      <c r="G97" s="74"/>
      <c r="H97" s="394" t="s">
        <v>127</v>
      </c>
      <c r="I97" s="74"/>
      <c r="J97" s="408" t="s">
        <v>127</v>
      </c>
      <c r="K97" s="74">
        <v>0</v>
      </c>
      <c r="L97" s="526">
        <v>0</v>
      </c>
      <c r="M97" s="527" t="s">
        <v>127</v>
      </c>
      <c r="N97" s="74">
        <v>0</v>
      </c>
      <c r="O97" s="201">
        <v>0</v>
      </c>
      <c r="P97" s="202" t="s">
        <v>127</v>
      </c>
      <c r="Q97" s="53" t="s">
        <v>366</v>
      </c>
      <c r="S97" s="338"/>
    </row>
    <row r="98" spans="1:19" ht="15" customHeight="1" x14ac:dyDescent="0.25">
      <c r="A98" s="62"/>
      <c r="B98" s="62" t="s">
        <v>305</v>
      </c>
      <c r="C98" s="175" t="s">
        <v>127</v>
      </c>
      <c r="D98" s="181"/>
      <c r="E98" s="74"/>
      <c r="F98" s="394" t="s">
        <v>127</v>
      </c>
      <c r="G98" s="74"/>
      <c r="H98" s="394" t="s">
        <v>127</v>
      </c>
      <c r="I98" s="74"/>
      <c r="J98" s="408" t="s">
        <v>127</v>
      </c>
      <c r="K98" s="74"/>
      <c r="L98" s="526" t="s">
        <v>127</v>
      </c>
      <c r="M98" s="527" t="s">
        <v>127</v>
      </c>
      <c r="N98" s="74"/>
      <c r="O98" s="201" t="s">
        <v>127</v>
      </c>
      <c r="P98" s="202" t="s">
        <v>127</v>
      </c>
      <c r="Q98" s="53" t="s">
        <v>367</v>
      </c>
      <c r="S98" s="337"/>
    </row>
    <row r="99" spans="1:19" ht="15" customHeight="1" x14ac:dyDescent="0.25">
      <c r="A99" s="62"/>
      <c r="B99" s="66" t="s">
        <v>306</v>
      </c>
      <c r="C99" s="175" t="s">
        <v>127</v>
      </c>
      <c r="D99" s="181"/>
      <c r="E99" s="74"/>
      <c r="F99" s="394" t="s">
        <v>127</v>
      </c>
      <c r="G99" s="74"/>
      <c r="H99" s="394" t="s">
        <v>127</v>
      </c>
      <c r="I99" s="74"/>
      <c r="J99" s="408" t="s">
        <v>127</v>
      </c>
      <c r="K99" s="74"/>
      <c r="L99" s="526" t="s">
        <v>127</v>
      </c>
      <c r="M99" s="527" t="s">
        <v>127</v>
      </c>
      <c r="N99" s="74"/>
      <c r="O99" s="201" t="s">
        <v>127</v>
      </c>
      <c r="P99" s="202" t="s">
        <v>127</v>
      </c>
      <c r="Q99" s="53" t="s">
        <v>368</v>
      </c>
      <c r="S99" s="337"/>
    </row>
    <row r="100" spans="1:19" ht="15" customHeight="1" x14ac:dyDescent="0.25">
      <c r="A100" s="62"/>
      <c r="B100" s="66" t="s">
        <v>401</v>
      </c>
      <c r="C100" s="175" t="s">
        <v>127</v>
      </c>
      <c r="D100" s="181"/>
      <c r="E100" s="74"/>
      <c r="F100" s="394" t="s">
        <v>127</v>
      </c>
      <c r="G100" s="74"/>
      <c r="H100" s="394" t="s">
        <v>127</v>
      </c>
      <c r="I100" s="74"/>
      <c r="J100" s="408" t="s">
        <v>127</v>
      </c>
      <c r="K100" s="74"/>
      <c r="L100" s="526" t="s">
        <v>127</v>
      </c>
      <c r="M100" s="527" t="s">
        <v>127</v>
      </c>
      <c r="N100" s="74"/>
      <c r="O100" s="201" t="s">
        <v>127</v>
      </c>
      <c r="P100" s="202" t="s">
        <v>127</v>
      </c>
      <c r="Q100" s="53">
        <v>44438</v>
      </c>
      <c r="S100" s="337"/>
    </row>
    <row r="101" spans="1:19" ht="15" customHeight="1" x14ac:dyDescent="0.25">
      <c r="A101" s="62"/>
      <c r="B101" s="66" t="s">
        <v>435</v>
      </c>
      <c r="C101" s="175" t="s">
        <v>127</v>
      </c>
      <c r="D101" s="181"/>
      <c r="E101" s="74"/>
      <c r="F101" s="394" t="s">
        <v>127</v>
      </c>
      <c r="G101" s="74"/>
      <c r="H101" s="394" t="s">
        <v>127</v>
      </c>
      <c r="I101" s="74"/>
      <c r="J101" s="408" t="s">
        <v>127</v>
      </c>
      <c r="K101" s="74"/>
      <c r="L101" s="526" t="s">
        <v>127</v>
      </c>
      <c r="M101" s="528" t="s">
        <v>127</v>
      </c>
      <c r="N101" s="74"/>
      <c r="O101" s="201" t="s">
        <v>127</v>
      </c>
      <c r="P101" s="202" t="s">
        <v>127</v>
      </c>
      <c r="Q101" s="53" t="s">
        <v>447</v>
      </c>
      <c r="S101" s="337"/>
    </row>
    <row r="102" spans="1:19" ht="15" customHeight="1" x14ac:dyDescent="0.25">
      <c r="A102" s="62"/>
      <c r="B102" s="62" t="s">
        <v>307</v>
      </c>
      <c r="C102" s="175">
        <v>11958000</v>
      </c>
      <c r="D102" s="181">
        <v>0</v>
      </c>
      <c r="E102" s="74">
        <v>0</v>
      </c>
      <c r="F102" s="394" t="s">
        <v>127</v>
      </c>
      <c r="G102" s="74">
        <v>0</v>
      </c>
      <c r="H102" s="394" t="s">
        <v>127</v>
      </c>
      <c r="I102" s="74">
        <v>0</v>
      </c>
      <c r="J102" s="408" t="s">
        <v>127</v>
      </c>
      <c r="K102" s="74">
        <v>0</v>
      </c>
      <c r="L102" s="526">
        <v>0</v>
      </c>
      <c r="M102" s="527" t="s">
        <v>127</v>
      </c>
      <c r="N102" s="74">
        <v>0</v>
      </c>
      <c r="O102" s="201">
        <v>0</v>
      </c>
      <c r="P102" s="202" t="s">
        <v>127</v>
      </c>
      <c r="Q102" s="53" t="s">
        <v>370</v>
      </c>
      <c r="S102" s="338"/>
    </row>
    <row r="103" spans="1:19" ht="15" customHeight="1" x14ac:dyDescent="0.25">
      <c r="A103" s="62"/>
      <c r="B103" s="62" t="s">
        <v>308</v>
      </c>
      <c r="C103" s="175">
        <v>4087039.66</v>
      </c>
      <c r="D103" s="181">
        <v>4087039.66</v>
      </c>
      <c r="E103" s="74">
        <v>0</v>
      </c>
      <c r="F103" s="394">
        <f>+E103/D103</f>
        <v>0</v>
      </c>
      <c r="G103" s="63">
        <v>0</v>
      </c>
      <c r="H103" s="394">
        <f>+G103/D103</f>
        <v>0</v>
      </c>
      <c r="I103" s="63">
        <v>0</v>
      </c>
      <c r="J103" s="408">
        <f>I103/D103</f>
        <v>0</v>
      </c>
      <c r="K103" s="74">
        <v>0</v>
      </c>
      <c r="L103" s="526">
        <v>0</v>
      </c>
      <c r="M103" s="528" t="s">
        <v>127</v>
      </c>
      <c r="N103" s="74">
        <v>0</v>
      </c>
      <c r="O103" s="201">
        <v>0</v>
      </c>
      <c r="P103" s="202" t="s">
        <v>127</v>
      </c>
      <c r="Q103" s="53" t="s">
        <v>371</v>
      </c>
      <c r="S103" s="338"/>
    </row>
    <row r="104" spans="1:19" ht="15" customHeight="1" x14ac:dyDescent="0.25">
      <c r="A104" s="71"/>
      <c r="B104" s="115" t="s">
        <v>369</v>
      </c>
      <c r="C104" s="175" t="s">
        <v>127</v>
      </c>
      <c r="D104" s="181"/>
      <c r="E104" s="74"/>
      <c r="F104" s="122" t="s">
        <v>127</v>
      </c>
      <c r="G104" s="74"/>
      <c r="H104" s="388" t="s">
        <v>127</v>
      </c>
      <c r="I104" s="74"/>
      <c r="J104" s="408" t="s">
        <v>127</v>
      </c>
      <c r="K104" s="74"/>
      <c r="L104" s="526" t="s">
        <v>127</v>
      </c>
      <c r="M104" s="527" t="s">
        <v>127</v>
      </c>
      <c r="N104" s="74"/>
      <c r="O104" s="201" t="s">
        <v>127</v>
      </c>
      <c r="P104" s="202" t="s">
        <v>127</v>
      </c>
      <c r="Q104" s="114" t="s">
        <v>372</v>
      </c>
      <c r="S104" s="338"/>
    </row>
    <row r="105" spans="1:19" ht="15" customHeight="1" x14ac:dyDescent="0.25">
      <c r="A105" s="64"/>
      <c r="B105" s="64" t="s">
        <v>309</v>
      </c>
      <c r="C105" s="176">
        <v>2177459.6</v>
      </c>
      <c r="D105" s="181">
        <v>2079173.29</v>
      </c>
      <c r="E105" s="72">
        <v>0</v>
      </c>
      <c r="F105" s="470">
        <f>+E105/D105</f>
        <v>0</v>
      </c>
      <c r="G105" s="72">
        <v>0</v>
      </c>
      <c r="H105" s="470">
        <f>+G105/D105</f>
        <v>0</v>
      </c>
      <c r="I105" s="72">
        <v>0</v>
      </c>
      <c r="J105" s="596">
        <f>I105/D105</f>
        <v>0</v>
      </c>
      <c r="K105" s="74">
        <v>0</v>
      </c>
      <c r="L105" s="526">
        <v>0</v>
      </c>
      <c r="M105" s="549" t="s">
        <v>127</v>
      </c>
      <c r="N105" s="74">
        <v>0</v>
      </c>
      <c r="O105" s="201">
        <v>0</v>
      </c>
      <c r="P105" s="202" t="s">
        <v>127</v>
      </c>
      <c r="Q105" s="53" t="s">
        <v>373</v>
      </c>
      <c r="S105" s="337"/>
    </row>
    <row r="106" spans="1:19" ht="15" customHeight="1" x14ac:dyDescent="0.25">
      <c r="A106" s="48"/>
      <c r="B106" s="48" t="s">
        <v>448</v>
      </c>
      <c r="C106" s="462">
        <v>5055000</v>
      </c>
      <c r="D106" s="181">
        <v>5091000</v>
      </c>
      <c r="E106" s="63">
        <v>545000</v>
      </c>
      <c r="F106" s="394">
        <f>+E106/D106</f>
        <v>0.10705165979178943</v>
      </c>
      <c r="G106" s="63">
        <v>545000</v>
      </c>
      <c r="H106" s="394">
        <f>+G106/D106</f>
        <v>0.10705165979178943</v>
      </c>
      <c r="I106" s="63">
        <v>500000</v>
      </c>
      <c r="J106" s="408">
        <f>I106/D106</f>
        <v>9.8212531919072879E-2</v>
      </c>
      <c r="K106" s="74">
        <v>60000</v>
      </c>
      <c r="L106" s="526">
        <v>1.2828736369467608E-2</v>
      </c>
      <c r="M106" s="527">
        <f t="shared" si="11"/>
        <v>8.0833333333333339</v>
      </c>
      <c r="N106" s="74">
        <v>0</v>
      </c>
      <c r="O106" s="201">
        <v>0</v>
      </c>
      <c r="P106" s="202" t="s">
        <v>127</v>
      </c>
      <c r="Q106" s="53">
        <v>44453</v>
      </c>
      <c r="R106" s="39"/>
      <c r="S106" s="338"/>
    </row>
    <row r="107" spans="1:19" ht="15" customHeight="1" x14ac:dyDescent="0.25">
      <c r="A107" s="60"/>
      <c r="B107" s="501" t="s">
        <v>351</v>
      </c>
      <c r="C107" s="503" t="s">
        <v>127</v>
      </c>
      <c r="D107" s="182"/>
      <c r="E107" s="49"/>
      <c r="F107" s="251" t="s">
        <v>127</v>
      </c>
      <c r="G107" s="49"/>
      <c r="H107" s="251" t="s">
        <v>127</v>
      </c>
      <c r="I107" s="49"/>
      <c r="J107" s="473" t="s">
        <v>127</v>
      </c>
      <c r="K107" s="74"/>
      <c r="L107" s="526" t="s">
        <v>127</v>
      </c>
      <c r="M107" s="526" t="s">
        <v>127</v>
      </c>
      <c r="N107" s="74"/>
      <c r="O107" s="201" t="s">
        <v>127</v>
      </c>
      <c r="P107" s="202" t="s">
        <v>127</v>
      </c>
      <c r="Q107" s="53">
        <v>449</v>
      </c>
      <c r="R107" s="449"/>
      <c r="S107" s="338"/>
    </row>
    <row r="108" spans="1:19" ht="15" customHeight="1" x14ac:dyDescent="0.25">
      <c r="A108" s="118"/>
      <c r="B108" s="502" t="s">
        <v>333</v>
      </c>
      <c r="C108" s="183">
        <f>SUM(C71:C107)</f>
        <v>725438848.36000001</v>
      </c>
      <c r="D108" s="504">
        <f>SUM(D71:D107)</f>
        <v>695729176.03999984</v>
      </c>
      <c r="E108" s="119">
        <f>SUM(E71:E107)</f>
        <v>153481139.41</v>
      </c>
      <c r="F108" s="400">
        <f>E108/D108</f>
        <v>0.22060471904253709</v>
      </c>
      <c r="G108" s="119">
        <f>SUM(G71:G107)</f>
        <v>153481139.41</v>
      </c>
      <c r="H108" s="400">
        <f>+G108/D108</f>
        <v>0.22060471904253709</v>
      </c>
      <c r="I108" s="119">
        <f>SUM(I71:I107)</f>
        <v>23850000</v>
      </c>
      <c r="J108" s="410">
        <f>I108/D108</f>
        <v>3.4280580463437085E-2</v>
      </c>
      <c r="K108" s="119">
        <f>SUM(K71:K107)</f>
        <v>226436837.61000001</v>
      </c>
      <c r="L108" s="529">
        <v>0.36551900316325159</v>
      </c>
      <c r="M108" s="637">
        <f t="shared" si="11"/>
        <v>-0.32219005957702929</v>
      </c>
      <c r="N108" s="119">
        <f>SUM(N71:N107)</f>
        <v>24600000</v>
      </c>
      <c r="O108" s="529">
        <v>3.9709826248778571E-2</v>
      </c>
      <c r="P108" s="529">
        <f>+I108/N108-1</f>
        <v>-3.0487804878048808E-2</v>
      </c>
      <c r="S108" s="338"/>
    </row>
    <row r="109" spans="1:19" ht="14.4" thickBot="1" x14ac:dyDescent="0.3">
      <c r="A109" s="7" t="s">
        <v>224</v>
      </c>
      <c r="K109" s="670"/>
    </row>
    <row r="110" spans="1:19" x14ac:dyDescent="0.25">
      <c r="A110" s="8" t="s">
        <v>281</v>
      </c>
      <c r="C110" s="156" t="s">
        <v>826</v>
      </c>
      <c r="D110" s="711" t="s">
        <v>828</v>
      </c>
      <c r="E110" s="709"/>
      <c r="F110" s="709"/>
      <c r="G110" s="709"/>
      <c r="H110" s="709"/>
      <c r="I110" s="709"/>
      <c r="J110" s="710"/>
      <c r="K110" s="717" t="s">
        <v>829</v>
      </c>
      <c r="L110" s="718"/>
      <c r="M110" s="718"/>
      <c r="N110" s="718"/>
      <c r="O110" s="718"/>
      <c r="P110" s="719"/>
    </row>
    <row r="111" spans="1:19" x14ac:dyDescent="0.25">
      <c r="C111" s="149">
        <v>1</v>
      </c>
      <c r="D111" s="140">
        <v>2</v>
      </c>
      <c r="E111" s="79">
        <v>3</v>
      </c>
      <c r="F111" s="80" t="s">
        <v>36</v>
      </c>
      <c r="G111" s="79">
        <v>4</v>
      </c>
      <c r="H111" s="80" t="s">
        <v>37</v>
      </c>
      <c r="I111" s="79">
        <v>5</v>
      </c>
      <c r="J111" s="141" t="s">
        <v>38</v>
      </c>
      <c r="K111" s="79" t="s">
        <v>521</v>
      </c>
      <c r="L111" s="80" t="s">
        <v>522</v>
      </c>
      <c r="M111" s="80" t="s">
        <v>523</v>
      </c>
      <c r="N111" s="79" t="s">
        <v>39</v>
      </c>
      <c r="O111" s="80" t="s">
        <v>40</v>
      </c>
      <c r="P111" s="141" t="s">
        <v>350</v>
      </c>
    </row>
    <row r="112" spans="1:19" ht="26.4" x14ac:dyDescent="0.25">
      <c r="A112" s="1"/>
      <c r="B112" s="2" t="s">
        <v>148</v>
      </c>
      <c r="C112" s="150" t="s">
        <v>13</v>
      </c>
      <c r="D112" s="104" t="s">
        <v>339</v>
      </c>
      <c r="E112" s="81" t="s">
        <v>15</v>
      </c>
      <c r="F112" s="81" t="s">
        <v>18</v>
      </c>
      <c r="G112" s="81" t="s">
        <v>16</v>
      </c>
      <c r="H112" s="81" t="s">
        <v>18</v>
      </c>
      <c r="I112" s="81" t="s">
        <v>17</v>
      </c>
      <c r="J112" s="105" t="s">
        <v>18</v>
      </c>
      <c r="K112" s="81" t="s">
        <v>16</v>
      </c>
      <c r="L112" s="81" t="s">
        <v>18</v>
      </c>
      <c r="M112" s="81" t="s">
        <v>823</v>
      </c>
      <c r="N112" s="510" t="s">
        <v>17</v>
      </c>
      <c r="O112" s="81" t="s">
        <v>18</v>
      </c>
      <c r="P112" s="525" t="s">
        <v>823</v>
      </c>
      <c r="Q112" s="51" t="s">
        <v>159</v>
      </c>
      <c r="S112" s="338"/>
    </row>
    <row r="113" spans="1:19" ht="15" customHeight="1" x14ac:dyDescent="0.25">
      <c r="A113" s="73"/>
      <c r="B113" s="226" t="s">
        <v>415</v>
      </c>
      <c r="C113" s="177">
        <v>2000000</v>
      </c>
      <c r="D113" s="437">
        <v>1773500</v>
      </c>
      <c r="E113" s="74">
        <v>1773500</v>
      </c>
      <c r="F113" s="342">
        <f>+E113/D113</f>
        <v>1</v>
      </c>
      <c r="G113" s="74">
        <v>1773500</v>
      </c>
      <c r="H113" s="342">
        <f>+G113/D113</f>
        <v>1</v>
      </c>
      <c r="I113" s="74">
        <v>0</v>
      </c>
      <c r="J113" s="261">
        <f>I113/D113</f>
        <v>0</v>
      </c>
      <c r="K113" s="74">
        <v>0</v>
      </c>
      <c r="L113" s="526">
        <v>0</v>
      </c>
      <c r="M113" s="527" t="s">
        <v>127</v>
      </c>
      <c r="N113" s="74">
        <v>0</v>
      </c>
      <c r="O113" s="201">
        <v>0</v>
      </c>
      <c r="P113" s="527" t="s">
        <v>127</v>
      </c>
      <c r="Q113" s="114" t="s">
        <v>821</v>
      </c>
      <c r="S113" s="338"/>
    </row>
    <row r="114" spans="1:19" ht="15" customHeight="1" x14ac:dyDescent="0.25">
      <c r="A114" s="62"/>
      <c r="B114" s="227" t="s">
        <v>384</v>
      </c>
      <c r="C114" s="177">
        <v>105000</v>
      </c>
      <c r="D114" s="437">
        <v>33639.33</v>
      </c>
      <c r="E114" s="74">
        <v>0</v>
      </c>
      <c r="F114" s="342">
        <f>+E114/D114</f>
        <v>0</v>
      </c>
      <c r="G114" s="74">
        <v>0</v>
      </c>
      <c r="H114" s="342">
        <f>+G114/D114</f>
        <v>0</v>
      </c>
      <c r="I114" s="74">
        <v>0</v>
      </c>
      <c r="J114" s="261">
        <f>I114/D114</f>
        <v>0</v>
      </c>
      <c r="K114" s="74">
        <v>0</v>
      </c>
      <c r="L114" s="526">
        <v>0</v>
      </c>
      <c r="M114" s="527" t="s">
        <v>127</v>
      </c>
      <c r="N114" s="74">
        <v>0</v>
      </c>
      <c r="O114" s="201">
        <v>0</v>
      </c>
      <c r="P114" s="527" t="s">
        <v>127</v>
      </c>
      <c r="Q114" s="114">
        <v>46101</v>
      </c>
      <c r="S114" s="338"/>
    </row>
    <row r="115" spans="1:19" ht="15" customHeight="1" x14ac:dyDescent="0.25">
      <c r="A115" s="62"/>
      <c r="B115" s="227" t="s">
        <v>398</v>
      </c>
      <c r="C115" s="177" t="s">
        <v>127</v>
      </c>
      <c r="D115" s="437"/>
      <c r="E115" s="74"/>
      <c r="F115" s="394" t="s">
        <v>127</v>
      </c>
      <c r="G115" s="74"/>
      <c r="H115" s="342" t="s">
        <v>127</v>
      </c>
      <c r="I115" s="74"/>
      <c r="J115" s="261" t="s">
        <v>127</v>
      </c>
      <c r="K115" s="74"/>
      <c r="L115" s="526" t="s">
        <v>127</v>
      </c>
      <c r="M115" s="527" t="s">
        <v>127</v>
      </c>
      <c r="N115" s="74"/>
      <c r="O115" s="201" t="s">
        <v>127</v>
      </c>
      <c r="P115" s="527" t="s">
        <v>127</v>
      </c>
      <c r="Q115" s="114">
        <v>46102</v>
      </c>
      <c r="S115" s="338"/>
    </row>
    <row r="116" spans="1:19" ht="15" customHeight="1" x14ac:dyDescent="0.25">
      <c r="A116" s="73"/>
      <c r="B116" s="226" t="s">
        <v>412</v>
      </c>
      <c r="C116" s="177" t="s">
        <v>127</v>
      </c>
      <c r="D116" s="437"/>
      <c r="E116" s="74"/>
      <c r="F116" s="394" t="s">
        <v>127</v>
      </c>
      <c r="G116" s="74"/>
      <c r="H116" s="342" t="s">
        <v>127</v>
      </c>
      <c r="I116" s="74"/>
      <c r="J116" s="261" t="s">
        <v>127</v>
      </c>
      <c r="K116" s="74"/>
      <c r="L116" s="526" t="s">
        <v>127</v>
      </c>
      <c r="M116" s="527" t="s">
        <v>127</v>
      </c>
      <c r="N116" s="74"/>
      <c r="O116" s="201" t="s">
        <v>127</v>
      </c>
      <c r="P116" s="527"/>
      <c r="Q116" s="114">
        <v>462</v>
      </c>
      <c r="S116" s="338"/>
    </row>
    <row r="117" spans="1:19" ht="15" customHeight="1" x14ac:dyDescent="0.25">
      <c r="A117" s="62"/>
      <c r="B117" s="62" t="s">
        <v>310</v>
      </c>
      <c r="C117" s="177" t="s">
        <v>127</v>
      </c>
      <c r="D117" s="437"/>
      <c r="E117" s="563"/>
      <c r="F117" s="394" t="s">
        <v>127</v>
      </c>
      <c r="G117" s="74"/>
      <c r="H117" s="394" t="s">
        <v>127</v>
      </c>
      <c r="I117" s="74"/>
      <c r="J117" s="408" t="s">
        <v>127</v>
      </c>
      <c r="K117" s="74"/>
      <c r="L117" s="526" t="s">
        <v>127</v>
      </c>
      <c r="M117" s="527" t="s">
        <v>127</v>
      </c>
      <c r="N117" s="74"/>
      <c r="O117" s="201" t="s">
        <v>127</v>
      </c>
      <c r="P117" s="527" t="s">
        <v>127</v>
      </c>
      <c r="Q117" s="53">
        <v>46401</v>
      </c>
      <c r="S117" s="338"/>
    </row>
    <row r="118" spans="1:19" ht="15" customHeight="1" x14ac:dyDescent="0.25">
      <c r="A118" s="62"/>
      <c r="B118" s="62" t="s">
        <v>751</v>
      </c>
      <c r="C118" s="177">
        <v>76776252.260000005</v>
      </c>
      <c r="D118" s="437">
        <v>76776252.260000005</v>
      </c>
      <c r="E118" s="74">
        <v>76776252.260000005</v>
      </c>
      <c r="F118" s="342">
        <f t="shared" ref="F118:F122" si="15">+E118/D118</f>
        <v>1</v>
      </c>
      <c r="G118" s="74">
        <v>76776252.260000005</v>
      </c>
      <c r="H118" s="342">
        <f t="shared" ref="H118:H122" si="16">+G118/D118</f>
        <v>1</v>
      </c>
      <c r="I118" s="74">
        <v>0</v>
      </c>
      <c r="J118" s="261">
        <f t="shared" ref="J118:J122" si="17">I118/D118</f>
        <v>0</v>
      </c>
      <c r="K118" s="74">
        <v>76776252.260000005</v>
      </c>
      <c r="L118" s="527">
        <v>0.99372322268855151</v>
      </c>
      <c r="M118" s="527">
        <f t="shared" si="11"/>
        <v>0</v>
      </c>
      <c r="N118" s="74">
        <v>0</v>
      </c>
      <c r="O118" s="527">
        <v>0</v>
      </c>
      <c r="P118" s="527" t="s">
        <v>127</v>
      </c>
      <c r="Q118" s="53">
        <v>46403</v>
      </c>
      <c r="S118" s="338"/>
    </row>
    <row r="119" spans="1:19" ht="15" customHeight="1" x14ac:dyDescent="0.25">
      <c r="A119" s="62"/>
      <c r="B119" s="62" t="s">
        <v>752</v>
      </c>
      <c r="C119" s="177">
        <v>20426142.609999999</v>
      </c>
      <c r="D119" s="437">
        <v>20426142.609999999</v>
      </c>
      <c r="E119" s="74">
        <v>20425050</v>
      </c>
      <c r="F119" s="342">
        <f t="shared" si="15"/>
        <v>0.99994650923471651</v>
      </c>
      <c r="G119" s="74">
        <v>20425050</v>
      </c>
      <c r="H119" s="342">
        <f t="shared" si="16"/>
        <v>0.99994650923471651</v>
      </c>
      <c r="I119" s="74">
        <v>3404357.1</v>
      </c>
      <c r="J119" s="261">
        <f t="shared" si="17"/>
        <v>0.1666666665850719</v>
      </c>
      <c r="K119" s="74">
        <v>20426142.609999999</v>
      </c>
      <c r="L119" s="527">
        <v>1</v>
      </c>
      <c r="M119" s="527">
        <f t="shared" si="11"/>
        <v>-5.3490765283492614E-5</v>
      </c>
      <c r="N119" s="74">
        <v>1702178.55</v>
      </c>
      <c r="O119" s="527">
        <v>8.3333333292535949E-2</v>
      </c>
      <c r="P119" s="527">
        <f t="shared" ref="P119" si="18">+I119/N119-1</f>
        <v>1</v>
      </c>
      <c r="Q119" s="53">
        <v>46404</v>
      </c>
      <c r="S119" s="338"/>
    </row>
    <row r="120" spans="1:19" ht="15" customHeight="1" x14ac:dyDescent="0.25">
      <c r="A120" s="62"/>
      <c r="B120" s="62" t="s">
        <v>311</v>
      </c>
      <c r="C120" s="177">
        <v>910000</v>
      </c>
      <c r="D120" s="437">
        <v>910000</v>
      </c>
      <c r="E120" s="74">
        <v>110000</v>
      </c>
      <c r="F120" s="342">
        <f t="shared" si="15"/>
        <v>0.12087912087912088</v>
      </c>
      <c r="G120" s="74">
        <v>110000</v>
      </c>
      <c r="H120" s="342">
        <f t="shared" si="16"/>
        <v>0.12087912087912088</v>
      </c>
      <c r="I120" s="74">
        <v>0</v>
      </c>
      <c r="J120" s="261">
        <f t="shared" si="17"/>
        <v>0</v>
      </c>
      <c r="K120" s="74">
        <v>110000</v>
      </c>
      <c r="L120" s="527">
        <v>5.5082623935903859E-2</v>
      </c>
      <c r="M120" s="527">
        <f t="shared" si="11"/>
        <v>0</v>
      </c>
      <c r="N120" s="74">
        <v>0</v>
      </c>
      <c r="O120" s="527">
        <v>0</v>
      </c>
      <c r="P120" s="527" t="s">
        <v>127</v>
      </c>
      <c r="Q120" s="53">
        <v>46410</v>
      </c>
      <c r="S120" s="338"/>
    </row>
    <row r="121" spans="1:19" ht="15" customHeight="1" x14ac:dyDescent="0.25">
      <c r="A121" s="71"/>
      <c r="B121" s="71" t="s">
        <v>753</v>
      </c>
      <c r="C121" s="168">
        <v>4820000</v>
      </c>
      <c r="D121" s="437">
        <v>4420000</v>
      </c>
      <c r="E121" s="74">
        <v>0</v>
      </c>
      <c r="F121" s="342">
        <f t="shared" si="15"/>
        <v>0</v>
      </c>
      <c r="G121" s="74">
        <v>0</v>
      </c>
      <c r="H121" s="342">
        <f t="shared" si="16"/>
        <v>0</v>
      </c>
      <c r="I121" s="74">
        <v>0</v>
      </c>
      <c r="J121" s="261">
        <f t="shared" si="17"/>
        <v>0</v>
      </c>
      <c r="K121" s="74">
        <v>0</v>
      </c>
      <c r="L121" s="549">
        <v>0</v>
      </c>
      <c r="M121" s="527" t="s">
        <v>127</v>
      </c>
      <c r="N121" s="74">
        <v>0</v>
      </c>
      <c r="O121" s="549">
        <v>0</v>
      </c>
      <c r="P121" s="527" t="s">
        <v>127</v>
      </c>
      <c r="Q121" s="53">
        <v>46421</v>
      </c>
      <c r="S121" s="338"/>
    </row>
    <row r="122" spans="1:19" ht="15" customHeight="1" x14ac:dyDescent="0.25">
      <c r="A122" s="64"/>
      <c r="B122" s="64" t="s">
        <v>754</v>
      </c>
      <c r="C122" s="176">
        <v>6005978.2599999998</v>
      </c>
      <c r="D122" s="437">
        <v>5722950.5</v>
      </c>
      <c r="E122" s="74">
        <v>45000</v>
      </c>
      <c r="F122" s="342">
        <f t="shared" si="15"/>
        <v>7.8630769215983966E-3</v>
      </c>
      <c r="G122" s="74">
        <v>45000</v>
      </c>
      <c r="H122" s="342">
        <f t="shared" si="16"/>
        <v>7.8630769215983966E-3</v>
      </c>
      <c r="I122" s="74">
        <v>0</v>
      </c>
      <c r="J122" s="261">
        <f t="shared" si="17"/>
        <v>0</v>
      </c>
      <c r="K122" s="74">
        <v>0</v>
      </c>
      <c r="L122" s="527">
        <v>0</v>
      </c>
      <c r="M122" s="527" t="s">
        <v>127</v>
      </c>
      <c r="N122" s="74">
        <v>0</v>
      </c>
      <c r="O122" s="527">
        <v>0</v>
      </c>
      <c r="P122" s="527" t="s">
        <v>127</v>
      </c>
      <c r="Q122" s="53" t="s">
        <v>317</v>
      </c>
      <c r="S122" s="338"/>
    </row>
    <row r="123" spans="1:19" ht="15" customHeight="1" x14ac:dyDescent="0.25">
      <c r="A123" s="56"/>
      <c r="B123" s="56" t="s">
        <v>312</v>
      </c>
      <c r="C123" s="462" t="s">
        <v>127</v>
      </c>
      <c r="D123" s="57"/>
      <c r="E123" s="57"/>
      <c r="F123" s="397" t="s">
        <v>127</v>
      </c>
      <c r="G123" s="57"/>
      <c r="H123" s="397" t="s">
        <v>127</v>
      </c>
      <c r="I123" s="57"/>
      <c r="J123" s="411" t="s">
        <v>127</v>
      </c>
      <c r="K123" s="74"/>
      <c r="L123" s="526" t="s">
        <v>127</v>
      </c>
      <c r="M123" s="527" t="s">
        <v>127</v>
      </c>
      <c r="N123" s="74"/>
      <c r="O123" s="201" t="s">
        <v>127</v>
      </c>
      <c r="P123" s="527" t="s">
        <v>127</v>
      </c>
      <c r="Q123" s="53">
        <v>465</v>
      </c>
      <c r="S123" s="338"/>
    </row>
    <row r="124" spans="1:19" ht="15" customHeight="1" x14ac:dyDescent="0.25">
      <c r="A124" s="60"/>
      <c r="B124" s="60" t="s">
        <v>313</v>
      </c>
      <c r="C124" s="177">
        <v>137280752.46000001</v>
      </c>
      <c r="D124" s="437">
        <v>164878204.44</v>
      </c>
      <c r="E124" s="63">
        <v>3470750</v>
      </c>
      <c r="F124" s="342">
        <f t="shared" ref="F124:F129" si="19">+E124/D124</f>
        <v>2.1050386931300086E-2</v>
      </c>
      <c r="G124" s="63">
        <v>3470750</v>
      </c>
      <c r="H124" s="342">
        <f>+G124/D124</f>
        <v>2.1050386931300086E-2</v>
      </c>
      <c r="I124" s="63">
        <v>0</v>
      </c>
      <c r="J124" s="225">
        <f t="shared" ref="J124:J128" si="20">I124/D124</f>
        <v>0</v>
      </c>
      <c r="K124" s="74">
        <v>0</v>
      </c>
      <c r="L124" s="526">
        <v>0</v>
      </c>
      <c r="M124" s="527" t="s">
        <v>127</v>
      </c>
      <c r="N124" s="74">
        <v>0</v>
      </c>
      <c r="O124" s="201">
        <v>0</v>
      </c>
      <c r="P124" s="527" t="s">
        <v>127</v>
      </c>
      <c r="Q124" s="53">
        <v>46701</v>
      </c>
      <c r="S124" s="338"/>
    </row>
    <row r="125" spans="1:19" ht="15" customHeight="1" x14ac:dyDescent="0.25">
      <c r="A125" s="62"/>
      <c r="B125" s="62" t="s">
        <v>314</v>
      </c>
      <c r="C125" s="177">
        <v>70133105.189999998</v>
      </c>
      <c r="D125" s="437">
        <v>65647180.189999998</v>
      </c>
      <c r="E125" s="63">
        <v>7013074</v>
      </c>
      <c r="F125" s="394">
        <f t="shared" si="19"/>
        <v>0.10682978278278429</v>
      </c>
      <c r="G125" s="63">
        <v>7013074</v>
      </c>
      <c r="H125" s="394">
        <f>+G125/D125</f>
        <v>0.10682978278278429</v>
      </c>
      <c r="I125" s="63">
        <v>7013074</v>
      </c>
      <c r="J125" s="408">
        <f t="shared" si="20"/>
        <v>0.10682978278278429</v>
      </c>
      <c r="K125" s="74">
        <v>5780175</v>
      </c>
      <c r="L125" s="526">
        <v>8.3047416368688176E-2</v>
      </c>
      <c r="M125" s="527">
        <f t="shared" si="11"/>
        <v>0.21329786727910482</v>
      </c>
      <c r="N125" s="74">
        <v>5780175</v>
      </c>
      <c r="O125" s="201">
        <v>8.3047416368688176E-2</v>
      </c>
      <c r="P125" s="527">
        <f>+I125/N125-1</f>
        <v>0.21329786727910482</v>
      </c>
      <c r="Q125" s="53">
        <v>46703</v>
      </c>
      <c r="S125" s="338"/>
    </row>
    <row r="126" spans="1:19" ht="15" customHeight="1" x14ac:dyDescent="0.25">
      <c r="A126" s="62"/>
      <c r="B126" s="62" t="s">
        <v>325</v>
      </c>
      <c r="C126" s="177" t="s">
        <v>127</v>
      </c>
      <c r="D126" s="437"/>
      <c r="E126" s="63"/>
      <c r="F126" s="394" t="s">
        <v>127</v>
      </c>
      <c r="G126" s="63"/>
      <c r="H126" s="394" t="s">
        <v>127</v>
      </c>
      <c r="I126" s="63"/>
      <c r="J126" s="408" t="s">
        <v>127</v>
      </c>
      <c r="K126" s="74"/>
      <c r="L126" s="526" t="s">
        <v>127</v>
      </c>
      <c r="M126" s="527" t="s">
        <v>127</v>
      </c>
      <c r="N126" s="74"/>
      <c r="O126" s="201" t="s">
        <v>127</v>
      </c>
      <c r="P126" s="527" t="s">
        <v>127</v>
      </c>
      <c r="Q126" s="53" t="s">
        <v>381</v>
      </c>
      <c r="S126" s="338"/>
    </row>
    <row r="127" spans="1:19" ht="15" customHeight="1" x14ac:dyDescent="0.25">
      <c r="A127" s="62"/>
      <c r="B127" s="62" t="s">
        <v>326</v>
      </c>
      <c r="C127" s="177">
        <v>1217000</v>
      </c>
      <c r="D127" s="437">
        <v>1217000</v>
      </c>
      <c r="E127" s="63">
        <v>232901</v>
      </c>
      <c r="F127" s="394">
        <f t="shared" si="19"/>
        <v>0.19137304847986852</v>
      </c>
      <c r="G127" s="63">
        <v>232901</v>
      </c>
      <c r="H127" s="394">
        <f>+G127/D127</f>
        <v>0.19137304847986852</v>
      </c>
      <c r="I127" s="63">
        <v>0</v>
      </c>
      <c r="J127" s="408">
        <f t="shared" si="20"/>
        <v>0</v>
      </c>
      <c r="K127" s="74">
        <v>0</v>
      </c>
      <c r="L127" s="526">
        <v>0</v>
      </c>
      <c r="M127" s="527" t="s">
        <v>127</v>
      </c>
      <c r="N127" s="74">
        <v>0</v>
      </c>
      <c r="O127" s="201">
        <v>0</v>
      </c>
      <c r="P127" s="527" t="s">
        <v>127</v>
      </c>
      <c r="Q127" s="53" t="s">
        <v>382</v>
      </c>
      <c r="S127" s="338"/>
    </row>
    <row r="128" spans="1:19" ht="15" customHeight="1" x14ac:dyDescent="0.25">
      <c r="A128" s="62"/>
      <c r="B128" s="62" t="s">
        <v>324</v>
      </c>
      <c r="C128" s="177">
        <v>371003.62</v>
      </c>
      <c r="D128" s="437">
        <v>221003.62</v>
      </c>
      <c r="E128" s="63">
        <v>0</v>
      </c>
      <c r="F128" s="394">
        <f t="shared" si="19"/>
        <v>0</v>
      </c>
      <c r="G128" s="63">
        <v>0</v>
      </c>
      <c r="H128" s="394">
        <f>+G128/D128</f>
        <v>0</v>
      </c>
      <c r="I128" s="63">
        <v>0</v>
      </c>
      <c r="J128" s="408">
        <f t="shared" si="20"/>
        <v>0</v>
      </c>
      <c r="K128" s="74">
        <v>0</v>
      </c>
      <c r="L128" s="526">
        <v>0</v>
      </c>
      <c r="M128" s="527" t="s">
        <v>127</v>
      </c>
      <c r="N128" s="74">
        <v>0</v>
      </c>
      <c r="O128" s="201">
        <v>0</v>
      </c>
      <c r="P128" s="527" t="s">
        <v>127</v>
      </c>
      <c r="Q128" s="53" t="s">
        <v>377</v>
      </c>
      <c r="S128" s="338"/>
    </row>
    <row r="129" spans="1:19" ht="15" customHeight="1" x14ac:dyDescent="0.25">
      <c r="A129" s="62"/>
      <c r="B129" s="62" t="s">
        <v>321</v>
      </c>
      <c r="C129" s="177">
        <v>17517640.52</v>
      </c>
      <c r="D129" s="437">
        <v>17605618.579999998</v>
      </c>
      <c r="E129" s="63">
        <v>17575618.579999998</v>
      </c>
      <c r="F129" s="394">
        <f t="shared" si="19"/>
        <v>0.99829599852662487</v>
      </c>
      <c r="G129" s="63">
        <v>17575618.579999998</v>
      </c>
      <c r="H129" s="394">
        <f>+G129/D129</f>
        <v>0.99829599852662487</v>
      </c>
      <c r="I129" s="63">
        <v>2879392.2</v>
      </c>
      <c r="J129" s="408">
        <f>I129/D129</f>
        <v>0.16354961837415885</v>
      </c>
      <c r="K129" s="74">
        <v>17276353.23</v>
      </c>
      <c r="L129" s="526">
        <v>1</v>
      </c>
      <c r="M129" s="527">
        <f t="shared" si="11"/>
        <v>1.7322252330447263E-2</v>
      </c>
      <c r="N129" s="74">
        <v>1439696.1</v>
      </c>
      <c r="O129" s="201">
        <v>8.3333333188626874E-2</v>
      </c>
      <c r="P129" s="527">
        <f>+I129/N129-1</f>
        <v>1</v>
      </c>
      <c r="Q129" s="53" t="s">
        <v>374</v>
      </c>
      <c r="S129" s="338"/>
    </row>
    <row r="130" spans="1:19" ht="15" customHeight="1" x14ac:dyDescent="0.25">
      <c r="A130" s="62"/>
      <c r="B130" s="62" t="s">
        <v>323</v>
      </c>
      <c r="C130" s="177" t="s">
        <v>127</v>
      </c>
      <c r="D130" s="437"/>
      <c r="E130" s="63"/>
      <c r="F130" s="122" t="s">
        <v>127</v>
      </c>
      <c r="G130" s="63"/>
      <c r="H130" s="122" t="s">
        <v>127</v>
      </c>
      <c r="I130" s="63"/>
      <c r="J130" s="185" t="s">
        <v>127</v>
      </c>
      <c r="K130" s="74"/>
      <c r="L130" s="526" t="s">
        <v>127</v>
      </c>
      <c r="M130" s="527" t="s">
        <v>127</v>
      </c>
      <c r="N130" s="74"/>
      <c r="O130" s="201" t="s">
        <v>127</v>
      </c>
      <c r="P130" s="527" t="s">
        <v>127</v>
      </c>
      <c r="Q130" s="53" t="s">
        <v>375</v>
      </c>
      <c r="S130" s="338"/>
    </row>
    <row r="131" spans="1:19" ht="15" customHeight="1" x14ac:dyDescent="0.25">
      <c r="A131" s="62"/>
      <c r="B131" s="62" t="s">
        <v>322</v>
      </c>
      <c r="C131" s="177">
        <v>2539577.19</v>
      </c>
      <c r="D131" s="437">
        <v>1279993.17</v>
      </c>
      <c r="E131" s="63">
        <v>490729.19</v>
      </c>
      <c r="F131" s="394">
        <f t="shared" ref="F131:F145" si="21">+E131/D131</f>
        <v>0.38338422540176526</v>
      </c>
      <c r="G131" s="63">
        <v>490729.19</v>
      </c>
      <c r="H131" s="394">
        <f t="shared" ref="H131:H145" si="22">+G131/D131</f>
        <v>0.38338422540176526</v>
      </c>
      <c r="I131" s="63">
        <v>0</v>
      </c>
      <c r="J131" s="408">
        <f t="shared" ref="J131:J145" si="23">I131/D131</f>
        <v>0</v>
      </c>
      <c r="K131" s="74">
        <v>0</v>
      </c>
      <c r="L131" s="526">
        <v>0</v>
      </c>
      <c r="M131" s="527" t="s">
        <v>127</v>
      </c>
      <c r="N131" s="74">
        <v>0</v>
      </c>
      <c r="O131" s="201">
        <v>0</v>
      </c>
      <c r="P131" s="527" t="s">
        <v>127</v>
      </c>
      <c r="Q131" s="53" t="s">
        <v>376</v>
      </c>
      <c r="S131" s="338"/>
    </row>
    <row r="132" spans="1:19" ht="15" customHeight="1" x14ac:dyDescent="0.25">
      <c r="A132" s="62"/>
      <c r="B132" s="62" t="s">
        <v>320</v>
      </c>
      <c r="C132" s="177">
        <v>1441126</v>
      </c>
      <c r="D132" s="437">
        <v>1407580.61</v>
      </c>
      <c r="E132" s="63">
        <v>354984.74</v>
      </c>
      <c r="F132" s="394">
        <f t="shared" si="21"/>
        <v>0.25219496310055023</v>
      </c>
      <c r="G132" s="63">
        <v>354984.74</v>
      </c>
      <c r="H132" s="394">
        <f t="shared" si="22"/>
        <v>0.25219496310055023</v>
      </c>
      <c r="I132" s="63">
        <v>0</v>
      </c>
      <c r="J132" s="408">
        <f t="shared" si="23"/>
        <v>0</v>
      </c>
      <c r="K132" s="74">
        <v>361451.71</v>
      </c>
      <c r="L132" s="526">
        <v>0.29217049031384035</v>
      </c>
      <c r="M132" s="527">
        <f t="shared" si="11"/>
        <v>-1.7891656951906643E-2</v>
      </c>
      <c r="N132" s="74">
        <v>0</v>
      </c>
      <c r="O132" s="201">
        <v>0</v>
      </c>
      <c r="P132" s="527" t="s">
        <v>127</v>
      </c>
      <c r="Q132" s="53" t="s">
        <v>380</v>
      </c>
      <c r="S132" s="338"/>
    </row>
    <row r="133" spans="1:19" ht="15" customHeight="1" x14ac:dyDescent="0.25">
      <c r="A133" s="62"/>
      <c r="B133" s="62" t="s">
        <v>318</v>
      </c>
      <c r="C133" s="177">
        <v>185101.56</v>
      </c>
      <c r="D133" s="437">
        <v>260101.56</v>
      </c>
      <c r="E133" s="63">
        <v>0</v>
      </c>
      <c r="F133" s="394">
        <f t="shared" si="21"/>
        <v>0</v>
      </c>
      <c r="G133" s="63">
        <v>0</v>
      </c>
      <c r="H133" s="394">
        <f t="shared" si="22"/>
        <v>0</v>
      </c>
      <c r="I133" s="63">
        <v>0</v>
      </c>
      <c r="J133" s="408">
        <f t="shared" si="23"/>
        <v>0</v>
      </c>
      <c r="K133" s="74">
        <v>0</v>
      </c>
      <c r="L133" s="526">
        <v>0</v>
      </c>
      <c r="M133" s="527" t="s">
        <v>127</v>
      </c>
      <c r="N133" s="74">
        <v>0</v>
      </c>
      <c r="O133" s="201">
        <v>0</v>
      </c>
      <c r="P133" s="527" t="s">
        <v>127</v>
      </c>
      <c r="Q133" s="53" t="s">
        <v>378</v>
      </c>
      <c r="S133" s="338"/>
    </row>
    <row r="134" spans="1:19" ht="15" customHeight="1" x14ac:dyDescent="0.25">
      <c r="A134" s="62"/>
      <c r="B134" s="62" t="s">
        <v>319</v>
      </c>
      <c r="C134" s="177">
        <v>1108512.45</v>
      </c>
      <c r="D134" s="437">
        <v>1088552.45</v>
      </c>
      <c r="E134" s="63">
        <v>0</v>
      </c>
      <c r="F134" s="394">
        <f t="shared" si="21"/>
        <v>0</v>
      </c>
      <c r="G134" s="63">
        <v>0</v>
      </c>
      <c r="H134" s="394">
        <f t="shared" si="22"/>
        <v>0</v>
      </c>
      <c r="I134" s="63">
        <v>0</v>
      </c>
      <c r="J134" s="408">
        <f t="shared" si="23"/>
        <v>0</v>
      </c>
      <c r="K134" s="74">
        <v>0</v>
      </c>
      <c r="L134" s="526">
        <v>0</v>
      </c>
      <c r="M134" s="527" t="s">
        <v>127</v>
      </c>
      <c r="N134" s="74">
        <v>0</v>
      </c>
      <c r="O134" s="201">
        <v>0</v>
      </c>
      <c r="P134" s="527" t="s">
        <v>127</v>
      </c>
      <c r="Q134" s="53" t="s">
        <v>379</v>
      </c>
      <c r="S134" s="338"/>
    </row>
    <row r="135" spans="1:19" ht="15" customHeight="1" x14ac:dyDescent="0.25">
      <c r="A135" s="62"/>
      <c r="B135" s="62" t="s">
        <v>316</v>
      </c>
      <c r="C135" s="177">
        <v>11341014</v>
      </c>
      <c r="D135" s="437">
        <v>8341014</v>
      </c>
      <c r="E135" s="63">
        <v>0</v>
      </c>
      <c r="F135" s="394">
        <f t="shared" si="21"/>
        <v>0</v>
      </c>
      <c r="G135" s="63">
        <v>0</v>
      </c>
      <c r="H135" s="394">
        <f t="shared" si="22"/>
        <v>0</v>
      </c>
      <c r="I135" s="63">
        <v>0</v>
      </c>
      <c r="J135" s="408">
        <f t="shared" si="23"/>
        <v>0</v>
      </c>
      <c r="K135" s="74">
        <v>0</v>
      </c>
      <c r="L135" s="526">
        <v>0</v>
      </c>
      <c r="M135" s="527" t="s">
        <v>127</v>
      </c>
      <c r="N135" s="74">
        <v>0</v>
      </c>
      <c r="O135" s="201">
        <v>0</v>
      </c>
      <c r="P135" s="527" t="s">
        <v>127</v>
      </c>
      <c r="Q135" s="53">
        <v>46743</v>
      </c>
      <c r="S135" s="338"/>
    </row>
    <row r="136" spans="1:19" ht="15" customHeight="1" x14ac:dyDescent="0.25">
      <c r="A136" s="62"/>
      <c r="B136" s="62" t="s">
        <v>315</v>
      </c>
      <c r="C136" s="177">
        <v>1395458.69</v>
      </c>
      <c r="D136" s="437">
        <v>1395458.69</v>
      </c>
      <c r="E136" s="63">
        <v>0</v>
      </c>
      <c r="F136" s="394">
        <f t="shared" si="21"/>
        <v>0</v>
      </c>
      <c r="G136" s="63">
        <v>0</v>
      </c>
      <c r="H136" s="394">
        <f t="shared" si="22"/>
        <v>0</v>
      </c>
      <c r="I136" s="63">
        <v>0</v>
      </c>
      <c r="J136" s="408">
        <f t="shared" si="23"/>
        <v>0</v>
      </c>
      <c r="K136" s="74">
        <v>0</v>
      </c>
      <c r="L136" s="526">
        <v>0</v>
      </c>
      <c r="M136" s="527" t="s">
        <v>127</v>
      </c>
      <c r="N136" s="74">
        <v>0</v>
      </c>
      <c r="O136" s="201">
        <v>0</v>
      </c>
      <c r="P136" s="527" t="s">
        <v>127</v>
      </c>
      <c r="Q136" s="53">
        <v>46746</v>
      </c>
      <c r="S136" s="338"/>
    </row>
    <row r="137" spans="1:19" ht="15" customHeight="1" x14ac:dyDescent="0.25">
      <c r="A137" s="62"/>
      <c r="B137" s="62" t="s">
        <v>327</v>
      </c>
      <c r="C137" s="177">
        <v>759000</v>
      </c>
      <c r="D137" s="437">
        <v>649000</v>
      </c>
      <c r="E137" s="63">
        <v>0</v>
      </c>
      <c r="F137" s="394">
        <f t="shared" si="21"/>
        <v>0</v>
      </c>
      <c r="G137" s="63">
        <v>0</v>
      </c>
      <c r="H137" s="394">
        <f t="shared" si="22"/>
        <v>0</v>
      </c>
      <c r="I137" s="63">
        <v>0</v>
      </c>
      <c r="J137" s="408">
        <f t="shared" si="23"/>
        <v>0</v>
      </c>
      <c r="K137" s="74">
        <v>0</v>
      </c>
      <c r="L137" s="526">
        <v>0</v>
      </c>
      <c r="M137" s="527" t="s">
        <v>127</v>
      </c>
      <c r="N137" s="74">
        <v>0</v>
      </c>
      <c r="O137" s="201">
        <v>0</v>
      </c>
      <c r="P137" s="527" t="s">
        <v>127</v>
      </c>
      <c r="Q137" s="53" t="s">
        <v>383</v>
      </c>
      <c r="S137" s="338"/>
    </row>
    <row r="138" spans="1:19" ht="15" customHeight="1" x14ac:dyDescent="0.25">
      <c r="A138" s="64"/>
      <c r="B138" s="64" t="s">
        <v>328</v>
      </c>
      <c r="C138" s="168">
        <v>6392731.2599999998</v>
      </c>
      <c r="D138" s="437">
        <v>2456930.2600000002</v>
      </c>
      <c r="E138" s="63">
        <v>788028.56</v>
      </c>
      <c r="F138" s="394">
        <f t="shared" si="21"/>
        <v>0.32073704851516621</v>
      </c>
      <c r="G138" s="63">
        <v>788028.56</v>
      </c>
      <c r="H138" s="394">
        <f t="shared" si="22"/>
        <v>0.32073704851516621</v>
      </c>
      <c r="I138" s="63">
        <v>165687.38</v>
      </c>
      <c r="J138" s="408">
        <f t="shared" si="23"/>
        <v>6.7436745233460549E-2</v>
      </c>
      <c r="K138" s="74">
        <v>0</v>
      </c>
      <c r="L138" s="526">
        <v>0</v>
      </c>
      <c r="M138" s="527" t="s">
        <v>127</v>
      </c>
      <c r="N138" s="74">
        <v>0</v>
      </c>
      <c r="O138" s="201">
        <v>0</v>
      </c>
      <c r="P138" s="527" t="s">
        <v>127</v>
      </c>
      <c r="Q138" s="53" t="s">
        <v>329</v>
      </c>
      <c r="S138" s="338"/>
    </row>
    <row r="139" spans="1:19" ht="15" customHeight="1" x14ac:dyDescent="0.25">
      <c r="A139" s="60"/>
      <c r="B139" s="60" t="s">
        <v>330</v>
      </c>
      <c r="C139" s="461">
        <v>2997488.74</v>
      </c>
      <c r="D139" s="437">
        <v>1882022.47</v>
      </c>
      <c r="E139" s="74">
        <v>72534.990000000005</v>
      </c>
      <c r="F139" s="342">
        <f t="shared" si="21"/>
        <v>3.8540979800310252E-2</v>
      </c>
      <c r="G139" s="74">
        <v>72534.990000000005</v>
      </c>
      <c r="H139" s="342">
        <f t="shared" si="22"/>
        <v>3.8540979800310252E-2</v>
      </c>
      <c r="I139" s="74">
        <v>25000</v>
      </c>
      <c r="J139" s="261">
        <f t="shared" si="23"/>
        <v>1.3283582103034083E-2</v>
      </c>
      <c r="K139" s="74">
        <v>0</v>
      </c>
      <c r="L139" s="526">
        <v>0</v>
      </c>
      <c r="M139" s="527" t="s">
        <v>127</v>
      </c>
      <c r="N139" s="74">
        <v>0</v>
      </c>
      <c r="O139" s="201">
        <v>0</v>
      </c>
      <c r="P139" s="527" t="s">
        <v>127</v>
      </c>
      <c r="Q139" s="53">
        <v>47</v>
      </c>
      <c r="S139" s="338"/>
    </row>
    <row r="140" spans="1:19" ht="15" customHeight="1" x14ac:dyDescent="0.25">
      <c r="A140" s="62"/>
      <c r="B140" s="62" t="s">
        <v>331</v>
      </c>
      <c r="C140" s="177">
        <v>79833741.609999999</v>
      </c>
      <c r="D140" s="437">
        <v>72819163.629999995</v>
      </c>
      <c r="E140" s="63">
        <v>34809671.289999999</v>
      </c>
      <c r="F140" s="394">
        <f t="shared" si="21"/>
        <v>0.47802899064964172</v>
      </c>
      <c r="G140" s="74">
        <v>19897676.899999999</v>
      </c>
      <c r="H140" s="394">
        <f t="shared" si="22"/>
        <v>0.27324780879249988</v>
      </c>
      <c r="I140" s="63">
        <v>6015882.6100000003</v>
      </c>
      <c r="J140" s="408">
        <f t="shared" si="23"/>
        <v>8.2614003101809594E-2</v>
      </c>
      <c r="K140" s="74">
        <v>12571584.199999999</v>
      </c>
      <c r="L140" s="526">
        <v>0.13831627659072421</v>
      </c>
      <c r="M140" s="526">
        <f t="shared" si="11"/>
        <v>0.58275015968154587</v>
      </c>
      <c r="N140" s="74">
        <v>1242601.79</v>
      </c>
      <c r="O140" s="201">
        <v>1.3671471323221858E-2</v>
      </c>
      <c r="P140" s="527">
        <f t="shared" ref="P140" si="24">+I140/N140-1</f>
        <v>3.8413600064104205</v>
      </c>
      <c r="Q140" s="53">
        <v>48</v>
      </c>
      <c r="S140" s="338"/>
    </row>
    <row r="141" spans="1:19" ht="15" customHeight="1" x14ac:dyDescent="0.25">
      <c r="A141" s="64"/>
      <c r="B141" s="64" t="s">
        <v>332</v>
      </c>
      <c r="C141" s="168">
        <v>93806.45</v>
      </c>
      <c r="D141" s="685">
        <v>67837.5</v>
      </c>
      <c r="E141" s="65">
        <v>0</v>
      </c>
      <c r="F141" s="395">
        <f t="shared" si="21"/>
        <v>0</v>
      </c>
      <c r="G141" s="65">
        <v>0</v>
      </c>
      <c r="H141" s="395">
        <f t="shared" si="22"/>
        <v>0</v>
      </c>
      <c r="I141" s="65">
        <v>0</v>
      </c>
      <c r="J141" s="409">
        <f t="shared" si="23"/>
        <v>0</v>
      </c>
      <c r="K141" s="74">
        <v>0</v>
      </c>
      <c r="L141" s="526">
        <v>0</v>
      </c>
      <c r="M141" s="526" t="s">
        <v>127</v>
      </c>
      <c r="N141" s="74">
        <v>0</v>
      </c>
      <c r="O141" s="201">
        <v>0</v>
      </c>
      <c r="P141" s="527" t="s">
        <v>127</v>
      </c>
      <c r="Q141" s="53">
        <v>49</v>
      </c>
      <c r="S141" s="338"/>
    </row>
    <row r="142" spans="1:19" ht="15" customHeight="1" x14ac:dyDescent="0.25">
      <c r="A142" s="54"/>
      <c r="B142" s="54" t="s">
        <v>438</v>
      </c>
      <c r="C142" s="462">
        <v>38862805.329999998</v>
      </c>
      <c r="D142" s="437">
        <v>899078.76</v>
      </c>
      <c r="E142" s="55">
        <v>0</v>
      </c>
      <c r="F142" s="396">
        <f>+E142/D142</f>
        <v>0</v>
      </c>
      <c r="G142" s="55">
        <v>0</v>
      </c>
      <c r="H142" s="396">
        <f>+G142/D142</f>
        <v>0</v>
      </c>
      <c r="I142" s="55">
        <v>0</v>
      </c>
      <c r="J142" s="412">
        <f>I142/D142</f>
        <v>0</v>
      </c>
      <c r="K142" s="74">
        <v>0</v>
      </c>
      <c r="L142" s="526">
        <v>0</v>
      </c>
      <c r="M142" s="230" t="s">
        <v>127</v>
      </c>
      <c r="N142" s="74">
        <v>0</v>
      </c>
      <c r="O142" s="201">
        <v>0</v>
      </c>
      <c r="P142" s="230" t="s">
        <v>127</v>
      </c>
      <c r="Q142" s="53">
        <v>5</v>
      </c>
      <c r="S142" s="337"/>
    </row>
    <row r="143" spans="1:19" ht="15" customHeight="1" x14ac:dyDescent="0.25">
      <c r="A143" s="67"/>
      <c r="B143" s="68" t="s">
        <v>334</v>
      </c>
      <c r="C143" s="184">
        <f>SUM(C113:C142)</f>
        <v>484513238.19999999</v>
      </c>
      <c r="D143" s="187">
        <f>SUM(D113:D142)</f>
        <v>452178224.63</v>
      </c>
      <c r="E143" s="69">
        <f>SUM(E113:E142)</f>
        <v>163938094.60999998</v>
      </c>
      <c r="F143" s="398">
        <f>+E143/D143</f>
        <v>0.36255194452175182</v>
      </c>
      <c r="G143" s="69">
        <f>SUM(G113:G142)</f>
        <v>149026100.22</v>
      </c>
      <c r="H143" s="398">
        <f t="shared" si="22"/>
        <v>0.32957380984443096</v>
      </c>
      <c r="I143" s="69">
        <f>SUM(I113:I142)</f>
        <v>19503393.290000003</v>
      </c>
      <c r="J143" s="413">
        <f t="shared" si="23"/>
        <v>4.3132093116511477E-2</v>
      </c>
      <c r="K143" s="69">
        <f>+SUM(K113:K142)</f>
        <v>133301959.01000001</v>
      </c>
      <c r="L143" s="530">
        <v>0.28631739451902427</v>
      </c>
      <c r="M143" s="530">
        <f t="shared" si="11"/>
        <v>0.11795881566016897</v>
      </c>
      <c r="N143" s="69">
        <f>SUM(N113:N142)</f>
        <v>10164651.440000001</v>
      </c>
      <c r="O143" s="530">
        <v>2.1832511225709166E-2</v>
      </c>
      <c r="P143" s="530">
        <f>+I143/N143-1</f>
        <v>0.91874688523505332</v>
      </c>
      <c r="S143" s="337"/>
    </row>
    <row r="144" spans="1:19" ht="21" customHeight="1" thickBot="1" x14ac:dyDescent="0.3">
      <c r="A144" s="9"/>
      <c r="B144" s="2" t="s">
        <v>3</v>
      </c>
      <c r="C144" s="154">
        <f>C108+C143</f>
        <v>1209952086.5599999</v>
      </c>
      <c r="D144" s="144">
        <f>D143+D108</f>
        <v>1147907400.6699998</v>
      </c>
      <c r="E144" s="76">
        <f>E108+E143</f>
        <v>317419234.01999998</v>
      </c>
      <c r="F144" s="82">
        <f>+E144/D144</f>
        <v>0.2765198951019322</v>
      </c>
      <c r="G144" s="76">
        <f>G108+G143</f>
        <v>302507239.63</v>
      </c>
      <c r="H144" s="82">
        <f t="shared" si="22"/>
        <v>0.26352930511070438</v>
      </c>
      <c r="I144" s="76">
        <f>I108+I143</f>
        <v>43353393.290000007</v>
      </c>
      <c r="J144" s="162">
        <f t="shared" si="23"/>
        <v>3.7767326236154503E-2</v>
      </c>
      <c r="K144" s="514">
        <f>K108+K143</f>
        <v>359738796.62</v>
      </c>
      <c r="L144" s="204">
        <v>0.3315356833860601</v>
      </c>
      <c r="M144" s="204">
        <f t="shared" si="11"/>
        <v>-0.15909197875717296</v>
      </c>
      <c r="N144" s="514">
        <f>N108+N143</f>
        <v>34764651.439999998</v>
      </c>
      <c r="O144" s="204">
        <v>3.2039142236341696E-2</v>
      </c>
      <c r="P144" s="204">
        <f>+I144/N144-1</f>
        <v>0.2470538749632869</v>
      </c>
      <c r="S144" s="337"/>
    </row>
    <row r="145" spans="1:19" s="6" customFormat="1" ht="19.5" customHeight="1" thickBot="1" x14ac:dyDescent="0.3">
      <c r="A145" s="5"/>
      <c r="B145" s="4" t="s">
        <v>283</v>
      </c>
      <c r="C145" s="155">
        <f>+C11+C61+C65+C144</f>
        <v>2208777874.9699998</v>
      </c>
      <c r="D145" s="146">
        <f>+D11+D61+D65+D144</f>
        <v>2187244675.6299996</v>
      </c>
      <c r="E145" s="147">
        <f>+E11+E61+E65+E144</f>
        <v>502641521.91000009</v>
      </c>
      <c r="F145" s="172">
        <f t="shared" si="21"/>
        <v>0.2298058043118667</v>
      </c>
      <c r="G145" s="147">
        <f>+G11+G61+G65+G144</f>
        <v>461455719.36000001</v>
      </c>
      <c r="H145" s="172">
        <f t="shared" si="22"/>
        <v>0.21097581102904517</v>
      </c>
      <c r="I145" s="147">
        <f>+I11+I61+I65+I144</f>
        <v>73417879.5</v>
      </c>
      <c r="J145" s="165">
        <f t="shared" si="23"/>
        <v>3.3566377057863084E-2</v>
      </c>
      <c r="K145" s="522">
        <f>K144+K65+K61+K11</f>
        <v>744178666.01999998</v>
      </c>
      <c r="L145" s="531">
        <v>0.34682820052298274</v>
      </c>
      <c r="M145" s="531">
        <f t="shared" si="11"/>
        <v>-0.37991272737238302</v>
      </c>
      <c r="N145" s="522">
        <f>N144+N65+N61+N11</f>
        <v>63719265.759999998</v>
      </c>
      <c r="O145" s="531">
        <v>2.9696683459604276E-2</v>
      </c>
      <c r="P145" s="531">
        <f>+I145/N145-1</f>
        <v>0.15220849807858805</v>
      </c>
      <c r="Q145" s="14"/>
      <c r="S145" s="339"/>
    </row>
    <row r="146" spans="1:19" x14ac:dyDescent="0.25">
      <c r="S146" s="338"/>
    </row>
    <row r="147" spans="1:19" x14ac:dyDescent="0.25">
      <c r="S147" s="338"/>
    </row>
    <row r="148" spans="1:19" x14ac:dyDescent="0.25">
      <c r="B148" s="450"/>
      <c r="K148" s="399"/>
      <c r="S148" s="338"/>
    </row>
    <row r="149" spans="1:19" x14ac:dyDescent="0.25">
      <c r="B149" s="451"/>
      <c r="D149" s="331"/>
      <c r="E149" s="331"/>
      <c r="F149" s="399"/>
      <c r="G149" s="331"/>
      <c r="H149" s="399"/>
      <c r="I149" s="580"/>
      <c r="J149" s="399"/>
      <c r="K149" s="399"/>
      <c r="L149" s="399"/>
      <c r="M149" s="399"/>
      <c r="N149" s="331"/>
      <c r="S149" s="337"/>
    </row>
    <row r="150" spans="1:19" x14ac:dyDescent="0.25">
      <c r="B150" s="452"/>
      <c r="D150" s="39"/>
      <c r="S150" s="338"/>
    </row>
    <row r="151" spans="1:19" x14ac:dyDescent="0.25">
      <c r="B151" s="237"/>
      <c r="I151" s="332"/>
      <c r="N151" s="332"/>
      <c r="S151" s="338"/>
    </row>
    <row r="152" spans="1:19" x14ac:dyDescent="0.25">
      <c r="B152" s="453"/>
      <c r="S152" s="338"/>
    </row>
    <row r="153" spans="1:19" x14ac:dyDescent="0.25">
      <c r="B153" s="237"/>
      <c r="C153" s="237"/>
      <c r="S153" s="338"/>
    </row>
    <row r="154" spans="1:19" x14ac:dyDescent="0.25">
      <c r="S154" s="338"/>
    </row>
    <row r="155" spans="1:19" x14ac:dyDescent="0.25">
      <c r="B155" s="237"/>
      <c r="C155" s="237"/>
      <c r="S155" s="338"/>
    </row>
    <row r="156" spans="1:19" x14ac:dyDescent="0.25">
      <c r="S156" s="338"/>
    </row>
    <row r="157" spans="1:19" x14ac:dyDescent="0.25">
      <c r="C157" s="39"/>
      <c r="D157" s="323"/>
      <c r="S157" s="338"/>
    </row>
    <row r="158" spans="1:19" x14ac:dyDescent="0.25">
      <c r="S158" s="338"/>
    </row>
    <row r="159" spans="1:19" x14ac:dyDescent="0.25">
      <c r="S159" s="338"/>
    </row>
    <row r="160" spans="1:19" x14ac:dyDescent="0.25">
      <c r="S160" s="337"/>
    </row>
    <row r="161" spans="19:19" x14ac:dyDescent="0.25">
      <c r="S161" s="337"/>
    </row>
    <row r="162" spans="19:19" x14ac:dyDescent="0.25">
      <c r="S162" s="337"/>
    </row>
    <row r="163" spans="19:19" x14ac:dyDescent="0.25">
      <c r="S163" s="337"/>
    </row>
    <row r="164" spans="19:19" x14ac:dyDescent="0.25">
      <c r="S164" s="337"/>
    </row>
    <row r="165" spans="19:19" x14ac:dyDescent="0.25">
      <c r="S165" s="338"/>
    </row>
    <row r="166" spans="19:19" x14ac:dyDescent="0.25">
      <c r="S166" s="338"/>
    </row>
    <row r="167" spans="19:19" x14ac:dyDescent="0.25">
      <c r="S167" s="338"/>
    </row>
    <row r="168" spans="19:19" x14ac:dyDescent="0.25">
      <c r="S168" s="338"/>
    </row>
    <row r="169" spans="19:19" x14ac:dyDescent="0.25">
      <c r="S169" s="338"/>
    </row>
    <row r="170" spans="19:19" x14ac:dyDescent="0.25">
      <c r="S170" s="337"/>
    </row>
    <row r="171" spans="19:19" x14ac:dyDescent="0.25">
      <c r="S171" s="337"/>
    </row>
    <row r="172" spans="19:19" x14ac:dyDescent="0.25">
      <c r="S172" s="338"/>
    </row>
    <row r="173" spans="19:19" x14ac:dyDescent="0.25">
      <c r="S173" s="337"/>
    </row>
    <row r="174" spans="19:19" x14ac:dyDescent="0.25">
      <c r="S174" s="338"/>
    </row>
    <row r="175" spans="19:19" x14ac:dyDescent="0.25">
      <c r="S175" s="337"/>
    </row>
    <row r="176" spans="19:19" x14ac:dyDescent="0.25">
      <c r="S176" s="338"/>
    </row>
    <row r="177" spans="19:19" x14ac:dyDescent="0.25">
      <c r="S177" s="338"/>
    </row>
    <row r="178" spans="19:19" x14ac:dyDescent="0.25">
      <c r="S178" s="338"/>
    </row>
    <row r="179" spans="19:19" x14ac:dyDescent="0.25">
      <c r="S179" s="337"/>
    </row>
    <row r="180" spans="19:19" x14ac:dyDescent="0.25">
      <c r="S180" s="338"/>
    </row>
    <row r="181" spans="19:19" x14ac:dyDescent="0.25">
      <c r="S181" s="338"/>
    </row>
    <row r="182" spans="19:19" x14ac:dyDescent="0.25">
      <c r="S182" s="338"/>
    </row>
    <row r="183" spans="19:19" x14ac:dyDescent="0.25">
      <c r="S183" s="338"/>
    </row>
    <row r="184" spans="19:19" x14ac:dyDescent="0.25">
      <c r="S184" s="338"/>
    </row>
    <row r="185" spans="19:19" x14ac:dyDescent="0.25">
      <c r="S185" s="338"/>
    </row>
    <row r="186" spans="19:19" x14ac:dyDescent="0.25">
      <c r="S186" s="338"/>
    </row>
    <row r="187" spans="19:19" x14ac:dyDescent="0.25">
      <c r="S187" s="338"/>
    </row>
    <row r="188" spans="19:19" x14ac:dyDescent="0.25">
      <c r="S188" s="338"/>
    </row>
    <row r="189" spans="19:19" x14ac:dyDescent="0.25">
      <c r="S189" s="338"/>
    </row>
    <row r="190" spans="19:19" x14ac:dyDescent="0.25">
      <c r="S190" s="338"/>
    </row>
    <row r="191" spans="19:19" x14ac:dyDescent="0.25">
      <c r="S191" s="338"/>
    </row>
    <row r="192" spans="19:19" x14ac:dyDescent="0.25">
      <c r="S192" s="338"/>
    </row>
    <row r="193" spans="19:19" x14ac:dyDescent="0.25">
      <c r="S193" s="338"/>
    </row>
    <row r="194" spans="19:19" x14ac:dyDescent="0.25">
      <c r="S194" s="338"/>
    </row>
    <row r="195" spans="19:19" x14ac:dyDescent="0.25">
      <c r="S195" s="338"/>
    </row>
    <row r="196" spans="19:19" x14ac:dyDescent="0.25">
      <c r="S196" s="337"/>
    </row>
    <row r="197" spans="19:19" x14ac:dyDescent="0.25">
      <c r="S197" s="338"/>
    </row>
    <row r="198" spans="19:19" x14ac:dyDescent="0.25">
      <c r="S198" s="338"/>
    </row>
    <row r="199" spans="19:19" x14ac:dyDescent="0.25">
      <c r="S199" s="338"/>
    </row>
    <row r="200" spans="19:19" x14ac:dyDescent="0.25">
      <c r="S200" s="338"/>
    </row>
    <row r="201" spans="19:19" x14ac:dyDescent="0.25">
      <c r="S201" s="338"/>
    </row>
    <row r="202" spans="19:19" x14ac:dyDescent="0.25">
      <c r="S202" s="338"/>
    </row>
    <row r="203" spans="19:19" x14ac:dyDescent="0.25">
      <c r="S203" s="338"/>
    </row>
    <row r="204" spans="19:19" x14ac:dyDescent="0.25">
      <c r="S204" s="338"/>
    </row>
    <row r="205" spans="19:19" x14ac:dyDescent="0.25">
      <c r="S205" s="338"/>
    </row>
    <row r="206" spans="19:19" x14ac:dyDescent="0.25">
      <c r="S206" s="338"/>
    </row>
    <row r="207" spans="19:19" x14ac:dyDescent="0.25">
      <c r="S207" s="338"/>
    </row>
    <row r="208" spans="19:19" x14ac:dyDescent="0.25">
      <c r="S208" s="338"/>
    </row>
    <row r="209" spans="19:19" x14ac:dyDescent="0.25">
      <c r="S209" s="338"/>
    </row>
    <row r="210" spans="19:19" x14ac:dyDescent="0.25">
      <c r="S210" s="338"/>
    </row>
    <row r="211" spans="19:19" x14ac:dyDescent="0.25">
      <c r="S211" s="338"/>
    </row>
    <row r="212" spans="19:19" x14ac:dyDescent="0.25">
      <c r="S212" s="338"/>
    </row>
    <row r="213" spans="19:19" x14ac:dyDescent="0.25">
      <c r="S213" s="338"/>
    </row>
    <row r="214" spans="19:19" x14ac:dyDescent="0.25">
      <c r="S214" s="338"/>
    </row>
    <row r="215" spans="19:19" x14ac:dyDescent="0.25">
      <c r="S215" s="338"/>
    </row>
    <row r="216" spans="19:19" x14ac:dyDescent="0.25">
      <c r="S216" s="338"/>
    </row>
    <row r="217" spans="19:19" x14ac:dyDescent="0.25">
      <c r="S217" s="338"/>
    </row>
    <row r="218" spans="19:19" x14ac:dyDescent="0.25">
      <c r="S218" s="337"/>
    </row>
    <row r="219" spans="19:19" x14ac:dyDescent="0.25">
      <c r="S219" s="337"/>
    </row>
    <row r="220" spans="19:19" x14ac:dyDescent="0.25">
      <c r="S220" s="337"/>
    </row>
    <row r="221" spans="19:19" x14ac:dyDescent="0.25">
      <c r="S221" s="338"/>
    </row>
    <row r="222" spans="19:19" x14ac:dyDescent="0.25">
      <c r="S222" s="338"/>
    </row>
    <row r="223" spans="19:19" x14ac:dyDescent="0.25">
      <c r="S223" s="338"/>
    </row>
    <row r="224" spans="19:19" x14ac:dyDescent="0.25">
      <c r="S224" s="338"/>
    </row>
    <row r="225" spans="19:19" x14ac:dyDescent="0.25">
      <c r="S225" s="338"/>
    </row>
    <row r="226" spans="19:19" x14ac:dyDescent="0.25">
      <c r="S226" s="338"/>
    </row>
    <row r="227" spans="19:19" x14ac:dyDescent="0.25">
      <c r="S227" s="338"/>
    </row>
    <row r="228" spans="19:19" x14ac:dyDescent="0.25">
      <c r="S228" s="337"/>
    </row>
    <row r="229" spans="19:19" x14ac:dyDescent="0.25">
      <c r="S229" s="337"/>
    </row>
    <row r="230" spans="19:19" x14ac:dyDescent="0.25">
      <c r="S230" s="337"/>
    </row>
    <row r="231" spans="19:19" x14ac:dyDescent="0.25">
      <c r="S231" s="338"/>
    </row>
    <row r="232" spans="19:19" x14ac:dyDescent="0.25">
      <c r="S232" s="338"/>
    </row>
  </sheetData>
  <sortState ref="B16:Q18">
    <sortCondition ref="Q16:Q18"/>
  </sortState>
  <mergeCells count="8">
    <mergeCell ref="D110:J110"/>
    <mergeCell ref="K110:P110"/>
    <mergeCell ref="D2:J2"/>
    <mergeCell ref="D68:J68"/>
    <mergeCell ref="K2:P2"/>
    <mergeCell ref="K68:P68"/>
    <mergeCell ref="D44:J44"/>
    <mergeCell ref="K44:P44"/>
  </mergeCells>
  <hyperlinks>
    <hyperlink ref="B99" r:id="rId1"/>
  </hyperlinks>
  <printOptions horizontalCentered="1"/>
  <pageMargins left="0.51181102362204722" right="0.51181102362204722" top="0.74803149606299213" bottom="0.74803149606299213" header="0.31496062992125984" footer="0.31496062992125984"/>
  <pageSetup paperSize="9" scale="74" fitToHeight="4" orientation="landscape" r:id="rId2"/>
  <headerFooter>
    <oddHeader>&amp;L&amp;"Arial,Negreta"&amp;8&amp;K03+000Ajuntament de Barcelona&amp;C&amp;"Arial,Negreta"&amp;8&amp;K03+000Pressupost 2018 prorogat per a l'exercici 2019 
Execució Pressupostària a 
gener&amp;R&amp;"Arial,Negreta"&amp;8&amp;K03+000Direcció de Pressupostos i Política Fiscal</oddHeader>
  </headerFooter>
  <rowBreaks count="3" manualBreakCount="3">
    <brk id="42" max="15" man="1"/>
    <brk id="65" max="15" man="1"/>
    <brk id="108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P132"/>
  <sheetViews>
    <sheetView zoomScale="85" zoomScaleNormal="85" workbookViewId="0">
      <selection activeCell="K26" sqref="K26"/>
    </sheetView>
  </sheetViews>
  <sheetFormatPr defaultColWidth="11.44140625" defaultRowHeight="13.2" x14ac:dyDescent="0.25"/>
  <cols>
    <col min="1" max="1" width="0.6640625" customWidth="1"/>
    <col min="2" max="2" width="31.6640625" customWidth="1"/>
    <col min="3" max="3" width="13.5546875" customWidth="1"/>
    <col min="4" max="4" width="13.6640625" customWidth="1"/>
    <col min="5" max="5" width="11.33203125" customWidth="1"/>
    <col min="6" max="6" width="6.33203125" style="89" customWidth="1"/>
    <col min="7" max="7" width="12.33203125" customWidth="1"/>
    <col min="8" max="8" width="8.109375" style="89" customWidth="1"/>
    <col min="9" max="9" width="12.5546875" customWidth="1"/>
    <col min="10" max="10" width="8.44140625" style="89" customWidth="1"/>
    <col min="11" max="11" width="11.109375" customWidth="1"/>
    <col min="12" max="12" width="6.33203125" style="89" bestFit="1" customWidth="1"/>
    <col min="13" max="13" width="6.88671875" style="89" bestFit="1" customWidth="1"/>
    <col min="14" max="14" width="15.44140625" style="53" bestFit="1" customWidth="1"/>
    <col min="15" max="15" width="12.109375" customWidth="1"/>
    <col min="16" max="16" width="11.6640625" bestFit="1" customWidth="1"/>
  </cols>
  <sheetData>
    <row r="2" spans="1:14" ht="13.8" x14ac:dyDescent="0.25">
      <c r="A2" s="7" t="s">
        <v>224</v>
      </c>
      <c r="F2"/>
      <c r="H2"/>
      <c r="J2"/>
      <c r="L2"/>
      <c r="M2"/>
      <c r="N2"/>
    </row>
    <row r="3" spans="1:14" x14ac:dyDescent="0.25">
      <c r="F3"/>
      <c r="H3"/>
      <c r="J3"/>
      <c r="L3"/>
      <c r="M3"/>
      <c r="N3"/>
    </row>
    <row r="4" spans="1:14" x14ac:dyDescent="0.25">
      <c r="F4"/>
      <c r="H4"/>
      <c r="J4"/>
      <c r="L4"/>
      <c r="M4"/>
      <c r="N4"/>
    </row>
    <row r="5" spans="1:14" ht="15" customHeight="1" x14ac:dyDescent="0.25">
      <c r="F5"/>
      <c r="H5"/>
      <c r="J5"/>
      <c r="L5"/>
      <c r="M5"/>
      <c r="N5"/>
    </row>
    <row r="6" spans="1:14" ht="15" customHeight="1" x14ac:dyDescent="0.25">
      <c r="F6"/>
      <c r="H6"/>
      <c r="J6"/>
      <c r="L6"/>
      <c r="M6"/>
      <c r="N6"/>
    </row>
    <row r="7" spans="1:14" ht="15" customHeight="1" x14ac:dyDescent="0.25">
      <c r="F7"/>
      <c r="H7"/>
      <c r="J7"/>
      <c r="L7"/>
      <c r="M7"/>
      <c r="N7"/>
    </row>
    <row r="8" spans="1:14" ht="15" customHeight="1" x14ac:dyDescent="0.25">
      <c r="F8"/>
      <c r="H8"/>
      <c r="J8"/>
      <c r="L8"/>
      <c r="M8"/>
      <c r="N8"/>
    </row>
    <row r="9" spans="1:14" ht="15" customHeight="1" x14ac:dyDescent="0.25">
      <c r="F9"/>
      <c r="H9"/>
      <c r="J9"/>
      <c r="L9"/>
      <c r="M9"/>
      <c r="N9"/>
    </row>
    <row r="10" spans="1:14" ht="15" customHeight="1" x14ac:dyDescent="0.25">
      <c r="F10"/>
      <c r="H10"/>
      <c r="J10"/>
      <c r="L10"/>
      <c r="M10"/>
      <c r="N10"/>
    </row>
    <row r="11" spans="1:14" ht="15" customHeight="1" x14ac:dyDescent="0.25">
      <c r="F11"/>
      <c r="H11"/>
      <c r="J11"/>
      <c r="L11"/>
      <c r="M11"/>
      <c r="N11"/>
    </row>
    <row r="12" spans="1:14" ht="15" customHeight="1" x14ac:dyDescent="0.25">
      <c r="F12"/>
      <c r="H12"/>
      <c r="J12"/>
      <c r="L12"/>
      <c r="M12"/>
      <c r="N12"/>
    </row>
    <row r="13" spans="1:14" ht="15" customHeight="1" x14ac:dyDescent="0.25">
      <c r="F13"/>
      <c r="H13"/>
      <c r="J13"/>
      <c r="L13"/>
      <c r="M13"/>
      <c r="N13"/>
    </row>
    <row r="14" spans="1:14" ht="15" customHeight="1" x14ac:dyDescent="0.25">
      <c r="F14"/>
      <c r="H14"/>
      <c r="J14"/>
      <c r="L14"/>
      <c r="M14"/>
      <c r="N14"/>
    </row>
    <row r="15" spans="1:14" ht="15" customHeight="1" x14ac:dyDescent="0.25">
      <c r="F15"/>
      <c r="H15"/>
      <c r="J15"/>
      <c r="L15"/>
      <c r="M15"/>
      <c r="N15"/>
    </row>
    <row r="16" spans="1:14" ht="15" customHeight="1" x14ac:dyDescent="0.25">
      <c r="F16"/>
      <c r="H16"/>
      <c r="J16"/>
      <c r="L16"/>
      <c r="M16"/>
      <c r="N16"/>
    </row>
    <row r="17" spans="6:14" ht="15" customHeight="1" x14ac:dyDescent="0.25">
      <c r="F17"/>
      <c r="H17"/>
      <c r="J17"/>
      <c r="L17"/>
      <c r="M17"/>
      <c r="N17"/>
    </row>
    <row r="18" spans="6:14" ht="15" customHeight="1" x14ac:dyDescent="0.25">
      <c r="F18"/>
      <c r="H18"/>
      <c r="J18"/>
      <c r="L18"/>
      <c r="M18"/>
      <c r="N18"/>
    </row>
    <row r="19" spans="6:14" ht="15" customHeight="1" x14ac:dyDescent="0.25">
      <c r="F19"/>
      <c r="H19"/>
      <c r="J19"/>
      <c r="L19"/>
      <c r="M19"/>
      <c r="N19"/>
    </row>
    <row r="20" spans="6:14" ht="15" customHeight="1" x14ac:dyDescent="0.25">
      <c r="F20"/>
      <c r="H20"/>
      <c r="J20"/>
      <c r="L20"/>
      <c r="M20"/>
      <c r="N20"/>
    </row>
    <row r="21" spans="6:14" ht="15" customHeight="1" x14ac:dyDescent="0.25">
      <c r="F21"/>
      <c r="H21"/>
      <c r="J21"/>
      <c r="L21"/>
      <c r="M21"/>
      <c r="N21"/>
    </row>
    <row r="22" spans="6:14" ht="15" customHeight="1" x14ac:dyDescent="0.25">
      <c r="F22"/>
      <c r="H22"/>
      <c r="J22"/>
      <c r="L22"/>
      <c r="M22"/>
      <c r="N22"/>
    </row>
    <row r="23" spans="6:14" ht="15" customHeight="1" x14ac:dyDescent="0.25">
      <c r="F23"/>
      <c r="H23"/>
      <c r="J23"/>
      <c r="L23"/>
      <c r="M23"/>
      <c r="N23"/>
    </row>
    <row r="24" spans="6:14" ht="15" customHeight="1" x14ac:dyDescent="0.25">
      <c r="F24"/>
      <c r="H24"/>
      <c r="J24"/>
      <c r="L24"/>
      <c r="M24"/>
      <c r="N24"/>
    </row>
    <row r="25" spans="6:14" ht="15" customHeight="1" x14ac:dyDescent="0.25">
      <c r="F25"/>
      <c r="H25"/>
      <c r="J25"/>
      <c r="L25"/>
      <c r="M25"/>
      <c r="N25"/>
    </row>
    <row r="26" spans="6:14" ht="15" customHeight="1" x14ac:dyDescent="0.25">
      <c r="F26"/>
      <c r="H26"/>
      <c r="J26"/>
      <c r="L26"/>
      <c r="M26"/>
      <c r="N26"/>
    </row>
    <row r="27" spans="6:14" ht="15" customHeight="1" x14ac:dyDescent="0.25">
      <c r="F27"/>
      <c r="H27"/>
      <c r="J27"/>
      <c r="L27"/>
      <c r="M27"/>
      <c r="N27"/>
    </row>
    <row r="28" spans="6:14" ht="15" customHeight="1" x14ac:dyDescent="0.25">
      <c r="F28"/>
      <c r="H28"/>
      <c r="J28"/>
      <c r="L28"/>
      <c r="M28"/>
      <c r="N28"/>
    </row>
    <row r="29" spans="6:14" ht="15" customHeight="1" x14ac:dyDescent="0.25">
      <c r="F29"/>
      <c r="H29"/>
      <c r="J29"/>
      <c r="L29"/>
      <c r="M29"/>
      <c r="N29"/>
    </row>
    <row r="30" spans="6:14" ht="15" customHeight="1" x14ac:dyDescent="0.25">
      <c r="F30"/>
      <c r="H30"/>
      <c r="J30"/>
      <c r="L30"/>
      <c r="M30"/>
      <c r="N30"/>
    </row>
    <row r="31" spans="6:14" ht="15" customHeight="1" x14ac:dyDescent="0.25">
      <c r="F31"/>
      <c r="H31"/>
      <c r="J31"/>
      <c r="L31"/>
      <c r="M31"/>
      <c r="N31"/>
    </row>
    <row r="32" spans="6:14" ht="15" customHeight="1" x14ac:dyDescent="0.25">
      <c r="F32"/>
      <c r="H32"/>
      <c r="J32"/>
      <c r="L32"/>
      <c r="M32"/>
      <c r="N32"/>
    </row>
    <row r="33" spans="6:14" ht="15" customHeight="1" x14ac:dyDescent="0.25">
      <c r="F33"/>
      <c r="H33"/>
      <c r="J33"/>
      <c r="L33"/>
      <c r="M33"/>
      <c r="N33"/>
    </row>
    <row r="34" spans="6:14" ht="15" customHeight="1" x14ac:dyDescent="0.25">
      <c r="F34"/>
      <c r="H34"/>
      <c r="J34"/>
      <c r="L34"/>
      <c r="M34"/>
      <c r="N34"/>
    </row>
    <row r="35" spans="6:14" ht="15" customHeight="1" x14ac:dyDescent="0.25">
      <c r="F35"/>
      <c r="H35"/>
      <c r="J35"/>
      <c r="L35"/>
      <c r="M35"/>
      <c r="N35"/>
    </row>
    <row r="36" spans="6:14" ht="15" customHeight="1" x14ac:dyDescent="0.25">
      <c r="F36"/>
      <c r="H36"/>
      <c r="J36"/>
      <c r="L36"/>
      <c r="M36"/>
      <c r="N36"/>
    </row>
    <row r="37" spans="6:14" ht="15" customHeight="1" x14ac:dyDescent="0.25">
      <c r="F37"/>
      <c r="H37"/>
      <c r="J37"/>
      <c r="L37"/>
      <c r="M37"/>
      <c r="N37"/>
    </row>
    <row r="38" spans="6:14" ht="15" customHeight="1" x14ac:dyDescent="0.25">
      <c r="F38"/>
      <c r="H38"/>
      <c r="J38"/>
      <c r="L38"/>
      <c r="M38"/>
      <c r="N38"/>
    </row>
    <row r="39" spans="6:14" ht="15" customHeight="1" x14ac:dyDescent="0.25">
      <c r="F39"/>
      <c r="H39"/>
      <c r="J39"/>
      <c r="L39"/>
      <c r="M39"/>
      <c r="N39"/>
    </row>
    <row r="40" spans="6:14" ht="15" customHeight="1" x14ac:dyDescent="0.25">
      <c r="F40"/>
      <c r="H40"/>
      <c r="J40"/>
      <c r="L40"/>
      <c r="M40"/>
      <c r="N40"/>
    </row>
    <row r="41" spans="6:14" ht="15" customHeight="1" x14ac:dyDescent="0.25">
      <c r="F41"/>
      <c r="H41"/>
      <c r="J41"/>
      <c r="L41"/>
      <c r="M41"/>
      <c r="N41"/>
    </row>
    <row r="42" spans="6:14" ht="15" customHeight="1" x14ac:dyDescent="0.25">
      <c r="F42"/>
      <c r="H42"/>
      <c r="J42"/>
      <c r="L42"/>
      <c r="M42"/>
      <c r="N42"/>
    </row>
    <row r="43" spans="6:14" ht="15" customHeight="1" x14ac:dyDescent="0.25">
      <c r="F43"/>
      <c r="H43"/>
      <c r="J43"/>
      <c r="L43"/>
      <c r="M43"/>
      <c r="N43"/>
    </row>
    <row r="44" spans="6:14" ht="15" customHeight="1" x14ac:dyDescent="0.25">
      <c r="F44"/>
      <c r="H44"/>
      <c r="J44"/>
      <c r="L44"/>
      <c r="M44"/>
      <c r="N44"/>
    </row>
    <row r="45" spans="6:14" ht="15" customHeight="1" x14ac:dyDescent="0.25">
      <c r="F45"/>
      <c r="H45"/>
      <c r="J45"/>
      <c r="L45"/>
      <c r="M45"/>
      <c r="N45"/>
    </row>
    <row r="46" spans="6:14" ht="15" customHeight="1" x14ac:dyDescent="0.25">
      <c r="F46"/>
      <c r="H46"/>
      <c r="J46"/>
      <c r="L46"/>
      <c r="M46"/>
      <c r="N46"/>
    </row>
    <row r="47" spans="6:14" x14ac:dyDescent="0.25">
      <c r="F47"/>
      <c r="H47"/>
      <c r="J47"/>
      <c r="L47"/>
      <c r="M47"/>
      <c r="N47"/>
    </row>
    <row r="48" spans="6:14" x14ac:dyDescent="0.25">
      <c r="F48"/>
      <c r="H48"/>
      <c r="J48"/>
      <c r="L48"/>
      <c r="M48"/>
      <c r="N48"/>
    </row>
    <row r="49" spans="3:16" x14ac:dyDescent="0.25">
      <c r="F49"/>
      <c r="H49"/>
      <c r="J49"/>
      <c r="L49"/>
      <c r="M49"/>
      <c r="N49"/>
    </row>
    <row r="50" spans="3:16" x14ac:dyDescent="0.25">
      <c r="F50"/>
      <c r="H50"/>
      <c r="J50"/>
      <c r="L50"/>
      <c r="M50"/>
      <c r="N50"/>
    </row>
    <row r="51" spans="3:16" x14ac:dyDescent="0.25">
      <c r="F51"/>
      <c r="H51"/>
      <c r="J51"/>
      <c r="L51"/>
      <c r="M51"/>
      <c r="N51"/>
    </row>
    <row r="52" spans="3:16" x14ac:dyDescent="0.25">
      <c r="F52"/>
      <c r="H52"/>
      <c r="J52"/>
      <c r="L52"/>
      <c r="M52"/>
      <c r="N52"/>
    </row>
    <row r="53" spans="3:16" x14ac:dyDescent="0.25">
      <c r="F53"/>
      <c r="H53"/>
      <c r="J53"/>
      <c r="L53"/>
      <c r="M53"/>
      <c r="N53"/>
    </row>
    <row r="54" spans="3:16" x14ac:dyDescent="0.25">
      <c r="F54"/>
      <c r="H54"/>
      <c r="J54"/>
      <c r="L54"/>
      <c r="M54"/>
      <c r="N54"/>
    </row>
    <row r="55" spans="3:16" x14ac:dyDescent="0.25">
      <c r="P55" s="338"/>
    </row>
    <row r="56" spans="3:16" x14ac:dyDescent="0.25">
      <c r="P56" s="338"/>
    </row>
    <row r="57" spans="3:16" x14ac:dyDescent="0.25">
      <c r="C57" s="39"/>
      <c r="D57" s="323"/>
      <c r="P57" s="338"/>
    </row>
    <row r="58" spans="3:16" x14ac:dyDescent="0.25">
      <c r="P58" s="338"/>
    </row>
    <row r="59" spans="3:16" x14ac:dyDescent="0.25">
      <c r="P59" s="338"/>
    </row>
    <row r="60" spans="3:16" x14ac:dyDescent="0.25">
      <c r="P60" s="337"/>
    </row>
    <row r="61" spans="3:16" x14ac:dyDescent="0.25">
      <c r="P61" s="337"/>
    </row>
    <row r="62" spans="3:16" x14ac:dyDescent="0.25">
      <c r="P62" s="337"/>
    </row>
    <row r="63" spans="3:16" x14ac:dyDescent="0.25">
      <c r="P63" s="337"/>
    </row>
    <row r="64" spans="3:16" x14ac:dyDescent="0.25">
      <c r="P64" s="337"/>
    </row>
    <row r="65" spans="16:16" customFormat="1" x14ac:dyDescent="0.25">
      <c r="P65" s="338"/>
    </row>
    <row r="66" spans="16:16" customFormat="1" x14ac:dyDescent="0.25">
      <c r="P66" s="338"/>
    </row>
    <row r="67" spans="16:16" customFormat="1" x14ac:dyDescent="0.25">
      <c r="P67" s="338"/>
    </row>
    <row r="68" spans="16:16" customFormat="1" x14ac:dyDescent="0.25">
      <c r="P68" s="338"/>
    </row>
    <row r="69" spans="16:16" customFormat="1" x14ac:dyDescent="0.25">
      <c r="P69" s="338"/>
    </row>
    <row r="70" spans="16:16" customFormat="1" x14ac:dyDescent="0.25">
      <c r="P70" s="337"/>
    </row>
    <row r="71" spans="16:16" customFormat="1" x14ac:dyDescent="0.25">
      <c r="P71" s="337"/>
    </row>
    <row r="72" spans="16:16" customFormat="1" x14ac:dyDescent="0.25">
      <c r="P72" s="338"/>
    </row>
    <row r="73" spans="16:16" customFormat="1" x14ac:dyDescent="0.25">
      <c r="P73" s="337"/>
    </row>
    <row r="74" spans="16:16" customFormat="1" x14ac:dyDescent="0.25">
      <c r="P74" s="338"/>
    </row>
    <row r="75" spans="16:16" customFormat="1" x14ac:dyDescent="0.25">
      <c r="P75" s="337"/>
    </row>
    <row r="76" spans="16:16" customFormat="1" x14ac:dyDescent="0.25">
      <c r="P76" s="338"/>
    </row>
    <row r="77" spans="16:16" customFormat="1" x14ac:dyDescent="0.25">
      <c r="P77" s="338"/>
    </row>
    <row r="78" spans="16:16" customFormat="1" x14ac:dyDescent="0.25">
      <c r="P78" s="338"/>
    </row>
    <row r="79" spans="16:16" customFormat="1" x14ac:dyDescent="0.25">
      <c r="P79" s="337"/>
    </row>
    <row r="80" spans="16:16" customFormat="1" x14ac:dyDescent="0.25">
      <c r="P80" s="338"/>
    </row>
    <row r="81" spans="16:16" customFormat="1" x14ac:dyDescent="0.25">
      <c r="P81" s="338"/>
    </row>
    <row r="82" spans="16:16" customFormat="1" x14ac:dyDescent="0.25">
      <c r="P82" s="338"/>
    </row>
    <row r="83" spans="16:16" customFormat="1" x14ac:dyDescent="0.25">
      <c r="P83" s="338"/>
    </row>
    <row r="84" spans="16:16" customFormat="1" x14ac:dyDescent="0.25">
      <c r="P84" s="338"/>
    </row>
    <row r="85" spans="16:16" customFormat="1" x14ac:dyDescent="0.25">
      <c r="P85" s="338"/>
    </row>
    <row r="86" spans="16:16" customFormat="1" x14ac:dyDescent="0.25">
      <c r="P86" s="338"/>
    </row>
    <row r="87" spans="16:16" customFormat="1" x14ac:dyDescent="0.25">
      <c r="P87" s="338"/>
    </row>
    <row r="88" spans="16:16" customFormat="1" x14ac:dyDescent="0.25">
      <c r="P88" s="338"/>
    </row>
    <row r="89" spans="16:16" customFormat="1" x14ac:dyDescent="0.25">
      <c r="P89" s="338"/>
    </row>
    <row r="90" spans="16:16" customFormat="1" x14ac:dyDescent="0.25">
      <c r="P90" s="338"/>
    </row>
    <row r="91" spans="16:16" customFormat="1" x14ac:dyDescent="0.25">
      <c r="P91" s="338"/>
    </row>
    <row r="92" spans="16:16" customFormat="1" x14ac:dyDescent="0.25">
      <c r="P92" s="338"/>
    </row>
    <row r="93" spans="16:16" customFormat="1" x14ac:dyDescent="0.25">
      <c r="P93" s="338"/>
    </row>
    <row r="94" spans="16:16" customFormat="1" x14ac:dyDescent="0.25">
      <c r="P94" s="338"/>
    </row>
    <row r="95" spans="16:16" customFormat="1" x14ac:dyDescent="0.25">
      <c r="P95" s="338"/>
    </row>
    <row r="96" spans="16:16" customFormat="1" x14ac:dyDescent="0.25">
      <c r="P96" s="337"/>
    </row>
    <row r="97" spans="16:16" customFormat="1" x14ac:dyDescent="0.25">
      <c r="P97" s="338"/>
    </row>
    <row r="98" spans="16:16" customFormat="1" x14ac:dyDescent="0.25">
      <c r="P98" s="338"/>
    </row>
    <row r="99" spans="16:16" customFormat="1" x14ac:dyDescent="0.25">
      <c r="P99" s="338"/>
    </row>
    <row r="100" spans="16:16" customFormat="1" x14ac:dyDescent="0.25">
      <c r="P100" s="338"/>
    </row>
    <row r="101" spans="16:16" customFormat="1" x14ac:dyDescent="0.25">
      <c r="P101" s="338"/>
    </row>
    <row r="102" spans="16:16" customFormat="1" x14ac:dyDescent="0.25">
      <c r="P102" s="338"/>
    </row>
    <row r="103" spans="16:16" customFormat="1" x14ac:dyDescent="0.25">
      <c r="P103" s="338"/>
    </row>
    <row r="104" spans="16:16" customFormat="1" x14ac:dyDescent="0.25">
      <c r="P104" s="338"/>
    </row>
    <row r="105" spans="16:16" customFormat="1" x14ac:dyDescent="0.25">
      <c r="P105" s="338"/>
    </row>
    <row r="106" spans="16:16" customFormat="1" x14ac:dyDescent="0.25">
      <c r="P106" s="338"/>
    </row>
    <row r="107" spans="16:16" customFormat="1" x14ac:dyDescent="0.25">
      <c r="P107" s="338"/>
    </row>
    <row r="108" spans="16:16" customFormat="1" x14ac:dyDescent="0.25">
      <c r="P108" s="338"/>
    </row>
    <row r="109" spans="16:16" customFormat="1" x14ac:dyDescent="0.25">
      <c r="P109" s="338"/>
    </row>
    <row r="110" spans="16:16" customFormat="1" x14ac:dyDescent="0.25">
      <c r="P110" s="338"/>
    </row>
    <row r="111" spans="16:16" customFormat="1" x14ac:dyDescent="0.25">
      <c r="P111" s="338"/>
    </row>
    <row r="112" spans="16:16" customFormat="1" x14ac:dyDescent="0.25">
      <c r="P112" s="338"/>
    </row>
    <row r="113" spans="16:16" customFormat="1" x14ac:dyDescent="0.25">
      <c r="P113" s="338"/>
    </row>
    <row r="114" spans="16:16" customFormat="1" x14ac:dyDescent="0.25">
      <c r="P114" s="338"/>
    </row>
    <row r="115" spans="16:16" customFormat="1" x14ac:dyDescent="0.25">
      <c r="P115" s="338"/>
    </row>
    <row r="116" spans="16:16" customFormat="1" x14ac:dyDescent="0.25">
      <c r="P116" s="338"/>
    </row>
    <row r="117" spans="16:16" customFormat="1" x14ac:dyDescent="0.25">
      <c r="P117" s="338"/>
    </row>
    <row r="118" spans="16:16" customFormat="1" x14ac:dyDescent="0.25">
      <c r="P118" s="337"/>
    </row>
    <row r="119" spans="16:16" customFormat="1" x14ac:dyDescent="0.25">
      <c r="P119" s="337"/>
    </row>
    <row r="120" spans="16:16" customFormat="1" x14ac:dyDescent="0.25">
      <c r="P120" s="337"/>
    </row>
    <row r="121" spans="16:16" customFormat="1" x14ac:dyDescent="0.25">
      <c r="P121" s="338"/>
    </row>
    <row r="122" spans="16:16" customFormat="1" x14ac:dyDescent="0.25">
      <c r="P122" s="338"/>
    </row>
    <row r="123" spans="16:16" customFormat="1" x14ac:dyDescent="0.25">
      <c r="P123" s="338"/>
    </row>
    <row r="124" spans="16:16" customFormat="1" x14ac:dyDescent="0.25">
      <c r="P124" s="338"/>
    </row>
    <row r="125" spans="16:16" customFormat="1" x14ac:dyDescent="0.25">
      <c r="P125" s="338"/>
    </row>
    <row r="126" spans="16:16" customFormat="1" x14ac:dyDescent="0.25">
      <c r="P126" s="338"/>
    </row>
    <row r="127" spans="16:16" customFormat="1" x14ac:dyDescent="0.25">
      <c r="P127" s="338"/>
    </row>
    <row r="128" spans="16:16" customFormat="1" x14ac:dyDescent="0.25">
      <c r="P128" s="337"/>
    </row>
    <row r="129" spans="16:16" customFormat="1" x14ac:dyDescent="0.25">
      <c r="P129" s="337"/>
    </row>
    <row r="130" spans="16:16" customFormat="1" x14ac:dyDescent="0.25">
      <c r="P130" s="337"/>
    </row>
    <row r="131" spans="16:16" customFormat="1" x14ac:dyDescent="0.25">
      <c r="P131" s="338"/>
    </row>
    <row r="132" spans="16:16" customFormat="1" x14ac:dyDescent="0.25">
      <c r="P132" s="33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5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tabColor rgb="FF92D050"/>
    <pageSetUpPr fitToPage="1"/>
  </sheetPr>
  <dimension ref="A1:U305"/>
  <sheetViews>
    <sheetView topLeftCell="A202" zoomScale="115" zoomScaleNormal="115" workbookViewId="0">
      <pane xSplit="1" topLeftCell="E1" activePane="topRight" state="frozen"/>
      <selection activeCell="K24" sqref="K24"/>
      <selection pane="topRight" activeCell="O216" sqref="O216"/>
    </sheetView>
  </sheetViews>
  <sheetFormatPr defaultColWidth="11.44140625" defaultRowHeight="13.2" x14ac:dyDescent="0.25"/>
  <cols>
    <col min="1" max="1" width="6.88671875" style="634" customWidth="1"/>
    <col min="2" max="2" width="43.6640625" customWidth="1"/>
    <col min="3" max="3" width="12.5546875" bestFit="1" customWidth="1"/>
    <col min="4" max="5" width="12.6640625" customWidth="1"/>
    <col min="6" max="6" width="6.6640625" style="89" customWidth="1"/>
    <col min="7" max="7" width="12.6640625" customWidth="1"/>
    <col min="8" max="8" width="6.6640625" style="89" customWidth="1"/>
    <col min="9" max="9" width="12.6640625" customWidth="1"/>
    <col min="10" max="10" width="6.6640625" style="89" customWidth="1"/>
    <col min="11" max="11" width="15.44140625" style="89" customWidth="1"/>
    <col min="12" max="12" width="6.33203125" style="89" customWidth="1"/>
    <col min="13" max="13" width="8.88671875" style="89" customWidth="1"/>
    <col min="14" max="14" width="15.44140625" customWidth="1"/>
    <col min="15" max="15" width="6.33203125" style="89" customWidth="1"/>
    <col min="16" max="16" width="8.88671875" style="89" customWidth="1"/>
    <col min="17" max="17" width="16.5546875" bestFit="1" customWidth="1"/>
    <col min="18" max="18" width="20.44140625" style="237" bestFit="1" customWidth="1"/>
    <col min="19" max="21" width="15.5546875" bestFit="1" customWidth="1"/>
  </cols>
  <sheetData>
    <row r="1" spans="1:19" ht="15" customHeight="1" thickBot="1" x14ac:dyDescent="0.3">
      <c r="A1" s="616" t="s">
        <v>19</v>
      </c>
      <c r="N1" s="89"/>
    </row>
    <row r="2" spans="1:19" ht="12.75" customHeight="1" x14ac:dyDescent="0.25">
      <c r="A2" s="617" t="s">
        <v>511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19"/>
      <c r="R2"/>
    </row>
    <row r="3" spans="1:19" ht="12.75" customHeight="1" x14ac:dyDescent="0.25">
      <c r="A3" s="617" t="s">
        <v>146</v>
      </c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140" t="s">
        <v>521</v>
      </c>
      <c r="L3" s="80" t="s">
        <v>522</v>
      </c>
      <c r="M3" s="80" t="s">
        <v>523</v>
      </c>
      <c r="N3" s="79" t="s">
        <v>39</v>
      </c>
      <c r="O3" s="80" t="s">
        <v>40</v>
      </c>
      <c r="P3" s="141" t="s">
        <v>350</v>
      </c>
      <c r="R3"/>
    </row>
    <row r="4" spans="1:19" ht="14.1" customHeight="1" x14ac:dyDescent="0.25">
      <c r="A4" s="618"/>
      <c r="B4" s="2" t="s">
        <v>411</v>
      </c>
      <c r="C4" s="233" t="s">
        <v>13</v>
      </c>
      <c r="D4" s="234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104" t="s">
        <v>16</v>
      </c>
      <c r="L4" s="81" t="s">
        <v>18</v>
      </c>
      <c r="M4" s="536" t="s">
        <v>823</v>
      </c>
      <c r="N4" s="510" t="s">
        <v>17</v>
      </c>
      <c r="O4" s="81" t="s">
        <v>18</v>
      </c>
      <c r="P4" s="552" t="s">
        <v>823</v>
      </c>
      <c r="R4"/>
    </row>
    <row r="5" spans="1:19" ht="14.1" customHeight="1" x14ac:dyDescent="0.25">
      <c r="A5" s="619" t="s">
        <v>51</v>
      </c>
      <c r="B5" s="13" t="s">
        <v>94</v>
      </c>
      <c r="C5" s="484">
        <v>67846968.379999995</v>
      </c>
      <c r="D5" s="484">
        <v>74256690.599999994</v>
      </c>
      <c r="E5" s="484">
        <v>986752.06</v>
      </c>
      <c r="F5" s="70">
        <f t="shared" ref="F5:F33" si="0">+E5/D5</f>
        <v>1.3288392628690622E-2</v>
      </c>
      <c r="G5" s="484">
        <v>986752.06</v>
      </c>
      <c r="H5" s="70">
        <f t="shared" ref="H5:H32" si="1">+G5/D5</f>
        <v>1.3288392628690622E-2</v>
      </c>
      <c r="I5" s="484">
        <v>986752.06</v>
      </c>
      <c r="J5" s="164">
        <f t="shared" ref="J5:J32" si="2">+I5/D5</f>
        <v>1.3288392628690622E-2</v>
      </c>
      <c r="K5" s="171">
        <v>1009895.07</v>
      </c>
      <c r="L5" s="164">
        <v>1.4894157949705472E-2</v>
      </c>
      <c r="M5" s="230">
        <f>+G5/K5-1</f>
        <v>-2.2916252081515598E-2</v>
      </c>
      <c r="N5" s="171">
        <v>1009895.07</v>
      </c>
      <c r="O5" s="164">
        <v>1.4894157949705472E-2</v>
      </c>
      <c r="P5" s="164">
        <f>+I5/N5-1</f>
        <v>-2.2916252081515598E-2</v>
      </c>
      <c r="R5"/>
    </row>
    <row r="6" spans="1:19" ht="14.1" customHeight="1" x14ac:dyDescent="0.25">
      <c r="A6" s="620" t="s">
        <v>814</v>
      </c>
      <c r="B6" s="2" t="s">
        <v>94</v>
      </c>
      <c r="C6" s="192">
        <f>SUBTOTAL(9,C5:C5)</f>
        <v>67846968.379999995</v>
      </c>
      <c r="D6" s="198">
        <f>SUBTOTAL(9,D5:D5)</f>
        <v>74256690.599999994</v>
      </c>
      <c r="E6" s="194">
        <f>SUBTOTAL(9,E5:E5)</f>
        <v>986752.06</v>
      </c>
      <c r="F6" s="82">
        <f t="shared" si="0"/>
        <v>1.3288392628690622E-2</v>
      </c>
      <c r="G6" s="194">
        <f>SUBTOTAL(9,G5:G5)</f>
        <v>986752.06</v>
      </c>
      <c r="H6" s="82">
        <f t="shared" si="1"/>
        <v>1.3288392628690622E-2</v>
      </c>
      <c r="I6" s="194">
        <f>SUBTOTAL(9,I5:I5)</f>
        <v>986752.06</v>
      </c>
      <c r="J6" s="162">
        <f t="shared" si="2"/>
        <v>1.3288392628690622E-2</v>
      </c>
      <c r="K6" s="144">
        <f>SUBTOTAL(9,K5:K5)</f>
        <v>1009895.07</v>
      </c>
      <c r="L6" s="204">
        <v>1.4894157949705472E-2</v>
      </c>
      <c r="M6" s="204">
        <f>+G6/K6-1</f>
        <v>-2.2916252081515598E-2</v>
      </c>
      <c r="N6" s="514">
        <f>SUBTOTAL(9,N5:N5)</f>
        <v>1009895.07</v>
      </c>
      <c r="O6" s="204">
        <v>1.4894157949705472E-2</v>
      </c>
      <c r="P6" s="162">
        <f>+I6/N6-1</f>
        <v>-2.2916252081515598E-2</v>
      </c>
      <c r="R6"/>
    </row>
    <row r="7" spans="1:19" ht="14.1" customHeight="1" x14ac:dyDescent="0.25">
      <c r="A7" s="621" t="s">
        <v>52</v>
      </c>
      <c r="B7" s="33" t="s">
        <v>527</v>
      </c>
      <c r="C7" s="484">
        <v>9017942.75</v>
      </c>
      <c r="D7" s="484">
        <v>9041378.75</v>
      </c>
      <c r="E7" s="484">
        <v>1050090.67</v>
      </c>
      <c r="F7" s="41">
        <f t="shared" si="0"/>
        <v>0.11614275864729148</v>
      </c>
      <c r="G7" s="484">
        <v>948127.94</v>
      </c>
      <c r="H7" s="41">
        <f t="shared" si="1"/>
        <v>0.10486541557613654</v>
      </c>
      <c r="I7" s="484">
        <v>599743.73</v>
      </c>
      <c r="J7" s="145">
        <f t="shared" si="2"/>
        <v>6.6333216048492599E-2</v>
      </c>
      <c r="K7" s="171">
        <v>742849.91</v>
      </c>
      <c r="L7" s="164">
        <v>8.4659252359982784E-2</v>
      </c>
      <c r="M7" s="527">
        <f>+G7/K7-1</f>
        <v>0.27633850019582007</v>
      </c>
      <c r="N7" s="171">
        <v>549848.43000000005</v>
      </c>
      <c r="O7" s="164">
        <v>6.2663744544453587E-2</v>
      </c>
      <c r="P7" s="185">
        <f>+I7/N7-1</f>
        <v>9.0743734596095749E-2</v>
      </c>
    </row>
    <row r="8" spans="1:19" ht="14.1" customHeight="1" x14ac:dyDescent="0.25">
      <c r="A8" s="622" t="s">
        <v>53</v>
      </c>
      <c r="B8" s="34" t="s">
        <v>104</v>
      </c>
      <c r="C8" s="484">
        <v>170888269.75999999</v>
      </c>
      <c r="D8" s="484">
        <v>171048267.5</v>
      </c>
      <c r="E8" s="484">
        <v>22849379.670000002</v>
      </c>
      <c r="F8" s="263">
        <f t="shared" si="0"/>
        <v>0.1335843969889961</v>
      </c>
      <c r="G8" s="484">
        <v>22336398.379999999</v>
      </c>
      <c r="H8" s="263">
        <f t="shared" si="1"/>
        <v>0.13058535293261592</v>
      </c>
      <c r="I8" s="484">
        <v>13364536.82</v>
      </c>
      <c r="J8" s="170">
        <f t="shared" si="2"/>
        <v>7.8133131748908249E-2</v>
      </c>
      <c r="K8" s="171">
        <v>17417267.539999999</v>
      </c>
      <c r="L8" s="164">
        <v>0.10291869200902574</v>
      </c>
      <c r="M8" s="527">
        <f>+G8/K8-1</f>
        <v>0.28242839060161784</v>
      </c>
      <c r="N8" s="171">
        <v>12333926.050000001</v>
      </c>
      <c r="O8" s="164">
        <v>7.288121018333106E-2</v>
      </c>
      <c r="P8" s="185">
        <f>+I8/N8-1</f>
        <v>8.3559019717002414E-2</v>
      </c>
      <c r="Q8" s="46" t="s">
        <v>146</v>
      </c>
    </row>
    <row r="9" spans="1:19" ht="14.1" customHeight="1" x14ac:dyDescent="0.25">
      <c r="A9" s="622" t="s">
        <v>54</v>
      </c>
      <c r="B9" s="34" t="s">
        <v>120</v>
      </c>
      <c r="C9" s="484">
        <v>58350910.520000003</v>
      </c>
      <c r="D9" s="484">
        <v>53443915.520000003</v>
      </c>
      <c r="E9" s="484">
        <v>3663787.94</v>
      </c>
      <c r="F9" s="263">
        <f t="shared" si="0"/>
        <v>6.8553883156800555E-2</v>
      </c>
      <c r="G9" s="484">
        <v>3663787.94</v>
      </c>
      <c r="H9" s="263">
        <f t="shared" si="1"/>
        <v>6.8553883156800555E-2</v>
      </c>
      <c r="I9" s="484">
        <v>0</v>
      </c>
      <c r="J9" s="170">
        <f t="shared" si="2"/>
        <v>0</v>
      </c>
      <c r="K9" s="171">
        <v>244055.11</v>
      </c>
      <c r="L9" s="164">
        <v>4.178982489918521E-3</v>
      </c>
      <c r="M9" s="527">
        <f>+G9/K9-1</f>
        <v>14.012133693902168</v>
      </c>
      <c r="N9" s="171">
        <v>0</v>
      </c>
      <c r="O9" s="164">
        <v>0</v>
      </c>
      <c r="P9" s="164" t="s">
        <v>127</v>
      </c>
      <c r="R9" s="259"/>
    </row>
    <row r="10" spans="1:19" ht="14.1" customHeight="1" x14ac:dyDescent="0.25">
      <c r="A10" s="622" t="s">
        <v>762</v>
      </c>
      <c r="B10" s="34" t="s">
        <v>452</v>
      </c>
      <c r="C10" s="484">
        <v>14184962.73</v>
      </c>
      <c r="D10" s="484">
        <v>25545492.379999999</v>
      </c>
      <c r="E10" s="484">
        <v>8866215.5199999996</v>
      </c>
      <c r="F10" s="263">
        <f t="shared" si="0"/>
        <v>0.34707553834200161</v>
      </c>
      <c r="G10" s="484">
        <v>8769297.8200000003</v>
      </c>
      <c r="H10" s="263">
        <f t="shared" si="1"/>
        <v>0.34328161264433615</v>
      </c>
      <c r="I10" s="484">
        <v>53408.98</v>
      </c>
      <c r="J10" s="170">
        <f t="shared" si="2"/>
        <v>2.0907398927966958E-3</v>
      </c>
      <c r="K10" s="171">
        <v>9009191.1199999992</v>
      </c>
      <c r="L10" s="164">
        <v>0.61084193830437861</v>
      </c>
      <c r="M10" s="527">
        <f t="shared" ref="M10:M20" si="3">+G10/K10-1</f>
        <v>-2.6627618040807932E-2</v>
      </c>
      <c r="N10" s="171">
        <v>50716.81</v>
      </c>
      <c r="O10" s="164">
        <v>3.4387054411844789E-3</v>
      </c>
      <c r="P10" s="185">
        <f t="shared" ref="P10:P20" si="4">+I10/N10-1</f>
        <v>5.3082400095747495E-2</v>
      </c>
      <c r="R10" s="259"/>
    </row>
    <row r="11" spans="1:19" ht="14.1" customHeight="1" x14ac:dyDescent="0.25">
      <c r="A11" s="622" t="s">
        <v>55</v>
      </c>
      <c r="B11" s="34" t="s">
        <v>459</v>
      </c>
      <c r="C11" s="484">
        <v>411663.07</v>
      </c>
      <c r="D11" s="484">
        <v>411663.07</v>
      </c>
      <c r="E11" s="484">
        <v>45506.97</v>
      </c>
      <c r="F11" s="263">
        <f t="shared" si="0"/>
        <v>0.11054421277089538</v>
      </c>
      <c r="G11" s="484">
        <v>45506.97</v>
      </c>
      <c r="H11" s="263">
        <f t="shared" si="1"/>
        <v>0.11054421277089538</v>
      </c>
      <c r="I11" s="484">
        <v>45506.97</v>
      </c>
      <c r="J11" s="170">
        <f t="shared" si="2"/>
        <v>0.11054421277089538</v>
      </c>
      <c r="K11" s="171">
        <v>33706.46</v>
      </c>
      <c r="L11" s="164">
        <v>7.8181484429627399E-2</v>
      </c>
      <c r="M11" s="527">
        <f t="shared" si="3"/>
        <v>0.35009639101822021</v>
      </c>
      <c r="N11" s="171">
        <v>33706.46</v>
      </c>
      <c r="O11" s="164">
        <v>7.8181484429627399E-2</v>
      </c>
      <c r="P11" s="185">
        <f t="shared" si="4"/>
        <v>0.35009639101822021</v>
      </c>
      <c r="R11" s="258"/>
    </row>
    <row r="12" spans="1:19" ht="14.1" customHeight="1" x14ac:dyDescent="0.25">
      <c r="A12" s="622" t="s">
        <v>763</v>
      </c>
      <c r="B12" s="34" t="s">
        <v>719</v>
      </c>
      <c r="C12" s="484">
        <v>42773281.479999997</v>
      </c>
      <c r="D12" s="484">
        <v>42340106.950000003</v>
      </c>
      <c r="E12" s="484">
        <v>6423177.4500000002</v>
      </c>
      <c r="F12" s="263">
        <f t="shared" si="0"/>
        <v>0.15170432747336268</v>
      </c>
      <c r="G12" s="484">
        <v>6284446.5800000001</v>
      </c>
      <c r="H12" s="263">
        <f t="shared" si="1"/>
        <v>0.14842774458320068</v>
      </c>
      <c r="I12" s="484">
        <v>3131866.21</v>
      </c>
      <c r="J12" s="170">
        <f t="shared" si="2"/>
        <v>7.396925599877352E-2</v>
      </c>
      <c r="K12" s="171">
        <v>5263949.82</v>
      </c>
      <c r="L12" s="164">
        <v>0.12572656814060867</v>
      </c>
      <c r="M12" s="527">
        <f t="shared" si="3"/>
        <v>0.1938652143154358</v>
      </c>
      <c r="N12" s="171">
        <v>3059020.71</v>
      </c>
      <c r="O12" s="164">
        <v>7.3063039901726898E-2</v>
      </c>
      <c r="P12" s="185">
        <f t="shared" si="4"/>
        <v>2.3813339923416166E-2</v>
      </c>
      <c r="R12" s="258"/>
    </row>
    <row r="13" spans="1:19" ht="14.1" customHeight="1" x14ac:dyDescent="0.25">
      <c r="A13" s="622" t="s">
        <v>56</v>
      </c>
      <c r="B13" s="34" t="s">
        <v>720</v>
      </c>
      <c r="C13" s="484">
        <v>31216374.469999999</v>
      </c>
      <c r="D13" s="484">
        <v>30452557.170000002</v>
      </c>
      <c r="E13" s="484">
        <v>3331794.26</v>
      </c>
      <c r="F13" s="263">
        <f t="shared" si="0"/>
        <v>0.10940934258493995</v>
      </c>
      <c r="G13" s="484">
        <v>2806364.21</v>
      </c>
      <c r="H13" s="263">
        <f t="shared" si="1"/>
        <v>9.2155289105397636E-2</v>
      </c>
      <c r="I13" s="484">
        <v>1156392.1399999999</v>
      </c>
      <c r="J13" s="170">
        <f t="shared" si="2"/>
        <v>3.7973564372426716E-2</v>
      </c>
      <c r="K13" s="171">
        <v>2592974.08</v>
      </c>
      <c r="L13" s="164">
        <v>9.5679176309965475E-2</v>
      </c>
      <c r="M13" s="527">
        <f t="shared" si="3"/>
        <v>8.2295512186531417E-2</v>
      </c>
      <c r="N13" s="171">
        <v>1080901.3600000001</v>
      </c>
      <c r="O13" s="164">
        <v>3.9884606867000176E-2</v>
      </c>
      <c r="P13" s="185">
        <f t="shared" si="4"/>
        <v>6.9840581938022339E-2</v>
      </c>
      <c r="R13" s="258"/>
      <c r="S13" s="258"/>
    </row>
    <row r="14" spans="1:19" ht="14.1" customHeight="1" x14ac:dyDescent="0.25">
      <c r="A14" s="622" t="s">
        <v>57</v>
      </c>
      <c r="B14" s="34" t="s">
        <v>460</v>
      </c>
      <c r="C14" s="484">
        <v>155219240.25</v>
      </c>
      <c r="D14" s="484">
        <v>124027435.67</v>
      </c>
      <c r="E14" s="484">
        <v>3958175.78</v>
      </c>
      <c r="F14" s="263">
        <f t="shared" si="0"/>
        <v>3.1913711338284252E-2</v>
      </c>
      <c r="G14" s="484">
        <v>3943175.79</v>
      </c>
      <c r="H14" s="263">
        <f t="shared" si="1"/>
        <v>3.1792770435822071E-2</v>
      </c>
      <c r="I14" s="484">
        <v>1050692.0900000001</v>
      </c>
      <c r="J14" s="170">
        <f t="shared" si="2"/>
        <v>8.4714489525976999E-3</v>
      </c>
      <c r="K14" s="171">
        <v>21372289.530000001</v>
      </c>
      <c r="L14" s="164">
        <v>0.16426912433030375</v>
      </c>
      <c r="M14" s="527">
        <f t="shared" si="3"/>
        <v>-0.81550054408232597</v>
      </c>
      <c r="N14" s="171">
        <v>21018043.649999999</v>
      </c>
      <c r="O14" s="164">
        <v>0.16154636220303914</v>
      </c>
      <c r="P14" s="185">
        <f t="shared" si="4"/>
        <v>-0.95000999581614243</v>
      </c>
      <c r="R14" s="258"/>
      <c r="S14" s="258"/>
    </row>
    <row r="15" spans="1:19" ht="14.1" customHeight="1" x14ac:dyDescent="0.25">
      <c r="A15" s="622" t="s">
        <v>764</v>
      </c>
      <c r="B15" s="34" t="s">
        <v>454</v>
      </c>
      <c r="C15" s="484">
        <v>48684529.390000001</v>
      </c>
      <c r="D15" s="484">
        <v>30457472.73</v>
      </c>
      <c r="E15" s="484">
        <v>2429500</v>
      </c>
      <c r="F15" s="263">
        <f t="shared" si="0"/>
        <v>7.9766959705983451E-2</v>
      </c>
      <c r="G15" s="484">
        <v>2429500</v>
      </c>
      <c r="H15" s="263">
        <f t="shared" si="1"/>
        <v>7.9766959705983451E-2</v>
      </c>
      <c r="I15" s="484">
        <v>0</v>
      </c>
      <c r="J15" s="170">
        <f t="shared" si="2"/>
        <v>0</v>
      </c>
      <c r="K15" s="171">
        <v>2694403.37</v>
      </c>
      <c r="L15" s="164">
        <v>5.599367088103447E-2</v>
      </c>
      <c r="M15" s="527">
        <f t="shared" si="3"/>
        <v>-9.8316151527081841E-2</v>
      </c>
      <c r="N15" s="171">
        <v>0</v>
      </c>
      <c r="O15" s="164">
        <v>0</v>
      </c>
      <c r="P15" s="185" t="s">
        <v>127</v>
      </c>
      <c r="R15" s="258"/>
      <c r="S15" s="258"/>
    </row>
    <row r="16" spans="1:19" ht="14.1" customHeight="1" x14ac:dyDescent="0.25">
      <c r="A16" s="622" t="s">
        <v>58</v>
      </c>
      <c r="B16" s="34" t="s">
        <v>461</v>
      </c>
      <c r="C16" s="484">
        <v>136671037.00999999</v>
      </c>
      <c r="D16" s="484">
        <v>192709026.66999999</v>
      </c>
      <c r="E16" s="484">
        <v>11337952.6</v>
      </c>
      <c r="F16" s="263">
        <f t="shared" si="0"/>
        <v>5.8834569381201893E-2</v>
      </c>
      <c r="G16" s="484">
        <v>9664568.2300000004</v>
      </c>
      <c r="H16" s="263">
        <f t="shared" si="1"/>
        <v>5.0151092540931475E-2</v>
      </c>
      <c r="I16" s="484">
        <v>285447.06</v>
      </c>
      <c r="J16" s="170">
        <f t="shared" si="2"/>
        <v>1.4812334685743967E-3</v>
      </c>
      <c r="K16" s="171">
        <v>35818981.189999998</v>
      </c>
      <c r="L16" s="164">
        <v>0.35911197694613667</v>
      </c>
      <c r="M16" s="527">
        <f t="shared" si="3"/>
        <v>-0.73018305074801593</v>
      </c>
      <c r="N16" s="171">
        <v>20270010.550000001</v>
      </c>
      <c r="O16" s="164">
        <v>0.20322195996355608</v>
      </c>
      <c r="P16" s="185">
        <f t="shared" si="4"/>
        <v>-0.98591776460619551</v>
      </c>
      <c r="R16" s="258"/>
    </row>
    <row r="17" spans="1:18" ht="14.1" customHeight="1" x14ac:dyDescent="0.25">
      <c r="A17" s="622" t="s">
        <v>473</v>
      </c>
      <c r="B17" s="34" t="s">
        <v>158</v>
      </c>
      <c r="C17" s="484">
        <v>18733182.399999999</v>
      </c>
      <c r="D17" s="484">
        <v>18734182.399999999</v>
      </c>
      <c r="E17" s="484">
        <v>885495</v>
      </c>
      <c r="F17" s="263">
        <f t="shared" si="0"/>
        <v>4.7266274080901449E-2</v>
      </c>
      <c r="G17" s="484">
        <v>885495</v>
      </c>
      <c r="H17" s="263">
        <f t="shared" si="1"/>
        <v>4.7266274080901449E-2</v>
      </c>
      <c r="I17" s="484">
        <v>510777.37</v>
      </c>
      <c r="J17" s="170">
        <f t="shared" si="2"/>
        <v>2.72644601773494E-2</v>
      </c>
      <c r="K17" s="171">
        <v>451963.83</v>
      </c>
      <c r="L17" s="164">
        <v>2.4595735284861739E-2</v>
      </c>
      <c r="M17" s="527">
        <f t="shared" si="3"/>
        <v>0.95921651517998674</v>
      </c>
      <c r="N17" s="171">
        <v>0</v>
      </c>
      <c r="O17" s="164">
        <v>0</v>
      </c>
      <c r="P17" s="185" t="s">
        <v>127</v>
      </c>
      <c r="R17" s="258"/>
    </row>
    <row r="18" spans="1:18" ht="14.1" customHeight="1" x14ac:dyDescent="0.25">
      <c r="A18" s="622" t="s">
        <v>59</v>
      </c>
      <c r="B18" s="34" t="s">
        <v>462</v>
      </c>
      <c r="C18" s="484">
        <v>8809377.4499999993</v>
      </c>
      <c r="D18" s="484">
        <v>9834002.25</v>
      </c>
      <c r="E18" s="484">
        <v>6244357.79</v>
      </c>
      <c r="F18" s="263">
        <f t="shared" si="0"/>
        <v>0.63497624174328415</v>
      </c>
      <c r="G18" s="484">
        <v>6244357.79</v>
      </c>
      <c r="H18" s="263">
        <f t="shared" si="1"/>
        <v>0.63497624174328415</v>
      </c>
      <c r="I18" s="484">
        <v>0</v>
      </c>
      <c r="J18" s="170">
        <f t="shared" si="2"/>
        <v>0</v>
      </c>
      <c r="K18" s="171">
        <v>6455978.4699999997</v>
      </c>
      <c r="L18" s="164">
        <v>0.76011221083260316</v>
      </c>
      <c r="M18" s="527">
        <f t="shared" si="3"/>
        <v>-3.2779025051488442E-2</v>
      </c>
      <c r="N18" s="171">
        <v>0</v>
      </c>
      <c r="O18" s="164">
        <v>0</v>
      </c>
      <c r="P18" s="185" t="s">
        <v>127</v>
      </c>
    </row>
    <row r="19" spans="1:18" ht="14.1" customHeight="1" x14ac:dyDescent="0.25">
      <c r="A19" s="622" t="s">
        <v>60</v>
      </c>
      <c r="B19" s="34" t="s">
        <v>119</v>
      </c>
      <c r="C19" s="484">
        <v>104034244.29000001</v>
      </c>
      <c r="D19" s="484">
        <v>104071623.26000001</v>
      </c>
      <c r="E19" s="484">
        <v>403119.47</v>
      </c>
      <c r="F19" s="263">
        <f t="shared" si="0"/>
        <v>3.8734811408955815E-3</v>
      </c>
      <c r="G19" s="484">
        <v>403119.47</v>
      </c>
      <c r="H19" s="263">
        <f t="shared" si="1"/>
        <v>3.8734811408955815E-3</v>
      </c>
      <c r="I19" s="484">
        <v>38134.730000000003</v>
      </c>
      <c r="J19" s="170">
        <f t="shared" si="2"/>
        <v>3.6642774279333368E-4</v>
      </c>
      <c r="K19" s="171">
        <v>92253973.709999993</v>
      </c>
      <c r="L19" s="164">
        <v>0.84777343365401825</v>
      </c>
      <c r="M19" s="527">
        <f t="shared" si="3"/>
        <v>-0.99563032947212438</v>
      </c>
      <c r="N19" s="171">
        <v>31161.200000000001</v>
      </c>
      <c r="O19" s="164">
        <v>2.8635771943898413E-4</v>
      </c>
      <c r="P19" s="185">
        <f t="shared" si="4"/>
        <v>0.22378887847708051</v>
      </c>
    </row>
    <row r="20" spans="1:18" ht="14.1" customHeight="1" x14ac:dyDescent="0.25">
      <c r="A20" s="622" t="s">
        <v>61</v>
      </c>
      <c r="B20" s="34" t="s">
        <v>96</v>
      </c>
      <c r="C20" s="484">
        <v>175738146.58000001</v>
      </c>
      <c r="D20" s="484">
        <v>170720410.84999999</v>
      </c>
      <c r="E20" s="484">
        <v>3649355.78</v>
      </c>
      <c r="F20" s="263">
        <f t="shared" si="0"/>
        <v>2.1376212497557962E-2</v>
      </c>
      <c r="G20" s="484">
        <v>3447704.45</v>
      </c>
      <c r="H20" s="263">
        <f t="shared" si="1"/>
        <v>2.0195033697694504E-2</v>
      </c>
      <c r="I20" s="484">
        <v>100054.46</v>
      </c>
      <c r="J20" s="170">
        <f t="shared" si="2"/>
        <v>5.8607204318358169E-4</v>
      </c>
      <c r="K20" s="171">
        <v>82353915.319999993</v>
      </c>
      <c r="L20" s="164">
        <v>0.48139536612831041</v>
      </c>
      <c r="M20" s="527">
        <f t="shared" si="3"/>
        <v>-0.95813551260309404</v>
      </c>
      <c r="N20" s="171">
        <v>99320.44</v>
      </c>
      <c r="O20" s="164">
        <v>5.805722702076977E-4</v>
      </c>
      <c r="P20" s="185">
        <f t="shared" si="4"/>
        <v>7.3904223541498837E-3</v>
      </c>
    </row>
    <row r="21" spans="1:18" ht="14.1" customHeight="1" x14ac:dyDescent="0.25">
      <c r="A21" s="622" t="s">
        <v>62</v>
      </c>
      <c r="B21" s="34" t="s">
        <v>475</v>
      </c>
      <c r="C21" s="484">
        <v>11958000</v>
      </c>
      <c r="D21" s="484">
        <v>0</v>
      </c>
      <c r="E21" s="484">
        <v>0</v>
      </c>
      <c r="F21" s="263" t="s">
        <v>127</v>
      </c>
      <c r="G21" s="484">
        <v>0</v>
      </c>
      <c r="H21" s="263" t="s">
        <v>127</v>
      </c>
      <c r="I21" s="484">
        <v>0</v>
      </c>
      <c r="J21" s="170" t="s">
        <v>127</v>
      </c>
      <c r="K21" s="171">
        <v>0</v>
      </c>
      <c r="L21" s="164">
        <v>0</v>
      </c>
      <c r="M21" s="527" t="s">
        <v>127</v>
      </c>
      <c r="N21" s="171">
        <v>0</v>
      </c>
      <c r="O21" s="164">
        <v>0</v>
      </c>
      <c r="P21" s="185" t="s">
        <v>127</v>
      </c>
    </row>
    <row r="22" spans="1:18" ht="14.1" customHeight="1" x14ac:dyDescent="0.25">
      <c r="A22" s="622" t="s">
        <v>63</v>
      </c>
      <c r="B22" s="34" t="s">
        <v>97</v>
      </c>
      <c r="C22" s="484">
        <v>33982511.009999998</v>
      </c>
      <c r="D22" s="484">
        <v>33411646.77</v>
      </c>
      <c r="E22" s="484">
        <v>10946427.42</v>
      </c>
      <c r="F22" s="263">
        <f t="shared" si="0"/>
        <v>0.32762310386414994</v>
      </c>
      <c r="G22" s="484">
        <v>10946427.42</v>
      </c>
      <c r="H22" s="263">
        <f t="shared" si="1"/>
        <v>0.32762310386414994</v>
      </c>
      <c r="I22" s="484">
        <v>41833.279999999999</v>
      </c>
      <c r="J22" s="170">
        <f t="shared" si="2"/>
        <v>1.2520568138401878E-3</v>
      </c>
      <c r="K22" s="171">
        <v>15999098.199999999</v>
      </c>
      <c r="L22" s="164">
        <v>0.50121034585235125</v>
      </c>
      <c r="M22" s="527">
        <f t="shared" ref="M22:M27" si="5">+G22/K22-1</f>
        <v>-0.31580972357554504</v>
      </c>
      <c r="N22" s="171">
        <v>41768.31</v>
      </c>
      <c r="O22" s="164">
        <v>1.3084930687386005E-3</v>
      </c>
      <c r="P22" s="185">
        <f>+I22/N22-1</f>
        <v>1.5554854864849865E-3</v>
      </c>
    </row>
    <row r="23" spans="1:18" ht="14.1" customHeight="1" x14ac:dyDescent="0.25">
      <c r="A23" s="622" t="s">
        <v>64</v>
      </c>
      <c r="B23" s="34" t="s">
        <v>110</v>
      </c>
      <c r="C23" s="484">
        <v>3017274.39</v>
      </c>
      <c r="D23" s="484">
        <v>2516253.38</v>
      </c>
      <c r="E23" s="484">
        <v>611815.48</v>
      </c>
      <c r="F23" s="263">
        <f t="shared" si="0"/>
        <v>0.24314541805006934</v>
      </c>
      <c r="G23" s="484">
        <v>561815.48</v>
      </c>
      <c r="H23" s="263">
        <f t="shared" si="1"/>
        <v>0.22327460519894066</v>
      </c>
      <c r="I23" s="484">
        <v>79002.789999999994</v>
      </c>
      <c r="J23" s="170">
        <f t="shared" si="2"/>
        <v>3.139699309614042E-2</v>
      </c>
      <c r="K23" s="171">
        <v>837986.73</v>
      </c>
      <c r="L23" s="164">
        <v>0.3726707188682073</v>
      </c>
      <c r="M23" s="527">
        <f t="shared" si="5"/>
        <v>-0.32956518297133419</v>
      </c>
      <c r="N23" s="171">
        <v>1320.95</v>
      </c>
      <c r="O23" s="164">
        <v>5.8745487066240107E-4</v>
      </c>
      <c r="P23" s="185">
        <f t="shared" ref="P23" si="6">+I23/N23-1</f>
        <v>58.807555168628632</v>
      </c>
    </row>
    <row r="24" spans="1:18" ht="14.1" customHeight="1" x14ac:dyDescent="0.25">
      <c r="A24" s="622" t="s">
        <v>65</v>
      </c>
      <c r="B24" s="34" t="s">
        <v>107</v>
      </c>
      <c r="C24" s="484">
        <v>59768736.149999999</v>
      </c>
      <c r="D24" s="484">
        <v>69659357.120000005</v>
      </c>
      <c r="E24" s="484">
        <v>0</v>
      </c>
      <c r="F24" s="263">
        <f t="shared" si="0"/>
        <v>0</v>
      </c>
      <c r="G24" s="484">
        <v>0</v>
      </c>
      <c r="H24" s="263">
        <f t="shared" si="1"/>
        <v>0</v>
      </c>
      <c r="I24" s="484">
        <v>0</v>
      </c>
      <c r="J24" s="170">
        <f t="shared" si="2"/>
        <v>0</v>
      </c>
      <c r="K24" s="171">
        <v>0</v>
      </c>
      <c r="L24" s="164">
        <v>0</v>
      </c>
      <c r="M24" s="527" t="s">
        <v>127</v>
      </c>
      <c r="N24" s="171">
        <v>0</v>
      </c>
      <c r="O24" s="164">
        <v>0</v>
      </c>
      <c r="P24" s="185" t="s">
        <v>127</v>
      </c>
    </row>
    <row r="25" spans="1:18" ht="14.1" customHeight="1" x14ac:dyDescent="0.25">
      <c r="A25" s="623" t="s">
        <v>476</v>
      </c>
      <c r="B25" s="35" t="s">
        <v>455</v>
      </c>
      <c r="C25" s="484">
        <v>12104959.970000001</v>
      </c>
      <c r="D25" s="484">
        <v>8055755.6299999999</v>
      </c>
      <c r="E25" s="484">
        <v>2178146.79</v>
      </c>
      <c r="F25" s="263">
        <f t="shared" si="0"/>
        <v>0.27038392052118393</v>
      </c>
      <c r="G25" s="484">
        <v>1902846.63</v>
      </c>
      <c r="H25" s="263">
        <f t="shared" si="1"/>
        <v>0.23620957702759907</v>
      </c>
      <c r="I25" s="484">
        <v>0</v>
      </c>
      <c r="J25" s="170">
        <f t="shared" si="2"/>
        <v>0</v>
      </c>
      <c r="K25" s="171">
        <v>809805.36</v>
      </c>
      <c r="L25" s="164">
        <v>5.5874829926850986E-2</v>
      </c>
      <c r="M25" s="527">
        <f t="shared" si="5"/>
        <v>1.3497580085170093</v>
      </c>
      <c r="N25" s="171">
        <v>0</v>
      </c>
      <c r="O25" s="164">
        <v>0</v>
      </c>
      <c r="P25" s="185" t="s">
        <v>127</v>
      </c>
    </row>
    <row r="26" spans="1:18" ht="14.1" customHeight="1" x14ac:dyDescent="0.25">
      <c r="A26" s="623" t="s">
        <v>66</v>
      </c>
      <c r="B26" s="558" t="s">
        <v>129</v>
      </c>
      <c r="C26" s="484">
        <v>3503259.32</v>
      </c>
      <c r="D26" s="484">
        <v>2587354.92</v>
      </c>
      <c r="E26" s="484">
        <v>378687.97</v>
      </c>
      <c r="F26" s="386">
        <f t="shared" si="0"/>
        <v>0.14636104504750355</v>
      </c>
      <c r="G26" s="484">
        <v>378687.97</v>
      </c>
      <c r="H26" s="386">
        <f t="shared" si="1"/>
        <v>0.14636104504750355</v>
      </c>
      <c r="I26" s="484">
        <v>0</v>
      </c>
      <c r="J26" s="401">
        <f t="shared" si="2"/>
        <v>0</v>
      </c>
      <c r="K26" s="171">
        <v>813678.89</v>
      </c>
      <c r="L26" s="164">
        <v>0.21569192149177643</v>
      </c>
      <c r="M26" s="527">
        <f t="shared" si="5"/>
        <v>-0.53459776988929875</v>
      </c>
      <c r="N26" s="171">
        <v>0</v>
      </c>
      <c r="O26" s="164">
        <v>0</v>
      </c>
      <c r="P26" s="185" t="s">
        <v>127</v>
      </c>
    </row>
    <row r="27" spans="1:18" ht="14.1" customHeight="1" x14ac:dyDescent="0.25">
      <c r="A27" s="620" t="s">
        <v>815</v>
      </c>
      <c r="B27" s="2" t="s">
        <v>124</v>
      </c>
      <c r="C27" s="192">
        <f>SUM(C7:C26)</f>
        <v>1099067902.99</v>
      </c>
      <c r="D27" s="198">
        <f>SUM(D7:D26)</f>
        <v>1099067902.9900002</v>
      </c>
      <c r="E27" s="194">
        <f>SUBTOTAL(9,E7:E26)</f>
        <v>89252986.560000017</v>
      </c>
      <c r="F27" s="82">
        <f t="shared" si="0"/>
        <v>8.1207891084061692E-2</v>
      </c>
      <c r="G27" s="194">
        <f>SUM(G7:G26)</f>
        <v>85661628.070000008</v>
      </c>
      <c r="H27" s="82">
        <f t="shared" si="1"/>
        <v>7.7940250858894736E-2</v>
      </c>
      <c r="I27" s="194">
        <f>SUM(I7:I26)</f>
        <v>20457396.630000003</v>
      </c>
      <c r="J27" s="162">
        <f t="shared" si="2"/>
        <v>1.8613405572436348E-2</v>
      </c>
      <c r="K27" s="514">
        <f>SUM(K7:K26)</f>
        <v>295166068.63999999</v>
      </c>
      <c r="L27" s="641">
        <v>0.28825362357869211</v>
      </c>
      <c r="M27" s="638">
        <f t="shared" si="5"/>
        <v>-0.70978497472730373</v>
      </c>
      <c r="N27" s="514">
        <f>SUM(N7:N26)</f>
        <v>58569744.920000002</v>
      </c>
      <c r="O27" s="641">
        <v>5.7198109806656044E-2</v>
      </c>
      <c r="P27" s="639">
        <f t="shared" ref="P27:P32" si="7">+I27/N27-1</f>
        <v>-0.65071733438582302</v>
      </c>
    </row>
    <row r="28" spans="1:18" ht="14.1" customHeight="1" x14ac:dyDescent="0.25">
      <c r="A28" s="621" t="s">
        <v>67</v>
      </c>
      <c r="B28" s="33" t="s">
        <v>98</v>
      </c>
      <c r="C28" s="484">
        <v>498885.12</v>
      </c>
      <c r="D28" s="484">
        <v>498885.12</v>
      </c>
      <c r="E28" s="484">
        <v>28012.37</v>
      </c>
      <c r="F28" s="41">
        <f t="shared" si="0"/>
        <v>5.6149940892203799E-2</v>
      </c>
      <c r="G28" s="484">
        <v>28012.37</v>
      </c>
      <c r="H28" s="41">
        <f t="shared" si="1"/>
        <v>5.6149940892203799E-2</v>
      </c>
      <c r="I28" s="484">
        <v>28012.37</v>
      </c>
      <c r="J28" s="145">
        <f t="shared" si="2"/>
        <v>5.6149940892203799E-2</v>
      </c>
      <c r="K28" s="171">
        <v>35813.71</v>
      </c>
      <c r="L28" s="164">
        <v>6.4275408518450428E-2</v>
      </c>
      <c r="M28" s="527">
        <f>+G28/K28-1</f>
        <v>-0.21783110434523545</v>
      </c>
      <c r="N28" s="171">
        <v>35813.71</v>
      </c>
      <c r="O28" s="164">
        <v>6.4275408518450428E-2</v>
      </c>
      <c r="P28" s="185">
        <f t="shared" si="7"/>
        <v>-0.21783110434523545</v>
      </c>
    </row>
    <row r="29" spans="1:18" ht="14.1" customHeight="1" x14ac:dyDescent="0.25">
      <c r="A29" s="622" t="s">
        <v>68</v>
      </c>
      <c r="B29" s="34" t="s">
        <v>721</v>
      </c>
      <c r="C29" s="484">
        <v>27853131.879999999</v>
      </c>
      <c r="D29" s="484">
        <v>34922059.43</v>
      </c>
      <c r="E29" s="484">
        <v>5300657.05</v>
      </c>
      <c r="F29" s="263">
        <f t="shared" si="0"/>
        <v>0.15178535105081573</v>
      </c>
      <c r="G29" s="484">
        <v>4680387.92</v>
      </c>
      <c r="H29" s="263">
        <f t="shared" si="1"/>
        <v>0.13402382323361162</v>
      </c>
      <c r="I29" s="484">
        <v>1265822.6499999999</v>
      </c>
      <c r="J29" s="170">
        <f t="shared" si="2"/>
        <v>3.6247079085851036E-2</v>
      </c>
      <c r="K29" s="171">
        <v>3112424.49</v>
      </c>
      <c r="L29" s="164">
        <v>0.12054936072660724</v>
      </c>
      <c r="M29" s="527">
        <f>+G29/K29-1</f>
        <v>0.50377557272080176</v>
      </c>
      <c r="N29" s="171">
        <v>1215378.1299999999</v>
      </c>
      <c r="O29" s="164">
        <v>4.707361000510548E-2</v>
      </c>
      <c r="P29" s="185">
        <f t="shared" si="7"/>
        <v>4.1505206285059604E-2</v>
      </c>
    </row>
    <row r="30" spans="1:18" ht="14.1" customHeight="1" x14ac:dyDescent="0.25">
      <c r="A30" s="622" t="s">
        <v>69</v>
      </c>
      <c r="B30" s="34" t="s">
        <v>463</v>
      </c>
      <c r="C30" s="484">
        <v>257383597.06</v>
      </c>
      <c r="D30" s="484">
        <v>250000237.25</v>
      </c>
      <c r="E30" s="484">
        <v>101799636.77</v>
      </c>
      <c r="F30" s="263">
        <f t="shared" si="0"/>
        <v>0.40719816064894554</v>
      </c>
      <c r="G30" s="484">
        <v>99063097.489999995</v>
      </c>
      <c r="H30" s="263">
        <f t="shared" si="1"/>
        <v>0.39625201391683879</v>
      </c>
      <c r="I30" s="484">
        <v>10846745.59</v>
      </c>
      <c r="J30" s="170">
        <f t="shared" si="2"/>
        <v>4.3386941185792817E-2</v>
      </c>
      <c r="K30" s="171">
        <v>137271199.5</v>
      </c>
      <c r="L30" s="164">
        <v>0.55647649464373472</v>
      </c>
      <c r="M30" s="527">
        <f>+G30/K30-1</f>
        <v>-0.27834026473994644</v>
      </c>
      <c r="N30" s="171">
        <v>14372668.140000001</v>
      </c>
      <c r="O30" s="164">
        <v>5.8264603313420357E-2</v>
      </c>
      <c r="P30" s="185">
        <f t="shared" si="7"/>
        <v>-0.24532136383133663</v>
      </c>
    </row>
    <row r="31" spans="1:18" ht="14.1" customHeight="1" x14ac:dyDescent="0.25">
      <c r="A31" s="622" t="s">
        <v>70</v>
      </c>
      <c r="B31" s="34" t="s">
        <v>99</v>
      </c>
      <c r="C31" s="484">
        <v>39353584.170000002</v>
      </c>
      <c r="D31" s="484">
        <v>40437383.420000002</v>
      </c>
      <c r="E31" s="484">
        <v>19987687.140000001</v>
      </c>
      <c r="F31" s="263">
        <f t="shared" si="0"/>
        <v>0.49428735119677036</v>
      </c>
      <c r="G31" s="484">
        <v>12662331.32</v>
      </c>
      <c r="H31" s="263">
        <f t="shared" si="1"/>
        <v>0.31313428934022752</v>
      </c>
      <c r="I31" s="484">
        <v>229949.96</v>
      </c>
      <c r="J31" s="170">
        <f t="shared" si="2"/>
        <v>5.6865687280416022E-3</v>
      </c>
      <c r="K31" s="171">
        <v>8121792.29</v>
      </c>
      <c r="L31" s="164">
        <v>0.20575534947107188</v>
      </c>
      <c r="M31" s="527">
        <f>+G31/K31-1</f>
        <v>0.55905628559235176</v>
      </c>
      <c r="N31" s="171">
        <v>279978.57</v>
      </c>
      <c r="O31" s="164">
        <v>7.0929034451779806E-3</v>
      </c>
      <c r="P31" s="185">
        <f t="shared" si="7"/>
        <v>-0.17868728310170312</v>
      </c>
    </row>
    <row r="32" spans="1:18" ht="14.1" customHeight="1" x14ac:dyDescent="0.25">
      <c r="A32" s="624" t="s">
        <v>765</v>
      </c>
      <c r="B32" s="34" t="s">
        <v>417</v>
      </c>
      <c r="C32" s="484">
        <v>10737227.699999999</v>
      </c>
      <c r="D32" s="484">
        <v>9967860.7100000009</v>
      </c>
      <c r="E32" s="484">
        <v>982552.01</v>
      </c>
      <c r="F32" s="263">
        <f t="shared" si="0"/>
        <v>9.8572004423605142E-2</v>
      </c>
      <c r="G32" s="484">
        <v>975552.01</v>
      </c>
      <c r="H32" s="263">
        <f t="shared" si="1"/>
        <v>9.7869747419454048E-2</v>
      </c>
      <c r="I32" s="484">
        <v>950000</v>
      </c>
      <c r="J32" s="170">
        <f t="shared" si="2"/>
        <v>9.5306307706219937E-2</v>
      </c>
      <c r="K32" s="171">
        <v>1500000</v>
      </c>
      <c r="L32" s="164">
        <v>0.14073522558787074</v>
      </c>
      <c r="M32" s="527">
        <f>+G32/K32-1</f>
        <v>-0.34963199333333328</v>
      </c>
      <c r="N32" s="171">
        <v>1500000</v>
      </c>
      <c r="O32" s="164">
        <v>0.14073522558787074</v>
      </c>
      <c r="P32" s="185">
        <f t="shared" si="7"/>
        <v>-0.3666666666666667</v>
      </c>
    </row>
    <row r="33" spans="1:18" ht="14.1" customHeight="1" x14ac:dyDescent="0.25">
      <c r="A33" s="625" t="s">
        <v>816</v>
      </c>
      <c r="B33" s="474" t="s">
        <v>123</v>
      </c>
      <c r="C33" s="192">
        <f>SUBTOTAL(9,C28:C32)</f>
        <v>335826425.93000001</v>
      </c>
      <c r="D33" s="198">
        <f>SUBTOTAL(9,D28:D32)</f>
        <v>335826425.93000001</v>
      </c>
      <c r="E33" s="194">
        <f>SUBTOTAL(9,E28:E32)</f>
        <v>128098545.34</v>
      </c>
      <c r="F33" s="246">
        <f t="shared" si="0"/>
        <v>0.38144271995647239</v>
      </c>
      <c r="G33" s="194">
        <f>SUBTOTAL(9,G28:G32)</f>
        <v>117409381.11</v>
      </c>
      <c r="H33" s="82">
        <f>G33/D33</f>
        <v>0.34961328842678069</v>
      </c>
      <c r="I33" s="194">
        <f>SUBTOTAL(9,I28:I32)</f>
        <v>13320530.57</v>
      </c>
      <c r="J33" s="162">
        <f>I33/D33</f>
        <v>3.9664926704655892E-2</v>
      </c>
      <c r="K33" s="640">
        <f>SUM(K28:K32)</f>
        <v>150041229.98999998</v>
      </c>
      <c r="L33" s="641">
        <v>0.46425590930332289</v>
      </c>
      <c r="M33" s="641">
        <f t="shared" ref="M33:M56" si="8">+G33/K33-1</f>
        <v>-0.2174858795957274</v>
      </c>
      <c r="N33" s="642">
        <f>SUM(N28:N32)</f>
        <v>17403838.550000001</v>
      </c>
      <c r="O33" s="641">
        <v>5.3850764166202734E-2</v>
      </c>
      <c r="P33" s="644">
        <f t="shared" ref="P33:P53" si="9">+I33/N33-1</f>
        <v>-0.23462111351291526</v>
      </c>
    </row>
    <row r="34" spans="1:18" ht="14.1" customHeight="1" x14ac:dyDescent="0.25">
      <c r="A34" s="621" t="s">
        <v>478</v>
      </c>
      <c r="B34" s="33" t="s">
        <v>456</v>
      </c>
      <c r="C34" s="484">
        <v>19667096.66</v>
      </c>
      <c r="D34" s="484">
        <v>19400761.239999998</v>
      </c>
      <c r="E34" s="484">
        <v>18237689.899999999</v>
      </c>
      <c r="F34" s="41">
        <f t="shared" ref="F34:F69" si="10">+E34/D34</f>
        <v>0.9400502214520321</v>
      </c>
      <c r="G34" s="484">
        <v>17755304.899999999</v>
      </c>
      <c r="H34" s="41">
        <f t="shared" ref="H34:H81" si="11">+G34/D34</f>
        <v>0.91518599091836461</v>
      </c>
      <c r="I34" s="484">
        <v>2879392.2</v>
      </c>
      <c r="J34" s="145">
        <f t="shared" ref="J34:J81" si="12">+I34/D34</f>
        <v>0.14841645461124187</v>
      </c>
      <c r="K34" s="171">
        <v>17314026.079999998</v>
      </c>
      <c r="L34" s="164">
        <v>0.89794927318768125</v>
      </c>
      <c r="M34" s="527">
        <f t="shared" si="8"/>
        <v>2.5486782679029041E-2</v>
      </c>
      <c r="N34" s="171">
        <v>1439758.3</v>
      </c>
      <c r="O34" s="164">
        <v>7.4669514362365547E-2</v>
      </c>
      <c r="P34" s="185">
        <f t="shared" si="9"/>
        <v>0.99991359660854195</v>
      </c>
    </row>
    <row r="35" spans="1:18" ht="14.1" customHeight="1" x14ac:dyDescent="0.25">
      <c r="A35" s="621" t="s">
        <v>71</v>
      </c>
      <c r="B35" s="33" t="s">
        <v>130</v>
      </c>
      <c r="C35" s="484">
        <v>3689577.19</v>
      </c>
      <c r="D35" s="484">
        <v>2997215.11</v>
      </c>
      <c r="E35" s="484">
        <v>1922729.19</v>
      </c>
      <c r="F35" s="41">
        <f t="shared" si="10"/>
        <v>0.6415052371733172</v>
      </c>
      <c r="G35" s="484">
        <v>1922729.19</v>
      </c>
      <c r="H35" s="41">
        <f t="shared" si="11"/>
        <v>0.6415052371733172</v>
      </c>
      <c r="I35" s="484">
        <v>0</v>
      </c>
      <c r="J35" s="145">
        <f t="shared" si="12"/>
        <v>0</v>
      </c>
      <c r="K35" s="171">
        <v>0</v>
      </c>
      <c r="L35" s="164">
        <v>0</v>
      </c>
      <c r="M35" s="527" t="s">
        <v>127</v>
      </c>
      <c r="N35" s="171">
        <v>0</v>
      </c>
      <c r="O35" s="164">
        <v>0</v>
      </c>
      <c r="P35" s="185" t="s">
        <v>127</v>
      </c>
    </row>
    <row r="36" spans="1:18" ht="14.1" customHeight="1" x14ac:dyDescent="0.25">
      <c r="A36" s="621" t="s">
        <v>766</v>
      </c>
      <c r="B36" s="33" t="s">
        <v>739</v>
      </c>
      <c r="C36" s="484">
        <v>9000</v>
      </c>
      <c r="D36" s="484">
        <v>7282.39</v>
      </c>
      <c r="E36" s="484">
        <v>0</v>
      </c>
      <c r="F36" s="41">
        <f t="shared" si="10"/>
        <v>0</v>
      </c>
      <c r="G36" s="484">
        <v>0</v>
      </c>
      <c r="H36" s="41">
        <f t="shared" si="11"/>
        <v>0</v>
      </c>
      <c r="I36" s="484">
        <v>0</v>
      </c>
      <c r="J36" s="145">
        <f t="shared" si="12"/>
        <v>0</v>
      </c>
      <c r="K36" s="171">
        <v>0</v>
      </c>
      <c r="L36" s="164">
        <v>0</v>
      </c>
      <c r="M36" s="527" t="s">
        <v>127</v>
      </c>
      <c r="N36" s="171">
        <v>0</v>
      </c>
      <c r="O36" s="164">
        <v>0</v>
      </c>
      <c r="P36" s="164" t="s">
        <v>127</v>
      </c>
    </row>
    <row r="37" spans="1:18" ht="14.1" customHeight="1" x14ac:dyDescent="0.25">
      <c r="A37" s="622" t="s">
        <v>72</v>
      </c>
      <c r="B37" s="34" t="s">
        <v>632</v>
      </c>
      <c r="C37" s="484">
        <v>10958931.689999999</v>
      </c>
      <c r="D37" s="484">
        <v>10958931.689999999</v>
      </c>
      <c r="E37" s="484">
        <v>0</v>
      </c>
      <c r="F37" s="263">
        <f t="shared" si="10"/>
        <v>0</v>
      </c>
      <c r="G37" s="484">
        <v>0</v>
      </c>
      <c r="H37" s="263">
        <f t="shared" si="11"/>
        <v>0</v>
      </c>
      <c r="I37" s="484">
        <v>0</v>
      </c>
      <c r="J37" s="170">
        <f t="shared" si="12"/>
        <v>0</v>
      </c>
      <c r="K37" s="171">
        <v>0</v>
      </c>
      <c r="L37" s="164">
        <v>0</v>
      </c>
      <c r="M37" s="527" t="s">
        <v>127</v>
      </c>
      <c r="N37" s="171">
        <v>0</v>
      </c>
      <c r="O37" s="164">
        <v>0</v>
      </c>
      <c r="P37" s="164" t="s">
        <v>127</v>
      </c>
    </row>
    <row r="38" spans="1:18" ht="14.1" customHeight="1" x14ac:dyDescent="0.25">
      <c r="A38" s="624" t="s">
        <v>767</v>
      </c>
      <c r="B38" s="34" t="s">
        <v>464</v>
      </c>
      <c r="C38" s="484">
        <v>42176783.109999999</v>
      </c>
      <c r="D38" s="484">
        <v>37654858.109999999</v>
      </c>
      <c r="E38" s="484">
        <v>5780175</v>
      </c>
      <c r="F38" s="263">
        <f t="shared" si="10"/>
        <v>0.15350409721674024</v>
      </c>
      <c r="G38" s="484">
        <v>5780175</v>
      </c>
      <c r="H38" s="263">
        <f t="shared" si="11"/>
        <v>0.15350409721674024</v>
      </c>
      <c r="I38" s="484">
        <v>5780175</v>
      </c>
      <c r="J38" s="170">
        <f t="shared" si="12"/>
        <v>0.15350409721674024</v>
      </c>
      <c r="K38" s="171">
        <v>5780175</v>
      </c>
      <c r="L38" s="164">
        <v>0.13704636944275478</v>
      </c>
      <c r="M38" s="527">
        <f t="shared" si="8"/>
        <v>0</v>
      </c>
      <c r="N38" s="171">
        <v>5780175</v>
      </c>
      <c r="O38" s="164">
        <v>0.13704636944275478</v>
      </c>
      <c r="P38" s="185">
        <f t="shared" si="9"/>
        <v>0</v>
      </c>
    </row>
    <row r="39" spans="1:18" ht="14.1" customHeight="1" x14ac:dyDescent="0.25">
      <c r="A39" s="622" t="s">
        <v>73</v>
      </c>
      <c r="B39" s="34" t="s">
        <v>458</v>
      </c>
      <c r="C39" s="484">
        <v>8163831</v>
      </c>
      <c r="D39" s="484">
        <v>8163831</v>
      </c>
      <c r="E39" s="484">
        <v>1232899</v>
      </c>
      <c r="F39" s="263">
        <f t="shared" si="10"/>
        <v>0.15101966221495766</v>
      </c>
      <c r="G39" s="484">
        <v>1232899</v>
      </c>
      <c r="H39" s="263">
        <f t="shared" si="11"/>
        <v>0.15101966221495766</v>
      </c>
      <c r="I39" s="484">
        <v>1232899</v>
      </c>
      <c r="J39" s="170">
        <f t="shared" si="12"/>
        <v>0.15101966221495766</v>
      </c>
      <c r="K39" s="171">
        <v>0</v>
      </c>
      <c r="L39" s="164">
        <v>0</v>
      </c>
      <c r="M39" s="527" t="s">
        <v>127</v>
      </c>
      <c r="N39" s="171">
        <v>0</v>
      </c>
      <c r="O39" s="164">
        <v>0</v>
      </c>
      <c r="P39" s="164" t="s">
        <v>127</v>
      </c>
    </row>
    <row r="40" spans="1:18" ht="14.1" customHeight="1" x14ac:dyDescent="0.25">
      <c r="A40" s="622" t="s">
        <v>457</v>
      </c>
      <c r="B40" s="34" t="s">
        <v>112</v>
      </c>
      <c r="C40" s="484">
        <v>17534356.949999999</v>
      </c>
      <c r="D40" s="484">
        <v>17593860.469999999</v>
      </c>
      <c r="E40" s="484">
        <v>154140.35999999999</v>
      </c>
      <c r="F40" s="263">
        <f t="shared" si="10"/>
        <v>8.7610311712333355E-3</v>
      </c>
      <c r="G40" s="484">
        <v>151440.35999999999</v>
      </c>
      <c r="H40" s="263">
        <f t="shared" si="11"/>
        <v>8.6075685468932212E-3</v>
      </c>
      <c r="I40" s="484">
        <v>5819</v>
      </c>
      <c r="J40" s="170">
        <f t="shared" si="12"/>
        <v>3.3074037445745413E-4</v>
      </c>
      <c r="K40" s="171">
        <v>142126.67000000001</v>
      </c>
      <c r="L40" s="164">
        <v>7.9611426729047155E-3</v>
      </c>
      <c r="M40" s="527">
        <f t="shared" si="8"/>
        <v>6.5530909856678976E-2</v>
      </c>
      <c r="N40" s="171">
        <v>0</v>
      </c>
      <c r="O40" s="164">
        <v>0</v>
      </c>
      <c r="P40" s="185" t="s">
        <v>127</v>
      </c>
    </row>
    <row r="41" spans="1:18" ht="14.1" customHeight="1" x14ac:dyDescent="0.25">
      <c r="A41" s="622" t="s">
        <v>768</v>
      </c>
      <c r="B41" s="34" t="s">
        <v>418</v>
      </c>
      <c r="C41" s="484">
        <v>9602324.5999999996</v>
      </c>
      <c r="D41" s="484">
        <v>9602324.5999999996</v>
      </c>
      <c r="E41" s="484">
        <v>0</v>
      </c>
      <c r="F41" s="263">
        <f t="shared" si="10"/>
        <v>0</v>
      </c>
      <c r="G41" s="484">
        <v>0</v>
      </c>
      <c r="H41" s="263">
        <f t="shared" si="11"/>
        <v>0</v>
      </c>
      <c r="I41" s="484">
        <v>0</v>
      </c>
      <c r="J41" s="170">
        <f t="shared" si="12"/>
        <v>0</v>
      </c>
      <c r="K41" s="171">
        <v>400000</v>
      </c>
      <c r="L41" s="164">
        <v>4.2094962742064188E-2</v>
      </c>
      <c r="M41" s="527">
        <f t="shared" si="8"/>
        <v>-1</v>
      </c>
      <c r="N41" s="171">
        <v>0</v>
      </c>
      <c r="O41" s="164">
        <v>0</v>
      </c>
      <c r="P41" s="185" t="s">
        <v>127</v>
      </c>
    </row>
    <row r="42" spans="1:18" ht="14.1" customHeight="1" x14ac:dyDescent="0.25">
      <c r="A42" s="622" t="s">
        <v>480</v>
      </c>
      <c r="B42" s="34" t="s">
        <v>479</v>
      </c>
      <c r="C42" s="484">
        <v>33376191.52</v>
      </c>
      <c r="D42" s="484">
        <v>32870606.52</v>
      </c>
      <c r="E42" s="484">
        <v>1300000</v>
      </c>
      <c r="F42" s="263">
        <f t="shared" si="10"/>
        <v>3.9549011643853292E-2</v>
      </c>
      <c r="G42" s="484">
        <v>1300000</v>
      </c>
      <c r="H42" s="263">
        <f t="shared" si="11"/>
        <v>3.9549011643853292E-2</v>
      </c>
      <c r="I42" s="484">
        <v>1300000</v>
      </c>
      <c r="J42" s="170">
        <f t="shared" si="12"/>
        <v>3.9549011643853292E-2</v>
      </c>
      <c r="K42" s="171">
        <v>2500000</v>
      </c>
      <c r="L42" s="164">
        <v>7.490369290642182E-2</v>
      </c>
      <c r="M42" s="527">
        <f t="shared" si="8"/>
        <v>-0.48</v>
      </c>
      <c r="N42" s="171">
        <v>2500000</v>
      </c>
      <c r="O42" s="164">
        <v>7.490369290642182E-2</v>
      </c>
      <c r="P42" s="185">
        <f t="shared" si="9"/>
        <v>-0.48</v>
      </c>
    </row>
    <row r="43" spans="1:18" ht="14.1" customHeight="1" x14ac:dyDescent="0.25">
      <c r="A43" s="624" t="s">
        <v>419</v>
      </c>
      <c r="B43" s="34" t="s">
        <v>646</v>
      </c>
      <c r="C43" s="484">
        <v>17623555.41</v>
      </c>
      <c r="D43" s="484">
        <v>17056598.98</v>
      </c>
      <c r="E43" s="484">
        <v>0</v>
      </c>
      <c r="F43" s="263">
        <f t="shared" si="10"/>
        <v>0</v>
      </c>
      <c r="G43" s="484">
        <v>0</v>
      </c>
      <c r="H43" s="263">
        <f t="shared" si="11"/>
        <v>0</v>
      </c>
      <c r="I43" s="484">
        <v>0</v>
      </c>
      <c r="J43" s="170">
        <f t="shared" si="12"/>
        <v>0</v>
      </c>
      <c r="K43" s="171">
        <v>11179856.039999999</v>
      </c>
      <c r="L43" s="164">
        <v>0.39034749497086291</v>
      </c>
      <c r="M43" s="527">
        <f t="shared" si="8"/>
        <v>-1</v>
      </c>
      <c r="N43" s="171">
        <v>0</v>
      </c>
      <c r="O43" s="164">
        <v>0</v>
      </c>
      <c r="P43" s="185" t="s">
        <v>127</v>
      </c>
    </row>
    <row r="44" spans="1:18" ht="14.1" customHeight="1" x14ac:dyDescent="0.25">
      <c r="A44" s="622" t="s">
        <v>74</v>
      </c>
      <c r="B44" s="34" t="s">
        <v>108</v>
      </c>
      <c r="C44" s="484">
        <v>12917828.109999999</v>
      </c>
      <c r="D44" s="484">
        <v>12905318.279999999</v>
      </c>
      <c r="E44" s="484">
        <v>25404.880000000001</v>
      </c>
      <c r="F44" s="263">
        <f t="shared" si="10"/>
        <v>1.9685589652888437E-3</v>
      </c>
      <c r="G44" s="484">
        <v>25404.87</v>
      </c>
      <c r="H44" s="263">
        <f t="shared" si="11"/>
        <v>1.9685581904145023E-3</v>
      </c>
      <c r="I44" s="484">
        <v>0</v>
      </c>
      <c r="J44" s="170">
        <f t="shared" si="12"/>
        <v>0</v>
      </c>
      <c r="K44" s="171">
        <v>12391128.34</v>
      </c>
      <c r="L44" s="164">
        <v>0.98225327695137954</v>
      </c>
      <c r="M44" s="527">
        <f t="shared" si="8"/>
        <v>-0.99794975329906077</v>
      </c>
      <c r="N44" s="171">
        <v>0</v>
      </c>
      <c r="O44" s="164">
        <v>0</v>
      </c>
      <c r="P44" s="185" t="s">
        <v>127</v>
      </c>
    </row>
    <row r="45" spans="1:18" ht="14.1" customHeight="1" x14ac:dyDescent="0.25">
      <c r="A45" s="622" t="s">
        <v>75</v>
      </c>
      <c r="B45" s="34" t="s">
        <v>465</v>
      </c>
      <c r="C45" s="484">
        <v>69876878.989999995</v>
      </c>
      <c r="D45" s="484">
        <v>69876878.989999995</v>
      </c>
      <c r="E45" s="484">
        <v>0</v>
      </c>
      <c r="F45" s="263">
        <f t="shared" si="10"/>
        <v>0</v>
      </c>
      <c r="G45" s="484">
        <v>0</v>
      </c>
      <c r="H45" s="263">
        <f t="shared" si="11"/>
        <v>0</v>
      </c>
      <c r="I45" s="484">
        <v>0</v>
      </c>
      <c r="J45" s="170">
        <f t="shared" si="12"/>
        <v>0</v>
      </c>
      <c r="K45" s="171">
        <v>65286878.990000002</v>
      </c>
      <c r="L45" s="164">
        <v>1</v>
      </c>
      <c r="M45" s="527">
        <f t="shared" si="8"/>
        <v>-1</v>
      </c>
      <c r="N45" s="171">
        <v>0</v>
      </c>
      <c r="O45" s="164">
        <v>0</v>
      </c>
      <c r="P45" s="185" t="s">
        <v>127</v>
      </c>
      <c r="R45" s="258"/>
    </row>
    <row r="46" spans="1:18" ht="14.1" customHeight="1" x14ac:dyDescent="0.25">
      <c r="A46" s="622" t="s">
        <v>76</v>
      </c>
      <c r="B46" s="34" t="s">
        <v>100</v>
      </c>
      <c r="C46" s="484">
        <v>21420777.93</v>
      </c>
      <c r="D46" s="484">
        <v>21210432.440000001</v>
      </c>
      <c r="E46" s="484">
        <v>1352890.14</v>
      </c>
      <c r="F46" s="263">
        <f t="shared" si="10"/>
        <v>6.3784184684921016E-2</v>
      </c>
      <c r="G46" s="484">
        <v>1304556.52</v>
      </c>
      <c r="H46" s="263">
        <f t="shared" si="11"/>
        <v>6.1505418321400329E-2</v>
      </c>
      <c r="I46" s="484">
        <v>247422.35</v>
      </c>
      <c r="J46" s="170">
        <f t="shared" si="12"/>
        <v>1.1665125201945199E-2</v>
      </c>
      <c r="K46" s="171">
        <v>14971158.07</v>
      </c>
      <c r="L46" s="164">
        <v>0.84106114609914195</v>
      </c>
      <c r="M46" s="527">
        <f t="shared" si="8"/>
        <v>-0.91286201682593016</v>
      </c>
      <c r="N46" s="171">
        <v>1004.3</v>
      </c>
      <c r="O46" s="164">
        <v>5.6420332019603629E-5</v>
      </c>
      <c r="P46" s="185">
        <f t="shared" si="9"/>
        <v>245.36298914666935</v>
      </c>
      <c r="R46" s="258"/>
    </row>
    <row r="47" spans="1:18" ht="14.1" customHeight="1" x14ac:dyDescent="0.25">
      <c r="A47" s="624" t="s">
        <v>769</v>
      </c>
      <c r="B47" s="34" t="s">
        <v>466</v>
      </c>
      <c r="C47" s="484">
        <v>211322.62</v>
      </c>
      <c r="D47" s="484">
        <v>211322.62</v>
      </c>
      <c r="E47" s="484">
        <v>0</v>
      </c>
      <c r="F47" s="263">
        <f t="shared" si="10"/>
        <v>0</v>
      </c>
      <c r="G47" s="484">
        <v>0</v>
      </c>
      <c r="H47" s="263">
        <f t="shared" si="11"/>
        <v>0</v>
      </c>
      <c r="I47" s="484">
        <v>0</v>
      </c>
      <c r="J47" s="170">
        <f t="shared" si="12"/>
        <v>0</v>
      </c>
      <c r="K47" s="171">
        <v>211322.62</v>
      </c>
      <c r="L47" s="164">
        <v>1</v>
      </c>
      <c r="M47" s="527">
        <f t="shared" si="8"/>
        <v>-1</v>
      </c>
      <c r="N47" s="171">
        <v>0</v>
      </c>
      <c r="O47" s="164">
        <v>0</v>
      </c>
      <c r="P47" s="185" t="s">
        <v>127</v>
      </c>
    </row>
    <row r="48" spans="1:18" ht="14.1" customHeight="1" x14ac:dyDescent="0.25">
      <c r="A48" s="624" t="s">
        <v>481</v>
      </c>
      <c r="B48" s="34" t="s">
        <v>467</v>
      </c>
      <c r="C48" s="484">
        <v>15585118.16</v>
      </c>
      <c r="D48" s="484">
        <v>19697197.710000001</v>
      </c>
      <c r="E48" s="484">
        <v>12327131.220000001</v>
      </c>
      <c r="F48" s="386">
        <f t="shared" si="10"/>
        <v>0.62583172497383643</v>
      </c>
      <c r="G48" s="484">
        <v>11849457.310000001</v>
      </c>
      <c r="H48" s="386">
        <f t="shared" si="11"/>
        <v>0.6015808687336367</v>
      </c>
      <c r="I48" s="484">
        <v>99855.34</v>
      </c>
      <c r="J48" s="170">
        <f t="shared" si="12"/>
        <v>5.0695201150011701E-3</v>
      </c>
      <c r="K48" s="171">
        <v>8826576.3900000006</v>
      </c>
      <c r="L48" s="164">
        <v>0.57755364667586306</v>
      </c>
      <c r="M48" s="549">
        <f t="shared" si="8"/>
        <v>0.342474906060378</v>
      </c>
      <c r="N48" s="171">
        <v>251503.35</v>
      </c>
      <c r="O48" s="164">
        <v>1.645674047621265E-2</v>
      </c>
      <c r="P48" s="186">
        <f t="shared" si="9"/>
        <v>-0.60296616327376951</v>
      </c>
    </row>
    <row r="49" spans="1:19" ht="15" customHeight="1" thickBot="1" x14ac:dyDescent="0.3">
      <c r="A49" s="616" t="s">
        <v>19</v>
      </c>
      <c r="K49" s="662"/>
      <c r="L49" s="663"/>
      <c r="M49" s="663"/>
      <c r="N49" s="663"/>
      <c r="O49" s="663"/>
      <c r="P49" s="663"/>
    </row>
    <row r="50" spans="1:19" ht="12.75" customHeight="1" x14ac:dyDescent="0.25">
      <c r="A50" s="617" t="s">
        <v>511</v>
      </c>
      <c r="C50" s="156" t="s">
        <v>826</v>
      </c>
      <c r="D50" s="711" t="s">
        <v>828</v>
      </c>
      <c r="E50" s="709"/>
      <c r="F50" s="709"/>
      <c r="G50" s="709"/>
      <c r="H50" s="709"/>
      <c r="I50" s="709"/>
      <c r="J50" s="710"/>
      <c r="K50" s="720" t="s">
        <v>829</v>
      </c>
      <c r="L50" s="718"/>
      <c r="M50" s="718"/>
      <c r="N50" s="718"/>
      <c r="O50" s="718"/>
      <c r="P50" s="719"/>
      <c r="R50"/>
    </row>
    <row r="51" spans="1:19" ht="12.75" customHeight="1" x14ac:dyDescent="0.25">
      <c r="A51" s="617" t="s">
        <v>146</v>
      </c>
      <c r="C51" s="149">
        <v>1</v>
      </c>
      <c r="D51" s="140">
        <v>2</v>
      </c>
      <c r="E51" s="79">
        <v>3</v>
      </c>
      <c r="F51" s="80" t="s">
        <v>36</v>
      </c>
      <c r="G51" s="79">
        <v>4</v>
      </c>
      <c r="H51" s="80" t="s">
        <v>37</v>
      </c>
      <c r="I51" s="79">
        <v>5</v>
      </c>
      <c r="J51" s="141" t="s">
        <v>38</v>
      </c>
      <c r="K51" s="676" t="s">
        <v>521</v>
      </c>
      <c r="L51" s="677" t="s">
        <v>522</v>
      </c>
      <c r="M51" s="677" t="s">
        <v>523</v>
      </c>
      <c r="N51" s="678" t="s">
        <v>39</v>
      </c>
      <c r="O51" s="677" t="s">
        <v>40</v>
      </c>
      <c r="P51" s="679" t="s">
        <v>350</v>
      </c>
      <c r="R51"/>
    </row>
    <row r="52" spans="1:19" ht="14.1" customHeight="1" x14ac:dyDescent="0.25">
      <c r="A52" s="626"/>
      <c r="B52" s="474" t="s">
        <v>411</v>
      </c>
      <c r="C52" s="233" t="s">
        <v>13</v>
      </c>
      <c r="D52" s="234" t="s">
        <v>14</v>
      </c>
      <c r="E52" s="81" t="s">
        <v>15</v>
      </c>
      <c r="F52" s="81" t="s">
        <v>18</v>
      </c>
      <c r="G52" s="81" t="s">
        <v>16</v>
      </c>
      <c r="H52" s="81" t="s">
        <v>18</v>
      </c>
      <c r="I52" s="81" t="s">
        <v>17</v>
      </c>
      <c r="J52" s="105" t="s">
        <v>18</v>
      </c>
      <c r="K52" s="645" t="s">
        <v>16</v>
      </c>
      <c r="L52" s="646" t="s">
        <v>18</v>
      </c>
      <c r="M52" s="647" t="s">
        <v>823</v>
      </c>
      <c r="N52" s="648" t="s">
        <v>17</v>
      </c>
      <c r="O52" s="646" t="s">
        <v>18</v>
      </c>
      <c r="P52" s="649" t="s">
        <v>823</v>
      </c>
      <c r="R52"/>
    </row>
    <row r="53" spans="1:19" ht="14.1" customHeight="1" x14ac:dyDescent="0.25">
      <c r="A53" s="627" t="s">
        <v>770</v>
      </c>
      <c r="B53" s="33" t="s">
        <v>414</v>
      </c>
      <c r="C53" s="484">
        <v>8834615.9700000007</v>
      </c>
      <c r="D53" s="484">
        <v>9029775.4900000002</v>
      </c>
      <c r="E53" s="484">
        <v>2941239.8</v>
      </c>
      <c r="F53" s="41">
        <f t="shared" si="10"/>
        <v>0.32572679168571439</v>
      </c>
      <c r="G53" s="484">
        <v>2640911.69</v>
      </c>
      <c r="H53" s="41">
        <f t="shared" si="11"/>
        <v>0.29246703784880035</v>
      </c>
      <c r="I53" s="484">
        <v>62149.89</v>
      </c>
      <c r="J53" s="145">
        <f t="shared" si="12"/>
        <v>6.8827724530723632E-3</v>
      </c>
      <c r="K53" s="171">
        <v>5350899.04</v>
      </c>
      <c r="L53" s="164">
        <v>0.67072450237507641</v>
      </c>
      <c r="M53" s="527">
        <f t="shared" si="8"/>
        <v>-0.50645458449913128</v>
      </c>
      <c r="N53" s="171">
        <v>68878.87</v>
      </c>
      <c r="O53" s="164">
        <v>8.6338287191655878E-3</v>
      </c>
      <c r="P53" s="185">
        <f t="shared" si="9"/>
        <v>-9.7692949956931563E-2</v>
      </c>
    </row>
    <row r="54" spans="1:19" ht="14.1" customHeight="1" x14ac:dyDescent="0.25">
      <c r="A54" s="624" t="s">
        <v>77</v>
      </c>
      <c r="B54" s="34" t="s">
        <v>113</v>
      </c>
      <c r="C54" s="484">
        <v>13280781.460000001</v>
      </c>
      <c r="D54" s="484">
        <v>11295117.640000001</v>
      </c>
      <c r="E54" s="484">
        <v>10681592.99</v>
      </c>
      <c r="F54" s="368">
        <f t="shared" si="10"/>
        <v>0.94568231429239014</v>
      </c>
      <c r="G54" s="484">
        <v>10657810.09</v>
      </c>
      <c r="H54" s="368">
        <f t="shared" si="11"/>
        <v>0.94357672311945917</v>
      </c>
      <c r="I54" s="484">
        <v>10548.81</v>
      </c>
      <c r="J54" s="370">
        <f t="shared" si="12"/>
        <v>9.3392652792237754E-4</v>
      </c>
      <c r="K54" s="171">
        <v>12126229.300000001</v>
      </c>
      <c r="L54" s="164">
        <v>0.85873811112544141</v>
      </c>
      <c r="M54" s="527">
        <f t="shared" si="8"/>
        <v>-0.1210944617384071</v>
      </c>
      <c r="N54" s="171">
        <v>0</v>
      </c>
      <c r="O54" s="164">
        <v>0</v>
      </c>
      <c r="P54" s="185" t="s">
        <v>127</v>
      </c>
    </row>
    <row r="55" spans="1:19" ht="14.1" customHeight="1" x14ac:dyDescent="0.25">
      <c r="A55" s="624" t="s">
        <v>771</v>
      </c>
      <c r="B55" s="34" t="s">
        <v>468</v>
      </c>
      <c r="C55" s="484">
        <v>5444779.1600000001</v>
      </c>
      <c r="D55" s="484">
        <v>9841437.25</v>
      </c>
      <c r="E55" s="484">
        <v>5341659.24</v>
      </c>
      <c r="F55" s="368">
        <f t="shared" si="10"/>
        <v>0.54277227038154419</v>
      </c>
      <c r="G55" s="484">
        <v>5341659.24</v>
      </c>
      <c r="H55" s="368">
        <f t="shared" si="11"/>
        <v>0.54277227038154419</v>
      </c>
      <c r="I55" s="484">
        <v>0</v>
      </c>
      <c r="J55" s="370">
        <f t="shared" si="12"/>
        <v>0</v>
      </c>
      <c r="K55" s="171">
        <v>5116398.96</v>
      </c>
      <c r="L55" s="164">
        <v>0.93631272529297527</v>
      </c>
      <c r="M55" s="527">
        <f t="shared" si="8"/>
        <v>4.402711394500014E-2</v>
      </c>
      <c r="N55" s="171">
        <v>0</v>
      </c>
      <c r="O55" s="164">
        <v>0</v>
      </c>
      <c r="P55" s="185" t="s">
        <v>127</v>
      </c>
    </row>
    <row r="56" spans="1:19" ht="14.1" customHeight="1" x14ac:dyDescent="0.25">
      <c r="A56" s="628" t="s">
        <v>772</v>
      </c>
      <c r="B56" s="485" t="s">
        <v>421</v>
      </c>
      <c r="C56" s="484">
        <v>6518951.2199999997</v>
      </c>
      <c r="D56" s="484">
        <v>6518951.2199999997</v>
      </c>
      <c r="E56" s="484">
        <v>6518951.2199999997</v>
      </c>
      <c r="F56" s="386">
        <f t="shared" si="10"/>
        <v>1</v>
      </c>
      <c r="G56" s="484">
        <v>6518951.2199999997</v>
      </c>
      <c r="H56" s="386">
        <f t="shared" si="11"/>
        <v>1</v>
      </c>
      <c r="I56" s="484">
        <v>0</v>
      </c>
      <c r="J56" s="401">
        <f t="shared" si="12"/>
        <v>0</v>
      </c>
      <c r="K56" s="171">
        <v>6193003.6600000001</v>
      </c>
      <c r="L56" s="164">
        <v>0.95000000015339892</v>
      </c>
      <c r="M56" s="527">
        <f t="shared" si="8"/>
        <v>5.2631578777397214E-2</v>
      </c>
      <c r="N56" s="171">
        <v>0</v>
      </c>
      <c r="O56" s="164">
        <v>0</v>
      </c>
      <c r="P56" s="164" t="s">
        <v>127</v>
      </c>
    </row>
    <row r="57" spans="1:19" ht="14.1" customHeight="1" x14ac:dyDescent="0.25">
      <c r="A57" s="625" t="s">
        <v>817</v>
      </c>
      <c r="B57" s="2" t="s">
        <v>122</v>
      </c>
      <c r="C57" s="192">
        <f>SUM(C34:C48,C53:C56)</f>
        <v>316892701.75000012</v>
      </c>
      <c r="D57" s="198">
        <f>SUM(D34:D48,D53:D56)</f>
        <v>316892701.75</v>
      </c>
      <c r="E57" s="194">
        <f>SUM(E34:E48,E53:E56)</f>
        <v>67816502.939999998</v>
      </c>
      <c r="F57" s="82">
        <f t="shared" si="10"/>
        <v>0.21400462227590572</v>
      </c>
      <c r="G57" s="194">
        <f>SUM(G34:G48,G53:G56)</f>
        <v>66481299.389999993</v>
      </c>
      <c r="H57" s="82">
        <f t="shared" si="11"/>
        <v>0.20979119753426129</v>
      </c>
      <c r="I57" s="194">
        <f>SUM(I34:I48,I53:I56)</f>
        <v>11618261.59</v>
      </c>
      <c r="J57" s="162">
        <f t="shared" si="12"/>
        <v>3.6663077205122158E-2</v>
      </c>
      <c r="K57" s="640">
        <f>SUM(K34:K56)</f>
        <v>167789779.16</v>
      </c>
      <c r="L57" s="643">
        <v>0.53013755891813652</v>
      </c>
      <c r="M57" s="651">
        <f t="shared" ref="M57:M65" si="13">+G57/K57-1</f>
        <v>-0.60378218671707562</v>
      </c>
      <c r="N57" s="642">
        <f>SUM(N34:N48,N53:N56)</f>
        <v>10041319.82</v>
      </c>
      <c r="O57" s="643">
        <v>3.1725894177469294E-2</v>
      </c>
      <c r="P57" s="644">
        <f t="shared" ref="P57:P65" si="14">+I57/N57-1</f>
        <v>0.15704526877623137</v>
      </c>
    </row>
    <row r="58" spans="1:19" ht="14.1" customHeight="1" x14ac:dyDescent="0.25">
      <c r="A58" s="621" t="s">
        <v>773</v>
      </c>
      <c r="B58" s="486" t="s">
        <v>722</v>
      </c>
      <c r="C58" s="484">
        <v>5789085.3399999999</v>
      </c>
      <c r="D58" s="484">
        <v>5845104.5199999996</v>
      </c>
      <c r="E58" s="484">
        <v>502125.01</v>
      </c>
      <c r="F58" s="70">
        <f t="shared" si="10"/>
        <v>8.5905223470666023E-2</v>
      </c>
      <c r="G58" s="484">
        <v>502125.01</v>
      </c>
      <c r="H58" s="388">
        <f t="shared" si="11"/>
        <v>8.5905223470666023E-2</v>
      </c>
      <c r="I58" s="484">
        <v>486885.01</v>
      </c>
      <c r="J58" s="145">
        <f t="shared" si="12"/>
        <v>8.3297913379314567E-2</v>
      </c>
      <c r="K58" s="171">
        <v>466728</v>
      </c>
      <c r="L58" s="164">
        <v>0.10189813528145931</v>
      </c>
      <c r="M58" s="527">
        <f t="shared" si="13"/>
        <v>7.5840768070482234E-2</v>
      </c>
      <c r="N58" s="171">
        <v>438974.06</v>
      </c>
      <c r="O58" s="164">
        <v>9.5838771513454171E-2</v>
      </c>
      <c r="P58" s="185">
        <f t="shared" si="14"/>
        <v>0.10914300949810118</v>
      </c>
    </row>
    <row r="59" spans="1:19" ht="14.1" customHeight="1" x14ac:dyDescent="0.25">
      <c r="A59" s="621" t="s">
        <v>78</v>
      </c>
      <c r="B59" s="33" t="s">
        <v>101</v>
      </c>
      <c r="C59" s="484">
        <v>29311190.09</v>
      </c>
      <c r="D59" s="484">
        <v>17441170.09</v>
      </c>
      <c r="E59" s="484">
        <v>2237643.23</v>
      </c>
      <c r="F59" s="41">
        <f t="shared" si="10"/>
        <v>0.12829662336031952</v>
      </c>
      <c r="G59" s="484">
        <v>602643.22</v>
      </c>
      <c r="H59" s="41">
        <f t="shared" si="11"/>
        <v>3.4552912269660688E-2</v>
      </c>
      <c r="I59" s="484">
        <v>50513.85</v>
      </c>
      <c r="J59" s="145">
        <f t="shared" si="12"/>
        <v>2.8962420376235204E-3</v>
      </c>
      <c r="K59" s="171">
        <v>0</v>
      </c>
      <c r="L59" s="164">
        <v>0</v>
      </c>
      <c r="M59" s="527" t="s">
        <v>127</v>
      </c>
      <c r="N59" s="171">
        <v>0</v>
      </c>
      <c r="O59" s="164">
        <v>0</v>
      </c>
      <c r="P59" s="164" t="s">
        <v>127</v>
      </c>
    </row>
    <row r="60" spans="1:19" ht="14.1" customHeight="1" x14ac:dyDescent="0.25">
      <c r="A60" s="622" t="s">
        <v>79</v>
      </c>
      <c r="B60" s="34" t="s">
        <v>469</v>
      </c>
      <c r="C60" s="484">
        <v>2743104</v>
      </c>
      <c r="D60" s="484">
        <v>3182252.23</v>
      </c>
      <c r="E60" s="484">
        <v>760976.63</v>
      </c>
      <c r="F60" s="263">
        <f t="shared" si="10"/>
        <v>0.23913146256165874</v>
      </c>
      <c r="G60" s="484">
        <v>758012.13</v>
      </c>
      <c r="H60" s="263">
        <f t="shared" si="11"/>
        <v>0.23819988964231162</v>
      </c>
      <c r="I60" s="484">
        <v>0</v>
      </c>
      <c r="J60" s="170">
        <f t="shared" si="12"/>
        <v>0</v>
      </c>
      <c r="K60" s="171">
        <v>49046.5</v>
      </c>
      <c r="L60" s="164">
        <v>1.4319871127495496E-2</v>
      </c>
      <c r="M60" s="527">
        <f t="shared" si="13"/>
        <v>14.454968856085552</v>
      </c>
      <c r="N60" s="171">
        <v>0</v>
      </c>
      <c r="O60" s="164">
        <v>0</v>
      </c>
      <c r="P60" s="185" t="s">
        <v>127</v>
      </c>
    </row>
    <row r="61" spans="1:19" ht="14.1" customHeight="1" x14ac:dyDescent="0.25">
      <c r="A61" s="622" t="s">
        <v>80</v>
      </c>
      <c r="B61" s="34" t="s">
        <v>102</v>
      </c>
      <c r="C61" s="484">
        <v>54610476.140000001</v>
      </c>
      <c r="D61" s="484">
        <v>53369353.960000001</v>
      </c>
      <c r="E61" s="484">
        <v>16668757.699999999</v>
      </c>
      <c r="F61" s="263">
        <f t="shared" si="10"/>
        <v>0.31232826450350382</v>
      </c>
      <c r="G61" s="484">
        <v>16220235.15</v>
      </c>
      <c r="H61" s="263">
        <f t="shared" si="11"/>
        <v>0.30392414272349944</v>
      </c>
      <c r="I61" s="484">
        <v>12633242.380000001</v>
      </c>
      <c r="J61" s="170">
        <f t="shared" si="12"/>
        <v>0.23671342151656055</v>
      </c>
      <c r="K61" s="171">
        <v>5599601.8200000003</v>
      </c>
      <c r="L61" s="164">
        <v>0.10386268012291248</v>
      </c>
      <c r="M61" s="527">
        <f t="shared" si="13"/>
        <v>1.8966765265463108</v>
      </c>
      <c r="N61" s="171">
        <v>5544003.9000000004</v>
      </c>
      <c r="O61" s="164">
        <v>0.1028314373370711</v>
      </c>
      <c r="P61" s="185">
        <f t="shared" si="14"/>
        <v>1.278721770018957</v>
      </c>
      <c r="R61" s="262"/>
      <c r="S61" s="262"/>
    </row>
    <row r="62" spans="1:19" ht="14.1" customHeight="1" x14ac:dyDescent="0.25">
      <c r="A62" s="622" t="s">
        <v>81</v>
      </c>
      <c r="B62" s="34" t="s">
        <v>470</v>
      </c>
      <c r="C62" s="484">
        <v>166288524.06</v>
      </c>
      <c r="D62" s="484">
        <v>196746878.41</v>
      </c>
      <c r="E62" s="484">
        <v>3616753.14</v>
      </c>
      <c r="F62" s="263">
        <f t="shared" si="10"/>
        <v>1.8382772673338498E-2</v>
      </c>
      <c r="G62" s="484">
        <v>3616753.14</v>
      </c>
      <c r="H62" s="263">
        <f t="shared" si="11"/>
        <v>1.8382772673338498E-2</v>
      </c>
      <c r="I62" s="484">
        <v>0</v>
      </c>
      <c r="J62" s="170">
        <f t="shared" si="12"/>
        <v>0</v>
      </c>
      <c r="K62" s="171">
        <v>53356.1</v>
      </c>
      <c r="L62" s="164">
        <v>3.2976556808589342E-4</v>
      </c>
      <c r="M62" s="527">
        <f t="shared" si="13"/>
        <v>66.785185573908137</v>
      </c>
      <c r="N62" s="171">
        <v>0</v>
      </c>
      <c r="O62" s="164">
        <v>0</v>
      </c>
      <c r="P62" s="185" t="s">
        <v>127</v>
      </c>
      <c r="R62" s="262"/>
      <c r="S62" s="262"/>
    </row>
    <row r="63" spans="1:19" ht="14.1" customHeight="1" x14ac:dyDescent="0.25">
      <c r="A63" s="622" t="s">
        <v>810</v>
      </c>
      <c r="B63" s="34" t="s">
        <v>811</v>
      </c>
      <c r="C63" s="484">
        <v>1888721.52</v>
      </c>
      <c r="D63" s="484">
        <v>2545038.67</v>
      </c>
      <c r="E63" s="484">
        <v>291200</v>
      </c>
      <c r="F63" s="263">
        <f t="shared" si="10"/>
        <v>0.11441869368531049</v>
      </c>
      <c r="G63" s="484">
        <v>291200</v>
      </c>
      <c r="H63" s="263">
        <f t="shared" si="11"/>
        <v>0.11441869368531049</v>
      </c>
      <c r="I63" s="484">
        <v>0</v>
      </c>
      <c r="J63" s="170">
        <f t="shared" si="12"/>
        <v>0</v>
      </c>
      <c r="K63" s="171">
        <v>0</v>
      </c>
      <c r="L63" s="164" t="s">
        <v>127</v>
      </c>
      <c r="M63" s="527" t="s">
        <v>127</v>
      </c>
      <c r="N63" s="171">
        <v>0</v>
      </c>
      <c r="O63" s="164" t="s">
        <v>127</v>
      </c>
      <c r="P63" s="185" t="s">
        <v>127</v>
      </c>
      <c r="R63" s="262"/>
      <c r="S63" s="262"/>
    </row>
    <row r="64" spans="1:19" ht="14.1" customHeight="1" x14ac:dyDescent="0.25">
      <c r="A64" s="622" t="s">
        <v>774</v>
      </c>
      <c r="B64" s="34" t="s">
        <v>482</v>
      </c>
      <c r="C64" s="484">
        <v>41416900.460000001</v>
      </c>
      <c r="D64" s="484">
        <v>32750836.68</v>
      </c>
      <c r="E64" s="484">
        <v>11891582</v>
      </c>
      <c r="F64" s="263">
        <f t="shared" si="10"/>
        <v>0.36309246436021125</v>
      </c>
      <c r="G64" s="484">
        <v>11891582</v>
      </c>
      <c r="H64" s="263">
        <f t="shared" si="11"/>
        <v>0.36309246436021125</v>
      </c>
      <c r="I64" s="484">
        <v>0</v>
      </c>
      <c r="J64" s="170">
        <f t="shared" si="12"/>
        <v>0</v>
      </c>
      <c r="K64" s="171">
        <v>16237256.359999999</v>
      </c>
      <c r="L64" s="164">
        <v>0.47209522502934853</v>
      </c>
      <c r="M64" s="527">
        <f t="shared" si="13"/>
        <v>-0.26763600103681551</v>
      </c>
      <c r="N64" s="171">
        <v>0</v>
      </c>
      <c r="O64" s="164">
        <v>0</v>
      </c>
      <c r="P64" s="185" t="s">
        <v>127</v>
      </c>
      <c r="R64" s="262"/>
      <c r="S64" s="262"/>
    </row>
    <row r="65" spans="1:21" ht="14.1" customHeight="1" x14ac:dyDescent="0.25">
      <c r="A65" s="623" t="s">
        <v>82</v>
      </c>
      <c r="B65" s="34" t="s">
        <v>471</v>
      </c>
      <c r="C65" s="484">
        <v>1507477</v>
      </c>
      <c r="D65" s="484">
        <v>1489364.1</v>
      </c>
      <c r="E65" s="484">
        <v>445219.69</v>
      </c>
      <c r="F65" s="386">
        <f t="shared" si="10"/>
        <v>0.29893273914686136</v>
      </c>
      <c r="G65" s="484">
        <v>223197.4</v>
      </c>
      <c r="H65" s="386">
        <f t="shared" si="11"/>
        <v>0.14986087015257046</v>
      </c>
      <c r="I65" s="484">
        <v>54015.45</v>
      </c>
      <c r="J65" s="401">
        <f t="shared" si="12"/>
        <v>3.6267458037963982E-2</v>
      </c>
      <c r="K65" s="171">
        <v>116981.77</v>
      </c>
      <c r="L65" s="164">
        <v>7.2515713737015097E-2</v>
      </c>
      <c r="M65" s="527">
        <f t="shared" si="13"/>
        <v>0.90796736961665037</v>
      </c>
      <c r="N65" s="171">
        <v>50981.77</v>
      </c>
      <c r="O65" s="164">
        <v>3.1603038995959322E-2</v>
      </c>
      <c r="P65" s="185">
        <f t="shared" si="14"/>
        <v>5.950519175775959E-2</v>
      </c>
    </row>
    <row r="66" spans="1:21" ht="14.1" customHeight="1" x14ac:dyDescent="0.25">
      <c r="A66" s="620" t="s">
        <v>818</v>
      </c>
      <c r="B66" s="474" t="s">
        <v>121</v>
      </c>
      <c r="C66" s="192">
        <f>SUM(C58:C65)</f>
        <v>303555478.61000001</v>
      </c>
      <c r="D66" s="577">
        <f>SUM(D58:D65)</f>
        <v>313369998.66000003</v>
      </c>
      <c r="E66" s="578">
        <f>SUM(E58:E65)</f>
        <v>36414257.399999999</v>
      </c>
      <c r="F66" s="82">
        <f t="shared" si="10"/>
        <v>0.11620211748320143</v>
      </c>
      <c r="G66" s="194">
        <f>SUM(G58:G65)</f>
        <v>34105748.050000004</v>
      </c>
      <c r="H66" s="82">
        <f t="shared" si="11"/>
        <v>0.10883539648287785</v>
      </c>
      <c r="I66" s="194">
        <f>SUM(I58:I65)</f>
        <v>13224656.689999999</v>
      </c>
      <c r="J66" s="162">
        <f t="shared" si="12"/>
        <v>4.2201412855569748E-2</v>
      </c>
      <c r="K66" s="640">
        <f>SUM(K58:K65)</f>
        <v>22522970.550000001</v>
      </c>
      <c r="L66" s="643">
        <v>7.5749387143632926E-2</v>
      </c>
      <c r="M66" s="651">
        <f t="shared" ref="M66:M79" si="15">+G66/K66-1</f>
        <v>0.51426509102281814</v>
      </c>
      <c r="N66" s="642">
        <f>SUM(N58:N65)</f>
        <v>6033959.7299999995</v>
      </c>
      <c r="O66" s="643">
        <v>2.0293448885092144E-2</v>
      </c>
      <c r="P66" s="644">
        <f t="shared" ref="P66:P79" si="16">+I66/N66-1</f>
        <v>1.1917044994929062</v>
      </c>
    </row>
    <row r="67" spans="1:21" ht="14.1" customHeight="1" x14ac:dyDescent="0.25">
      <c r="A67" s="621" t="s">
        <v>83</v>
      </c>
      <c r="B67" s="33" t="s">
        <v>111</v>
      </c>
      <c r="C67" s="484">
        <v>30828617.23</v>
      </c>
      <c r="D67" s="484">
        <v>30356789.260000002</v>
      </c>
      <c r="E67" s="484">
        <v>3189179.66</v>
      </c>
      <c r="F67" s="41">
        <f t="shared" si="10"/>
        <v>0.10505655366532</v>
      </c>
      <c r="G67" s="484">
        <v>2350179.66</v>
      </c>
      <c r="H67" s="41">
        <f t="shared" si="11"/>
        <v>7.7418584682034983E-2</v>
      </c>
      <c r="I67" s="484">
        <v>1720848.75</v>
      </c>
      <c r="J67" s="145">
        <f t="shared" si="12"/>
        <v>5.6687442642937791E-2</v>
      </c>
      <c r="K67" s="171">
        <v>4507968.32</v>
      </c>
      <c r="L67" s="164">
        <v>0.15003175372162214</v>
      </c>
      <c r="M67" s="527">
        <f t="shared" si="15"/>
        <v>-0.478661007981529</v>
      </c>
      <c r="N67" s="171">
        <v>2250893.25</v>
      </c>
      <c r="O67" s="164">
        <v>7.4913006872608559E-2</v>
      </c>
      <c r="P67" s="185">
        <f t="shared" si="16"/>
        <v>-0.23548184704005848</v>
      </c>
    </row>
    <row r="68" spans="1:21" ht="14.1" customHeight="1" x14ac:dyDescent="0.25">
      <c r="A68" s="622" t="s">
        <v>84</v>
      </c>
      <c r="B68" s="34" t="s">
        <v>723</v>
      </c>
      <c r="C68" s="484">
        <v>59129219.920000002</v>
      </c>
      <c r="D68" s="484">
        <v>58177509.289999999</v>
      </c>
      <c r="E68" s="484">
        <v>10418303.18</v>
      </c>
      <c r="F68" s="263">
        <f t="shared" si="10"/>
        <v>0.17907784824660375</v>
      </c>
      <c r="G68" s="484">
        <v>8441084.4199999999</v>
      </c>
      <c r="H68" s="263">
        <f t="shared" si="11"/>
        <v>0.14509188383991062</v>
      </c>
      <c r="I68" s="484">
        <v>2945765.33</v>
      </c>
      <c r="J68" s="170">
        <f t="shared" si="12"/>
        <v>5.0634091523514932E-2</v>
      </c>
      <c r="K68" s="171">
        <v>8049822.46</v>
      </c>
      <c r="L68" s="164">
        <v>0.14012308248551156</v>
      </c>
      <c r="M68" s="527">
        <f t="shared" si="15"/>
        <v>4.8605042153935907E-2</v>
      </c>
      <c r="N68" s="171">
        <v>2524801.7799999998</v>
      </c>
      <c r="O68" s="164">
        <v>4.3949169045214738E-2</v>
      </c>
      <c r="P68" s="185">
        <f t="shared" si="16"/>
        <v>0.16673132652813649</v>
      </c>
    </row>
    <row r="69" spans="1:21" ht="14.1" customHeight="1" x14ac:dyDescent="0.25">
      <c r="A69" s="622" t="s">
        <v>85</v>
      </c>
      <c r="B69" s="34" t="s">
        <v>114</v>
      </c>
      <c r="C69" s="484">
        <v>7548309.2699999996</v>
      </c>
      <c r="D69" s="484">
        <v>7804392.1799999997</v>
      </c>
      <c r="E69" s="484">
        <v>1646269.38</v>
      </c>
      <c r="F69" s="263">
        <f t="shared" si="10"/>
        <v>0.21094139582308893</v>
      </c>
      <c r="G69" s="484">
        <v>961830.98</v>
      </c>
      <c r="H69" s="263">
        <f t="shared" si="11"/>
        <v>0.1232422663823642</v>
      </c>
      <c r="I69" s="484">
        <v>454295.17</v>
      </c>
      <c r="J69" s="170">
        <f t="shared" si="12"/>
        <v>5.8210192353506253E-2</v>
      </c>
      <c r="K69" s="171">
        <v>1175986.42</v>
      </c>
      <c r="L69" s="164">
        <v>0.16291100988189838</v>
      </c>
      <c r="M69" s="527">
        <f t="shared" si="15"/>
        <v>-0.18210706888945194</v>
      </c>
      <c r="N69" s="171">
        <v>449929.17</v>
      </c>
      <c r="O69" s="164">
        <v>6.232930432991253E-2</v>
      </c>
      <c r="P69" s="185">
        <f t="shared" si="16"/>
        <v>9.7037495924081618E-3</v>
      </c>
      <c r="T69" s="237"/>
      <c r="U69" s="237"/>
    </row>
    <row r="70" spans="1:21" ht="14.1" customHeight="1" x14ac:dyDescent="0.25">
      <c r="A70" s="622" t="s">
        <v>86</v>
      </c>
      <c r="B70" s="34" t="s">
        <v>109</v>
      </c>
      <c r="C70" s="484">
        <v>3376886.05</v>
      </c>
      <c r="D70" s="484">
        <v>3351886.05</v>
      </c>
      <c r="E70" s="484">
        <v>242152.29</v>
      </c>
      <c r="F70" s="263">
        <f t="shared" ref="F70:F81" si="17">+E70/D70</f>
        <v>7.224359252904794E-2</v>
      </c>
      <c r="G70" s="484">
        <v>191936.9</v>
      </c>
      <c r="H70" s="263">
        <f t="shared" si="11"/>
        <v>5.7262358307198419E-2</v>
      </c>
      <c r="I70" s="484">
        <v>155788.16</v>
      </c>
      <c r="J70" s="170">
        <f t="shared" si="12"/>
        <v>4.6477761378552834E-2</v>
      </c>
      <c r="K70" s="171">
        <v>118063.67</v>
      </c>
      <c r="L70" s="164">
        <v>3.5423450255798961E-2</v>
      </c>
      <c r="M70" s="527">
        <f t="shared" si="15"/>
        <v>0.62570670554286512</v>
      </c>
      <c r="N70" s="171">
        <v>114163.67</v>
      </c>
      <c r="O70" s="164">
        <v>3.4253306586729412E-2</v>
      </c>
      <c r="P70" s="185">
        <f t="shared" si="16"/>
        <v>0.36460364317299887</v>
      </c>
      <c r="T70" s="237"/>
      <c r="U70" s="237"/>
    </row>
    <row r="71" spans="1:21" ht="14.1" customHeight="1" x14ac:dyDescent="0.25">
      <c r="A71" s="622" t="s">
        <v>87</v>
      </c>
      <c r="B71" s="34" t="s">
        <v>103</v>
      </c>
      <c r="C71" s="484">
        <v>15165238.98</v>
      </c>
      <c r="D71" s="484">
        <v>15034812.66</v>
      </c>
      <c r="E71" s="484">
        <v>8834527.1500000004</v>
      </c>
      <c r="F71" s="263">
        <f t="shared" si="17"/>
        <v>0.58760473773671884</v>
      </c>
      <c r="G71" s="484">
        <v>3846750.95</v>
      </c>
      <c r="H71" s="263">
        <f t="shared" si="11"/>
        <v>0.25585626086544133</v>
      </c>
      <c r="I71" s="484">
        <v>702705.8</v>
      </c>
      <c r="J71" s="170">
        <f t="shared" si="12"/>
        <v>4.6738580379491079E-2</v>
      </c>
      <c r="K71" s="171">
        <v>2291273.7599999998</v>
      </c>
      <c r="L71" s="164">
        <v>0.14058140983243014</v>
      </c>
      <c r="M71" s="527">
        <f t="shared" si="15"/>
        <v>0.67887007530693344</v>
      </c>
      <c r="N71" s="171">
        <v>335697.05</v>
      </c>
      <c r="O71" s="164">
        <v>2.0596737670311293E-2</v>
      </c>
      <c r="P71" s="185">
        <f t="shared" si="16"/>
        <v>1.0932736823275633</v>
      </c>
      <c r="T71" s="237"/>
      <c r="U71" s="237"/>
    </row>
    <row r="72" spans="1:21" ht="14.1" customHeight="1" x14ac:dyDescent="0.25">
      <c r="A72" s="622" t="s">
        <v>88</v>
      </c>
      <c r="B72" s="34" t="s">
        <v>118</v>
      </c>
      <c r="C72" s="484">
        <v>44259501.939999998</v>
      </c>
      <c r="D72" s="484">
        <v>43703180.159999996</v>
      </c>
      <c r="E72" s="484">
        <v>18084799.25</v>
      </c>
      <c r="F72" s="263">
        <f t="shared" si="17"/>
        <v>0.41380968578923666</v>
      </c>
      <c r="G72" s="484">
        <v>14915438.970000001</v>
      </c>
      <c r="H72" s="263">
        <f t="shared" si="11"/>
        <v>0.34128955639826836</v>
      </c>
      <c r="I72" s="484">
        <v>1164921.1200000001</v>
      </c>
      <c r="J72" s="170">
        <f t="shared" si="12"/>
        <v>2.6655294093820017E-2</v>
      </c>
      <c r="K72" s="171">
        <v>10975968.699999999</v>
      </c>
      <c r="L72" s="164">
        <v>0.27936907801852023</v>
      </c>
      <c r="M72" s="527">
        <f t="shared" si="15"/>
        <v>0.35891777552171789</v>
      </c>
      <c r="N72" s="171">
        <v>1117789.44</v>
      </c>
      <c r="O72" s="164">
        <v>2.8450865140644762E-2</v>
      </c>
      <c r="P72" s="185">
        <f t="shared" si="16"/>
        <v>4.2165078961561964E-2</v>
      </c>
      <c r="T72" s="237"/>
      <c r="U72" s="237"/>
    </row>
    <row r="73" spans="1:21" ht="14.1" customHeight="1" x14ac:dyDescent="0.25">
      <c r="A73" s="622" t="s">
        <v>89</v>
      </c>
      <c r="B73" s="34" t="s">
        <v>472</v>
      </c>
      <c r="C73" s="484">
        <v>44360060.619999997</v>
      </c>
      <c r="D73" s="484">
        <v>46396742.399999999</v>
      </c>
      <c r="E73" s="484">
        <v>1418970.63</v>
      </c>
      <c r="F73" s="263">
        <f t="shared" si="17"/>
        <v>3.0583410743940505E-2</v>
      </c>
      <c r="G73" s="484">
        <v>849554.31</v>
      </c>
      <c r="H73" s="263">
        <f t="shared" si="11"/>
        <v>1.8310645662916198E-2</v>
      </c>
      <c r="I73" s="484">
        <v>0</v>
      </c>
      <c r="J73" s="170">
        <f t="shared" si="12"/>
        <v>0</v>
      </c>
      <c r="K73" s="171">
        <v>0</v>
      </c>
      <c r="L73" s="164">
        <v>0</v>
      </c>
      <c r="M73" s="527" t="s">
        <v>127</v>
      </c>
      <c r="N73" s="171">
        <v>0</v>
      </c>
      <c r="O73" s="164">
        <v>0</v>
      </c>
      <c r="P73" s="185" t="s">
        <v>127</v>
      </c>
    </row>
    <row r="74" spans="1:21" ht="14.1" customHeight="1" x14ac:dyDescent="0.25">
      <c r="A74" s="622" t="s">
        <v>90</v>
      </c>
      <c r="B74" s="34" t="s">
        <v>116</v>
      </c>
      <c r="C74" s="484">
        <v>63417651.340000004</v>
      </c>
      <c r="D74" s="484">
        <v>50149058.939999998</v>
      </c>
      <c r="E74" s="484">
        <v>44.18</v>
      </c>
      <c r="F74" s="263">
        <f t="shared" si="17"/>
        <v>8.8097366000144532E-7</v>
      </c>
      <c r="G74" s="484">
        <v>44.18</v>
      </c>
      <c r="H74" s="263">
        <f t="shared" si="11"/>
        <v>8.8097366000144532E-7</v>
      </c>
      <c r="I74" s="484">
        <v>44.18</v>
      </c>
      <c r="J74" s="170">
        <f t="shared" si="12"/>
        <v>8.8097366000144532E-7</v>
      </c>
      <c r="K74" s="171">
        <v>0</v>
      </c>
      <c r="L74" s="164">
        <v>0</v>
      </c>
      <c r="M74" s="527" t="s">
        <v>127</v>
      </c>
      <c r="N74" s="171">
        <v>0</v>
      </c>
      <c r="O74" s="164">
        <v>0</v>
      </c>
      <c r="P74" s="185" t="s">
        <v>127</v>
      </c>
    </row>
    <row r="75" spans="1:21" ht="14.1" customHeight="1" x14ac:dyDescent="0.25">
      <c r="A75" s="624" t="s">
        <v>775</v>
      </c>
      <c r="B75" s="34" t="s">
        <v>422</v>
      </c>
      <c r="C75" s="484">
        <v>5375879.29</v>
      </c>
      <c r="D75" s="484">
        <v>5132981.53</v>
      </c>
      <c r="E75" s="484">
        <v>1154916.52</v>
      </c>
      <c r="F75" s="263">
        <f t="shared" si="17"/>
        <v>0.22499915755590102</v>
      </c>
      <c r="G75" s="484">
        <v>1046258.52</v>
      </c>
      <c r="H75" s="263">
        <f t="shared" si="11"/>
        <v>0.20383056394905827</v>
      </c>
      <c r="I75" s="484">
        <v>375429.48</v>
      </c>
      <c r="J75" s="170">
        <f t="shared" si="12"/>
        <v>7.3140625542052154E-2</v>
      </c>
      <c r="K75" s="171">
        <v>372797.29</v>
      </c>
      <c r="L75" s="164">
        <v>6.4020322080098307E-2</v>
      </c>
      <c r="M75" s="527">
        <f t="shared" si="15"/>
        <v>1.8065078477367691</v>
      </c>
      <c r="N75" s="171">
        <v>292151.40000000002</v>
      </c>
      <c r="O75" s="164">
        <v>5.017103725231381E-2</v>
      </c>
      <c r="P75" s="185">
        <f t="shared" si="16"/>
        <v>0.28505110706298153</v>
      </c>
    </row>
    <row r="76" spans="1:21" ht="14.1" customHeight="1" x14ac:dyDescent="0.25">
      <c r="A76" s="622" t="s">
        <v>91</v>
      </c>
      <c r="B76" s="34" t="s">
        <v>105</v>
      </c>
      <c r="C76" s="484">
        <v>33627256.240000002</v>
      </c>
      <c r="D76" s="484">
        <v>36754179.32</v>
      </c>
      <c r="E76" s="484">
        <v>27136324.5</v>
      </c>
      <c r="F76" s="263">
        <f t="shared" si="17"/>
        <v>0.73831942386028493</v>
      </c>
      <c r="G76" s="484">
        <v>26936904.5</v>
      </c>
      <c r="H76" s="263">
        <f t="shared" si="11"/>
        <v>0.73289364633812204</v>
      </c>
      <c r="I76" s="484">
        <v>3266107.5</v>
      </c>
      <c r="J76" s="170">
        <f t="shared" si="12"/>
        <v>8.886356763848971E-2</v>
      </c>
      <c r="K76" s="171">
        <v>2127687.5099999998</v>
      </c>
      <c r="L76" s="164">
        <v>7.0597380875281154E-2</v>
      </c>
      <c r="M76" s="527">
        <f t="shared" si="15"/>
        <v>11.66017889064922</v>
      </c>
      <c r="N76" s="171">
        <v>2127687.5099999998</v>
      </c>
      <c r="O76" s="164">
        <v>7.0597380875281154E-2</v>
      </c>
      <c r="P76" s="185">
        <f t="shared" si="16"/>
        <v>0.53505037024915381</v>
      </c>
    </row>
    <row r="77" spans="1:21" ht="14.1" customHeight="1" x14ac:dyDescent="0.25">
      <c r="A77" s="622" t="s">
        <v>92</v>
      </c>
      <c r="B77" s="34" t="s">
        <v>106</v>
      </c>
      <c r="C77" s="484">
        <v>119184775.39</v>
      </c>
      <c r="D77" s="484">
        <v>119597344.43000001</v>
      </c>
      <c r="E77" s="484">
        <v>65074723.810000002</v>
      </c>
      <c r="F77" s="263">
        <f t="shared" si="17"/>
        <v>0.54411512329262512</v>
      </c>
      <c r="G77" s="484">
        <v>53603339.899999999</v>
      </c>
      <c r="H77" s="263">
        <f t="shared" si="11"/>
        <v>0.44819841239346148</v>
      </c>
      <c r="I77" s="484">
        <v>644812.13</v>
      </c>
      <c r="J77" s="170">
        <f t="shared" si="12"/>
        <v>5.3915254813822954E-3</v>
      </c>
      <c r="K77" s="171">
        <v>51498707.579999998</v>
      </c>
      <c r="L77" s="164">
        <v>0.48422603971989026</v>
      </c>
      <c r="M77" s="527">
        <f t="shared" si="15"/>
        <v>4.0867672586357262E-2</v>
      </c>
      <c r="N77" s="171">
        <v>1232320.29</v>
      </c>
      <c r="O77" s="164">
        <v>1.158711745855364E-2</v>
      </c>
      <c r="P77" s="185">
        <f t="shared" si="16"/>
        <v>-0.47674956321623174</v>
      </c>
    </row>
    <row r="78" spans="1:21" ht="14.1" customHeight="1" x14ac:dyDescent="0.25">
      <c r="A78" s="622" t="s">
        <v>93</v>
      </c>
      <c r="B78" s="34" t="s">
        <v>115</v>
      </c>
      <c r="C78" s="484">
        <v>812128.31</v>
      </c>
      <c r="D78" s="484">
        <v>812128.31</v>
      </c>
      <c r="E78" s="484">
        <v>56359.67</v>
      </c>
      <c r="F78" s="263">
        <f t="shared" si="17"/>
        <v>6.939749459047917E-2</v>
      </c>
      <c r="G78" s="484">
        <v>56359.67</v>
      </c>
      <c r="H78" s="263">
        <f t="shared" si="11"/>
        <v>6.939749459047917E-2</v>
      </c>
      <c r="I78" s="484">
        <v>56359.67</v>
      </c>
      <c r="J78" s="170">
        <f t="shared" si="12"/>
        <v>6.939749459047917E-2</v>
      </c>
      <c r="K78" s="171">
        <v>56666.28</v>
      </c>
      <c r="L78" s="164">
        <v>7.0846971572608705E-2</v>
      </c>
      <c r="M78" s="527">
        <f t="shared" si="15"/>
        <v>-5.4108016266464221E-3</v>
      </c>
      <c r="N78" s="171">
        <v>56666.28</v>
      </c>
      <c r="O78" s="164">
        <v>7.0846971572608705E-2</v>
      </c>
      <c r="P78" s="185">
        <f t="shared" si="16"/>
        <v>-5.4108016266464221E-3</v>
      </c>
    </row>
    <row r="79" spans="1:21" ht="14.1" customHeight="1" x14ac:dyDescent="0.25">
      <c r="A79" s="629" t="s">
        <v>483</v>
      </c>
      <c r="B79" s="35" t="s">
        <v>718</v>
      </c>
      <c r="C79" s="484">
        <v>97202394.870000005</v>
      </c>
      <c r="D79" s="484">
        <v>97202394.870000005</v>
      </c>
      <c r="E79" s="484">
        <v>97201302.260000005</v>
      </c>
      <c r="F79" s="368">
        <f t="shared" si="17"/>
        <v>0.99998875943333021</v>
      </c>
      <c r="G79" s="484">
        <v>97201302.260000005</v>
      </c>
      <c r="H79" s="368">
        <f t="shared" si="11"/>
        <v>0.99998875943333021</v>
      </c>
      <c r="I79" s="484">
        <v>3404357.1</v>
      </c>
      <c r="J79" s="370">
        <f t="shared" si="12"/>
        <v>3.5023387073467069E-2</v>
      </c>
      <c r="K79" s="171">
        <v>97202394.870000005</v>
      </c>
      <c r="L79" s="164">
        <v>0.98896143388233582</v>
      </c>
      <c r="M79" s="527">
        <f t="shared" si="15"/>
        <v>-1.124056666979012E-5</v>
      </c>
      <c r="N79" s="171">
        <v>1702178.55</v>
      </c>
      <c r="O79" s="164">
        <v>1.7318389549796032E-2</v>
      </c>
      <c r="P79" s="185">
        <f t="shared" si="16"/>
        <v>1</v>
      </c>
    </row>
    <row r="80" spans="1:21" ht="14.1" customHeight="1" thickBot="1" x14ac:dyDescent="0.3">
      <c r="A80" s="620" t="s">
        <v>819</v>
      </c>
      <c r="B80" s="2" t="s">
        <v>512</v>
      </c>
      <c r="C80" s="192">
        <f>SUBTOTAL(9,C67:C79)</f>
        <v>524287919.44999999</v>
      </c>
      <c r="D80" s="198">
        <f>SUM(D67:D79)</f>
        <v>514473399.39999998</v>
      </c>
      <c r="E80" s="483">
        <f>SUM(E67:E79)</f>
        <v>234457872.48000002</v>
      </c>
      <c r="F80" s="487">
        <f t="shared" si="17"/>
        <v>0.45572399419179771</v>
      </c>
      <c r="G80" s="194">
        <f>SUM(G67:G79)</f>
        <v>210400985.22</v>
      </c>
      <c r="H80" s="487">
        <f t="shared" si="11"/>
        <v>0.40896377823494523</v>
      </c>
      <c r="I80" s="194">
        <f>SUM(I67:I79)</f>
        <v>14891434.390000001</v>
      </c>
      <c r="J80" s="488">
        <f t="shared" si="12"/>
        <v>2.8945003584960861E-2</v>
      </c>
      <c r="K80" s="640">
        <f>SUM(K67:K79)</f>
        <v>178377336.86000001</v>
      </c>
      <c r="L80" s="643">
        <v>0.36872768761741676</v>
      </c>
      <c r="M80" s="643">
        <f>+G80/K80-1</f>
        <v>0.17952756176158102</v>
      </c>
      <c r="N80" s="642">
        <f>SUM(N67:N79)</f>
        <v>12204278.389999999</v>
      </c>
      <c r="O80" s="643">
        <v>2.5227730321569893E-2</v>
      </c>
      <c r="P80" s="644">
        <f>+I80/N80-1</f>
        <v>0.22018147358895201</v>
      </c>
    </row>
    <row r="81" spans="1:19" s="6" customFormat="1" ht="14.1" customHeight="1" thickBot="1" x14ac:dyDescent="0.3">
      <c r="A81" s="630"/>
      <c r="B81" s="4" t="s">
        <v>11</v>
      </c>
      <c r="C81" s="193">
        <f>SUM(C6,C27,C33,C57,C66,C80)</f>
        <v>2647477397.1100001</v>
      </c>
      <c r="D81" s="199">
        <f>SUM(D6,D27,D33,D57,D66,D80)</f>
        <v>2653887119.3300004</v>
      </c>
      <c r="E81" s="200">
        <f>SUM(E6,E27,E33,E57,E66,E80)</f>
        <v>557026916.77999997</v>
      </c>
      <c r="F81" s="172">
        <f t="shared" si="17"/>
        <v>0.20989096059241089</v>
      </c>
      <c r="G81" s="200">
        <f>SUM(G6,G27,G33,G57,G66,G80)</f>
        <v>515045793.89999998</v>
      </c>
      <c r="H81" s="172">
        <f t="shared" si="11"/>
        <v>0.19407223093574089</v>
      </c>
      <c r="I81" s="200">
        <f>SUM(I6,I27,I33,I57,I66,I80)</f>
        <v>74499031.930000007</v>
      </c>
      <c r="J81" s="165">
        <f t="shared" si="12"/>
        <v>2.8071665666325706E-2</v>
      </c>
      <c r="K81" s="664">
        <f>K6+K27+K33+K57+K66+K80</f>
        <v>814907280.26999986</v>
      </c>
      <c r="L81" s="665">
        <v>0.32433168030964715</v>
      </c>
      <c r="M81" s="665">
        <f>+G81/K81-1</f>
        <v>-0.36797006681624933</v>
      </c>
      <c r="N81" s="636">
        <f>N6+N27+N33+N57+N66+N80</f>
        <v>105263036.48000002</v>
      </c>
      <c r="O81" s="665">
        <v>4.1894505451887214E-2</v>
      </c>
      <c r="P81" s="639">
        <f>+I81/N81-1</f>
        <v>-0.29225838032750628</v>
      </c>
      <c r="R81" s="238"/>
      <c r="S81" s="39" t="s">
        <v>146</v>
      </c>
    </row>
    <row r="82" spans="1:19" ht="14.4" thickBot="1" x14ac:dyDescent="0.3">
      <c r="A82" s="616" t="s">
        <v>19</v>
      </c>
      <c r="K82" s="663"/>
      <c r="L82" s="663"/>
      <c r="M82" s="663"/>
      <c r="N82" s="663"/>
      <c r="O82" s="663"/>
      <c r="P82" s="663"/>
    </row>
    <row r="83" spans="1:19" ht="12.75" customHeight="1" x14ac:dyDescent="0.25">
      <c r="A83" s="617" t="s">
        <v>735</v>
      </c>
      <c r="C83" s="156" t="s">
        <v>826</v>
      </c>
      <c r="D83" s="711" t="s">
        <v>828</v>
      </c>
      <c r="E83" s="709"/>
      <c r="F83" s="709"/>
      <c r="G83" s="709"/>
      <c r="H83" s="709"/>
      <c r="I83" s="709"/>
      <c r="J83" s="710"/>
      <c r="K83" s="720" t="s">
        <v>829</v>
      </c>
      <c r="L83" s="718"/>
      <c r="M83" s="718"/>
      <c r="N83" s="718"/>
      <c r="O83" s="718"/>
      <c r="P83" s="721"/>
    </row>
    <row r="84" spans="1:19" ht="12.75" customHeight="1" x14ac:dyDescent="0.25">
      <c r="A84" s="617" t="s">
        <v>146</v>
      </c>
      <c r="C84" s="149">
        <v>1</v>
      </c>
      <c r="D84" s="140">
        <v>2</v>
      </c>
      <c r="E84" s="79">
        <v>3</v>
      </c>
      <c r="F84" s="80" t="s">
        <v>36</v>
      </c>
      <c r="G84" s="79">
        <v>4</v>
      </c>
      <c r="H84" s="80" t="s">
        <v>37</v>
      </c>
      <c r="I84" s="79">
        <v>5</v>
      </c>
      <c r="J84" s="141" t="s">
        <v>38</v>
      </c>
      <c r="K84" s="678" t="s">
        <v>521</v>
      </c>
      <c r="L84" s="677" t="s">
        <v>522</v>
      </c>
      <c r="M84" s="677" t="s">
        <v>523</v>
      </c>
      <c r="N84" s="678" t="s">
        <v>39</v>
      </c>
      <c r="O84" s="677" t="s">
        <v>40</v>
      </c>
      <c r="P84" s="680" t="s">
        <v>350</v>
      </c>
    </row>
    <row r="85" spans="1:19" ht="14.1" customHeight="1" x14ac:dyDescent="0.25">
      <c r="A85" s="618"/>
      <c r="B85" s="2" t="s">
        <v>411</v>
      </c>
      <c r="C85" s="233" t="s">
        <v>13</v>
      </c>
      <c r="D85" s="234" t="s">
        <v>14</v>
      </c>
      <c r="E85" s="81" t="s">
        <v>15</v>
      </c>
      <c r="F85" s="81" t="s">
        <v>18</v>
      </c>
      <c r="G85" s="81" t="s">
        <v>16</v>
      </c>
      <c r="H85" s="81" t="s">
        <v>18</v>
      </c>
      <c r="I85" s="81" t="s">
        <v>17</v>
      </c>
      <c r="J85" s="105" t="s">
        <v>18</v>
      </c>
      <c r="K85" s="646" t="s">
        <v>16</v>
      </c>
      <c r="L85" s="646" t="s">
        <v>18</v>
      </c>
      <c r="M85" s="647" t="s">
        <v>823</v>
      </c>
      <c r="N85" s="648" t="s">
        <v>17</v>
      </c>
      <c r="O85" s="646" t="s">
        <v>18</v>
      </c>
      <c r="P85" s="650" t="s">
        <v>823</v>
      </c>
    </row>
    <row r="86" spans="1:19" ht="14.1" customHeight="1" x14ac:dyDescent="0.25">
      <c r="A86" s="619" t="s">
        <v>524</v>
      </c>
      <c r="B86" s="13" t="s">
        <v>525</v>
      </c>
      <c r="C86" s="484">
        <v>67846968.379999995</v>
      </c>
      <c r="D86" s="484">
        <v>74256690.599999994</v>
      </c>
      <c r="E86" s="484">
        <v>986752.06</v>
      </c>
      <c r="F86" s="70">
        <f t="shared" ref="F86:F118" si="18">+E86/D86</f>
        <v>1.3288392628690622E-2</v>
      </c>
      <c r="G86" s="484">
        <v>986752.06</v>
      </c>
      <c r="H86" s="70">
        <f t="shared" ref="H86:H118" si="19">+G86/D86</f>
        <v>1.3288392628690622E-2</v>
      </c>
      <c r="I86" s="484">
        <v>986752.06</v>
      </c>
      <c r="J86" s="164">
        <f t="shared" ref="J86:J118" si="20">+I86/D86</f>
        <v>1.3288392628690622E-2</v>
      </c>
      <c r="K86" s="171">
        <v>1009895.07</v>
      </c>
      <c r="L86" s="164">
        <v>1.4894157949705472E-2</v>
      </c>
      <c r="M86" s="527">
        <f t="shared" ref="M86:M91" si="21">+G86/K86-1</f>
        <v>-2.2916252081515598E-2</v>
      </c>
      <c r="N86" s="171">
        <v>1009895.07</v>
      </c>
      <c r="O86" s="164">
        <v>1.4894157949705472E-2</v>
      </c>
      <c r="P86" s="164">
        <f>+I86/N86-1</f>
        <v>-2.2916252081515598E-2</v>
      </c>
    </row>
    <row r="87" spans="1:19" ht="14.1" customHeight="1" x14ac:dyDescent="0.25">
      <c r="A87" s="620" t="s">
        <v>814</v>
      </c>
      <c r="B87" s="2" t="s">
        <v>94</v>
      </c>
      <c r="C87" s="192">
        <f>SUBTOTAL(9,C86:C86)</f>
        <v>67846968.379999995</v>
      </c>
      <c r="D87" s="198">
        <f>SUBTOTAL(9,D86:D86)</f>
        <v>74256690.599999994</v>
      </c>
      <c r="E87" s="194">
        <f>SUBTOTAL(9,E86:E86)</f>
        <v>986752.06</v>
      </c>
      <c r="F87" s="82">
        <f t="shared" si="18"/>
        <v>1.3288392628690622E-2</v>
      </c>
      <c r="G87" s="194">
        <f>SUBTOTAL(9,G86:G86)</f>
        <v>986752.06</v>
      </c>
      <c r="H87" s="82">
        <f t="shared" si="19"/>
        <v>1.3288392628690622E-2</v>
      </c>
      <c r="I87" s="194">
        <f>SUBTOTAL(9,I86:I86)</f>
        <v>986752.06</v>
      </c>
      <c r="J87" s="162">
        <f t="shared" si="20"/>
        <v>1.3288392628690622E-2</v>
      </c>
      <c r="K87" s="642">
        <f>SUBTOTAL(9,K86:K86)</f>
        <v>1009895.07</v>
      </c>
      <c r="L87" s="641">
        <v>1.4894157949705472E-2</v>
      </c>
      <c r="M87" s="641">
        <f t="shared" si="21"/>
        <v>-2.2916252081515598E-2</v>
      </c>
      <c r="N87" s="642">
        <f>SUBTOTAL(9,N86:N86)</f>
        <v>1009895.07</v>
      </c>
      <c r="O87" s="641">
        <v>1.4894157949705472E-2</v>
      </c>
      <c r="P87" s="641">
        <f>+I87/N87-1</f>
        <v>-2.2916252081515598E-2</v>
      </c>
    </row>
    <row r="88" spans="1:19" ht="14.1" customHeight="1" x14ac:dyDescent="0.25">
      <c r="A88" s="621" t="s">
        <v>526</v>
      </c>
      <c r="B88" s="33" t="s">
        <v>527</v>
      </c>
      <c r="C88" s="484">
        <v>9017942.75</v>
      </c>
      <c r="D88" s="484">
        <v>9041378.75</v>
      </c>
      <c r="E88" s="484">
        <v>1050090.67</v>
      </c>
      <c r="F88" s="41">
        <f t="shared" si="18"/>
        <v>0.11614275864729148</v>
      </c>
      <c r="G88" s="484">
        <v>948127.94</v>
      </c>
      <c r="H88" s="41">
        <f t="shared" si="19"/>
        <v>0.10486541557613654</v>
      </c>
      <c r="I88" s="484">
        <v>599743.73</v>
      </c>
      <c r="J88" s="145">
        <f t="shared" si="20"/>
        <v>6.6333216048492599E-2</v>
      </c>
      <c r="K88" s="171">
        <v>742849.91</v>
      </c>
      <c r="L88" s="164">
        <v>8.4659252359982784E-2</v>
      </c>
      <c r="M88" s="527">
        <f t="shared" si="21"/>
        <v>0.27633850019582007</v>
      </c>
      <c r="N88" s="171">
        <v>549848.43000000005</v>
      </c>
      <c r="O88" s="164">
        <v>6.2663744544453587E-2</v>
      </c>
      <c r="P88" s="164">
        <f t="shared" ref="P88:P130" si="22">+I88/N88-1</f>
        <v>9.0743734596095749E-2</v>
      </c>
    </row>
    <row r="89" spans="1:19" ht="14.1" customHeight="1" x14ac:dyDescent="0.25">
      <c r="A89" s="622" t="s">
        <v>528</v>
      </c>
      <c r="B89" s="34" t="s">
        <v>529</v>
      </c>
      <c r="C89" s="484">
        <v>170122160.05000001</v>
      </c>
      <c r="D89" s="484">
        <v>170282157.78999999</v>
      </c>
      <c r="E89" s="484">
        <v>22356930.140000001</v>
      </c>
      <c r="F89" s="263">
        <f t="shared" si="18"/>
        <v>0.13129343925493137</v>
      </c>
      <c r="G89" s="484">
        <v>21853948.850000001</v>
      </c>
      <c r="H89" s="263">
        <f t="shared" si="19"/>
        <v>0.12833962837698665</v>
      </c>
      <c r="I89" s="484">
        <v>13349797.27</v>
      </c>
      <c r="J89" s="170">
        <f t="shared" si="20"/>
        <v>7.8398097858635316E-2</v>
      </c>
      <c r="K89" s="171">
        <v>17256359.390000001</v>
      </c>
      <c r="L89" s="164">
        <v>0.10232600406147563</v>
      </c>
      <c r="M89" s="527">
        <f t="shared" si="21"/>
        <v>0.26642870353432069</v>
      </c>
      <c r="N89" s="171">
        <v>12320042.75</v>
      </c>
      <c r="O89" s="164">
        <v>7.3054849866223917E-2</v>
      </c>
      <c r="P89" s="164">
        <f t="shared" si="22"/>
        <v>8.3583680746562417E-2</v>
      </c>
      <c r="Q89" s="46"/>
    </row>
    <row r="90" spans="1:19" ht="14.1" customHeight="1" x14ac:dyDescent="0.25">
      <c r="A90" s="622" t="s">
        <v>530</v>
      </c>
      <c r="B90" s="34" t="s">
        <v>531</v>
      </c>
      <c r="C90" s="484">
        <v>766109.71</v>
      </c>
      <c r="D90" s="484">
        <v>766109.71</v>
      </c>
      <c r="E90" s="484">
        <v>492449.53</v>
      </c>
      <c r="F90" s="263">
        <f t="shared" si="18"/>
        <v>0.64279244026289661</v>
      </c>
      <c r="G90" s="484">
        <v>482449.53</v>
      </c>
      <c r="H90" s="263">
        <f t="shared" si="19"/>
        <v>0.62973947948003428</v>
      </c>
      <c r="I90" s="484">
        <v>14739.55</v>
      </c>
      <c r="J90" s="170">
        <f t="shared" si="20"/>
        <v>1.9239476810703784E-2</v>
      </c>
      <c r="K90" s="171">
        <v>160908.15</v>
      </c>
      <c r="L90" s="164">
        <v>0.27167589926794899</v>
      </c>
      <c r="M90" s="560">
        <f t="shared" si="21"/>
        <v>1.9982914476364315</v>
      </c>
      <c r="N90" s="171">
        <v>13883.3</v>
      </c>
      <c r="O90" s="164">
        <v>2.3440441098270762E-2</v>
      </c>
      <c r="P90" s="164">
        <f t="shared" si="22"/>
        <v>6.1674817946741678E-2</v>
      </c>
    </row>
    <row r="91" spans="1:19" ht="14.1" customHeight="1" x14ac:dyDescent="0.25">
      <c r="A91" s="622" t="s">
        <v>532</v>
      </c>
      <c r="B91" s="34" t="s">
        <v>533</v>
      </c>
      <c r="C91" s="484">
        <v>58350910.520000003</v>
      </c>
      <c r="D91" s="484">
        <v>53443915.520000003</v>
      </c>
      <c r="E91" s="484">
        <v>3663787.94</v>
      </c>
      <c r="F91" s="263">
        <f t="shared" si="18"/>
        <v>6.8553883156800555E-2</v>
      </c>
      <c r="G91" s="484">
        <v>3663787.94</v>
      </c>
      <c r="H91" s="263">
        <f t="shared" si="19"/>
        <v>6.8553883156800555E-2</v>
      </c>
      <c r="I91" s="484">
        <v>0</v>
      </c>
      <c r="J91" s="170">
        <f t="shared" si="20"/>
        <v>0</v>
      </c>
      <c r="K91" s="171">
        <v>244055.11</v>
      </c>
      <c r="L91" s="164">
        <v>4.178982489918521E-3</v>
      </c>
      <c r="M91" s="560">
        <f t="shared" si="21"/>
        <v>14.012133693902168</v>
      </c>
      <c r="N91" s="171">
        <v>0</v>
      </c>
      <c r="O91" s="164">
        <v>0</v>
      </c>
      <c r="P91" s="164" t="s">
        <v>127</v>
      </c>
    </row>
    <row r="92" spans="1:19" ht="14.1" customHeight="1" x14ac:dyDescent="0.25">
      <c r="A92" s="622" t="s">
        <v>776</v>
      </c>
      <c r="B92" s="34" t="s">
        <v>534</v>
      </c>
      <c r="C92" s="484">
        <v>14184962.73</v>
      </c>
      <c r="D92" s="484">
        <v>25545492.379999999</v>
      </c>
      <c r="E92" s="484">
        <v>8866215.5199999996</v>
      </c>
      <c r="F92" s="263">
        <f t="shared" si="18"/>
        <v>0.34707553834200161</v>
      </c>
      <c r="G92" s="484">
        <v>8769297.8200000003</v>
      </c>
      <c r="H92" s="263">
        <f t="shared" si="19"/>
        <v>0.34328161264433615</v>
      </c>
      <c r="I92" s="484">
        <v>53408.98</v>
      </c>
      <c r="J92" s="170">
        <f t="shared" si="20"/>
        <v>2.0907398927966958E-3</v>
      </c>
      <c r="K92" s="171">
        <v>9009191.1199999992</v>
      </c>
      <c r="L92" s="164">
        <v>0.61084193830437861</v>
      </c>
      <c r="M92" s="527">
        <f t="shared" ref="M92:M121" si="23">+G92/K92-1</f>
        <v>-2.6627618040807932E-2</v>
      </c>
      <c r="N92" s="171">
        <v>50716.81</v>
      </c>
      <c r="O92" s="164">
        <v>3.4387054411844789E-3</v>
      </c>
      <c r="P92" s="164">
        <f t="shared" si="22"/>
        <v>5.3082400095747495E-2</v>
      </c>
      <c r="R92" s="258"/>
    </row>
    <row r="93" spans="1:19" ht="14.1" customHeight="1" x14ac:dyDescent="0.25">
      <c r="A93" s="622" t="s">
        <v>535</v>
      </c>
      <c r="B93" s="34" t="s">
        <v>459</v>
      </c>
      <c r="C93" s="484">
        <v>411663.07</v>
      </c>
      <c r="D93" s="484">
        <v>411663.07</v>
      </c>
      <c r="E93" s="484">
        <v>45506.97</v>
      </c>
      <c r="F93" s="263">
        <f t="shared" si="18"/>
        <v>0.11054421277089538</v>
      </c>
      <c r="G93" s="484">
        <v>45506.97</v>
      </c>
      <c r="H93" s="263">
        <f t="shared" si="19"/>
        <v>0.11054421277089538</v>
      </c>
      <c r="I93" s="484">
        <v>45506.97</v>
      </c>
      <c r="J93" s="170">
        <f t="shared" si="20"/>
        <v>0.11054421277089538</v>
      </c>
      <c r="K93" s="171">
        <v>33706.46</v>
      </c>
      <c r="L93" s="164">
        <v>7.8181484429627399E-2</v>
      </c>
      <c r="M93" s="527">
        <f t="shared" si="23"/>
        <v>0.35009639101822021</v>
      </c>
      <c r="N93" s="171">
        <v>33706.46</v>
      </c>
      <c r="O93" s="164">
        <v>7.8181484429627399E-2</v>
      </c>
      <c r="P93" s="164">
        <f t="shared" si="22"/>
        <v>0.35009639101822021</v>
      </c>
      <c r="R93" s="258"/>
    </row>
    <row r="94" spans="1:19" ht="14.1" customHeight="1" x14ac:dyDescent="0.25">
      <c r="A94" s="622" t="s">
        <v>795</v>
      </c>
      <c r="B94" s="34" t="s">
        <v>536</v>
      </c>
      <c r="C94" s="484">
        <v>42773281.479999997</v>
      </c>
      <c r="D94" s="484">
        <v>42340106.950000003</v>
      </c>
      <c r="E94" s="484">
        <v>6423177.4500000002</v>
      </c>
      <c r="F94" s="263">
        <f t="shared" si="18"/>
        <v>0.15170432747336268</v>
      </c>
      <c r="G94" s="484">
        <v>6284446.5800000001</v>
      </c>
      <c r="H94" s="263">
        <f t="shared" si="19"/>
        <v>0.14842774458320068</v>
      </c>
      <c r="I94" s="484">
        <v>3131866.21</v>
      </c>
      <c r="J94" s="170">
        <f t="shared" si="20"/>
        <v>7.396925599877352E-2</v>
      </c>
      <c r="K94" s="171">
        <v>5263949.82</v>
      </c>
      <c r="L94" s="164">
        <v>0.12572656814060867</v>
      </c>
      <c r="M94" s="527">
        <f t="shared" si="23"/>
        <v>0.1938652143154358</v>
      </c>
      <c r="N94" s="171">
        <v>3059020.71</v>
      </c>
      <c r="O94" s="164">
        <v>7.3063039901726898E-2</v>
      </c>
      <c r="P94" s="164">
        <f t="shared" si="22"/>
        <v>2.3813339923416166E-2</v>
      </c>
      <c r="R94" s="258"/>
      <c r="S94" s="258"/>
    </row>
    <row r="95" spans="1:19" ht="14.1" customHeight="1" x14ac:dyDescent="0.25">
      <c r="A95" s="622" t="s">
        <v>537</v>
      </c>
      <c r="B95" s="34" t="s">
        <v>538</v>
      </c>
      <c r="C95" s="484">
        <v>31216374.469999999</v>
      </c>
      <c r="D95" s="484">
        <v>30452557.170000002</v>
      </c>
      <c r="E95" s="484">
        <v>3331794.26</v>
      </c>
      <c r="F95" s="263">
        <f t="shared" si="18"/>
        <v>0.10940934258493995</v>
      </c>
      <c r="G95" s="484">
        <v>2806364.21</v>
      </c>
      <c r="H95" s="263">
        <f t="shared" si="19"/>
        <v>9.2155289105397636E-2</v>
      </c>
      <c r="I95" s="484">
        <v>1156392.1399999999</v>
      </c>
      <c r="J95" s="170">
        <f t="shared" si="20"/>
        <v>3.7973564372426716E-2</v>
      </c>
      <c r="K95" s="171">
        <v>2592974.08</v>
      </c>
      <c r="L95" s="164">
        <v>9.5679176309965475E-2</v>
      </c>
      <c r="M95" s="527">
        <f t="shared" si="23"/>
        <v>8.2295512186531417E-2</v>
      </c>
      <c r="N95" s="171">
        <v>1080901.3600000001</v>
      </c>
      <c r="O95" s="164">
        <v>3.9884606867000176E-2</v>
      </c>
      <c r="P95" s="164">
        <f t="shared" si="22"/>
        <v>6.9840581938022339E-2</v>
      </c>
      <c r="R95" s="258"/>
      <c r="S95" s="258"/>
    </row>
    <row r="96" spans="1:19" ht="14.1" customHeight="1" x14ac:dyDescent="0.25">
      <c r="A96" s="622" t="s">
        <v>539</v>
      </c>
      <c r="B96" s="34" t="s">
        <v>540</v>
      </c>
      <c r="C96" s="484">
        <v>12090576.460000001</v>
      </c>
      <c r="D96" s="484">
        <v>13229396.5</v>
      </c>
      <c r="E96" s="484">
        <v>2448989.86</v>
      </c>
      <c r="F96" s="263">
        <f t="shared" si="18"/>
        <v>0.18511727726960181</v>
      </c>
      <c r="G96" s="484">
        <v>2433989.87</v>
      </c>
      <c r="H96" s="263">
        <f t="shared" si="19"/>
        <v>0.18398343945621407</v>
      </c>
      <c r="I96" s="484">
        <v>839790.15</v>
      </c>
      <c r="J96" s="170">
        <f t="shared" si="20"/>
        <v>6.3479097478104915E-2</v>
      </c>
      <c r="K96" s="171">
        <v>821346.73</v>
      </c>
      <c r="L96" s="164">
        <v>7.3942736264608525E-2</v>
      </c>
      <c r="M96" s="527">
        <f t="shared" si="23"/>
        <v>1.9634133565004883</v>
      </c>
      <c r="N96" s="171">
        <v>739687.73</v>
      </c>
      <c r="O96" s="164">
        <v>6.6591285677313108E-2</v>
      </c>
      <c r="P96" s="164">
        <f t="shared" si="22"/>
        <v>0.13533064824530761</v>
      </c>
      <c r="R96" s="258"/>
      <c r="S96" s="258"/>
    </row>
    <row r="97" spans="1:19" ht="14.1" customHeight="1" x14ac:dyDescent="0.25">
      <c r="A97" s="622" t="s">
        <v>541</v>
      </c>
      <c r="B97" s="34" t="s">
        <v>542</v>
      </c>
      <c r="C97" s="484">
        <v>6978687.25</v>
      </c>
      <c r="D97" s="484">
        <v>7909896.4400000004</v>
      </c>
      <c r="E97" s="484">
        <v>7538.74</v>
      </c>
      <c r="F97" s="263">
        <f t="shared" si="18"/>
        <v>9.5307695330585133E-4</v>
      </c>
      <c r="G97" s="484">
        <v>7538.74</v>
      </c>
      <c r="H97" s="263">
        <f t="shared" si="19"/>
        <v>9.5307695330585133E-4</v>
      </c>
      <c r="I97" s="484">
        <v>7538.74</v>
      </c>
      <c r="J97" s="170">
        <f t="shared" si="20"/>
        <v>9.5307695330585133E-4</v>
      </c>
      <c r="K97" s="171">
        <v>47254.92</v>
      </c>
      <c r="L97" s="164">
        <v>3.3409817257860105E-3</v>
      </c>
      <c r="M97" s="527">
        <f t="shared" si="23"/>
        <v>-0.84046655882604393</v>
      </c>
      <c r="N97" s="171">
        <v>47254.92</v>
      </c>
      <c r="O97" s="164">
        <v>3.3409817257860105E-3</v>
      </c>
      <c r="P97" s="164">
        <f t="shared" si="22"/>
        <v>-0.84046655882604393</v>
      </c>
      <c r="R97" s="259"/>
    </row>
    <row r="98" spans="1:19" ht="14.1" customHeight="1" x14ac:dyDescent="0.25">
      <c r="A98" s="622" t="s">
        <v>543</v>
      </c>
      <c r="B98" s="34" t="s">
        <v>544</v>
      </c>
      <c r="C98" s="484">
        <v>125911997.73</v>
      </c>
      <c r="D98" s="484">
        <v>92933191.680000007</v>
      </c>
      <c r="E98" s="484">
        <v>1276288.8600000001</v>
      </c>
      <c r="F98" s="263">
        <f t="shared" si="18"/>
        <v>1.3733401779578266E-2</v>
      </c>
      <c r="G98" s="484">
        <v>1276288.8600000001</v>
      </c>
      <c r="H98" s="263">
        <f t="shared" si="19"/>
        <v>1.3733401779578266E-2</v>
      </c>
      <c r="I98" s="484">
        <v>9138.18</v>
      </c>
      <c r="J98" s="170">
        <f t="shared" si="20"/>
        <v>9.8330637685035109E-5</v>
      </c>
      <c r="K98" s="171">
        <v>20125403.690000001</v>
      </c>
      <c r="L98" s="164">
        <v>0.2113582888075981</v>
      </c>
      <c r="M98" s="527">
        <f t="shared" si="23"/>
        <v>-0.9365831920860217</v>
      </c>
      <c r="N98" s="171">
        <v>20008612.07</v>
      </c>
      <c r="O98" s="164">
        <v>0.21013173567452811</v>
      </c>
      <c r="P98" s="164">
        <f t="shared" si="22"/>
        <v>-0.99954328766193123</v>
      </c>
      <c r="R98" s="258"/>
      <c r="S98" s="258"/>
    </row>
    <row r="99" spans="1:19" ht="14.1" customHeight="1" x14ac:dyDescent="0.25">
      <c r="A99" s="622" t="s">
        <v>545</v>
      </c>
      <c r="B99" s="34" t="s">
        <v>546</v>
      </c>
      <c r="C99" s="484">
        <v>1114401.7</v>
      </c>
      <c r="D99" s="484">
        <v>1114401.7</v>
      </c>
      <c r="E99" s="484">
        <v>13104.3</v>
      </c>
      <c r="F99" s="263">
        <f t="shared" si="18"/>
        <v>1.1759045234765883E-2</v>
      </c>
      <c r="G99" s="484">
        <v>13104.3</v>
      </c>
      <c r="H99" s="263">
        <f t="shared" si="19"/>
        <v>1.1759045234765883E-2</v>
      </c>
      <c r="I99" s="484">
        <v>0</v>
      </c>
      <c r="J99" s="170">
        <f t="shared" si="20"/>
        <v>0</v>
      </c>
      <c r="K99" s="171">
        <v>67255.679999999993</v>
      </c>
      <c r="L99" s="164">
        <v>4.8772796601053048E-2</v>
      </c>
      <c r="M99" s="527">
        <f t="shared" si="23"/>
        <v>-0.80515697707613687</v>
      </c>
      <c r="N99" s="171">
        <v>9706.8700000000008</v>
      </c>
      <c r="O99" s="164">
        <v>7.0392745436945086E-3</v>
      </c>
      <c r="P99" s="164">
        <f t="shared" si="22"/>
        <v>-1</v>
      </c>
    </row>
    <row r="100" spans="1:19" ht="14.1" customHeight="1" x14ac:dyDescent="0.25">
      <c r="A100" s="622" t="s">
        <v>547</v>
      </c>
      <c r="B100" s="34" t="s">
        <v>548</v>
      </c>
      <c r="C100" s="484">
        <v>309641.09000000003</v>
      </c>
      <c r="D100" s="484">
        <v>309641.09000000003</v>
      </c>
      <c r="E100" s="484">
        <v>18029</v>
      </c>
      <c r="F100" s="263">
        <f t="shared" si="18"/>
        <v>5.8225476470193278E-2</v>
      </c>
      <c r="G100" s="484">
        <v>18029</v>
      </c>
      <c r="H100" s="263">
        <f t="shared" si="19"/>
        <v>5.8225476470193278E-2</v>
      </c>
      <c r="I100" s="484">
        <v>0</v>
      </c>
      <c r="J100" s="170">
        <f t="shared" si="20"/>
        <v>0</v>
      </c>
      <c r="K100" s="171">
        <v>98246.45</v>
      </c>
      <c r="L100" s="164">
        <v>0.31729138403433471</v>
      </c>
      <c r="M100" s="527">
        <f t="shared" si="23"/>
        <v>-0.81649209716992321</v>
      </c>
      <c r="N100" s="171">
        <v>0</v>
      </c>
      <c r="O100" s="164">
        <v>0</v>
      </c>
      <c r="P100" s="164" t="s">
        <v>127</v>
      </c>
    </row>
    <row r="101" spans="1:19" ht="14.1" customHeight="1" x14ac:dyDescent="0.25">
      <c r="A101" s="622" t="s">
        <v>549</v>
      </c>
      <c r="B101" s="34" t="s">
        <v>550</v>
      </c>
      <c r="C101" s="484">
        <v>8813936.0199999996</v>
      </c>
      <c r="D101" s="484">
        <v>8530908.2599999998</v>
      </c>
      <c r="E101" s="484">
        <v>194225.02</v>
      </c>
      <c r="F101" s="263">
        <f t="shared" si="18"/>
        <v>2.2767214706866393E-2</v>
      </c>
      <c r="G101" s="484">
        <v>194225.02</v>
      </c>
      <c r="H101" s="263">
        <f t="shared" si="19"/>
        <v>2.2767214706866393E-2</v>
      </c>
      <c r="I101" s="484">
        <v>194225.02</v>
      </c>
      <c r="J101" s="170">
        <f t="shared" si="20"/>
        <v>2.2767214706866393E-2</v>
      </c>
      <c r="K101" s="171">
        <v>212782.06</v>
      </c>
      <c r="L101" s="164">
        <v>2.678031664222312E-2</v>
      </c>
      <c r="M101" s="527">
        <f t="shared" si="23"/>
        <v>-8.7211487660190934E-2</v>
      </c>
      <c r="N101" s="171">
        <v>212782.06</v>
      </c>
      <c r="O101" s="164">
        <v>2.678031664222312E-2</v>
      </c>
      <c r="P101" s="164">
        <f t="shared" si="22"/>
        <v>-8.7211487660190934E-2</v>
      </c>
    </row>
    <row r="102" spans="1:19" ht="14.1" customHeight="1" x14ac:dyDescent="0.25">
      <c r="A102" s="622" t="s">
        <v>796</v>
      </c>
      <c r="B102" s="34" t="s">
        <v>551</v>
      </c>
      <c r="C102" s="484">
        <v>31541566.870000001</v>
      </c>
      <c r="D102" s="484">
        <v>20103760.289999999</v>
      </c>
      <c r="E102" s="484">
        <v>0</v>
      </c>
      <c r="F102" s="263">
        <f t="shared" si="18"/>
        <v>0</v>
      </c>
      <c r="G102" s="484">
        <v>0</v>
      </c>
      <c r="H102" s="263">
        <f t="shared" si="19"/>
        <v>0</v>
      </c>
      <c r="I102" s="484">
        <v>0</v>
      </c>
      <c r="J102" s="170">
        <f t="shared" si="20"/>
        <v>0</v>
      </c>
      <c r="K102" s="171">
        <v>5293.75</v>
      </c>
      <c r="L102" s="164">
        <v>1.7092149187154034E-4</v>
      </c>
      <c r="M102" s="527">
        <f t="shared" si="23"/>
        <v>-1</v>
      </c>
      <c r="N102" s="171">
        <v>0</v>
      </c>
      <c r="O102" s="164">
        <v>0</v>
      </c>
      <c r="P102" s="164" t="s">
        <v>127</v>
      </c>
    </row>
    <row r="103" spans="1:19" ht="14.1" customHeight="1" x14ac:dyDescent="0.25">
      <c r="A103" s="622" t="s">
        <v>552</v>
      </c>
      <c r="B103" s="34" t="s">
        <v>553</v>
      </c>
      <c r="C103" s="484">
        <v>17142962.52</v>
      </c>
      <c r="D103" s="484">
        <v>10353712.439999999</v>
      </c>
      <c r="E103" s="484">
        <v>2429500</v>
      </c>
      <c r="F103" s="263">
        <f t="shared" si="18"/>
        <v>0.23465013289474748</v>
      </c>
      <c r="G103" s="484">
        <v>2429500</v>
      </c>
      <c r="H103" s="263">
        <f t="shared" si="19"/>
        <v>0.23465013289474748</v>
      </c>
      <c r="I103" s="484">
        <v>0</v>
      </c>
      <c r="J103" s="170">
        <f t="shared" si="20"/>
        <v>0</v>
      </c>
      <c r="K103" s="171">
        <v>2689109.62</v>
      </c>
      <c r="L103" s="164">
        <v>0.15681802528222463</v>
      </c>
      <c r="M103" s="527">
        <f t="shared" si="23"/>
        <v>-9.6541107163939266E-2</v>
      </c>
      <c r="N103" s="171">
        <v>0</v>
      </c>
      <c r="O103" s="164">
        <v>0</v>
      </c>
      <c r="P103" s="164" t="s">
        <v>127</v>
      </c>
    </row>
    <row r="104" spans="1:19" ht="14.1" customHeight="1" x14ac:dyDescent="0.25">
      <c r="A104" s="622" t="s">
        <v>554</v>
      </c>
      <c r="B104" s="34" t="s">
        <v>555</v>
      </c>
      <c r="C104" s="484">
        <v>8670600.1799999997</v>
      </c>
      <c r="D104" s="484">
        <v>8098832.5099999998</v>
      </c>
      <c r="E104" s="484">
        <v>573485.54</v>
      </c>
      <c r="F104" s="263">
        <f t="shared" si="18"/>
        <v>7.0810890247685845E-2</v>
      </c>
      <c r="G104" s="484">
        <v>497609.35</v>
      </c>
      <c r="H104" s="263">
        <f t="shared" si="19"/>
        <v>6.1442109018254039E-2</v>
      </c>
      <c r="I104" s="484">
        <v>38154.06</v>
      </c>
      <c r="J104" s="170">
        <f t="shared" si="20"/>
        <v>4.7110568039145677E-3</v>
      </c>
      <c r="K104" s="171">
        <v>3789789.47</v>
      </c>
      <c r="L104" s="164">
        <v>0.45625150169559098</v>
      </c>
      <c r="M104" s="527">
        <f t="shared" si="23"/>
        <v>-0.86869736328651526</v>
      </c>
      <c r="N104" s="171">
        <v>36190.589999999997</v>
      </c>
      <c r="O104" s="164">
        <v>4.3569731684196793E-3</v>
      </c>
      <c r="P104" s="164">
        <f t="shared" si="22"/>
        <v>5.4253605702476948E-2</v>
      </c>
    </row>
    <row r="105" spans="1:19" ht="14.1" customHeight="1" x14ac:dyDescent="0.25">
      <c r="A105" s="622" t="s">
        <v>556</v>
      </c>
      <c r="B105" s="34" t="s">
        <v>557</v>
      </c>
      <c r="C105" s="484">
        <v>59934905.520000003</v>
      </c>
      <c r="D105" s="484">
        <v>93759116.299999997</v>
      </c>
      <c r="E105" s="484">
        <v>7473974.96</v>
      </c>
      <c r="F105" s="263">
        <f t="shared" si="18"/>
        <v>7.9714648078439712E-2</v>
      </c>
      <c r="G105" s="484">
        <v>7331374.9699999997</v>
      </c>
      <c r="H105" s="263">
        <f t="shared" si="19"/>
        <v>7.819372941338186E-2</v>
      </c>
      <c r="I105" s="484">
        <v>1316.17</v>
      </c>
      <c r="J105" s="170">
        <f t="shared" si="20"/>
        <v>1.4037781625294607E-5</v>
      </c>
      <c r="K105" s="171">
        <v>24953569.940000001</v>
      </c>
      <c r="L105" s="164">
        <v>0.50475053514091994</v>
      </c>
      <c r="M105" s="527">
        <f t="shared" si="23"/>
        <v>-0.70619935393500655</v>
      </c>
      <c r="N105" s="171">
        <v>20000000</v>
      </c>
      <c r="O105" s="164">
        <v>0.40455176261719283</v>
      </c>
      <c r="P105" s="164">
        <f t="shared" si="22"/>
        <v>-0.99993419149999996</v>
      </c>
    </row>
    <row r="106" spans="1:19" ht="14.1" customHeight="1" x14ac:dyDescent="0.25">
      <c r="A106" s="622" t="s">
        <v>558</v>
      </c>
      <c r="B106" s="34" t="s">
        <v>559</v>
      </c>
      <c r="C106" s="484">
        <v>22407267.920000002</v>
      </c>
      <c r="D106" s="484">
        <v>21434735.710000001</v>
      </c>
      <c r="E106" s="484">
        <v>2975810.96</v>
      </c>
      <c r="F106" s="263">
        <f t="shared" si="18"/>
        <v>0.13883124104076019</v>
      </c>
      <c r="G106" s="484">
        <v>1520902.77</v>
      </c>
      <c r="H106" s="263">
        <f t="shared" si="19"/>
        <v>7.0955051211125941E-2</v>
      </c>
      <c r="I106" s="484">
        <v>245976.83</v>
      </c>
      <c r="J106" s="170">
        <f t="shared" si="20"/>
        <v>1.1475617582970421E-2</v>
      </c>
      <c r="K106" s="171">
        <v>7075621.7800000003</v>
      </c>
      <c r="L106" s="164">
        <v>0.32104291554506698</v>
      </c>
      <c r="M106" s="527">
        <f t="shared" si="23"/>
        <v>-0.78505030126129771</v>
      </c>
      <c r="N106" s="171">
        <v>233819.96</v>
      </c>
      <c r="O106" s="164">
        <v>1.0609137119682355E-2</v>
      </c>
      <c r="P106" s="164">
        <f t="shared" si="22"/>
        <v>5.1992438968854415E-2</v>
      </c>
    </row>
    <row r="107" spans="1:19" ht="14.1" customHeight="1" x14ac:dyDescent="0.25">
      <c r="A107" s="622" t="s">
        <v>560</v>
      </c>
      <c r="B107" s="34" t="s">
        <v>561</v>
      </c>
      <c r="C107" s="484"/>
      <c r="D107" s="484"/>
      <c r="E107" s="484"/>
      <c r="F107" s="263" t="s">
        <v>127</v>
      </c>
      <c r="G107" s="484"/>
      <c r="H107" s="263" t="s">
        <v>127</v>
      </c>
      <c r="I107" s="484"/>
      <c r="J107" s="170" t="s">
        <v>127</v>
      </c>
      <c r="K107" s="171">
        <v>0</v>
      </c>
      <c r="L107" s="164">
        <v>0</v>
      </c>
      <c r="M107" s="527" t="s">
        <v>127</v>
      </c>
      <c r="N107" s="171">
        <v>0</v>
      </c>
      <c r="O107" s="164">
        <v>0</v>
      </c>
      <c r="P107" s="164" t="s">
        <v>127</v>
      </c>
    </row>
    <row r="108" spans="1:19" ht="14.1" customHeight="1" x14ac:dyDescent="0.25">
      <c r="A108" s="622" t="s">
        <v>777</v>
      </c>
      <c r="B108" s="34" t="s">
        <v>743</v>
      </c>
      <c r="C108" s="484">
        <v>45658263.390000001</v>
      </c>
      <c r="D108" s="484">
        <v>69416342.150000006</v>
      </c>
      <c r="E108" s="484">
        <v>314681.14</v>
      </c>
      <c r="F108" s="263">
        <f t="shared" si="18"/>
        <v>4.5332428971842616E-3</v>
      </c>
      <c r="G108" s="484">
        <v>314681.14</v>
      </c>
      <c r="H108" s="263">
        <f t="shared" si="19"/>
        <v>4.5332428971842616E-3</v>
      </c>
      <c r="I108" s="484">
        <v>0</v>
      </c>
      <c r="J108" s="170">
        <f t="shared" si="20"/>
        <v>0</v>
      </c>
      <c r="K108" s="171">
        <v>0</v>
      </c>
      <c r="L108" s="164">
        <v>0</v>
      </c>
      <c r="M108" s="527" t="s">
        <v>127</v>
      </c>
      <c r="N108" s="171">
        <v>0</v>
      </c>
      <c r="O108" s="164">
        <v>0</v>
      </c>
      <c r="P108" s="164" t="s">
        <v>127</v>
      </c>
    </row>
    <row r="109" spans="1:19" ht="14.1" customHeight="1" x14ac:dyDescent="0.25">
      <c r="A109" s="622" t="s">
        <v>797</v>
      </c>
      <c r="B109" s="34" t="s">
        <v>562</v>
      </c>
      <c r="C109" s="484">
        <v>18733182.399999999</v>
      </c>
      <c r="D109" s="484">
        <v>18734182.399999999</v>
      </c>
      <c r="E109" s="484">
        <v>885495</v>
      </c>
      <c r="F109" s="263">
        <f t="shared" si="18"/>
        <v>4.7266274080901449E-2</v>
      </c>
      <c r="G109" s="484">
        <v>885495</v>
      </c>
      <c r="H109" s="263">
        <f t="shared" si="19"/>
        <v>4.7266274080901449E-2</v>
      </c>
      <c r="I109" s="484">
        <v>510777.37</v>
      </c>
      <c r="J109" s="170">
        <f t="shared" si="20"/>
        <v>2.72644601773494E-2</v>
      </c>
      <c r="K109" s="171">
        <v>451963.83</v>
      </c>
      <c r="L109" s="164">
        <v>2.4595735284861739E-2</v>
      </c>
      <c r="M109" s="527">
        <f t="shared" si="23"/>
        <v>0.95921651517998674</v>
      </c>
      <c r="N109" s="171">
        <v>0</v>
      </c>
      <c r="O109" s="164">
        <v>0</v>
      </c>
      <c r="P109" s="164" t="s">
        <v>127</v>
      </c>
    </row>
    <row r="110" spans="1:19" ht="14.1" customHeight="1" x14ac:dyDescent="0.25">
      <c r="A110" s="622" t="s">
        <v>563</v>
      </c>
      <c r="B110" s="34" t="s">
        <v>564</v>
      </c>
      <c r="C110" s="484">
        <v>8809377.4499999993</v>
      </c>
      <c r="D110" s="484">
        <v>9834002.25</v>
      </c>
      <c r="E110" s="484">
        <v>6244357.79</v>
      </c>
      <c r="F110" s="263">
        <f t="shared" si="18"/>
        <v>0.63497624174328415</v>
      </c>
      <c r="G110" s="484">
        <v>6244357.79</v>
      </c>
      <c r="H110" s="263">
        <f t="shared" si="19"/>
        <v>0.63497624174328415</v>
      </c>
      <c r="I110" s="484">
        <v>0</v>
      </c>
      <c r="J110" s="170">
        <f t="shared" si="20"/>
        <v>0</v>
      </c>
      <c r="K110" s="171">
        <v>6455978.4699999997</v>
      </c>
      <c r="L110" s="164">
        <v>0.76011221083260316</v>
      </c>
      <c r="M110" s="527">
        <f t="shared" si="23"/>
        <v>-3.2779025051488442E-2</v>
      </c>
      <c r="N110" s="171">
        <v>0</v>
      </c>
      <c r="O110" s="164">
        <v>0</v>
      </c>
      <c r="P110" s="164" t="s">
        <v>127</v>
      </c>
    </row>
    <row r="111" spans="1:19" ht="14.1" customHeight="1" x14ac:dyDescent="0.25">
      <c r="A111" s="622" t="s">
        <v>565</v>
      </c>
      <c r="B111" s="34" t="s">
        <v>566</v>
      </c>
      <c r="C111" s="484">
        <v>98538647.590000004</v>
      </c>
      <c r="D111" s="484">
        <v>98479817.590000004</v>
      </c>
      <c r="E111" s="484">
        <v>0</v>
      </c>
      <c r="F111" s="263">
        <f t="shared" si="18"/>
        <v>0</v>
      </c>
      <c r="G111" s="484">
        <v>0</v>
      </c>
      <c r="H111" s="263">
        <f t="shared" si="19"/>
        <v>0</v>
      </c>
      <c r="I111" s="484">
        <v>0</v>
      </c>
      <c r="J111" s="170">
        <f t="shared" si="20"/>
        <v>0</v>
      </c>
      <c r="K111" s="171">
        <v>91861360.799999997</v>
      </c>
      <c r="L111" s="164">
        <v>0.93223687402547994</v>
      </c>
      <c r="M111" s="527">
        <f t="shared" si="23"/>
        <v>-1</v>
      </c>
      <c r="N111" s="171">
        <v>0</v>
      </c>
      <c r="O111" s="164">
        <v>0</v>
      </c>
      <c r="P111" s="164" t="s">
        <v>127</v>
      </c>
    </row>
    <row r="112" spans="1:19" ht="14.1" customHeight="1" x14ac:dyDescent="0.25">
      <c r="A112" s="622" t="s">
        <v>567</v>
      </c>
      <c r="B112" s="34" t="s">
        <v>568</v>
      </c>
      <c r="C112" s="484">
        <v>5012562.41</v>
      </c>
      <c r="D112" s="484">
        <v>5081392.41</v>
      </c>
      <c r="E112" s="484">
        <v>364984.74</v>
      </c>
      <c r="F112" s="263">
        <f t="shared" si="18"/>
        <v>7.1827702045156552E-2</v>
      </c>
      <c r="G112" s="484">
        <v>364984.74</v>
      </c>
      <c r="H112" s="263">
        <f t="shared" si="19"/>
        <v>7.1827702045156552E-2</v>
      </c>
      <c r="I112" s="484">
        <v>0</v>
      </c>
      <c r="J112" s="170">
        <f t="shared" si="20"/>
        <v>0</v>
      </c>
      <c r="K112" s="171">
        <v>361451.71</v>
      </c>
      <c r="L112" s="164">
        <v>7.515272267773733E-2</v>
      </c>
      <c r="M112" s="527">
        <f t="shared" si="23"/>
        <v>9.7745560534212572E-3</v>
      </c>
      <c r="N112" s="171">
        <v>0</v>
      </c>
      <c r="O112" s="164">
        <v>0</v>
      </c>
      <c r="P112" s="164" t="s">
        <v>127</v>
      </c>
    </row>
    <row r="113" spans="1:18" ht="14.1" customHeight="1" x14ac:dyDescent="0.25">
      <c r="A113" s="622" t="s">
        <v>569</v>
      </c>
      <c r="B113" s="34" t="s">
        <v>570</v>
      </c>
      <c r="C113" s="484">
        <v>483034.29</v>
      </c>
      <c r="D113" s="484">
        <v>510413.26</v>
      </c>
      <c r="E113" s="484">
        <v>38134.730000000003</v>
      </c>
      <c r="F113" s="263">
        <f t="shared" si="18"/>
        <v>7.4713439067002299E-2</v>
      </c>
      <c r="G113" s="484">
        <v>38134.730000000003</v>
      </c>
      <c r="H113" s="263">
        <f t="shared" si="19"/>
        <v>7.4713439067002299E-2</v>
      </c>
      <c r="I113" s="484">
        <v>38134.730000000003</v>
      </c>
      <c r="J113" s="170">
        <f t="shared" si="20"/>
        <v>7.4713439067002299E-2</v>
      </c>
      <c r="K113" s="171">
        <v>31161.200000000001</v>
      </c>
      <c r="L113" s="164">
        <v>5.6957802696754514E-3</v>
      </c>
      <c r="M113" s="527">
        <f t="shared" si="23"/>
        <v>0.22378887847708051</v>
      </c>
      <c r="N113" s="171">
        <v>31161.200000000001</v>
      </c>
      <c r="O113" s="164">
        <v>5.6957802696754514E-3</v>
      </c>
      <c r="P113" s="164">
        <f t="shared" si="22"/>
        <v>0.22378887847708051</v>
      </c>
    </row>
    <row r="114" spans="1:18" ht="14.1" customHeight="1" x14ac:dyDescent="0.25">
      <c r="A114" s="622" t="s">
        <v>571</v>
      </c>
      <c r="B114" s="34" t="s">
        <v>96</v>
      </c>
      <c r="C114" s="484">
        <v>175738146.58000001</v>
      </c>
      <c r="D114" s="484">
        <v>170720410.84999999</v>
      </c>
      <c r="E114" s="484">
        <v>3649355.78</v>
      </c>
      <c r="F114" s="263">
        <f t="shared" si="18"/>
        <v>2.1376212497557962E-2</v>
      </c>
      <c r="G114" s="484">
        <v>3447704.45</v>
      </c>
      <c r="H114" s="263">
        <f t="shared" si="19"/>
        <v>2.0195033697694504E-2</v>
      </c>
      <c r="I114" s="484">
        <v>100054.46</v>
      </c>
      <c r="J114" s="170">
        <f t="shared" si="20"/>
        <v>5.8607204318358169E-4</v>
      </c>
      <c r="K114" s="171">
        <v>82353915.319999993</v>
      </c>
      <c r="L114" s="164">
        <v>0.48139536612831041</v>
      </c>
      <c r="M114" s="527">
        <f t="shared" si="23"/>
        <v>-0.95813551260309404</v>
      </c>
      <c r="N114" s="171">
        <v>99320.44</v>
      </c>
      <c r="O114" s="164">
        <v>5.805722702076977E-4</v>
      </c>
      <c r="P114" s="164">
        <f t="shared" si="22"/>
        <v>7.3904223541498837E-3</v>
      </c>
      <c r="R114"/>
    </row>
    <row r="115" spans="1:18" ht="14.1" customHeight="1" x14ac:dyDescent="0.25">
      <c r="A115" s="622" t="s">
        <v>572</v>
      </c>
      <c r="B115" s="34" t="s">
        <v>573</v>
      </c>
      <c r="C115" s="484">
        <v>11958000</v>
      </c>
      <c r="D115" s="484">
        <v>0</v>
      </c>
      <c r="E115" s="484">
        <v>0</v>
      </c>
      <c r="F115" s="263" t="s">
        <v>127</v>
      </c>
      <c r="G115" s="484">
        <v>0</v>
      </c>
      <c r="H115" s="263" t="s">
        <v>127</v>
      </c>
      <c r="I115" s="484">
        <v>0</v>
      </c>
      <c r="J115" s="170" t="s">
        <v>127</v>
      </c>
      <c r="K115" s="171">
        <v>0</v>
      </c>
      <c r="L115" s="164">
        <v>0</v>
      </c>
      <c r="M115" s="527" t="s">
        <v>127</v>
      </c>
      <c r="N115" s="171">
        <v>0</v>
      </c>
      <c r="O115" s="164">
        <v>0</v>
      </c>
      <c r="P115" s="164" t="s">
        <v>127</v>
      </c>
      <c r="R115"/>
    </row>
    <row r="116" spans="1:18" ht="14.1" customHeight="1" x14ac:dyDescent="0.25">
      <c r="A116" s="622" t="s">
        <v>574</v>
      </c>
      <c r="B116" s="34" t="s">
        <v>575</v>
      </c>
      <c r="C116" s="484">
        <v>33982511.009999998</v>
      </c>
      <c r="D116" s="484">
        <v>33411646.77</v>
      </c>
      <c r="E116" s="484">
        <v>10946427.42</v>
      </c>
      <c r="F116" s="263">
        <f t="shared" si="18"/>
        <v>0.32762310386414994</v>
      </c>
      <c r="G116" s="484">
        <v>10946427.42</v>
      </c>
      <c r="H116" s="263">
        <f t="shared" si="19"/>
        <v>0.32762310386414994</v>
      </c>
      <c r="I116" s="484">
        <v>41833.279999999999</v>
      </c>
      <c r="J116" s="170">
        <f t="shared" si="20"/>
        <v>1.2520568138401878E-3</v>
      </c>
      <c r="K116" s="171">
        <v>15999098.199999999</v>
      </c>
      <c r="L116" s="164">
        <v>0.50121034585235125</v>
      </c>
      <c r="M116" s="527">
        <f t="shared" si="23"/>
        <v>-0.31580972357554504</v>
      </c>
      <c r="N116" s="171">
        <v>41768.31</v>
      </c>
      <c r="O116" s="164">
        <v>1.3084930687386005E-3</v>
      </c>
      <c r="P116" s="164">
        <f t="shared" si="22"/>
        <v>1.5554854864849865E-3</v>
      </c>
      <c r="R116"/>
    </row>
    <row r="117" spans="1:18" ht="14.1" customHeight="1" x14ac:dyDescent="0.25">
      <c r="A117" s="622" t="s">
        <v>576</v>
      </c>
      <c r="B117" s="34" t="s">
        <v>577</v>
      </c>
      <c r="C117" s="484">
        <v>3017274.39</v>
      </c>
      <c r="D117" s="484">
        <v>2516253.38</v>
      </c>
      <c r="E117" s="484">
        <v>611815.48</v>
      </c>
      <c r="F117" s="263">
        <f t="shared" si="18"/>
        <v>0.24314541805006934</v>
      </c>
      <c r="G117" s="484">
        <v>561815.48</v>
      </c>
      <c r="H117" s="263">
        <f t="shared" si="19"/>
        <v>0.22327460519894066</v>
      </c>
      <c r="I117" s="484">
        <v>79002.789999999994</v>
      </c>
      <c r="J117" s="170">
        <f t="shared" si="20"/>
        <v>3.139699309614042E-2</v>
      </c>
      <c r="K117" s="171">
        <v>837986.73</v>
      </c>
      <c r="L117" s="164">
        <v>0.3726707188682073</v>
      </c>
      <c r="M117" s="527">
        <f t="shared" si="23"/>
        <v>-0.32956518297133419</v>
      </c>
      <c r="N117" s="171">
        <v>1320.95</v>
      </c>
      <c r="O117" s="164">
        <v>5.8745487066240107E-4</v>
      </c>
      <c r="P117" s="164">
        <f t="shared" si="22"/>
        <v>58.807555168628632</v>
      </c>
    </row>
    <row r="118" spans="1:18" ht="14.1" customHeight="1" x14ac:dyDescent="0.25">
      <c r="A118" s="622" t="s">
        <v>578</v>
      </c>
      <c r="B118" s="34" t="s">
        <v>579</v>
      </c>
      <c r="C118" s="484">
        <v>59768736.149999999</v>
      </c>
      <c r="D118" s="484">
        <v>69659357.120000005</v>
      </c>
      <c r="E118" s="484">
        <v>0</v>
      </c>
      <c r="F118" s="263">
        <f t="shared" si="18"/>
        <v>0</v>
      </c>
      <c r="G118" s="484">
        <v>0</v>
      </c>
      <c r="H118" s="263">
        <f t="shared" si="19"/>
        <v>0</v>
      </c>
      <c r="I118" s="484">
        <v>0</v>
      </c>
      <c r="J118" s="170">
        <f t="shared" si="20"/>
        <v>0</v>
      </c>
      <c r="K118" s="171">
        <v>0</v>
      </c>
      <c r="L118" s="164">
        <v>0</v>
      </c>
      <c r="M118" s="527" t="s">
        <v>127</v>
      </c>
      <c r="N118" s="171">
        <v>0</v>
      </c>
      <c r="O118" s="164">
        <v>0</v>
      </c>
      <c r="P118" s="164" t="s">
        <v>127</v>
      </c>
      <c r="R118"/>
    </row>
    <row r="119" spans="1:18" ht="14.1" customHeight="1" x14ac:dyDescent="0.25">
      <c r="A119" s="623" t="s">
        <v>778</v>
      </c>
      <c r="B119" s="35" t="s">
        <v>580</v>
      </c>
      <c r="C119" s="484">
        <v>9575959.9900000002</v>
      </c>
      <c r="D119" s="484">
        <v>5520770.4299999997</v>
      </c>
      <c r="E119" s="484">
        <v>1660802.93</v>
      </c>
      <c r="F119" s="263">
        <f t="shared" ref="F119:F145" si="24">+E119/D119</f>
        <v>0.30082810923909403</v>
      </c>
      <c r="G119" s="484">
        <v>1388502.77</v>
      </c>
      <c r="H119" s="263">
        <f t="shared" ref="H119:H145" si="25">+G119/D119</f>
        <v>0.25150525413171365</v>
      </c>
      <c r="I119" s="484">
        <v>0</v>
      </c>
      <c r="J119" s="170">
        <f t="shared" ref="J119:J145" si="26">+I119/D119</f>
        <v>0</v>
      </c>
      <c r="K119" s="171">
        <v>288073.96000000002</v>
      </c>
      <c r="L119" s="164">
        <v>2.4309525528575317E-2</v>
      </c>
      <c r="M119" s="527">
        <f t="shared" si="23"/>
        <v>3.8199523830616275</v>
      </c>
      <c r="N119" s="171">
        <v>0</v>
      </c>
      <c r="O119" s="164">
        <v>0</v>
      </c>
      <c r="P119" s="164" t="s">
        <v>127</v>
      </c>
      <c r="R119"/>
    </row>
    <row r="120" spans="1:18" ht="14.1" customHeight="1" x14ac:dyDescent="0.25">
      <c r="A120" s="623" t="s">
        <v>581</v>
      </c>
      <c r="B120" s="35" t="s">
        <v>582</v>
      </c>
      <c r="C120" s="484">
        <v>2528999.98</v>
      </c>
      <c r="D120" s="484">
        <v>2534985.2000000002</v>
      </c>
      <c r="E120" s="484">
        <v>517343.86</v>
      </c>
      <c r="F120" s="263">
        <f t="shared" si="24"/>
        <v>0.20408160962833233</v>
      </c>
      <c r="G120" s="484">
        <v>514343.86</v>
      </c>
      <c r="H120" s="263">
        <f t="shared" si="25"/>
        <v>0.20289817076644073</v>
      </c>
      <c r="I120" s="484">
        <v>0</v>
      </c>
      <c r="J120" s="170">
        <f t="shared" si="26"/>
        <v>0</v>
      </c>
      <c r="K120" s="171">
        <v>521731.4</v>
      </c>
      <c r="L120" s="164">
        <v>0.19740459343701733</v>
      </c>
      <c r="M120" s="527">
        <f t="shared" si="23"/>
        <v>-1.4159661465650841E-2</v>
      </c>
      <c r="N120" s="171">
        <v>0</v>
      </c>
      <c r="O120" s="164">
        <v>0</v>
      </c>
      <c r="P120" s="164" t="s">
        <v>127</v>
      </c>
      <c r="R120"/>
    </row>
    <row r="121" spans="1:18" ht="14.1" customHeight="1" x14ac:dyDescent="0.25">
      <c r="A121" s="623" t="s">
        <v>583</v>
      </c>
      <c r="B121" s="35" t="s">
        <v>584</v>
      </c>
      <c r="C121" s="484">
        <v>3503259.32</v>
      </c>
      <c r="D121" s="484">
        <v>2587354.92</v>
      </c>
      <c r="E121" s="484">
        <v>378687.97</v>
      </c>
      <c r="F121" s="386">
        <f t="shared" si="24"/>
        <v>0.14636104504750355</v>
      </c>
      <c r="G121" s="484">
        <v>378687.97</v>
      </c>
      <c r="H121" s="386">
        <f t="shared" si="25"/>
        <v>0.14636104504750355</v>
      </c>
      <c r="I121" s="484">
        <v>0</v>
      </c>
      <c r="J121" s="401">
        <f t="shared" si="26"/>
        <v>0</v>
      </c>
      <c r="K121" s="171">
        <v>813678.89</v>
      </c>
      <c r="L121" s="164">
        <v>0.21569192149177643</v>
      </c>
      <c r="M121" s="527">
        <f t="shared" si="23"/>
        <v>-0.53459776988929875</v>
      </c>
      <c r="N121" s="171">
        <v>0</v>
      </c>
      <c r="O121" s="164">
        <v>0</v>
      </c>
      <c r="P121" s="164" t="s">
        <v>127</v>
      </c>
      <c r="R121"/>
    </row>
    <row r="122" spans="1:18" ht="14.1" customHeight="1" x14ac:dyDescent="0.25">
      <c r="A122" s="620" t="s">
        <v>815</v>
      </c>
      <c r="B122" s="2" t="s">
        <v>124</v>
      </c>
      <c r="C122" s="192">
        <f>SUBTOTAL(9,C88:C121)</f>
        <v>1099067902.9899998</v>
      </c>
      <c r="D122" s="198">
        <f>SUBTOTAL(9,D88:D121)</f>
        <v>1099067902.9900002</v>
      </c>
      <c r="E122" s="194">
        <f>SUBTOTAL(9,E88:E121)</f>
        <v>89252986.560000017</v>
      </c>
      <c r="F122" s="82">
        <f t="shared" si="24"/>
        <v>8.1207891084061692E-2</v>
      </c>
      <c r="G122" s="194">
        <f>SUBTOTAL(9,G88:G121)</f>
        <v>85661628.070000008</v>
      </c>
      <c r="H122" s="82">
        <f t="shared" si="25"/>
        <v>7.7940250858894736E-2</v>
      </c>
      <c r="I122" s="194">
        <f>SUBTOTAL(9,I88:I121)</f>
        <v>20457396.629999999</v>
      </c>
      <c r="J122" s="162">
        <f t="shared" si="26"/>
        <v>1.8613405572436344E-2</v>
      </c>
      <c r="K122" s="642">
        <f>SUM(K88:K121)</f>
        <v>295166068.63999993</v>
      </c>
      <c r="L122" s="651">
        <v>0.28825362357869211</v>
      </c>
      <c r="M122" s="651">
        <f t="shared" ref="M122:M148" si="27">+G122/K122-1</f>
        <v>-0.70978497472730362</v>
      </c>
      <c r="N122" s="642">
        <f>SUM(N88:N121)</f>
        <v>58569744.920000017</v>
      </c>
      <c r="O122" s="651">
        <v>5.7198109806656065E-2</v>
      </c>
      <c r="P122" s="641">
        <f t="shared" ref="P122" si="28">+I122/N122-1</f>
        <v>-0.65071733438582313</v>
      </c>
      <c r="R122"/>
    </row>
    <row r="123" spans="1:18" ht="14.1" customHeight="1" x14ac:dyDescent="0.25">
      <c r="A123" s="621" t="s">
        <v>585</v>
      </c>
      <c r="B123" s="33" t="s">
        <v>98</v>
      </c>
      <c r="C123" s="484">
        <v>498885.12</v>
      </c>
      <c r="D123" s="484">
        <v>498885.12</v>
      </c>
      <c r="E123" s="484">
        <v>28012.37</v>
      </c>
      <c r="F123" s="41">
        <f t="shared" si="24"/>
        <v>5.6149940892203799E-2</v>
      </c>
      <c r="G123" s="484">
        <v>28012.37</v>
      </c>
      <c r="H123" s="41">
        <f t="shared" si="25"/>
        <v>5.6149940892203799E-2</v>
      </c>
      <c r="I123" s="484">
        <v>28012.37</v>
      </c>
      <c r="J123" s="145">
        <f t="shared" si="26"/>
        <v>5.6149940892203799E-2</v>
      </c>
      <c r="K123" s="171">
        <v>35813.71</v>
      </c>
      <c r="L123" s="164">
        <v>6.4275408518450428E-2</v>
      </c>
      <c r="M123" s="527">
        <f t="shared" si="27"/>
        <v>-0.21783110434523545</v>
      </c>
      <c r="N123" s="171">
        <v>35813.71</v>
      </c>
      <c r="O123" s="164">
        <v>6.4275408518450428E-2</v>
      </c>
      <c r="P123" s="164">
        <f t="shared" si="22"/>
        <v>-0.21783110434523545</v>
      </c>
      <c r="R123"/>
    </row>
    <row r="124" spans="1:18" ht="14.1" customHeight="1" x14ac:dyDescent="0.25">
      <c r="A124" s="622" t="s">
        <v>586</v>
      </c>
      <c r="B124" s="34" t="s">
        <v>587</v>
      </c>
      <c r="C124" s="484">
        <v>8453965.9100000001</v>
      </c>
      <c r="D124" s="484">
        <v>16308524.99</v>
      </c>
      <c r="E124" s="484">
        <v>1507197.35</v>
      </c>
      <c r="F124" s="263">
        <f t="shared" si="24"/>
        <v>9.2417760093213688E-2</v>
      </c>
      <c r="G124" s="484">
        <v>1316097.3500000001</v>
      </c>
      <c r="H124" s="41">
        <f t="shared" si="25"/>
        <v>8.0699962185850627E-2</v>
      </c>
      <c r="I124" s="484">
        <v>333767.61</v>
      </c>
      <c r="J124" s="170">
        <f t="shared" si="26"/>
        <v>2.0465836745178264E-2</v>
      </c>
      <c r="K124" s="171">
        <v>1141201.1299999999</v>
      </c>
      <c r="L124" s="164">
        <v>0.12372294510257906</v>
      </c>
      <c r="M124" s="527">
        <f t="shared" si="27"/>
        <v>0.15325626254856606</v>
      </c>
      <c r="N124" s="171">
        <v>393792.11</v>
      </c>
      <c r="O124" s="164">
        <v>4.2692842064885418E-2</v>
      </c>
      <c r="P124" s="164">
        <f t="shared" si="22"/>
        <v>-0.15242687315395931</v>
      </c>
      <c r="R124"/>
    </row>
    <row r="125" spans="1:18" ht="14.1" customHeight="1" x14ac:dyDescent="0.25">
      <c r="A125" s="622" t="s">
        <v>588</v>
      </c>
      <c r="B125" s="34" t="s">
        <v>589</v>
      </c>
      <c r="C125" s="484">
        <v>10148464.16</v>
      </c>
      <c r="D125" s="484">
        <v>10093915.68</v>
      </c>
      <c r="E125" s="484">
        <v>863772.11</v>
      </c>
      <c r="F125" s="263">
        <f t="shared" si="24"/>
        <v>8.5573541268179093E-2</v>
      </c>
      <c r="G125" s="484">
        <v>831693.9</v>
      </c>
      <c r="H125" s="41">
        <f t="shared" si="25"/>
        <v>8.2395566434927861E-2</v>
      </c>
      <c r="I125" s="484">
        <v>812156.87</v>
      </c>
      <c r="J125" s="170">
        <f t="shared" si="26"/>
        <v>8.0460041053166398E-2</v>
      </c>
      <c r="K125" s="171">
        <v>730612.56</v>
      </c>
      <c r="L125" s="164">
        <v>7.8393915979598536E-2</v>
      </c>
      <c r="M125" s="527">
        <f t="shared" si="27"/>
        <v>0.13835149507969025</v>
      </c>
      <c r="N125" s="171">
        <v>712462.86</v>
      </c>
      <c r="O125" s="164">
        <v>7.6446473333861745E-2</v>
      </c>
      <c r="P125" s="164">
        <f t="shared" si="22"/>
        <v>0.13992871151206399</v>
      </c>
      <c r="R125"/>
    </row>
    <row r="126" spans="1:18" ht="14.1" customHeight="1" x14ac:dyDescent="0.25">
      <c r="A126" s="622" t="s">
        <v>590</v>
      </c>
      <c r="B126" s="34" t="s">
        <v>591</v>
      </c>
      <c r="C126" s="484">
        <v>9250701.8100000005</v>
      </c>
      <c r="D126" s="484">
        <v>8519618.7599999998</v>
      </c>
      <c r="E126" s="484">
        <v>2929687.59</v>
      </c>
      <c r="F126" s="263">
        <f t="shared" si="24"/>
        <v>0.34387543298944517</v>
      </c>
      <c r="G126" s="484">
        <v>2532596.67</v>
      </c>
      <c r="H126" s="41">
        <f t="shared" si="25"/>
        <v>0.29726643190780522</v>
      </c>
      <c r="I126" s="484">
        <v>119898.17</v>
      </c>
      <c r="J126" s="170">
        <f t="shared" si="26"/>
        <v>1.4073184889789599E-2</v>
      </c>
      <c r="K126" s="171">
        <v>1240610.8</v>
      </c>
      <c r="L126" s="164">
        <v>0.17052910395953091</v>
      </c>
      <c r="M126" s="527">
        <f t="shared" si="27"/>
        <v>1.0414111097533567</v>
      </c>
      <c r="N126" s="171">
        <v>109123.16</v>
      </c>
      <c r="O126" s="164">
        <v>1.4999607206411976E-2</v>
      </c>
      <c r="P126" s="164">
        <f t="shared" si="22"/>
        <v>9.8741733652141228E-2</v>
      </c>
      <c r="R126"/>
    </row>
    <row r="127" spans="1:18" ht="14.1" customHeight="1" x14ac:dyDescent="0.25">
      <c r="A127" s="622" t="s">
        <v>592</v>
      </c>
      <c r="B127" s="34" t="s">
        <v>594</v>
      </c>
      <c r="C127" s="484">
        <v>3580100.07</v>
      </c>
      <c r="D127" s="484">
        <v>3588290.07</v>
      </c>
      <c r="E127" s="484">
        <v>25690</v>
      </c>
      <c r="F127" s="263">
        <f t="shared" si="24"/>
        <v>7.1593989055628382E-3</v>
      </c>
      <c r="G127" s="484">
        <v>0</v>
      </c>
      <c r="H127" s="41">
        <f t="shared" si="25"/>
        <v>0</v>
      </c>
      <c r="I127" s="484">
        <v>0</v>
      </c>
      <c r="J127" s="170">
        <f t="shared" si="26"/>
        <v>0</v>
      </c>
      <c r="K127" s="171">
        <v>1134802.7</v>
      </c>
      <c r="L127" s="164">
        <v>0.13352914816231007</v>
      </c>
      <c r="M127" s="527">
        <f t="shared" si="27"/>
        <v>-1</v>
      </c>
      <c r="N127" s="171">
        <v>436190.93</v>
      </c>
      <c r="O127" s="164">
        <v>5.1325400722985429E-2</v>
      </c>
      <c r="P127" s="164">
        <f t="shared" si="22"/>
        <v>-1</v>
      </c>
      <c r="R127"/>
    </row>
    <row r="128" spans="1:18" ht="14.1" customHeight="1" x14ac:dyDescent="0.25">
      <c r="A128" s="622" t="s">
        <v>593</v>
      </c>
      <c r="B128" s="34" t="s">
        <v>595</v>
      </c>
      <c r="C128" s="484">
        <v>1451368.26</v>
      </c>
      <c r="D128" s="484">
        <v>1435848.26</v>
      </c>
      <c r="E128" s="484">
        <v>0</v>
      </c>
      <c r="F128" s="263">
        <f t="shared" si="24"/>
        <v>0</v>
      </c>
      <c r="G128" s="484">
        <v>0</v>
      </c>
      <c r="H128" s="41">
        <f t="shared" si="25"/>
        <v>0</v>
      </c>
      <c r="I128" s="484">
        <v>0</v>
      </c>
      <c r="J128" s="170">
        <f t="shared" si="26"/>
        <v>0</v>
      </c>
      <c r="K128" s="171">
        <v>96168.26</v>
      </c>
      <c r="L128" s="164">
        <v>7.0494253042075933E-2</v>
      </c>
      <c r="M128" s="527">
        <f t="shared" si="27"/>
        <v>-1</v>
      </c>
      <c r="N128" s="171">
        <v>0</v>
      </c>
      <c r="O128" s="164">
        <v>0</v>
      </c>
      <c r="P128" s="164" t="s">
        <v>127</v>
      </c>
      <c r="R128"/>
    </row>
    <row r="129" spans="1:18" ht="14.1" customHeight="1" x14ac:dyDescent="0.25">
      <c r="A129" s="622" t="s">
        <v>596</v>
      </c>
      <c r="B129" s="34" t="s">
        <v>597</v>
      </c>
      <c r="C129" s="484">
        <v>34285644.789999999</v>
      </c>
      <c r="D129" s="484">
        <v>34285644.789999999</v>
      </c>
      <c r="E129" s="484">
        <v>0</v>
      </c>
      <c r="F129" s="263">
        <f t="shared" si="24"/>
        <v>0</v>
      </c>
      <c r="G129" s="484">
        <v>0</v>
      </c>
      <c r="H129" s="41">
        <f t="shared" si="25"/>
        <v>0</v>
      </c>
      <c r="I129" s="484">
        <v>0</v>
      </c>
      <c r="J129" s="170">
        <f t="shared" si="26"/>
        <v>0</v>
      </c>
      <c r="K129" s="171">
        <v>21081992.66</v>
      </c>
      <c r="L129" s="164">
        <v>0.63244312814163484</v>
      </c>
      <c r="M129" s="527">
        <f t="shared" si="27"/>
        <v>-1</v>
      </c>
      <c r="N129" s="171">
        <v>0</v>
      </c>
      <c r="O129" s="164">
        <v>0</v>
      </c>
      <c r="P129" s="164" t="s">
        <v>127</v>
      </c>
      <c r="R129"/>
    </row>
    <row r="130" spans="1:18" ht="14.1" customHeight="1" x14ac:dyDescent="0.25">
      <c r="A130" s="622" t="s">
        <v>598</v>
      </c>
      <c r="B130" s="34" t="s">
        <v>601</v>
      </c>
      <c r="C130" s="484">
        <v>36753461</v>
      </c>
      <c r="D130" s="484">
        <v>36753461</v>
      </c>
      <c r="E130" s="484">
        <v>0</v>
      </c>
      <c r="F130" s="263">
        <f t="shared" si="24"/>
        <v>0</v>
      </c>
      <c r="G130" s="484">
        <v>0</v>
      </c>
      <c r="H130" s="41">
        <f t="shared" si="25"/>
        <v>0</v>
      </c>
      <c r="I130" s="484">
        <v>0</v>
      </c>
      <c r="J130" s="170">
        <f t="shared" si="26"/>
        <v>0</v>
      </c>
      <c r="K130" s="171">
        <v>25979662.09</v>
      </c>
      <c r="L130" s="164">
        <v>0.70844056121543475</v>
      </c>
      <c r="M130" s="527">
        <f t="shared" si="27"/>
        <v>-1</v>
      </c>
      <c r="N130" s="171">
        <v>21207.55</v>
      </c>
      <c r="O130" s="164">
        <v>5.7830962434986754E-4</v>
      </c>
      <c r="P130" s="164">
        <f t="shared" si="22"/>
        <v>-1</v>
      </c>
    </row>
    <row r="131" spans="1:18" ht="14.4" thickBot="1" x14ac:dyDescent="0.3">
      <c r="A131" s="616" t="s">
        <v>19</v>
      </c>
      <c r="K131" s="674"/>
      <c r="L131" s="675"/>
      <c r="M131" s="673"/>
      <c r="N131" s="673"/>
      <c r="O131" s="675"/>
      <c r="P131" s="673"/>
    </row>
    <row r="132" spans="1:18" ht="12.75" customHeight="1" x14ac:dyDescent="0.25">
      <c r="A132" s="617" t="s">
        <v>735</v>
      </c>
      <c r="C132" s="156" t="s">
        <v>826</v>
      </c>
      <c r="D132" s="711" t="s">
        <v>828</v>
      </c>
      <c r="E132" s="709"/>
      <c r="F132" s="709"/>
      <c r="G132" s="709"/>
      <c r="H132" s="709"/>
      <c r="I132" s="709"/>
      <c r="J132" s="710"/>
      <c r="K132" s="720" t="s">
        <v>829</v>
      </c>
      <c r="L132" s="718"/>
      <c r="M132" s="718"/>
      <c r="N132" s="718"/>
      <c r="O132" s="718"/>
      <c r="P132" s="721"/>
    </row>
    <row r="133" spans="1:18" ht="12.75" customHeight="1" x14ac:dyDescent="0.25">
      <c r="A133" s="617" t="s">
        <v>146</v>
      </c>
      <c r="C133" s="149">
        <v>1</v>
      </c>
      <c r="D133" s="140">
        <v>2</v>
      </c>
      <c r="E133" s="79">
        <v>3</v>
      </c>
      <c r="F133" s="80" t="s">
        <v>36</v>
      </c>
      <c r="G133" s="79">
        <v>4</v>
      </c>
      <c r="H133" s="80" t="s">
        <v>37</v>
      </c>
      <c r="I133" s="79">
        <v>5</v>
      </c>
      <c r="J133" s="141" t="s">
        <v>38</v>
      </c>
      <c r="K133" s="678" t="s">
        <v>521</v>
      </c>
      <c r="L133" s="677" t="s">
        <v>522</v>
      </c>
      <c r="M133" s="677" t="s">
        <v>523</v>
      </c>
      <c r="N133" s="678" t="s">
        <v>39</v>
      </c>
      <c r="O133" s="677" t="s">
        <v>40</v>
      </c>
      <c r="P133" s="680" t="s">
        <v>350</v>
      </c>
    </row>
    <row r="134" spans="1:18" ht="14.1" customHeight="1" x14ac:dyDescent="0.25">
      <c r="A134" s="618"/>
      <c r="B134" s="2" t="s">
        <v>411</v>
      </c>
      <c r="C134" s="233" t="s">
        <v>13</v>
      </c>
      <c r="D134" s="234" t="s">
        <v>14</v>
      </c>
      <c r="E134" s="81" t="s">
        <v>15</v>
      </c>
      <c r="F134" s="81" t="s">
        <v>18</v>
      </c>
      <c r="G134" s="81" t="s">
        <v>16</v>
      </c>
      <c r="H134" s="81" t="s">
        <v>18</v>
      </c>
      <c r="I134" s="81" t="s">
        <v>17</v>
      </c>
      <c r="J134" s="105" t="s">
        <v>18</v>
      </c>
      <c r="K134" s="646" t="s">
        <v>16</v>
      </c>
      <c r="L134" s="646" t="s">
        <v>18</v>
      </c>
      <c r="M134" s="647" t="s">
        <v>823</v>
      </c>
      <c r="N134" s="648" t="s">
        <v>17</v>
      </c>
      <c r="O134" s="646" t="s">
        <v>18</v>
      </c>
      <c r="P134" s="650" t="s">
        <v>823</v>
      </c>
    </row>
    <row r="135" spans="1:18" ht="14.1" customHeight="1" x14ac:dyDescent="0.25">
      <c r="A135" s="622" t="s">
        <v>599</v>
      </c>
      <c r="B135" s="34" t="s">
        <v>600</v>
      </c>
      <c r="C135" s="484">
        <v>153463670.31999999</v>
      </c>
      <c r="D135" s="484">
        <v>146040459.31999999</v>
      </c>
      <c r="E135" s="484">
        <v>92456550</v>
      </c>
      <c r="F135" s="263">
        <f>+E135/D135</f>
        <v>0.63308860045017834</v>
      </c>
      <c r="G135" s="484">
        <v>92456550</v>
      </c>
      <c r="H135" s="41">
        <f>+G135/D135</f>
        <v>0.63308860045017834</v>
      </c>
      <c r="I135" s="484">
        <v>10500000</v>
      </c>
      <c r="J135" s="170">
        <f>+I135/D135</f>
        <v>7.1897883976060895E-2</v>
      </c>
      <c r="K135" s="171">
        <v>83180300</v>
      </c>
      <c r="L135" s="164">
        <v>0.59441777997510858</v>
      </c>
      <c r="M135" s="549">
        <f>+G135/K135-1</f>
        <v>0.11151979495144881</v>
      </c>
      <c r="N135" s="171">
        <v>13600000</v>
      </c>
      <c r="O135" s="164">
        <v>9.7187456737490449E-2</v>
      </c>
      <c r="P135" s="164">
        <f>+I135/N135-1</f>
        <v>-0.2279411764705882</v>
      </c>
    </row>
    <row r="136" spans="1:18" ht="14.1" customHeight="1" x14ac:dyDescent="0.25">
      <c r="A136" s="622" t="s">
        <v>602</v>
      </c>
      <c r="B136" s="34" t="s">
        <v>603</v>
      </c>
      <c r="C136" s="484">
        <v>9333627.9600000009</v>
      </c>
      <c r="D136" s="484">
        <v>10551976.43</v>
      </c>
      <c r="E136" s="484">
        <v>3727694.73</v>
      </c>
      <c r="F136" s="41">
        <f t="shared" si="24"/>
        <v>0.35326981203273972</v>
      </c>
      <c r="G136" s="484">
        <v>2915933.71</v>
      </c>
      <c r="H136" s="41">
        <f t="shared" si="25"/>
        <v>0.27634005149118779</v>
      </c>
      <c r="I136" s="484">
        <v>43683.18</v>
      </c>
      <c r="J136" s="145">
        <f t="shared" si="26"/>
        <v>4.1398102326883233E-3</v>
      </c>
      <c r="K136" s="171">
        <v>1676368.62</v>
      </c>
      <c r="L136" s="164">
        <v>0.23440579838848874</v>
      </c>
      <c r="M136" s="527">
        <f t="shared" si="27"/>
        <v>0.73943467755916337</v>
      </c>
      <c r="N136" s="171">
        <v>36363.760000000002</v>
      </c>
      <c r="O136" s="164">
        <v>5.0847266487291983E-3</v>
      </c>
      <c r="P136" s="164">
        <f t="shared" ref="P136:P148" si="29">+I136/N136-1</f>
        <v>0.20128336563655669</v>
      </c>
    </row>
    <row r="137" spans="1:18" ht="14.1" customHeight="1" x14ac:dyDescent="0.25">
      <c r="A137" s="622" t="s">
        <v>604</v>
      </c>
      <c r="B137" s="34" t="s">
        <v>605</v>
      </c>
      <c r="C137" s="484">
        <v>12929430.1</v>
      </c>
      <c r="D137" s="484">
        <v>11843788.960000001</v>
      </c>
      <c r="E137" s="484">
        <v>4375587.87</v>
      </c>
      <c r="F137" s="263">
        <f t="shared" si="24"/>
        <v>0.36944156002590572</v>
      </c>
      <c r="G137" s="484">
        <v>2720600.01</v>
      </c>
      <c r="H137" s="41">
        <f t="shared" si="25"/>
        <v>0.22970689693883228</v>
      </c>
      <c r="I137" s="484">
        <v>288877.93</v>
      </c>
      <c r="J137" s="170">
        <f t="shared" si="26"/>
        <v>2.4390668474052239E-2</v>
      </c>
      <c r="K137" s="171">
        <v>2399916.16</v>
      </c>
      <c r="L137" s="164">
        <v>0.15722770070747857</v>
      </c>
      <c r="M137" s="527">
        <f t="shared" si="27"/>
        <v>0.1336229387279928</v>
      </c>
      <c r="N137" s="171">
        <v>256801.77</v>
      </c>
      <c r="O137" s="164">
        <v>1.6824067651892784E-2</v>
      </c>
      <c r="P137" s="164">
        <f t="shared" si="29"/>
        <v>0.12490630418941429</v>
      </c>
    </row>
    <row r="138" spans="1:18" ht="14.1" customHeight="1" x14ac:dyDescent="0.25">
      <c r="A138" s="622" t="s">
        <v>606</v>
      </c>
      <c r="B138" s="34" t="s">
        <v>607</v>
      </c>
      <c r="C138" s="484">
        <v>1746344.56</v>
      </c>
      <c r="D138" s="484">
        <v>1660818.42</v>
      </c>
      <c r="E138" s="484">
        <v>1214114.17</v>
      </c>
      <c r="F138" s="263">
        <f t="shared" si="24"/>
        <v>0.73103366110306023</v>
      </c>
      <c r="G138" s="484">
        <v>970013.77</v>
      </c>
      <c r="H138" s="41">
        <f t="shared" si="25"/>
        <v>0.58405769006343278</v>
      </c>
      <c r="I138" s="484">
        <v>14184.48</v>
      </c>
      <c r="J138" s="170">
        <f t="shared" si="26"/>
        <v>8.5406567203174452E-3</v>
      </c>
      <c r="K138" s="171">
        <v>21683.81</v>
      </c>
      <c r="L138" s="164">
        <v>3.5019072997416023E-2</v>
      </c>
      <c r="M138" s="527">
        <f t="shared" si="27"/>
        <v>43.734471017777778</v>
      </c>
      <c r="N138" s="171">
        <v>21683.81</v>
      </c>
      <c r="O138" s="164">
        <v>3.5019072997416023E-2</v>
      </c>
      <c r="P138" s="164">
        <f t="shared" si="29"/>
        <v>-0.3458492764878498</v>
      </c>
    </row>
    <row r="139" spans="1:18" ht="14.1" customHeight="1" x14ac:dyDescent="0.25">
      <c r="A139" s="622" t="s">
        <v>608</v>
      </c>
      <c r="B139" s="34" t="s">
        <v>609</v>
      </c>
      <c r="C139" s="484">
        <v>3839950</v>
      </c>
      <c r="D139" s="484">
        <v>3839950</v>
      </c>
      <c r="E139" s="484">
        <v>0</v>
      </c>
      <c r="F139" s="263">
        <f t="shared" si="24"/>
        <v>0</v>
      </c>
      <c r="G139" s="484">
        <v>0</v>
      </c>
      <c r="H139" s="41">
        <f t="shared" si="25"/>
        <v>0</v>
      </c>
      <c r="I139" s="484">
        <v>0</v>
      </c>
      <c r="J139" s="170">
        <f t="shared" si="26"/>
        <v>0</v>
      </c>
      <c r="K139" s="171">
        <v>1700305.2</v>
      </c>
      <c r="L139" s="164">
        <v>0.44276475183584185</v>
      </c>
      <c r="M139" s="527">
        <f t="shared" si="27"/>
        <v>-1</v>
      </c>
      <c r="N139" s="171">
        <v>420.32</v>
      </c>
      <c r="O139" s="164">
        <v>1.0945263267538149E-4</v>
      </c>
      <c r="P139" s="164">
        <f t="shared" si="29"/>
        <v>-1</v>
      </c>
    </row>
    <row r="140" spans="1:18" ht="14.1" customHeight="1" x14ac:dyDescent="0.25">
      <c r="A140" s="622" t="s">
        <v>610</v>
      </c>
      <c r="B140" s="34" t="s">
        <v>611</v>
      </c>
      <c r="C140" s="484">
        <v>7996930.6399999997</v>
      </c>
      <c r="D140" s="484">
        <v>7995359.3899999997</v>
      </c>
      <c r="E140" s="484">
        <v>2933690.63</v>
      </c>
      <c r="F140" s="263">
        <f t="shared" si="24"/>
        <v>0.36692417274816208</v>
      </c>
      <c r="G140" s="484">
        <v>2676790.63</v>
      </c>
      <c r="H140" s="41">
        <f t="shared" si="25"/>
        <v>0.3347930342378268</v>
      </c>
      <c r="I140" s="484">
        <v>822.47</v>
      </c>
      <c r="J140" s="170">
        <f t="shared" si="26"/>
        <v>1.028684215282035E-4</v>
      </c>
      <c r="K140" s="171">
        <v>1822687.37</v>
      </c>
      <c r="L140" s="164">
        <v>0.25868224424364011</v>
      </c>
      <c r="M140" s="527">
        <f t="shared" si="27"/>
        <v>0.46859558806291601</v>
      </c>
      <c r="N140" s="171">
        <v>15376.29</v>
      </c>
      <c r="O140" s="164">
        <v>2.1822575120718818E-3</v>
      </c>
      <c r="P140" s="164">
        <f t="shared" si="29"/>
        <v>-0.94651050415932581</v>
      </c>
    </row>
    <row r="141" spans="1:18" ht="14.1" customHeight="1" x14ac:dyDescent="0.25">
      <c r="A141" s="622" t="s">
        <v>612</v>
      </c>
      <c r="B141" s="34" t="s">
        <v>613</v>
      </c>
      <c r="C141" s="484">
        <v>6798399.4299999997</v>
      </c>
      <c r="D141" s="484">
        <v>6758114.2599999998</v>
      </c>
      <c r="E141" s="484">
        <v>5343494.1900000004</v>
      </c>
      <c r="F141" s="263">
        <f t="shared" si="24"/>
        <v>0.79067828456632228</v>
      </c>
      <c r="G141" s="484">
        <v>5128287.3</v>
      </c>
      <c r="H141" s="41">
        <f t="shared" si="25"/>
        <v>0.75883406268422571</v>
      </c>
      <c r="I141" s="484">
        <v>79786.16</v>
      </c>
      <c r="J141" s="170">
        <f t="shared" si="26"/>
        <v>1.1805979734944582E-2</v>
      </c>
      <c r="K141" s="171">
        <v>2695191.7</v>
      </c>
      <c r="L141" s="164">
        <v>0.39317940058562528</v>
      </c>
      <c r="M141" s="527">
        <f t="shared" si="27"/>
        <v>0.90275418998952817</v>
      </c>
      <c r="N141" s="171">
        <v>79479.94</v>
      </c>
      <c r="O141" s="164">
        <v>1.1594676240573708E-2</v>
      </c>
      <c r="P141" s="164">
        <f t="shared" si="29"/>
        <v>3.8527960640131198E-3</v>
      </c>
    </row>
    <row r="142" spans="1:18" ht="14.1" customHeight="1" x14ac:dyDescent="0.25">
      <c r="A142" s="622" t="s">
        <v>614</v>
      </c>
      <c r="B142" s="34" t="s">
        <v>615</v>
      </c>
      <c r="C142" s="484">
        <v>5641221.3200000003</v>
      </c>
      <c r="D142" s="484">
        <v>6867831.1100000003</v>
      </c>
      <c r="E142" s="484">
        <v>2506374.7999999998</v>
      </c>
      <c r="F142" s="263">
        <f t="shared" si="24"/>
        <v>0.36494415192455126</v>
      </c>
      <c r="G142" s="484">
        <v>1781287.43</v>
      </c>
      <c r="H142" s="41">
        <f t="shared" si="25"/>
        <v>0.25936680758010078</v>
      </c>
      <c r="I142" s="484">
        <v>18219.689999999999</v>
      </c>
      <c r="J142" s="170">
        <f t="shared" si="26"/>
        <v>2.6529030356426454E-3</v>
      </c>
      <c r="K142" s="171">
        <v>1981524.92</v>
      </c>
      <c r="L142" s="164">
        <v>0.28648650217133292</v>
      </c>
      <c r="M142" s="527">
        <f t="shared" si="27"/>
        <v>-0.10105221891430971</v>
      </c>
      <c r="N142" s="171">
        <v>34436.629999999997</v>
      </c>
      <c r="O142" s="164">
        <v>4.978806764271421E-3</v>
      </c>
      <c r="P142" s="164">
        <f t="shared" si="29"/>
        <v>-0.47092122545092241</v>
      </c>
    </row>
    <row r="143" spans="1:18" ht="14.1" customHeight="1" x14ac:dyDescent="0.25">
      <c r="A143" s="622" t="s">
        <v>616</v>
      </c>
      <c r="B143" s="34" t="s">
        <v>617</v>
      </c>
      <c r="C143" s="484">
        <v>1618076.32</v>
      </c>
      <c r="D143" s="484">
        <v>1557690.09</v>
      </c>
      <c r="E143" s="484">
        <v>130790.01</v>
      </c>
      <c r="F143" s="263">
        <f t="shared" si="24"/>
        <v>8.3964076577003832E-2</v>
      </c>
      <c r="G143" s="484">
        <v>95290.01</v>
      </c>
      <c r="H143" s="41">
        <f t="shared" si="25"/>
        <v>6.1173920673784341E-2</v>
      </c>
      <c r="I143" s="484">
        <v>60733.7</v>
      </c>
      <c r="J143" s="170">
        <f t="shared" si="26"/>
        <v>3.8989591312094687E-2</v>
      </c>
      <c r="K143" s="171">
        <v>116770.75</v>
      </c>
      <c r="L143" s="164">
        <v>0.15100220360676864</v>
      </c>
      <c r="M143" s="527">
        <f t="shared" si="27"/>
        <v>-0.18395651308225736</v>
      </c>
      <c r="N143" s="171">
        <v>56429.15</v>
      </c>
      <c r="O143" s="164">
        <v>7.2971407631250887E-2</v>
      </c>
      <c r="P143" s="164">
        <f t="shared" si="29"/>
        <v>7.628238242114227E-2</v>
      </c>
    </row>
    <row r="144" spans="1:18" ht="14.1" customHeight="1" x14ac:dyDescent="0.25">
      <c r="A144" s="622" t="s">
        <v>618</v>
      </c>
      <c r="B144" s="34" t="s">
        <v>619</v>
      </c>
      <c r="C144" s="484">
        <v>3012642.52</v>
      </c>
      <c r="D144" s="484">
        <v>3482996.42</v>
      </c>
      <c r="E144" s="484">
        <v>1400516.69</v>
      </c>
      <c r="F144" s="263">
        <f t="shared" si="24"/>
        <v>0.40210109948950218</v>
      </c>
      <c r="G144" s="484">
        <v>935516.69</v>
      </c>
      <c r="H144" s="41">
        <f t="shared" si="25"/>
        <v>0.26859536364381331</v>
      </c>
      <c r="I144" s="484">
        <v>29904.73</v>
      </c>
      <c r="J144" s="170">
        <f t="shared" si="26"/>
        <v>8.5859203955196712E-3</v>
      </c>
      <c r="K144" s="171">
        <v>593045.35</v>
      </c>
      <c r="L144" s="164">
        <v>0.19879712732697333</v>
      </c>
      <c r="M144" s="527">
        <f t="shared" si="27"/>
        <v>0.57747917591799669</v>
      </c>
      <c r="N144" s="171">
        <v>40823.360000000001</v>
      </c>
      <c r="O144" s="164">
        <v>1.3684563407899362E-2</v>
      </c>
      <c r="P144" s="164">
        <f t="shared" si="29"/>
        <v>-0.26746034623313708</v>
      </c>
    </row>
    <row r="145" spans="1:19" ht="14.1" customHeight="1" x14ac:dyDescent="0.25">
      <c r="A145" s="622" t="s">
        <v>620</v>
      </c>
      <c r="B145" s="34" t="s">
        <v>621</v>
      </c>
      <c r="C145" s="484">
        <v>3426426.98</v>
      </c>
      <c r="D145" s="484">
        <v>3063317.36</v>
      </c>
      <c r="E145" s="484">
        <v>1507108.16</v>
      </c>
      <c r="F145" s="263">
        <f t="shared" si="24"/>
        <v>0.4919856426498363</v>
      </c>
      <c r="G145" s="484">
        <v>1007106.35</v>
      </c>
      <c r="H145" s="41">
        <f t="shared" si="25"/>
        <v>0.32876330841542323</v>
      </c>
      <c r="I145" s="484">
        <v>40282.410000000003</v>
      </c>
      <c r="J145" s="170">
        <f t="shared" si="26"/>
        <v>1.3149930374827375E-2</v>
      </c>
      <c r="K145" s="171">
        <v>819734.91</v>
      </c>
      <c r="L145" s="164">
        <v>0.19340738245380648</v>
      </c>
      <c r="M145" s="527">
        <f t="shared" si="27"/>
        <v>0.22857565014524006</v>
      </c>
      <c r="N145" s="171">
        <v>53433.2</v>
      </c>
      <c r="O145" s="164">
        <v>1.2606972354185491E-2</v>
      </c>
      <c r="P145" s="164">
        <f t="shared" si="29"/>
        <v>-0.24611645942971772</v>
      </c>
      <c r="R145" s="258"/>
      <c r="S145" s="258"/>
    </row>
    <row r="146" spans="1:19" ht="14.1" customHeight="1" x14ac:dyDescent="0.25">
      <c r="A146" s="622" t="s">
        <v>624</v>
      </c>
      <c r="B146" s="34" t="s">
        <v>625</v>
      </c>
      <c r="C146" s="484">
        <v>475229.6</v>
      </c>
      <c r="D146" s="484">
        <v>412192.31</v>
      </c>
      <c r="E146" s="484">
        <v>273581.48</v>
      </c>
      <c r="F146" s="263">
        <f t="shared" ref="F146:F175" si="30">+E146/D146</f>
        <v>0.66372291127896099</v>
      </c>
      <c r="G146" s="484">
        <v>273581.48</v>
      </c>
      <c r="H146" s="41">
        <f>+G146/D146</f>
        <v>0.66372291127896099</v>
      </c>
      <c r="I146" s="484">
        <v>0</v>
      </c>
      <c r="J146" s="170">
        <f>+I146/D146</f>
        <v>0</v>
      </c>
      <c r="K146" s="171">
        <v>92837.29</v>
      </c>
      <c r="L146" s="164">
        <v>0.18487047109632881</v>
      </c>
      <c r="M146" s="527">
        <f t="shared" si="27"/>
        <v>1.9468921378467638</v>
      </c>
      <c r="N146" s="171">
        <v>0</v>
      </c>
      <c r="O146" s="164">
        <v>0</v>
      </c>
      <c r="P146" s="164" t="s">
        <v>127</v>
      </c>
      <c r="R146" s="258"/>
      <c r="S146" s="258"/>
    </row>
    <row r="147" spans="1:19" ht="14.1" customHeight="1" x14ac:dyDescent="0.25">
      <c r="A147" s="622" t="s">
        <v>626</v>
      </c>
      <c r="B147" s="34" t="s">
        <v>627</v>
      </c>
      <c r="C147" s="484">
        <v>10384657.359999999</v>
      </c>
      <c r="D147" s="484">
        <v>10299882.48</v>
      </c>
      <c r="E147" s="484">
        <v>5892131.1799999997</v>
      </c>
      <c r="F147" s="263">
        <f t="shared" si="30"/>
        <v>0.57205809789006445</v>
      </c>
      <c r="G147" s="484">
        <v>764471.43</v>
      </c>
      <c r="H147" s="41">
        <f>+G147/D147</f>
        <v>7.4221374028725806E-2</v>
      </c>
      <c r="I147" s="484">
        <v>200.8</v>
      </c>
      <c r="J147" s="170">
        <f>+I147/D147</f>
        <v>1.949536806753935E-5</v>
      </c>
      <c r="K147" s="171">
        <v>0</v>
      </c>
      <c r="L147" s="164">
        <v>0</v>
      </c>
      <c r="M147" s="527" t="s">
        <v>127</v>
      </c>
      <c r="N147" s="171">
        <v>0</v>
      </c>
      <c r="O147" s="164">
        <v>0</v>
      </c>
      <c r="P147" s="164" t="s">
        <v>127</v>
      </c>
    </row>
    <row r="148" spans="1:19" ht="14.1" customHeight="1" x14ac:dyDescent="0.25">
      <c r="A148" s="624" t="s">
        <v>779</v>
      </c>
      <c r="B148" s="34" t="s">
        <v>417</v>
      </c>
      <c r="C148" s="484">
        <v>10737227.699999999</v>
      </c>
      <c r="D148" s="484">
        <v>9967860.7100000009</v>
      </c>
      <c r="E148" s="484">
        <v>982552.01</v>
      </c>
      <c r="F148" s="263">
        <f t="shared" si="30"/>
        <v>9.8572004423605142E-2</v>
      </c>
      <c r="G148" s="484">
        <v>975552.01</v>
      </c>
      <c r="H148" s="41">
        <f>+G148/D148</f>
        <v>9.7869747419454048E-2</v>
      </c>
      <c r="I148" s="484">
        <v>950000</v>
      </c>
      <c r="J148" s="170">
        <f>+I148/D148</f>
        <v>9.5306307706219937E-2</v>
      </c>
      <c r="K148" s="171">
        <v>1500000</v>
      </c>
      <c r="L148" s="164">
        <v>0.14073522558787074</v>
      </c>
      <c r="M148" s="527">
        <f t="shared" si="27"/>
        <v>-0.34963199333333328</v>
      </c>
      <c r="N148" s="171">
        <v>1500000</v>
      </c>
      <c r="O148" s="164">
        <v>0.14073522558787074</v>
      </c>
      <c r="P148" s="164">
        <f t="shared" si="29"/>
        <v>-0.3666666666666667</v>
      </c>
    </row>
    <row r="149" spans="1:19" ht="14.1" customHeight="1" x14ac:dyDescent="0.25">
      <c r="A149" s="625" t="s">
        <v>816</v>
      </c>
      <c r="B149" s="474" t="s">
        <v>123</v>
      </c>
      <c r="C149" s="192">
        <f>SUM(C123:C130,C135:C148)</f>
        <v>335826425.93000001</v>
      </c>
      <c r="D149" s="192">
        <f t="shared" ref="D149:N149" si="31">SUM(D123:D130,D135:D148)</f>
        <v>335826425.93000001</v>
      </c>
      <c r="E149" s="192">
        <f t="shared" si="31"/>
        <v>128098545.34000002</v>
      </c>
      <c r="F149" s="246">
        <f t="shared" si="30"/>
        <v>0.38144271995647239</v>
      </c>
      <c r="G149" s="194">
        <f t="shared" si="31"/>
        <v>117409381.11000001</v>
      </c>
      <c r="H149" s="219">
        <f>G149/D149</f>
        <v>0.34961328842678074</v>
      </c>
      <c r="I149" s="194">
        <f t="shared" si="31"/>
        <v>13320530.57</v>
      </c>
      <c r="J149" s="260">
        <f>I149/D149</f>
        <v>3.9664926704655892E-2</v>
      </c>
      <c r="K149" s="642">
        <f t="shared" si="31"/>
        <v>150041229.98999995</v>
      </c>
      <c r="L149" s="641">
        <v>0.46425590930332278</v>
      </c>
      <c r="M149" s="651">
        <f t="shared" ref="M149:M173" si="32">+G149/K149-1</f>
        <v>-0.21748587959572718</v>
      </c>
      <c r="N149" s="642">
        <f t="shared" si="31"/>
        <v>17403838.549999997</v>
      </c>
      <c r="O149" s="641">
        <v>5.3850764166202728E-2</v>
      </c>
      <c r="P149" s="641">
        <f>+I149/N149-1</f>
        <v>-0.23462111351291504</v>
      </c>
    </row>
    <row r="150" spans="1:19" ht="14.1" customHeight="1" x14ac:dyDescent="0.25">
      <c r="A150" s="621" t="s">
        <v>780</v>
      </c>
      <c r="B150" s="33" t="s">
        <v>629</v>
      </c>
      <c r="C150" s="484">
        <v>19667096.66</v>
      </c>
      <c r="D150" s="484">
        <v>19400761.239999998</v>
      </c>
      <c r="E150" s="484">
        <v>18237689.899999999</v>
      </c>
      <c r="F150" s="41">
        <f t="shared" si="30"/>
        <v>0.9400502214520321</v>
      </c>
      <c r="G150" s="484">
        <v>17755304.899999999</v>
      </c>
      <c r="H150" s="41">
        <f t="shared" ref="H150:H200" si="33">+G150/D150</f>
        <v>0.91518599091836461</v>
      </c>
      <c r="I150" s="484">
        <v>2879392.2</v>
      </c>
      <c r="J150" s="145">
        <f t="shared" ref="J150:J200" si="34">+I150/D150</f>
        <v>0.14841645461124187</v>
      </c>
      <c r="K150" s="171">
        <v>17314026.079999998</v>
      </c>
      <c r="L150" s="164">
        <v>0.89794927318768125</v>
      </c>
      <c r="M150" s="527">
        <f t="shared" si="32"/>
        <v>2.5486782679029041E-2</v>
      </c>
      <c r="N150" s="171">
        <v>1439758.3</v>
      </c>
      <c r="O150" s="164">
        <v>7.4669514362365547E-2</v>
      </c>
      <c r="P150" s="164">
        <f t="shared" ref="P150:P169" si="35">+I150/N150-1</f>
        <v>0.99991359660854195</v>
      </c>
    </row>
    <row r="151" spans="1:19" ht="14.1" customHeight="1" x14ac:dyDescent="0.25">
      <c r="A151" s="621" t="s">
        <v>628</v>
      </c>
      <c r="B151" s="33" t="s">
        <v>630</v>
      </c>
      <c r="C151" s="484">
        <v>3689577.19</v>
      </c>
      <c r="D151" s="484">
        <v>2997215.11</v>
      </c>
      <c r="E151" s="484">
        <v>1922729.19</v>
      </c>
      <c r="F151" s="41">
        <f t="shared" si="30"/>
        <v>0.6415052371733172</v>
      </c>
      <c r="G151" s="484">
        <v>1922729.19</v>
      </c>
      <c r="H151" s="41">
        <f t="shared" si="33"/>
        <v>0.6415052371733172</v>
      </c>
      <c r="I151" s="484">
        <v>0</v>
      </c>
      <c r="J151" s="145">
        <f t="shared" si="34"/>
        <v>0</v>
      </c>
      <c r="K151" s="171">
        <v>0</v>
      </c>
      <c r="L151" s="164">
        <v>0</v>
      </c>
      <c r="M151" s="527" t="s">
        <v>127</v>
      </c>
      <c r="N151" s="171">
        <v>0</v>
      </c>
      <c r="O151" s="164">
        <v>0</v>
      </c>
      <c r="P151" s="164" t="s">
        <v>127</v>
      </c>
    </row>
    <row r="152" spans="1:19" ht="14.1" customHeight="1" x14ac:dyDescent="0.25">
      <c r="A152" s="621" t="s">
        <v>781</v>
      </c>
      <c r="B152" s="33" t="s">
        <v>739</v>
      </c>
      <c r="C152" s="484">
        <v>9000</v>
      </c>
      <c r="D152" s="484">
        <v>7282.39</v>
      </c>
      <c r="E152" s="484">
        <v>0</v>
      </c>
      <c r="F152" s="41">
        <f t="shared" si="30"/>
        <v>0</v>
      </c>
      <c r="G152" s="484">
        <v>0</v>
      </c>
      <c r="H152" s="41">
        <f t="shared" si="33"/>
        <v>0</v>
      </c>
      <c r="I152" s="484">
        <v>0</v>
      </c>
      <c r="J152" s="145">
        <f t="shared" si="34"/>
        <v>0</v>
      </c>
      <c r="K152" s="171">
        <v>0</v>
      </c>
      <c r="L152" s="164">
        <v>0</v>
      </c>
      <c r="M152" s="527" t="s">
        <v>127</v>
      </c>
      <c r="N152" s="171">
        <v>0</v>
      </c>
      <c r="O152" s="164">
        <v>0</v>
      </c>
      <c r="P152" s="164" t="s">
        <v>127</v>
      </c>
    </row>
    <row r="153" spans="1:19" ht="14.1" customHeight="1" x14ac:dyDescent="0.25">
      <c r="A153" s="622" t="s">
        <v>631</v>
      </c>
      <c r="B153" s="34" t="s">
        <v>632</v>
      </c>
      <c r="C153" s="484">
        <v>10958931.689999999</v>
      </c>
      <c r="D153" s="484">
        <v>10958931.689999999</v>
      </c>
      <c r="E153" s="484">
        <v>0</v>
      </c>
      <c r="F153" s="263">
        <f t="shared" si="30"/>
        <v>0</v>
      </c>
      <c r="G153" s="484">
        <v>0</v>
      </c>
      <c r="H153" s="263">
        <f t="shared" si="33"/>
        <v>0</v>
      </c>
      <c r="I153" s="484">
        <v>0</v>
      </c>
      <c r="J153" s="170">
        <f t="shared" si="34"/>
        <v>0</v>
      </c>
      <c r="K153" s="171">
        <v>0</v>
      </c>
      <c r="L153" s="164">
        <v>0</v>
      </c>
      <c r="M153" s="527" t="s">
        <v>127</v>
      </c>
      <c r="N153" s="171">
        <v>0</v>
      </c>
      <c r="O153" s="164">
        <v>0</v>
      </c>
      <c r="P153" s="164" t="s">
        <v>127</v>
      </c>
    </row>
    <row r="154" spans="1:19" ht="14.1" customHeight="1" x14ac:dyDescent="0.25">
      <c r="A154" s="624" t="s">
        <v>782</v>
      </c>
      <c r="B154" s="34" t="s">
        <v>464</v>
      </c>
      <c r="C154" s="484">
        <v>40599839.609999999</v>
      </c>
      <c r="D154" s="484">
        <v>36077914.609999999</v>
      </c>
      <c r="E154" s="484">
        <v>5780175</v>
      </c>
      <c r="F154" s="263">
        <f t="shared" si="30"/>
        <v>0.16021366707259357</v>
      </c>
      <c r="G154" s="484">
        <v>5780175</v>
      </c>
      <c r="H154" s="263">
        <f t="shared" si="33"/>
        <v>0.16021366707259357</v>
      </c>
      <c r="I154" s="484">
        <v>5780175</v>
      </c>
      <c r="J154" s="170">
        <f t="shared" si="34"/>
        <v>0.16021366707259357</v>
      </c>
      <c r="K154" s="171">
        <v>5780175</v>
      </c>
      <c r="L154" s="164">
        <v>0.14236940479381366</v>
      </c>
      <c r="M154" s="527">
        <f t="shared" si="32"/>
        <v>0</v>
      </c>
      <c r="N154" s="171">
        <v>5780175</v>
      </c>
      <c r="O154" s="164">
        <v>0.14236940479381366</v>
      </c>
      <c r="P154" s="164">
        <f t="shared" si="35"/>
        <v>0</v>
      </c>
    </row>
    <row r="155" spans="1:19" ht="14.1" customHeight="1" x14ac:dyDescent="0.25">
      <c r="A155" s="624" t="s">
        <v>633</v>
      </c>
      <c r="B155" s="34" t="s">
        <v>634</v>
      </c>
      <c r="C155" s="484">
        <v>1576943.5</v>
      </c>
      <c r="D155" s="484">
        <v>1576943.5</v>
      </c>
      <c r="E155" s="484">
        <v>0</v>
      </c>
      <c r="F155" s="263">
        <f t="shared" si="30"/>
        <v>0</v>
      </c>
      <c r="G155" s="484">
        <v>0</v>
      </c>
      <c r="H155" s="263">
        <f t="shared" si="33"/>
        <v>0</v>
      </c>
      <c r="I155" s="484">
        <v>0</v>
      </c>
      <c r="J155" s="170">
        <f t="shared" si="34"/>
        <v>0</v>
      </c>
      <c r="K155" s="171">
        <v>0</v>
      </c>
      <c r="L155" s="164">
        <v>0</v>
      </c>
      <c r="M155" s="527" t="s">
        <v>127</v>
      </c>
      <c r="N155" s="171">
        <v>0</v>
      </c>
      <c r="O155" s="164">
        <v>0</v>
      </c>
      <c r="P155" s="164" t="s">
        <v>127</v>
      </c>
    </row>
    <row r="156" spans="1:19" ht="14.1" customHeight="1" x14ac:dyDescent="0.25">
      <c r="A156" s="622" t="s">
        <v>635</v>
      </c>
      <c r="B156" s="34" t="s">
        <v>636</v>
      </c>
      <c r="C156" s="484">
        <v>8163831</v>
      </c>
      <c r="D156" s="484">
        <v>8163831</v>
      </c>
      <c r="E156" s="484">
        <v>1232899</v>
      </c>
      <c r="F156" s="263">
        <f t="shared" si="30"/>
        <v>0.15101966221495766</v>
      </c>
      <c r="G156" s="484">
        <v>1232899</v>
      </c>
      <c r="H156" s="263">
        <f t="shared" si="33"/>
        <v>0.15101966221495766</v>
      </c>
      <c r="I156" s="484">
        <v>1232899</v>
      </c>
      <c r="J156" s="170">
        <f t="shared" si="34"/>
        <v>0.15101966221495766</v>
      </c>
      <c r="K156" s="171">
        <v>0</v>
      </c>
      <c r="L156" s="164">
        <v>0</v>
      </c>
      <c r="M156" s="527" t="s">
        <v>127</v>
      </c>
      <c r="N156" s="171">
        <v>0</v>
      </c>
      <c r="O156" s="164">
        <v>0</v>
      </c>
      <c r="P156" s="164" t="s">
        <v>127</v>
      </c>
    </row>
    <row r="157" spans="1:19" ht="14.1" customHeight="1" x14ac:dyDescent="0.25">
      <c r="A157" s="622" t="s">
        <v>637</v>
      </c>
      <c r="B157" s="34" t="s">
        <v>112</v>
      </c>
      <c r="C157" s="484">
        <v>8786963.8499999996</v>
      </c>
      <c r="D157" s="484">
        <v>8829309.2599999998</v>
      </c>
      <c r="E157" s="484">
        <v>154140.35999999999</v>
      </c>
      <c r="F157" s="263">
        <f t="shared" si="30"/>
        <v>1.7457805074097041E-2</v>
      </c>
      <c r="G157" s="484">
        <v>151440.35999999999</v>
      </c>
      <c r="H157" s="263">
        <f t="shared" si="33"/>
        <v>1.7152005388018313E-2</v>
      </c>
      <c r="I157" s="484">
        <v>5819</v>
      </c>
      <c r="J157" s="170">
        <f t="shared" si="34"/>
        <v>6.5905495307115342E-4</v>
      </c>
      <c r="K157" s="171">
        <v>142126.67000000001</v>
      </c>
      <c r="L157" s="164">
        <v>1.5747839757223939E-2</v>
      </c>
      <c r="M157" s="527">
        <f t="shared" si="32"/>
        <v>6.5530909856678976E-2</v>
      </c>
      <c r="N157" s="171">
        <v>0</v>
      </c>
      <c r="O157" s="164">
        <v>0</v>
      </c>
      <c r="P157" s="164" t="s">
        <v>127</v>
      </c>
    </row>
    <row r="158" spans="1:19" ht="14.1" customHeight="1" x14ac:dyDescent="0.25">
      <c r="A158" s="622" t="s">
        <v>638</v>
      </c>
      <c r="B158" s="34" t="s">
        <v>639</v>
      </c>
      <c r="C158" s="484">
        <v>8747393.0999999996</v>
      </c>
      <c r="D158" s="484">
        <v>8764551.2100000009</v>
      </c>
      <c r="E158" s="484">
        <v>0</v>
      </c>
      <c r="F158" s="263">
        <f t="shared" si="30"/>
        <v>0</v>
      </c>
      <c r="G158" s="484">
        <v>0</v>
      </c>
      <c r="H158" s="263">
        <f t="shared" si="33"/>
        <v>0</v>
      </c>
      <c r="I158" s="484">
        <v>0</v>
      </c>
      <c r="J158" s="170">
        <f t="shared" si="34"/>
        <v>0</v>
      </c>
      <c r="K158" s="171">
        <v>0</v>
      </c>
      <c r="L158" s="164">
        <v>0</v>
      </c>
      <c r="M158" s="527" t="s">
        <v>127</v>
      </c>
      <c r="N158" s="171">
        <v>0</v>
      </c>
      <c r="O158" s="164">
        <v>0</v>
      </c>
      <c r="P158" s="164" t="s">
        <v>127</v>
      </c>
    </row>
    <row r="159" spans="1:19" ht="14.1" customHeight="1" x14ac:dyDescent="0.25">
      <c r="A159" s="622" t="s">
        <v>783</v>
      </c>
      <c r="B159" s="34" t="s">
        <v>642</v>
      </c>
      <c r="C159" s="484">
        <v>5255775.0999999996</v>
      </c>
      <c r="D159" s="484">
        <v>5255775.0999999996</v>
      </c>
      <c r="E159" s="484">
        <v>0</v>
      </c>
      <c r="F159" s="263">
        <f t="shared" si="30"/>
        <v>0</v>
      </c>
      <c r="G159" s="484">
        <v>0</v>
      </c>
      <c r="H159" s="263">
        <f t="shared" si="33"/>
        <v>0</v>
      </c>
      <c r="I159" s="484">
        <v>0</v>
      </c>
      <c r="J159" s="170">
        <f t="shared" si="34"/>
        <v>0</v>
      </c>
      <c r="K159" s="171">
        <v>0</v>
      </c>
      <c r="L159" s="164">
        <v>0</v>
      </c>
      <c r="M159" s="527" t="s">
        <v>127</v>
      </c>
      <c r="N159" s="171">
        <v>0</v>
      </c>
      <c r="O159" s="164">
        <v>0</v>
      </c>
      <c r="P159" s="164" t="s">
        <v>127</v>
      </c>
    </row>
    <row r="160" spans="1:19" ht="14.1" customHeight="1" x14ac:dyDescent="0.25">
      <c r="A160" s="622" t="s">
        <v>640</v>
      </c>
      <c r="B160" s="34" t="s">
        <v>643</v>
      </c>
      <c r="C160" s="484">
        <v>3019606</v>
      </c>
      <c r="D160" s="484">
        <v>3019606</v>
      </c>
      <c r="E160" s="484">
        <v>0</v>
      </c>
      <c r="F160" s="263">
        <f t="shared" si="30"/>
        <v>0</v>
      </c>
      <c r="G160" s="484">
        <v>0</v>
      </c>
      <c r="H160" s="263">
        <f t="shared" si="33"/>
        <v>0</v>
      </c>
      <c r="I160" s="484">
        <v>0</v>
      </c>
      <c r="J160" s="170">
        <f t="shared" si="34"/>
        <v>0</v>
      </c>
      <c r="K160" s="171">
        <v>400000</v>
      </c>
      <c r="L160" s="164">
        <v>0.13700478763230381</v>
      </c>
      <c r="M160" s="527">
        <f t="shared" si="32"/>
        <v>-1</v>
      </c>
      <c r="N160" s="171">
        <v>0</v>
      </c>
      <c r="O160" s="164">
        <v>0</v>
      </c>
      <c r="P160" s="164" t="s">
        <v>127</v>
      </c>
    </row>
    <row r="161" spans="1:19" ht="14.1" customHeight="1" x14ac:dyDescent="0.25">
      <c r="A161" s="622" t="s">
        <v>641</v>
      </c>
      <c r="B161" s="34" t="s">
        <v>644</v>
      </c>
      <c r="C161" s="484">
        <v>1326943.5</v>
      </c>
      <c r="D161" s="484">
        <v>1326943.5</v>
      </c>
      <c r="E161" s="484">
        <v>0</v>
      </c>
      <c r="F161" s="263">
        <f t="shared" si="30"/>
        <v>0</v>
      </c>
      <c r="G161" s="484">
        <v>0</v>
      </c>
      <c r="H161" s="263">
        <f t="shared" si="33"/>
        <v>0</v>
      </c>
      <c r="I161" s="484">
        <v>0</v>
      </c>
      <c r="J161" s="170">
        <f t="shared" si="34"/>
        <v>0</v>
      </c>
      <c r="K161" s="171">
        <v>0</v>
      </c>
      <c r="L161" s="164">
        <v>0</v>
      </c>
      <c r="M161" s="527" t="s">
        <v>127</v>
      </c>
      <c r="N161" s="171">
        <v>0</v>
      </c>
      <c r="O161" s="164">
        <v>0</v>
      </c>
      <c r="P161" s="164" t="s">
        <v>127</v>
      </c>
    </row>
    <row r="162" spans="1:19" ht="14.1" customHeight="1" x14ac:dyDescent="0.25">
      <c r="A162" s="622" t="s">
        <v>784</v>
      </c>
      <c r="B162" s="34" t="s">
        <v>479</v>
      </c>
      <c r="C162" s="484">
        <v>33376191.52</v>
      </c>
      <c r="D162" s="484">
        <v>32870606.52</v>
      </c>
      <c r="E162" s="484">
        <v>1300000</v>
      </c>
      <c r="F162" s="263">
        <f t="shared" si="30"/>
        <v>3.9549011643853292E-2</v>
      </c>
      <c r="G162" s="484">
        <v>1300000</v>
      </c>
      <c r="H162" s="263">
        <f t="shared" si="33"/>
        <v>3.9549011643853292E-2</v>
      </c>
      <c r="I162" s="484">
        <v>1300000</v>
      </c>
      <c r="J162" s="170">
        <f t="shared" si="34"/>
        <v>3.9549011643853292E-2</v>
      </c>
      <c r="K162" s="171">
        <v>2500000</v>
      </c>
      <c r="L162" s="164">
        <v>7.490369290642182E-2</v>
      </c>
      <c r="M162" s="527">
        <f t="shared" si="32"/>
        <v>-0.48</v>
      </c>
      <c r="N162" s="171">
        <v>2500000</v>
      </c>
      <c r="O162" s="164">
        <v>7.490369290642182E-2</v>
      </c>
      <c r="P162" s="164">
        <f t="shared" si="35"/>
        <v>-0.48</v>
      </c>
    </row>
    <row r="163" spans="1:19" ht="14.1" customHeight="1" x14ac:dyDescent="0.25">
      <c r="A163" s="624" t="s">
        <v>645</v>
      </c>
      <c r="B163" s="34" t="s">
        <v>646</v>
      </c>
      <c r="C163" s="484">
        <v>17623555.41</v>
      </c>
      <c r="D163" s="484">
        <v>17056598.98</v>
      </c>
      <c r="E163" s="484">
        <v>0</v>
      </c>
      <c r="F163" s="263">
        <f t="shared" si="30"/>
        <v>0</v>
      </c>
      <c r="G163" s="484">
        <v>0</v>
      </c>
      <c r="H163" s="263">
        <f t="shared" si="33"/>
        <v>0</v>
      </c>
      <c r="I163" s="484">
        <v>0</v>
      </c>
      <c r="J163" s="170">
        <f t="shared" si="34"/>
        <v>0</v>
      </c>
      <c r="K163" s="171">
        <v>11179856.039999999</v>
      </c>
      <c r="L163" s="164">
        <v>0.39034749497086291</v>
      </c>
      <c r="M163" s="527">
        <f t="shared" si="32"/>
        <v>-1</v>
      </c>
      <c r="N163" s="171">
        <v>0</v>
      </c>
      <c r="O163" s="164">
        <v>0</v>
      </c>
      <c r="P163" s="164" t="s">
        <v>127</v>
      </c>
    </row>
    <row r="164" spans="1:19" s="6" customFormat="1" ht="14.1" customHeight="1" x14ac:dyDescent="0.25">
      <c r="A164" s="622" t="s">
        <v>647</v>
      </c>
      <c r="B164" s="34" t="s">
        <v>648</v>
      </c>
      <c r="C164" s="484">
        <v>12917828.109999999</v>
      </c>
      <c r="D164" s="484">
        <v>12905318.279999999</v>
      </c>
      <c r="E164" s="484">
        <v>25404.880000000001</v>
      </c>
      <c r="F164" s="263">
        <f t="shared" si="30"/>
        <v>1.9685589652888437E-3</v>
      </c>
      <c r="G164" s="484">
        <v>25404.87</v>
      </c>
      <c r="H164" s="263">
        <f t="shared" si="33"/>
        <v>1.9685581904145023E-3</v>
      </c>
      <c r="I164" s="484">
        <v>0</v>
      </c>
      <c r="J164" s="170">
        <f t="shared" si="34"/>
        <v>0</v>
      </c>
      <c r="K164" s="171">
        <v>12391128.34</v>
      </c>
      <c r="L164" s="164">
        <v>0.98225327695137954</v>
      </c>
      <c r="M164" s="527">
        <f t="shared" si="32"/>
        <v>-0.99794975329906077</v>
      </c>
      <c r="N164" s="171">
        <v>0</v>
      </c>
      <c r="O164" s="164">
        <v>0</v>
      </c>
      <c r="P164" s="164" t="s">
        <v>127</v>
      </c>
      <c r="R164" s="238"/>
    </row>
    <row r="165" spans="1:19" s="255" customFormat="1" ht="14.1" customHeight="1" x14ac:dyDescent="0.25">
      <c r="A165" s="622" t="s">
        <v>649</v>
      </c>
      <c r="B165" s="34" t="s">
        <v>650</v>
      </c>
      <c r="C165" s="484">
        <v>51707327.659999996</v>
      </c>
      <c r="D165" s="484">
        <v>51707327.659999996</v>
      </c>
      <c r="E165" s="484">
        <v>0</v>
      </c>
      <c r="F165" s="263">
        <f t="shared" si="30"/>
        <v>0</v>
      </c>
      <c r="G165" s="484">
        <v>0</v>
      </c>
      <c r="H165" s="263">
        <f t="shared" si="33"/>
        <v>0</v>
      </c>
      <c r="I165" s="484">
        <v>0</v>
      </c>
      <c r="J165" s="170">
        <f t="shared" si="34"/>
        <v>0</v>
      </c>
      <c r="K165" s="171">
        <v>48067327.659999996</v>
      </c>
      <c r="L165" s="164">
        <v>1</v>
      </c>
      <c r="M165" s="527">
        <f t="shared" si="32"/>
        <v>-1</v>
      </c>
      <c r="N165" s="171">
        <v>0</v>
      </c>
      <c r="O165" s="164">
        <v>0</v>
      </c>
      <c r="P165" s="164" t="s">
        <v>127</v>
      </c>
      <c r="R165" s="256"/>
      <c r="S165" s="257"/>
    </row>
    <row r="166" spans="1:19" x14ac:dyDescent="0.25">
      <c r="A166" s="622" t="s">
        <v>651</v>
      </c>
      <c r="B166" s="34" t="s">
        <v>652</v>
      </c>
      <c r="C166" s="484">
        <v>18169551.329999998</v>
      </c>
      <c r="D166" s="484">
        <v>18169551.329999998</v>
      </c>
      <c r="E166" s="484">
        <v>0</v>
      </c>
      <c r="F166" s="263">
        <f t="shared" si="30"/>
        <v>0</v>
      </c>
      <c r="G166" s="484">
        <v>0</v>
      </c>
      <c r="H166" s="263">
        <f t="shared" si="33"/>
        <v>0</v>
      </c>
      <c r="I166" s="484">
        <v>0</v>
      </c>
      <c r="J166" s="170">
        <f t="shared" si="34"/>
        <v>0</v>
      </c>
      <c r="K166" s="171">
        <v>17219551.329999998</v>
      </c>
      <c r="L166" s="164">
        <v>1</v>
      </c>
      <c r="M166" s="527">
        <f t="shared" si="32"/>
        <v>-1</v>
      </c>
      <c r="N166" s="171">
        <v>0</v>
      </c>
      <c r="O166" s="164">
        <v>0</v>
      </c>
      <c r="P166" s="164" t="s">
        <v>127</v>
      </c>
    </row>
    <row r="167" spans="1:19" x14ac:dyDescent="0.25">
      <c r="A167" s="622" t="s">
        <v>653</v>
      </c>
      <c r="B167" s="34" t="s">
        <v>100</v>
      </c>
      <c r="C167" s="484">
        <v>21420777.93</v>
      </c>
      <c r="D167" s="484">
        <v>21210432.440000001</v>
      </c>
      <c r="E167" s="484">
        <v>1352890.14</v>
      </c>
      <c r="F167" s="263">
        <f t="shared" si="30"/>
        <v>6.3784184684921016E-2</v>
      </c>
      <c r="G167" s="484">
        <v>1304556.52</v>
      </c>
      <c r="H167" s="263">
        <f t="shared" si="33"/>
        <v>6.1505418321400329E-2</v>
      </c>
      <c r="I167" s="484">
        <v>247422.35</v>
      </c>
      <c r="J167" s="170">
        <f t="shared" si="34"/>
        <v>1.1665125201945199E-2</v>
      </c>
      <c r="K167" s="171">
        <v>14971158.07</v>
      </c>
      <c r="L167" s="164">
        <v>0.84106114609914195</v>
      </c>
      <c r="M167" s="527">
        <f t="shared" si="32"/>
        <v>-0.91286201682593016</v>
      </c>
      <c r="N167" s="171">
        <v>1004.3</v>
      </c>
      <c r="O167" s="164">
        <v>5.6420332019603629E-5</v>
      </c>
      <c r="P167" s="164">
        <f t="shared" si="35"/>
        <v>245.36298914666935</v>
      </c>
    </row>
    <row r="168" spans="1:19" x14ac:dyDescent="0.25">
      <c r="A168" s="624" t="s">
        <v>785</v>
      </c>
      <c r="B168" s="34" t="s">
        <v>654</v>
      </c>
      <c r="C168" s="484">
        <v>211322.62</v>
      </c>
      <c r="D168" s="484">
        <v>211322.62</v>
      </c>
      <c r="E168" s="484">
        <v>0</v>
      </c>
      <c r="F168" s="263">
        <f t="shared" si="30"/>
        <v>0</v>
      </c>
      <c r="G168" s="484">
        <v>0</v>
      </c>
      <c r="H168" s="263">
        <f t="shared" si="33"/>
        <v>0</v>
      </c>
      <c r="I168" s="484">
        <v>0</v>
      </c>
      <c r="J168" s="170">
        <f t="shared" si="34"/>
        <v>0</v>
      </c>
      <c r="K168" s="171">
        <v>211322.62</v>
      </c>
      <c r="L168" s="164">
        <v>1</v>
      </c>
      <c r="M168" s="527">
        <f t="shared" si="32"/>
        <v>-1</v>
      </c>
      <c r="N168" s="171">
        <v>0</v>
      </c>
      <c r="O168" s="164">
        <v>0</v>
      </c>
      <c r="P168" s="164" t="s">
        <v>127</v>
      </c>
    </row>
    <row r="169" spans="1:19" x14ac:dyDescent="0.25">
      <c r="A169" s="624" t="s">
        <v>786</v>
      </c>
      <c r="B169" s="34" t="s">
        <v>655</v>
      </c>
      <c r="C169" s="484">
        <v>15585118.16</v>
      </c>
      <c r="D169" s="484">
        <v>19697197.710000001</v>
      </c>
      <c r="E169" s="484">
        <v>12327131.220000001</v>
      </c>
      <c r="F169" s="263">
        <f t="shared" si="30"/>
        <v>0.62583172497383643</v>
      </c>
      <c r="G169" s="484">
        <v>11849457.310000001</v>
      </c>
      <c r="H169" s="263">
        <f t="shared" si="33"/>
        <v>0.6015808687336367</v>
      </c>
      <c r="I169" s="484">
        <v>99855.34</v>
      </c>
      <c r="J169" s="170">
        <f t="shared" si="34"/>
        <v>5.0695201150011701E-3</v>
      </c>
      <c r="K169" s="171">
        <v>8826576.3900000006</v>
      </c>
      <c r="L169" s="164">
        <v>0.57755364667586306</v>
      </c>
      <c r="M169" s="527">
        <f t="shared" si="32"/>
        <v>0.342474906060378</v>
      </c>
      <c r="N169" s="171">
        <v>251503.35</v>
      </c>
      <c r="O169" s="164">
        <v>1.645674047621265E-2</v>
      </c>
      <c r="P169" s="164">
        <f t="shared" si="35"/>
        <v>-0.60296616327376951</v>
      </c>
    </row>
    <row r="170" spans="1:19" x14ac:dyDescent="0.25">
      <c r="A170" s="624" t="s">
        <v>787</v>
      </c>
      <c r="B170" s="34" t="s">
        <v>656</v>
      </c>
      <c r="C170" s="484">
        <v>8834615.9700000007</v>
      </c>
      <c r="D170" s="484">
        <v>9029775.4900000002</v>
      </c>
      <c r="E170" s="484">
        <v>2941239.8</v>
      </c>
      <c r="F170" s="263">
        <f t="shared" si="30"/>
        <v>0.32572679168571439</v>
      </c>
      <c r="G170" s="484">
        <v>2640911.69</v>
      </c>
      <c r="H170" s="263">
        <f t="shared" si="33"/>
        <v>0.29246703784880035</v>
      </c>
      <c r="I170" s="484">
        <v>62149.89</v>
      </c>
      <c r="J170" s="170">
        <f t="shared" si="34"/>
        <v>6.8827724530723632E-3</v>
      </c>
      <c r="K170" s="171">
        <v>5350899.04</v>
      </c>
      <c r="L170" s="164">
        <v>0.67072450237507641</v>
      </c>
      <c r="M170" s="527">
        <f t="shared" si="32"/>
        <v>-0.50645458449913128</v>
      </c>
      <c r="N170" s="171">
        <v>68878.87</v>
      </c>
      <c r="O170" s="164">
        <v>8.6338287191655878E-3</v>
      </c>
      <c r="P170" s="527">
        <f t="shared" ref="P170" si="36">+I170/N170-1</f>
        <v>-9.7692949956931563E-2</v>
      </c>
      <c r="R170"/>
    </row>
    <row r="171" spans="1:19" x14ac:dyDescent="0.25">
      <c r="A171" s="624" t="s">
        <v>657</v>
      </c>
      <c r="B171" s="34" t="s">
        <v>658</v>
      </c>
      <c r="C171" s="484">
        <v>13280781.460000001</v>
      </c>
      <c r="D171" s="484">
        <v>11295117.640000001</v>
      </c>
      <c r="E171" s="484">
        <v>10681592.99</v>
      </c>
      <c r="F171" s="368">
        <f t="shared" si="30"/>
        <v>0.94568231429239014</v>
      </c>
      <c r="G171" s="484">
        <v>10657810.09</v>
      </c>
      <c r="H171" s="368">
        <f t="shared" si="33"/>
        <v>0.94357672311945917</v>
      </c>
      <c r="I171" s="484">
        <v>10548.81</v>
      </c>
      <c r="J171" s="370">
        <f t="shared" si="34"/>
        <v>9.3392652792237754E-4</v>
      </c>
      <c r="K171" s="171">
        <v>12126229.300000001</v>
      </c>
      <c r="L171" s="164">
        <v>0.85873811112544141</v>
      </c>
      <c r="M171" s="527">
        <f t="shared" si="32"/>
        <v>-0.1210944617384071</v>
      </c>
      <c r="N171" s="171">
        <v>0</v>
      </c>
      <c r="O171" s="164">
        <v>0</v>
      </c>
      <c r="P171" s="527" t="s">
        <v>127</v>
      </c>
    </row>
    <row r="172" spans="1:19" x14ac:dyDescent="0.25">
      <c r="A172" s="624" t="s">
        <v>788</v>
      </c>
      <c r="B172" s="34" t="s">
        <v>468</v>
      </c>
      <c r="C172" s="484">
        <v>5444779.1600000001</v>
      </c>
      <c r="D172" s="484">
        <v>9841437.25</v>
      </c>
      <c r="E172" s="484">
        <v>5341659.24</v>
      </c>
      <c r="F172" s="368">
        <f t="shared" si="30"/>
        <v>0.54277227038154419</v>
      </c>
      <c r="G172" s="484">
        <v>5341659.24</v>
      </c>
      <c r="H172" s="368">
        <f t="shared" si="33"/>
        <v>0.54277227038154419</v>
      </c>
      <c r="I172" s="484">
        <v>0</v>
      </c>
      <c r="J172" s="370">
        <f t="shared" si="34"/>
        <v>0</v>
      </c>
      <c r="K172" s="171">
        <v>5116398.96</v>
      </c>
      <c r="L172" s="164">
        <v>0.93631272529297527</v>
      </c>
      <c r="M172" s="527">
        <f t="shared" si="32"/>
        <v>4.402711394500014E-2</v>
      </c>
      <c r="N172" s="171">
        <v>0</v>
      </c>
      <c r="O172" s="164">
        <v>0</v>
      </c>
      <c r="P172" s="527" t="s">
        <v>127</v>
      </c>
      <c r="R172"/>
    </row>
    <row r="173" spans="1:19" x14ac:dyDescent="0.25">
      <c r="A173" s="631" t="s">
        <v>789</v>
      </c>
      <c r="B173" s="559" t="s">
        <v>421</v>
      </c>
      <c r="C173" s="484">
        <v>6518951.2199999997</v>
      </c>
      <c r="D173" s="484">
        <v>6518951.2199999997</v>
      </c>
      <c r="E173" s="484">
        <v>6518951.2199999997</v>
      </c>
      <c r="F173" s="386">
        <f t="shared" si="30"/>
        <v>1</v>
      </c>
      <c r="G173" s="484">
        <v>6518951.2199999997</v>
      </c>
      <c r="H173" s="386">
        <f t="shared" si="33"/>
        <v>1</v>
      </c>
      <c r="I173" s="484">
        <v>0</v>
      </c>
      <c r="J173" s="401">
        <f t="shared" si="34"/>
        <v>0</v>
      </c>
      <c r="K173" s="171">
        <v>6193003.6600000001</v>
      </c>
      <c r="L173" s="164">
        <v>0.95000000015339892</v>
      </c>
      <c r="M173" s="527">
        <f t="shared" si="32"/>
        <v>5.2631578777397214E-2</v>
      </c>
      <c r="N173" s="171">
        <v>0</v>
      </c>
      <c r="O173" s="164">
        <v>0</v>
      </c>
      <c r="P173" s="164" t="s">
        <v>127</v>
      </c>
    </row>
    <row r="174" spans="1:19" x14ac:dyDescent="0.25">
      <c r="A174" s="625" t="s">
        <v>817</v>
      </c>
      <c r="B174" s="2" t="s">
        <v>122</v>
      </c>
      <c r="C174" s="192">
        <f>SUBTOTAL(9,C150:C173)</f>
        <v>316892701.75000012</v>
      </c>
      <c r="D174" s="198">
        <f>SUBTOTAL(9,D150:D173)</f>
        <v>316892701.75</v>
      </c>
      <c r="E174" s="194">
        <f>SUBTOTAL(9,E150:E173)</f>
        <v>67816502.939999998</v>
      </c>
      <c r="F174" s="82">
        <f t="shared" si="30"/>
        <v>0.21400462227590572</v>
      </c>
      <c r="G174" s="194">
        <f>SUBTOTAL(9,G150:G173)</f>
        <v>66481299.389999993</v>
      </c>
      <c r="H174" s="82">
        <f t="shared" si="33"/>
        <v>0.20979119753426129</v>
      </c>
      <c r="I174" s="194">
        <f>SUBTOTAL(9,I150:I173)</f>
        <v>11618261.59</v>
      </c>
      <c r="J174" s="162">
        <f t="shared" si="34"/>
        <v>3.6663077205122158E-2</v>
      </c>
      <c r="K174" s="642">
        <f>SUM(K150:K173)</f>
        <v>167789779.16</v>
      </c>
      <c r="L174" s="641">
        <v>0.53013755891813652</v>
      </c>
      <c r="M174" s="651">
        <f t="shared" ref="M174:M180" si="37">+G174/K174-1</f>
        <v>-0.60378218671707562</v>
      </c>
      <c r="N174" s="642">
        <f>SUBTOTAL(9,N150:N173)</f>
        <v>10041319.82</v>
      </c>
      <c r="O174" s="641">
        <v>3.1725894177469294E-2</v>
      </c>
      <c r="P174" s="641">
        <f t="shared" ref="P174:P180" si="38">+I174/N174-1</f>
        <v>0.15704526877623137</v>
      </c>
    </row>
    <row r="175" spans="1:19" x14ac:dyDescent="0.25">
      <c r="A175" s="621" t="s">
        <v>790</v>
      </c>
      <c r="B175" s="486" t="s">
        <v>659</v>
      </c>
      <c r="C175" s="484">
        <v>5789085.3399999999</v>
      </c>
      <c r="D175" s="484">
        <v>5845104.5199999996</v>
      </c>
      <c r="E175" s="484">
        <v>502125.01</v>
      </c>
      <c r="F175" s="70">
        <f t="shared" si="30"/>
        <v>8.5905223470666023E-2</v>
      </c>
      <c r="G175" s="484">
        <v>502125.01</v>
      </c>
      <c r="H175" s="70">
        <f t="shared" si="33"/>
        <v>8.5905223470666023E-2</v>
      </c>
      <c r="I175" s="484">
        <v>486885.01</v>
      </c>
      <c r="J175" s="145">
        <f t="shared" si="34"/>
        <v>8.3297913379314567E-2</v>
      </c>
      <c r="K175" s="171">
        <v>466728</v>
      </c>
      <c r="L175" s="164">
        <v>0.10189813528145931</v>
      </c>
      <c r="M175" s="527">
        <f t="shared" si="37"/>
        <v>7.5840768070482234E-2</v>
      </c>
      <c r="N175" s="171">
        <v>438974.06</v>
      </c>
      <c r="O175" s="164">
        <v>9.5838771513454171E-2</v>
      </c>
      <c r="P175" s="164">
        <f t="shared" si="38"/>
        <v>0.10914300949810118</v>
      </c>
    </row>
    <row r="176" spans="1:19" x14ac:dyDescent="0.25">
      <c r="A176" s="621" t="s">
        <v>660</v>
      </c>
      <c r="B176" s="33" t="s">
        <v>662</v>
      </c>
      <c r="C176" s="484">
        <v>22436445.48</v>
      </c>
      <c r="D176" s="484">
        <v>10984283.01</v>
      </c>
      <c r="E176" s="484">
        <v>0</v>
      </c>
      <c r="F176" s="41">
        <f t="shared" ref="F176:F200" si="39">+E176/D176</f>
        <v>0</v>
      </c>
      <c r="G176" s="484">
        <v>0</v>
      </c>
      <c r="H176" s="41">
        <f t="shared" si="33"/>
        <v>0</v>
      </c>
      <c r="I176" s="484">
        <v>0</v>
      </c>
      <c r="J176" s="145">
        <f t="shared" si="34"/>
        <v>0</v>
      </c>
      <c r="K176" s="171">
        <v>0</v>
      </c>
      <c r="L176" s="164">
        <v>0</v>
      </c>
      <c r="M176" s="527" t="s">
        <v>127</v>
      </c>
      <c r="N176" s="171">
        <v>0</v>
      </c>
      <c r="O176" s="164">
        <v>0</v>
      </c>
      <c r="P176" s="164" t="s">
        <v>127</v>
      </c>
    </row>
    <row r="177" spans="1:16" x14ac:dyDescent="0.25">
      <c r="A177" s="621" t="s">
        <v>661</v>
      </c>
      <c r="B177" s="33" t="s">
        <v>663</v>
      </c>
      <c r="C177" s="484">
        <v>6874744.6100000003</v>
      </c>
      <c r="D177" s="484">
        <v>6456887.0800000001</v>
      </c>
      <c r="E177" s="484">
        <v>2237643.23</v>
      </c>
      <c r="F177" s="41">
        <f t="shared" si="39"/>
        <v>0.3465513957849794</v>
      </c>
      <c r="G177" s="484">
        <v>602643.22</v>
      </c>
      <c r="H177" s="41">
        <f t="shared" si="33"/>
        <v>9.3333399288748287E-2</v>
      </c>
      <c r="I177" s="484">
        <v>50513.85</v>
      </c>
      <c r="J177" s="145">
        <f t="shared" si="34"/>
        <v>7.8232512624334134E-3</v>
      </c>
      <c r="K177" s="171">
        <v>0</v>
      </c>
      <c r="L177" s="164">
        <v>0</v>
      </c>
      <c r="M177" s="527" t="s">
        <v>127</v>
      </c>
      <c r="N177" s="171">
        <v>0</v>
      </c>
      <c r="O177" s="164">
        <v>0</v>
      </c>
      <c r="P177" s="164" t="s">
        <v>127</v>
      </c>
    </row>
    <row r="178" spans="1:16" x14ac:dyDescent="0.25">
      <c r="A178" s="622" t="s">
        <v>664</v>
      </c>
      <c r="B178" s="34" t="s">
        <v>665</v>
      </c>
      <c r="C178" s="484">
        <v>2743104</v>
      </c>
      <c r="D178" s="484">
        <v>3182252.23</v>
      </c>
      <c r="E178" s="484">
        <v>760976.63</v>
      </c>
      <c r="F178" s="263">
        <f t="shared" si="39"/>
        <v>0.23913146256165874</v>
      </c>
      <c r="G178" s="484">
        <v>758012.13</v>
      </c>
      <c r="H178" s="263">
        <f t="shared" si="33"/>
        <v>0.23819988964231162</v>
      </c>
      <c r="I178" s="484">
        <v>0</v>
      </c>
      <c r="J178" s="170">
        <f t="shared" si="34"/>
        <v>0</v>
      </c>
      <c r="K178" s="171">
        <v>49046.5</v>
      </c>
      <c r="L178" s="164">
        <v>1.4319871127495496E-2</v>
      </c>
      <c r="M178" s="527">
        <f t="shared" si="37"/>
        <v>14.454968856085552</v>
      </c>
      <c r="N178" s="171">
        <v>0</v>
      </c>
      <c r="O178" s="164">
        <v>0</v>
      </c>
      <c r="P178" s="164" t="s">
        <v>127</v>
      </c>
    </row>
    <row r="179" spans="1:16" x14ac:dyDescent="0.25">
      <c r="A179" s="622" t="s">
        <v>666</v>
      </c>
      <c r="B179" s="34" t="s">
        <v>667</v>
      </c>
      <c r="C179" s="484">
        <v>36549586.859999999</v>
      </c>
      <c r="D179" s="484">
        <v>36474038.490000002</v>
      </c>
      <c r="E179" s="484">
        <v>7565000</v>
      </c>
      <c r="F179" s="263">
        <f t="shared" si="39"/>
        <v>0.20740779779771515</v>
      </c>
      <c r="G179" s="484">
        <v>7545000</v>
      </c>
      <c r="H179" s="263">
        <f t="shared" si="33"/>
        <v>0.20685946257551366</v>
      </c>
      <c r="I179" s="484">
        <v>7525000</v>
      </c>
      <c r="J179" s="170">
        <f t="shared" si="34"/>
        <v>0.20631112735331217</v>
      </c>
      <c r="K179" s="171">
        <v>5500000</v>
      </c>
      <c r="L179" s="164">
        <v>0.15334691146441959</v>
      </c>
      <c r="M179" s="527">
        <f t="shared" si="37"/>
        <v>0.37181818181818183</v>
      </c>
      <c r="N179" s="171">
        <v>5500000</v>
      </c>
      <c r="O179" s="164">
        <v>0.15334691146441959</v>
      </c>
      <c r="P179" s="164">
        <f t="shared" si="38"/>
        <v>0.36818181818181817</v>
      </c>
    </row>
    <row r="180" spans="1:16" x14ac:dyDescent="0.25">
      <c r="A180" s="632" t="s">
        <v>668</v>
      </c>
      <c r="B180" s="558" t="s">
        <v>669</v>
      </c>
      <c r="C180" s="484">
        <v>1962280</v>
      </c>
      <c r="D180" s="484">
        <v>1657500</v>
      </c>
      <c r="E180" s="484">
        <v>1111000.32</v>
      </c>
      <c r="F180" s="386">
        <f t="shared" si="39"/>
        <v>0.67028676923076924</v>
      </c>
      <c r="G180" s="484">
        <v>969000</v>
      </c>
      <c r="H180" s="386">
        <f t="shared" si="33"/>
        <v>0.58461538461538465</v>
      </c>
      <c r="I180" s="484">
        <v>0</v>
      </c>
      <c r="J180" s="401">
        <f t="shared" si="34"/>
        <v>0</v>
      </c>
      <c r="K180" s="171">
        <v>2910</v>
      </c>
      <c r="L180" s="164">
        <v>1.5115391208140494E-3</v>
      </c>
      <c r="M180" s="527">
        <f t="shared" si="37"/>
        <v>331.98969072164948</v>
      </c>
      <c r="N180" s="171">
        <v>660</v>
      </c>
      <c r="O180" s="164">
        <v>3.4282330575164012E-4</v>
      </c>
      <c r="P180" s="164">
        <f t="shared" si="38"/>
        <v>-1</v>
      </c>
    </row>
    <row r="181" spans="1:16" ht="14.4" thickBot="1" x14ac:dyDescent="0.3">
      <c r="A181" s="616" t="s">
        <v>19</v>
      </c>
      <c r="K181" s="673"/>
      <c r="L181" s="673"/>
      <c r="M181" s="673"/>
      <c r="N181" s="673"/>
      <c r="O181" s="673"/>
      <c r="P181" s="673"/>
    </row>
    <row r="182" spans="1:16" ht="12.75" customHeight="1" x14ac:dyDescent="0.25">
      <c r="A182" s="617" t="s">
        <v>735</v>
      </c>
      <c r="C182" s="156" t="s">
        <v>826</v>
      </c>
      <c r="D182" s="711" t="s">
        <v>828</v>
      </c>
      <c r="E182" s="709"/>
      <c r="F182" s="709"/>
      <c r="G182" s="709"/>
      <c r="H182" s="709"/>
      <c r="I182" s="709"/>
      <c r="J182" s="710"/>
      <c r="K182" s="720" t="s">
        <v>829</v>
      </c>
      <c r="L182" s="718"/>
      <c r="M182" s="718"/>
      <c r="N182" s="718"/>
      <c r="O182" s="718"/>
      <c r="P182" s="721"/>
    </row>
    <row r="183" spans="1:16" ht="12.75" customHeight="1" x14ac:dyDescent="0.25">
      <c r="A183" s="617" t="s">
        <v>146</v>
      </c>
      <c r="C183" s="149">
        <v>1</v>
      </c>
      <c r="D183" s="140">
        <v>2</v>
      </c>
      <c r="E183" s="79">
        <v>3</v>
      </c>
      <c r="F183" s="80" t="s">
        <v>36</v>
      </c>
      <c r="G183" s="79">
        <v>4</v>
      </c>
      <c r="H183" s="80" t="s">
        <v>37</v>
      </c>
      <c r="I183" s="79">
        <v>5</v>
      </c>
      <c r="J183" s="141" t="s">
        <v>38</v>
      </c>
      <c r="K183" s="678" t="s">
        <v>521</v>
      </c>
      <c r="L183" s="677" t="s">
        <v>522</v>
      </c>
      <c r="M183" s="677" t="s">
        <v>523</v>
      </c>
      <c r="N183" s="678" t="s">
        <v>39</v>
      </c>
      <c r="O183" s="677" t="s">
        <v>40</v>
      </c>
      <c r="P183" s="680" t="s">
        <v>350</v>
      </c>
    </row>
    <row r="184" spans="1:16" ht="14.1" customHeight="1" x14ac:dyDescent="0.25">
      <c r="A184" s="626"/>
      <c r="B184" s="2" t="s">
        <v>411</v>
      </c>
      <c r="C184" s="233" t="s">
        <v>13</v>
      </c>
      <c r="D184" s="234" t="s">
        <v>14</v>
      </c>
      <c r="E184" s="81" t="s">
        <v>15</v>
      </c>
      <c r="F184" s="81" t="s">
        <v>18</v>
      </c>
      <c r="G184" s="81" t="s">
        <v>16</v>
      </c>
      <c r="H184" s="81" t="s">
        <v>18</v>
      </c>
      <c r="I184" s="81" t="s">
        <v>17</v>
      </c>
      <c r="J184" s="105" t="s">
        <v>18</v>
      </c>
      <c r="K184" s="646" t="s">
        <v>16</v>
      </c>
      <c r="L184" s="646" t="s">
        <v>18</v>
      </c>
      <c r="M184" s="647" t="s">
        <v>823</v>
      </c>
      <c r="N184" s="648" t="s">
        <v>17</v>
      </c>
      <c r="O184" s="646" t="s">
        <v>18</v>
      </c>
      <c r="P184" s="650" t="s">
        <v>823</v>
      </c>
    </row>
    <row r="185" spans="1:16" x14ac:dyDescent="0.25">
      <c r="A185" s="621" t="s">
        <v>670</v>
      </c>
      <c r="B185" s="34" t="s">
        <v>671</v>
      </c>
      <c r="C185" s="484">
        <v>10350043.93</v>
      </c>
      <c r="D185" s="484">
        <v>9649843.4100000001</v>
      </c>
      <c r="E185" s="484">
        <v>7157220.1799999997</v>
      </c>
      <c r="F185" s="41">
        <f t="shared" si="39"/>
        <v>0.7416928830765348</v>
      </c>
      <c r="G185" s="484">
        <v>7157220.1799999997</v>
      </c>
      <c r="H185" s="41">
        <f t="shared" si="33"/>
        <v>0.7416928830765348</v>
      </c>
      <c r="I185" s="484">
        <v>5078000</v>
      </c>
      <c r="J185" s="145">
        <f t="shared" si="34"/>
        <v>0.52622615562214603</v>
      </c>
      <c r="K185" s="171">
        <v>39000</v>
      </c>
      <c r="L185" s="164">
        <v>3.7105501126590088E-3</v>
      </c>
      <c r="M185" s="527">
        <f>+G185/K185-1</f>
        <v>182.51846615384613</v>
      </c>
      <c r="N185" s="171">
        <v>39000</v>
      </c>
      <c r="O185" s="164">
        <v>3.7105501126590088E-3</v>
      </c>
      <c r="P185" s="164">
        <f t="shared" ref="P185:P214" si="40">+I185/N185-1</f>
        <v>129.2051282051282</v>
      </c>
    </row>
    <row r="186" spans="1:16" x14ac:dyDescent="0.25">
      <c r="A186" s="622" t="s">
        <v>672</v>
      </c>
      <c r="B186" s="34" t="s">
        <v>673</v>
      </c>
      <c r="C186" s="484">
        <v>993800.67</v>
      </c>
      <c r="D186" s="484">
        <v>975850.32</v>
      </c>
      <c r="E186" s="484">
        <v>315231.21999999997</v>
      </c>
      <c r="F186" s="263">
        <f t="shared" si="39"/>
        <v>0.32303234782973683</v>
      </c>
      <c r="G186" s="484">
        <v>259150.22</v>
      </c>
      <c r="H186" s="263">
        <f t="shared" si="33"/>
        <v>0.26556349338492813</v>
      </c>
      <c r="I186" s="484">
        <v>8388.2000000000007</v>
      </c>
      <c r="J186" s="170">
        <f t="shared" si="34"/>
        <v>8.5957854684107719E-3</v>
      </c>
      <c r="K186" s="171">
        <v>57691.82</v>
      </c>
      <c r="L186" s="164">
        <v>5.6198787377723887E-2</v>
      </c>
      <c r="M186" s="527">
        <f>+G186/K186-1</f>
        <v>3.4919751188296715</v>
      </c>
      <c r="N186" s="171">
        <v>4343.8999999999996</v>
      </c>
      <c r="O186" s="164">
        <v>4.2314822532916237E-3</v>
      </c>
      <c r="P186" s="164">
        <f t="shared" si="40"/>
        <v>0.93102971983701321</v>
      </c>
    </row>
    <row r="187" spans="1:16" x14ac:dyDescent="0.25">
      <c r="A187" s="622" t="s">
        <v>674</v>
      </c>
      <c r="B187" s="34" t="s">
        <v>675</v>
      </c>
      <c r="C187" s="484">
        <v>4754764.68</v>
      </c>
      <c r="D187" s="484">
        <v>4612121.74</v>
      </c>
      <c r="E187" s="484">
        <v>520305.98</v>
      </c>
      <c r="F187" s="263">
        <f t="shared" si="39"/>
        <v>0.11281271599738821</v>
      </c>
      <c r="G187" s="484">
        <v>289864.75</v>
      </c>
      <c r="H187" s="263">
        <f t="shared" si="33"/>
        <v>6.2848460283704471E-2</v>
      </c>
      <c r="I187" s="484">
        <v>21854.18</v>
      </c>
      <c r="J187" s="170">
        <f t="shared" si="34"/>
        <v>4.7384221909112052E-3</v>
      </c>
      <c r="K187" s="171">
        <v>0</v>
      </c>
      <c r="L187" s="164">
        <v>0</v>
      </c>
      <c r="M187" s="527" t="s">
        <v>127</v>
      </c>
      <c r="N187" s="171">
        <v>0</v>
      </c>
      <c r="O187" s="164">
        <v>0</v>
      </c>
      <c r="P187" s="164" t="s">
        <v>127</v>
      </c>
    </row>
    <row r="188" spans="1:16" x14ac:dyDescent="0.25">
      <c r="A188" s="622" t="s">
        <v>676</v>
      </c>
      <c r="B188" s="34" t="s">
        <v>678</v>
      </c>
      <c r="C188" s="484">
        <v>150634460.06</v>
      </c>
      <c r="D188" s="484">
        <v>193478790.41</v>
      </c>
      <c r="E188" s="484">
        <v>3616753.14</v>
      </c>
      <c r="F188" s="263">
        <f t="shared" si="39"/>
        <v>1.8693279673372754E-2</v>
      </c>
      <c r="G188" s="484">
        <v>3616753.14</v>
      </c>
      <c r="H188" s="263">
        <f t="shared" si="33"/>
        <v>1.8693279673372754E-2</v>
      </c>
      <c r="I188" s="484">
        <v>0</v>
      </c>
      <c r="J188" s="170">
        <f t="shared" si="34"/>
        <v>0</v>
      </c>
      <c r="K188" s="171">
        <v>53356.1</v>
      </c>
      <c r="L188" s="164">
        <v>3.6799584239357881E-4</v>
      </c>
      <c r="M188" s="527">
        <f t="shared" ref="M188:M193" si="41">+G188/K188-1</f>
        <v>66.785185573908137</v>
      </c>
      <c r="N188" s="171">
        <v>0</v>
      </c>
      <c r="O188" s="164">
        <v>0</v>
      </c>
      <c r="P188" s="164" t="s">
        <v>127</v>
      </c>
    </row>
    <row r="189" spans="1:16" x14ac:dyDescent="0.25">
      <c r="A189" s="622" t="s">
        <v>677</v>
      </c>
      <c r="B189" s="34" t="s">
        <v>679</v>
      </c>
      <c r="C189" s="484">
        <v>15654064</v>
      </c>
      <c r="D189" s="484">
        <v>3268088</v>
      </c>
      <c r="E189" s="484">
        <v>0</v>
      </c>
      <c r="F189" s="263">
        <f t="shared" si="39"/>
        <v>0</v>
      </c>
      <c r="G189" s="484">
        <v>0</v>
      </c>
      <c r="H189" s="263">
        <f t="shared" si="33"/>
        <v>0</v>
      </c>
      <c r="I189" s="484">
        <v>0</v>
      </c>
      <c r="J189" s="170">
        <f t="shared" si="34"/>
        <v>0</v>
      </c>
      <c r="K189" s="171">
        <v>0</v>
      </c>
      <c r="L189" s="164">
        <v>0</v>
      </c>
      <c r="M189" s="527" t="s">
        <v>127</v>
      </c>
      <c r="N189" s="171">
        <v>0</v>
      </c>
      <c r="O189" s="164">
        <v>0</v>
      </c>
      <c r="P189" s="164" t="s">
        <v>127</v>
      </c>
    </row>
    <row r="190" spans="1:16" x14ac:dyDescent="0.25">
      <c r="A190" s="622" t="s">
        <v>791</v>
      </c>
      <c r="B190" s="34" t="s">
        <v>738</v>
      </c>
      <c r="C190" s="484"/>
      <c r="D190" s="484"/>
      <c r="E190" s="484"/>
      <c r="F190" s="263" t="s">
        <v>127</v>
      </c>
      <c r="G190" s="484"/>
      <c r="H190" s="263" t="s">
        <v>127</v>
      </c>
      <c r="I190" s="484"/>
      <c r="J190" s="170" t="s">
        <v>127</v>
      </c>
      <c r="K190" s="171"/>
      <c r="L190" s="164"/>
      <c r="M190" s="527" t="s">
        <v>127</v>
      </c>
      <c r="N190" s="171">
        <v>0</v>
      </c>
      <c r="O190" s="164" t="s">
        <v>127</v>
      </c>
      <c r="P190" s="164" t="s">
        <v>127</v>
      </c>
    </row>
    <row r="191" spans="1:16" x14ac:dyDescent="0.25">
      <c r="A191" s="622" t="s">
        <v>809</v>
      </c>
      <c r="B191" s="34" t="s">
        <v>811</v>
      </c>
      <c r="C191" s="484">
        <v>1888721.52</v>
      </c>
      <c r="D191" s="484">
        <v>2545038.67</v>
      </c>
      <c r="E191" s="484">
        <v>291200</v>
      </c>
      <c r="F191" s="263">
        <f t="shared" si="39"/>
        <v>0.11441869368531049</v>
      </c>
      <c r="G191" s="484">
        <v>291200</v>
      </c>
      <c r="H191" s="263">
        <f t="shared" si="33"/>
        <v>0.11441869368531049</v>
      </c>
      <c r="I191" s="484">
        <v>0</v>
      </c>
      <c r="J191" s="170">
        <f t="shared" si="34"/>
        <v>0</v>
      </c>
      <c r="K191" s="171"/>
      <c r="L191" s="164"/>
      <c r="M191" s="527" t="s">
        <v>127</v>
      </c>
      <c r="N191" s="171">
        <v>0</v>
      </c>
      <c r="O191" s="164" t="s">
        <v>127</v>
      </c>
      <c r="P191" s="164" t="s">
        <v>127</v>
      </c>
    </row>
    <row r="192" spans="1:16" x14ac:dyDescent="0.25">
      <c r="A192" s="622" t="s">
        <v>792</v>
      </c>
      <c r="B192" s="34" t="s">
        <v>680</v>
      </c>
      <c r="C192" s="484">
        <v>41416900.460000001</v>
      </c>
      <c r="D192" s="484">
        <v>32750836.68</v>
      </c>
      <c r="E192" s="484">
        <v>11891582</v>
      </c>
      <c r="F192" s="263">
        <f t="shared" si="39"/>
        <v>0.36309246436021125</v>
      </c>
      <c r="G192" s="484">
        <v>11891582</v>
      </c>
      <c r="H192" s="263">
        <f t="shared" si="33"/>
        <v>0.36309246436021125</v>
      </c>
      <c r="I192" s="484">
        <v>0</v>
      </c>
      <c r="J192" s="170">
        <f t="shared" si="34"/>
        <v>0</v>
      </c>
      <c r="K192" s="171">
        <v>16237256.359999999</v>
      </c>
      <c r="L192" s="164">
        <v>0.47209522502934853</v>
      </c>
      <c r="M192" s="527">
        <f t="shared" si="41"/>
        <v>-0.26763600103681551</v>
      </c>
      <c r="N192" s="171">
        <v>0</v>
      </c>
      <c r="O192" s="164">
        <v>0</v>
      </c>
      <c r="P192" s="164" t="s">
        <v>127</v>
      </c>
    </row>
    <row r="193" spans="1:16" x14ac:dyDescent="0.25">
      <c r="A193" s="632" t="s">
        <v>681</v>
      </c>
      <c r="B193" s="558" t="s">
        <v>682</v>
      </c>
      <c r="C193" s="484">
        <v>1507477</v>
      </c>
      <c r="D193" s="484">
        <v>1489364.1</v>
      </c>
      <c r="E193" s="484">
        <v>445219.69</v>
      </c>
      <c r="F193" s="386">
        <f t="shared" si="39"/>
        <v>0.29893273914686136</v>
      </c>
      <c r="G193" s="484">
        <v>223197.4</v>
      </c>
      <c r="H193" s="386">
        <f t="shared" si="33"/>
        <v>0.14986087015257046</v>
      </c>
      <c r="I193" s="484">
        <v>54015.45</v>
      </c>
      <c r="J193" s="401">
        <f t="shared" si="34"/>
        <v>3.6267458037963982E-2</v>
      </c>
      <c r="K193" s="171">
        <v>116981.77</v>
      </c>
      <c r="L193" s="164">
        <v>7.2515713737015097E-2</v>
      </c>
      <c r="M193" s="527">
        <f t="shared" si="41"/>
        <v>0.90796736961665037</v>
      </c>
      <c r="N193" s="171">
        <v>50981.77</v>
      </c>
      <c r="O193" s="164">
        <v>3.1603038995959322E-2</v>
      </c>
      <c r="P193" s="164">
        <f t="shared" si="40"/>
        <v>5.950519175775959E-2</v>
      </c>
    </row>
    <row r="194" spans="1:16" x14ac:dyDescent="0.25">
      <c r="A194" s="620" t="s">
        <v>818</v>
      </c>
      <c r="B194" s="474" t="s">
        <v>121</v>
      </c>
      <c r="C194" s="192">
        <f>SUM(C175:C180,C185:C193)</f>
        <v>303555478.61000001</v>
      </c>
      <c r="D194" s="198">
        <f>SUM(D175:D180,D185:D193)</f>
        <v>313369998.66000003</v>
      </c>
      <c r="E194" s="194">
        <f>SUM(E175:E180,E185:E193)</f>
        <v>36414257.399999999</v>
      </c>
      <c r="F194" s="82">
        <f t="shared" si="39"/>
        <v>0.11620211748320143</v>
      </c>
      <c r="G194" s="194">
        <f>SUM(G175:G180,G185:G193)</f>
        <v>34105748.049999997</v>
      </c>
      <c r="H194" s="82">
        <f t="shared" si="33"/>
        <v>0.10883539648287784</v>
      </c>
      <c r="I194" s="194">
        <f>SUM(I175:I180,I185:I193)</f>
        <v>13224656.689999998</v>
      </c>
      <c r="J194" s="162">
        <f t="shared" si="34"/>
        <v>4.2201412855569741E-2</v>
      </c>
      <c r="K194" s="642">
        <f>SUM(K175:K193)</f>
        <v>22522970.550000001</v>
      </c>
      <c r="L194" s="641">
        <v>7.5749387143632926E-2</v>
      </c>
      <c r="M194" s="651">
        <f t="shared" ref="M194:M200" si="42">+G194/K194-1</f>
        <v>0.51426509102281792</v>
      </c>
      <c r="N194" s="642">
        <f>SUBTOTAL(9,N175:N193)</f>
        <v>6033959.7299999995</v>
      </c>
      <c r="O194" s="641">
        <v>2.0293448885092144E-2</v>
      </c>
      <c r="P194" s="641">
        <f t="shared" ref="P194" si="43">+I194/N194-1</f>
        <v>1.1917044994929058</v>
      </c>
    </row>
    <row r="195" spans="1:16" x14ac:dyDescent="0.25">
      <c r="A195" s="621" t="s">
        <v>683</v>
      </c>
      <c r="B195" s="33" t="s">
        <v>111</v>
      </c>
      <c r="C195" s="484">
        <v>23871191.34</v>
      </c>
      <c r="D195" s="484">
        <v>23801208.23</v>
      </c>
      <c r="E195" s="484">
        <v>2275668.6800000002</v>
      </c>
      <c r="F195" s="41">
        <f t="shared" si="39"/>
        <v>9.5611477283395044E-2</v>
      </c>
      <c r="G195" s="484">
        <v>1668668.68</v>
      </c>
      <c r="H195" s="41">
        <f t="shared" si="33"/>
        <v>7.0108570282442328E-2</v>
      </c>
      <c r="I195" s="484">
        <v>1538174.52</v>
      </c>
      <c r="J195" s="145">
        <f t="shared" si="34"/>
        <v>6.4625900716301574E-2</v>
      </c>
      <c r="K195" s="171">
        <v>4072162.67</v>
      </c>
      <c r="L195" s="164">
        <v>0.17930682043414703</v>
      </c>
      <c r="M195" s="527">
        <f t="shared" si="42"/>
        <v>-0.5902254366474019</v>
      </c>
      <c r="N195" s="171">
        <v>2089839.48</v>
      </c>
      <c r="O195" s="164">
        <v>9.2020506729057358E-2</v>
      </c>
      <c r="P195" s="164">
        <f t="shared" si="40"/>
        <v>-0.26397480059090472</v>
      </c>
    </row>
    <row r="196" spans="1:16" x14ac:dyDescent="0.25">
      <c r="A196" s="621" t="s">
        <v>684</v>
      </c>
      <c r="B196" s="33" t="s">
        <v>685</v>
      </c>
      <c r="C196" s="484">
        <v>6957425.8899999997</v>
      </c>
      <c r="D196" s="484">
        <v>6555581.0300000003</v>
      </c>
      <c r="E196" s="484">
        <v>913510.98</v>
      </c>
      <c r="F196" s="41">
        <f t="shared" si="39"/>
        <v>0.13934859104319544</v>
      </c>
      <c r="G196" s="484">
        <v>681510.98</v>
      </c>
      <c r="H196" s="41">
        <f t="shared" si="33"/>
        <v>0.10395889805666851</v>
      </c>
      <c r="I196" s="484">
        <v>182674.23</v>
      </c>
      <c r="J196" s="145">
        <f t="shared" si="34"/>
        <v>2.7865452225216414E-2</v>
      </c>
      <c r="K196" s="171">
        <v>435805.65</v>
      </c>
      <c r="L196" s="164">
        <v>5.9405006406374757E-2</v>
      </c>
      <c r="M196" s="527">
        <f>+G196/K196-1</f>
        <v>0.56379565065299153</v>
      </c>
      <c r="N196" s="171">
        <v>161053.76999999999</v>
      </c>
      <c r="O196" s="164">
        <v>2.1953364392179875E-2</v>
      </c>
      <c r="P196" s="164">
        <f t="shared" si="40"/>
        <v>0.13424373735554296</v>
      </c>
    </row>
    <row r="197" spans="1:16" x14ac:dyDescent="0.25">
      <c r="A197" s="622" t="s">
        <v>686</v>
      </c>
      <c r="B197" s="34" t="s">
        <v>687</v>
      </c>
      <c r="C197" s="484">
        <v>53691577.159999996</v>
      </c>
      <c r="D197" s="484">
        <v>52736244.530000001</v>
      </c>
      <c r="E197" s="484">
        <v>9182620.1699999999</v>
      </c>
      <c r="F197" s="41">
        <f t="shared" si="39"/>
        <v>0.17412351318980052</v>
      </c>
      <c r="G197" s="484">
        <v>7465994.96</v>
      </c>
      <c r="H197" s="41">
        <f t="shared" si="33"/>
        <v>0.14157236690892597</v>
      </c>
      <c r="I197" s="484">
        <v>2618344.69</v>
      </c>
      <c r="J197" s="145">
        <f t="shared" si="34"/>
        <v>4.9649813204095436E-2</v>
      </c>
      <c r="K197" s="171">
        <v>7587855.3899999997</v>
      </c>
      <c r="L197" s="164">
        <v>0.14491028944151935</v>
      </c>
      <c r="M197" s="527">
        <f t="shared" si="42"/>
        <v>-1.6059930472660189E-2</v>
      </c>
      <c r="N197" s="171">
        <v>2214250.98</v>
      </c>
      <c r="O197" s="164">
        <v>4.2287014435045504E-2</v>
      </c>
      <c r="P197" s="164">
        <f t="shared" si="40"/>
        <v>0.18249679627555127</v>
      </c>
    </row>
    <row r="198" spans="1:16" x14ac:dyDescent="0.25">
      <c r="A198" s="622" t="s">
        <v>688</v>
      </c>
      <c r="B198" s="34" t="s">
        <v>689</v>
      </c>
      <c r="C198" s="484">
        <v>922312.7</v>
      </c>
      <c r="D198" s="484">
        <v>914734.7</v>
      </c>
      <c r="E198" s="484">
        <v>59993.120000000003</v>
      </c>
      <c r="F198" s="41">
        <f t="shared" si="39"/>
        <v>6.5585267509803674E-2</v>
      </c>
      <c r="G198" s="484">
        <v>59993.120000000003</v>
      </c>
      <c r="H198" s="41">
        <f t="shared" si="33"/>
        <v>6.5585267509803674E-2</v>
      </c>
      <c r="I198" s="484">
        <v>59993.120000000003</v>
      </c>
      <c r="J198" s="145">
        <f t="shared" si="34"/>
        <v>6.5585267509803674E-2</v>
      </c>
      <c r="K198" s="171">
        <v>61321.85</v>
      </c>
      <c r="L198" s="164">
        <v>6.9867159784199467E-2</v>
      </c>
      <c r="M198" s="527">
        <f t="shared" si="42"/>
        <v>-2.1668132973809429E-2</v>
      </c>
      <c r="N198" s="171">
        <v>61321.85</v>
      </c>
      <c r="O198" s="164">
        <v>6.9867159784199467E-2</v>
      </c>
      <c r="P198" s="164">
        <f t="shared" si="40"/>
        <v>-2.1668132973809429E-2</v>
      </c>
    </row>
    <row r="199" spans="1:16" x14ac:dyDescent="0.25">
      <c r="A199" s="622" t="s">
        <v>690</v>
      </c>
      <c r="B199" s="34" t="s">
        <v>691</v>
      </c>
      <c r="C199" s="484">
        <v>4515330.0599999996</v>
      </c>
      <c r="D199" s="484">
        <v>4526530.0599999996</v>
      </c>
      <c r="E199" s="484">
        <v>1175689.8899999999</v>
      </c>
      <c r="F199" s="41">
        <f t="shared" si="39"/>
        <v>0.25973314534886793</v>
      </c>
      <c r="G199" s="484">
        <v>915096.34</v>
      </c>
      <c r="H199" s="41">
        <f t="shared" si="33"/>
        <v>0.20216287705377572</v>
      </c>
      <c r="I199" s="484">
        <v>267427.52</v>
      </c>
      <c r="J199" s="145">
        <f t="shared" si="34"/>
        <v>5.9080027406246814E-2</v>
      </c>
      <c r="K199" s="171">
        <v>400645.22</v>
      </c>
      <c r="L199" s="164">
        <v>9.5208100478350544E-2</v>
      </c>
      <c r="M199" s="527">
        <f t="shared" si="42"/>
        <v>1.2840565525778644</v>
      </c>
      <c r="N199" s="171">
        <v>249228.95</v>
      </c>
      <c r="O199" s="164">
        <v>5.9226002780499429E-2</v>
      </c>
      <c r="P199" s="164">
        <f t="shared" si="40"/>
        <v>7.3019486700882874E-2</v>
      </c>
    </row>
    <row r="200" spans="1:16" x14ac:dyDescent="0.25">
      <c r="A200" s="622" t="s">
        <v>692</v>
      </c>
      <c r="B200" s="34" t="s">
        <v>693</v>
      </c>
      <c r="C200" s="484">
        <v>7548309.2699999996</v>
      </c>
      <c r="D200" s="484">
        <v>7804392.1799999997</v>
      </c>
      <c r="E200" s="484">
        <v>1646269.38</v>
      </c>
      <c r="F200" s="41">
        <f t="shared" si="39"/>
        <v>0.21094139582308893</v>
      </c>
      <c r="G200" s="484">
        <v>961830.98</v>
      </c>
      <c r="H200" s="41">
        <f t="shared" si="33"/>
        <v>0.1232422663823642</v>
      </c>
      <c r="I200" s="484">
        <v>454295.17</v>
      </c>
      <c r="J200" s="145">
        <f t="shared" si="34"/>
        <v>5.8210192353506253E-2</v>
      </c>
      <c r="K200" s="171">
        <v>1175986.42</v>
      </c>
      <c r="L200" s="164">
        <v>0.16291100988189838</v>
      </c>
      <c r="M200" s="527">
        <f t="shared" si="42"/>
        <v>-0.18210706888945194</v>
      </c>
      <c r="N200" s="171">
        <v>449929.17</v>
      </c>
      <c r="O200" s="164">
        <v>6.232930432991253E-2</v>
      </c>
      <c r="P200" s="164">
        <f t="shared" si="40"/>
        <v>9.7037495924081618E-3</v>
      </c>
    </row>
    <row r="201" spans="1:16" x14ac:dyDescent="0.25">
      <c r="A201" s="622" t="s">
        <v>694</v>
      </c>
      <c r="B201" s="34" t="s">
        <v>695</v>
      </c>
      <c r="C201" s="484">
        <v>1128377.3799999999</v>
      </c>
      <c r="D201" s="484">
        <v>1128377.3799999999</v>
      </c>
      <c r="E201" s="484">
        <v>0</v>
      </c>
      <c r="F201" s="41" t="s">
        <v>127</v>
      </c>
      <c r="G201" s="484">
        <v>0</v>
      </c>
      <c r="H201" s="41" t="s">
        <v>127</v>
      </c>
      <c r="I201" s="484">
        <v>0</v>
      </c>
      <c r="J201" s="145" t="s">
        <v>127</v>
      </c>
      <c r="K201" s="171">
        <v>0</v>
      </c>
      <c r="L201" s="164" t="s">
        <v>127</v>
      </c>
      <c r="M201" s="528" t="s">
        <v>127</v>
      </c>
      <c r="N201" s="171">
        <v>0</v>
      </c>
      <c r="O201" s="164" t="s">
        <v>127</v>
      </c>
      <c r="P201" s="164"/>
    </row>
    <row r="202" spans="1:16" x14ac:dyDescent="0.25">
      <c r="A202" s="622" t="s">
        <v>696</v>
      </c>
      <c r="B202" s="34" t="s">
        <v>697</v>
      </c>
      <c r="C202" s="484">
        <v>2248508.67</v>
      </c>
      <c r="D202" s="484">
        <v>2223508.67</v>
      </c>
      <c r="E202" s="484">
        <v>242152.29</v>
      </c>
      <c r="F202" s="41">
        <f t="shared" ref="F202:F216" si="44">+E202/D202</f>
        <v>0.10890548495140341</v>
      </c>
      <c r="G202" s="484">
        <v>191936.9</v>
      </c>
      <c r="H202" s="41">
        <f t="shared" ref="H202:H216" si="45">+G202/D202</f>
        <v>8.632163327701349E-2</v>
      </c>
      <c r="I202" s="484">
        <v>155788.16</v>
      </c>
      <c r="J202" s="145">
        <f t="shared" ref="J202:J216" si="46">+I202/D202</f>
        <v>7.0064111780594046E-2</v>
      </c>
      <c r="K202" s="171">
        <v>118063.67</v>
      </c>
      <c r="L202" s="164">
        <v>5.3554624420315632E-2</v>
      </c>
      <c r="M202" s="527">
        <f>+G202/K202-1</f>
        <v>0.62570670554286512</v>
      </c>
      <c r="N202" s="171">
        <v>114163.67</v>
      </c>
      <c r="O202" s="164">
        <v>5.1785553246776556E-2</v>
      </c>
      <c r="P202" s="164">
        <f t="shared" si="40"/>
        <v>0.36460364317299887</v>
      </c>
    </row>
    <row r="203" spans="1:16" x14ac:dyDescent="0.25">
      <c r="A203" s="622" t="s">
        <v>698</v>
      </c>
      <c r="B203" s="34" t="s">
        <v>699</v>
      </c>
      <c r="C203" s="484">
        <v>14128474.859999999</v>
      </c>
      <c r="D203" s="484">
        <v>14001712.98</v>
      </c>
      <c r="E203" s="484">
        <v>8831527.1500000004</v>
      </c>
      <c r="F203" s="41">
        <f t="shared" si="44"/>
        <v>0.63074619245623187</v>
      </c>
      <c r="G203" s="484">
        <v>3846750.95</v>
      </c>
      <c r="H203" s="41">
        <f t="shared" si="45"/>
        <v>0.27473430968729945</v>
      </c>
      <c r="I203" s="484">
        <v>702705.8</v>
      </c>
      <c r="J203" s="145">
        <f t="shared" si="46"/>
        <v>5.0187130746341013E-2</v>
      </c>
      <c r="K203" s="171">
        <v>2291273.7599999998</v>
      </c>
      <c r="L203" s="164">
        <v>0.14846211454364494</v>
      </c>
      <c r="M203" s="527">
        <f>+G203/K203-1</f>
        <v>0.67887007530693344</v>
      </c>
      <c r="N203" s="171">
        <v>335697.05</v>
      </c>
      <c r="O203" s="164">
        <v>2.1751348424233558E-2</v>
      </c>
      <c r="P203" s="164">
        <f t="shared" si="40"/>
        <v>1.0932736823275633</v>
      </c>
    </row>
    <row r="204" spans="1:16" x14ac:dyDescent="0.25">
      <c r="A204" s="622" t="s">
        <v>700</v>
      </c>
      <c r="B204" s="34" t="s">
        <v>701</v>
      </c>
      <c r="C204" s="484">
        <v>1036764.12</v>
      </c>
      <c r="D204" s="484">
        <v>1033099.68</v>
      </c>
      <c r="E204" s="484">
        <v>3000</v>
      </c>
      <c r="F204" s="41">
        <f t="shared" si="44"/>
        <v>2.9038824211038376E-3</v>
      </c>
      <c r="G204" s="484">
        <v>0</v>
      </c>
      <c r="H204" s="41">
        <f t="shared" si="45"/>
        <v>0</v>
      </c>
      <c r="I204" s="484">
        <v>0</v>
      </c>
      <c r="J204" s="145">
        <f t="shared" si="46"/>
        <v>0</v>
      </c>
      <c r="K204" s="171">
        <v>0</v>
      </c>
      <c r="L204" s="164">
        <v>0</v>
      </c>
      <c r="M204" s="527" t="s">
        <v>127</v>
      </c>
      <c r="N204" s="171">
        <v>0</v>
      </c>
      <c r="O204" s="164">
        <v>0</v>
      </c>
      <c r="P204" s="164" t="s">
        <v>127</v>
      </c>
    </row>
    <row r="205" spans="1:16" x14ac:dyDescent="0.25">
      <c r="A205" s="622" t="s">
        <v>702</v>
      </c>
      <c r="B205" s="34" t="s">
        <v>703</v>
      </c>
      <c r="C205" s="484">
        <v>20238704.199999999</v>
      </c>
      <c r="D205" s="484">
        <v>21116135.82</v>
      </c>
      <c r="E205" s="484">
        <v>8573563.25</v>
      </c>
      <c r="F205" s="41">
        <f t="shared" si="44"/>
        <v>0.40601951621658017</v>
      </c>
      <c r="G205" s="484">
        <v>8264519.2400000002</v>
      </c>
      <c r="H205" s="41">
        <f t="shared" si="45"/>
        <v>0.39138407284595689</v>
      </c>
      <c r="I205" s="484">
        <v>736044.34</v>
      </c>
      <c r="J205" s="145">
        <f t="shared" si="46"/>
        <v>3.4856961816984562E-2</v>
      </c>
      <c r="K205" s="171">
        <v>5454522.5700000003</v>
      </c>
      <c r="L205" s="164">
        <v>0.32547481750534824</v>
      </c>
      <c r="M205" s="527">
        <f t="shared" ref="M205:M214" si="47">+G205/K205-1</f>
        <v>0.51516821755492348</v>
      </c>
      <c r="N205" s="171">
        <v>693778.07</v>
      </c>
      <c r="O205" s="164">
        <v>4.1398176985169698E-2</v>
      </c>
      <c r="P205" s="164">
        <f t="shared" si="40"/>
        <v>6.0921888176719063E-2</v>
      </c>
    </row>
    <row r="206" spans="1:16" x14ac:dyDescent="0.25">
      <c r="A206" s="622" t="s">
        <v>704</v>
      </c>
      <c r="B206" s="34" t="s">
        <v>705</v>
      </c>
      <c r="C206" s="484">
        <v>24020797.739999998</v>
      </c>
      <c r="D206" s="484">
        <v>22587044.34</v>
      </c>
      <c r="E206" s="484">
        <v>9511236</v>
      </c>
      <c r="F206" s="41">
        <f t="shared" si="44"/>
        <v>0.42109254565708265</v>
      </c>
      <c r="G206" s="484">
        <v>6650919.7300000004</v>
      </c>
      <c r="H206" s="41">
        <f t="shared" si="45"/>
        <v>0.29445728400248056</v>
      </c>
      <c r="I206" s="484">
        <v>428876.78</v>
      </c>
      <c r="J206" s="145">
        <f t="shared" si="46"/>
        <v>1.8987733567268503E-2</v>
      </c>
      <c r="K206" s="171">
        <v>5521446.1299999999</v>
      </c>
      <c r="L206" s="164">
        <v>0.24507351870497571</v>
      </c>
      <c r="M206" s="527">
        <f t="shared" si="47"/>
        <v>0.20456119165288333</v>
      </c>
      <c r="N206" s="171">
        <v>424011.37</v>
      </c>
      <c r="O206" s="164">
        <v>1.882006198561198E-2</v>
      </c>
      <c r="P206" s="164">
        <f t="shared" si="40"/>
        <v>1.1474715878491804E-2</v>
      </c>
    </row>
    <row r="207" spans="1:16" x14ac:dyDescent="0.25">
      <c r="A207" s="622" t="s">
        <v>706</v>
      </c>
      <c r="B207" s="34" t="s">
        <v>707</v>
      </c>
      <c r="C207" s="484">
        <v>44360060.619999997</v>
      </c>
      <c r="D207" s="484">
        <v>46396742.399999999</v>
      </c>
      <c r="E207" s="484">
        <v>1418970.63</v>
      </c>
      <c r="F207" s="41">
        <f t="shared" si="44"/>
        <v>3.0583410743940505E-2</v>
      </c>
      <c r="G207" s="484">
        <v>849554.31</v>
      </c>
      <c r="H207" s="41">
        <f t="shared" si="45"/>
        <v>1.8310645662916198E-2</v>
      </c>
      <c r="I207" s="484">
        <v>0</v>
      </c>
      <c r="J207" s="145">
        <f t="shared" si="46"/>
        <v>0</v>
      </c>
      <c r="K207" s="171">
        <v>0</v>
      </c>
      <c r="L207" s="164">
        <v>0</v>
      </c>
      <c r="M207" s="527" t="s">
        <v>127</v>
      </c>
      <c r="N207" s="171">
        <v>0</v>
      </c>
      <c r="O207" s="164">
        <v>0</v>
      </c>
      <c r="P207" s="164" t="s">
        <v>127</v>
      </c>
    </row>
    <row r="208" spans="1:16" x14ac:dyDescent="0.25">
      <c r="A208" s="622" t="s">
        <v>708</v>
      </c>
      <c r="B208" s="34" t="s">
        <v>709</v>
      </c>
      <c r="C208" s="484">
        <v>38862805.329999998</v>
      </c>
      <c r="D208" s="484">
        <v>25921362.199999999</v>
      </c>
      <c r="E208" s="484">
        <v>0</v>
      </c>
      <c r="F208" s="41">
        <f t="shared" si="44"/>
        <v>0</v>
      </c>
      <c r="G208" s="484">
        <v>0</v>
      </c>
      <c r="H208" s="41">
        <f t="shared" si="45"/>
        <v>0</v>
      </c>
      <c r="I208" s="484">
        <v>0</v>
      </c>
      <c r="J208" s="145">
        <f t="shared" si="46"/>
        <v>0</v>
      </c>
      <c r="K208" s="171">
        <v>0</v>
      </c>
      <c r="L208" s="164">
        <v>0</v>
      </c>
      <c r="M208" s="528" t="s">
        <v>127</v>
      </c>
      <c r="N208" s="171">
        <v>0</v>
      </c>
      <c r="O208" s="164">
        <v>0</v>
      </c>
      <c r="P208" s="164"/>
    </row>
    <row r="209" spans="1:16" x14ac:dyDescent="0.25">
      <c r="A209" s="622" t="s">
        <v>710</v>
      </c>
      <c r="B209" s="34" t="s">
        <v>711</v>
      </c>
      <c r="C209" s="484">
        <v>24554846.010000002</v>
      </c>
      <c r="D209" s="484">
        <v>24227696.739999998</v>
      </c>
      <c r="E209" s="484">
        <v>44.18</v>
      </c>
      <c r="F209" s="41">
        <f t="shared" si="44"/>
        <v>1.8235328134621519E-6</v>
      </c>
      <c r="G209" s="484">
        <v>44.18</v>
      </c>
      <c r="H209" s="41">
        <f t="shared" si="45"/>
        <v>1.8235328134621519E-6</v>
      </c>
      <c r="I209" s="484">
        <v>44.18</v>
      </c>
      <c r="J209" s="145">
        <f t="shared" si="46"/>
        <v>1.8235328134621519E-6</v>
      </c>
      <c r="K209" s="171">
        <v>0</v>
      </c>
      <c r="L209" s="164">
        <v>0</v>
      </c>
      <c r="M209" s="527" t="s">
        <v>127</v>
      </c>
      <c r="N209" s="171">
        <v>0</v>
      </c>
      <c r="O209" s="164">
        <v>0</v>
      </c>
      <c r="P209" s="164" t="s">
        <v>127</v>
      </c>
    </row>
    <row r="210" spans="1:16" x14ac:dyDescent="0.25">
      <c r="A210" s="624" t="s">
        <v>793</v>
      </c>
      <c r="B210" s="34" t="s">
        <v>712</v>
      </c>
      <c r="C210" s="484">
        <v>5375879.29</v>
      </c>
      <c r="D210" s="484">
        <v>5132981.53</v>
      </c>
      <c r="E210" s="484">
        <v>1154916.52</v>
      </c>
      <c r="F210" s="263">
        <f t="shared" si="44"/>
        <v>0.22499915755590102</v>
      </c>
      <c r="G210" s="484">
        <v>1046258.52</v>
      </c>
      <c r="H210" s="263">
        <f t="shared" si="45"/>
        <v>0.20383056394905827</v>
      </c>
      <c r="I210" s="484">
        <v>375429.48</v>
      </c>
      <c r="J210" s="170">
        <f t="shared" si="46"/>
        <v>7.3140625542052154E-2</v>
      </c>
      <c r="K210" s="171">
        <v>372797.29</v>
      </c>
      <c r="L210" s="164">
        <v>6.4020322080098307E-2</v>
      </c>
      <c r="M210" s="527">
        <f t="shared" si="47"/>
        <v>1.8065078477367691</v>
      </c>
      <c r="N210" s="171">
        <v>292151.40000000002</v>
      </c>
      <c r="O210" s="164">
        <v>5.017103725231381E-2</v>
      </c>
      <c r="P210" s="164">
        <f t="shared" si="40"/>
        <v>0.28505110706298153</v>
      </c>
    </row>
    <row r="211" spans="1:16" x14ac:dyDescent="0.25">
      <c r="A211" s="622" t="s">
        <v>713</v>
      </c>
      <c r="B211" s="34" t="s">
        <v>714</v>
      </c>
      <c r="C211" s="484">
        <v>33627256.240000002</v>
      </c>
      <c r="D211" s="484">
        <v>36754179.32</v>
      </c>
      <c r="E211" s="484">
        <v>27136324.5</v>
      </c>
      <c r="F211" s="263">
        <f t="shared" si="44"/>
        <v>0.73831942386028493</v>
      </c>
      <c r="G211" s="484">
        <v>26936904.5</v>
      </c>
      <c r="H211" s="263">
        <f t="shared" si="45"/>
        <v>0.73289364633812204</v>
      </c>
      <c r="I211" s="484">
        <v>3266107.5</v>
      </c>
      <c r="J211" s="170">
        <f t="shared" si="46"/>
        <v>8.886356763848971E-2</v>
      </c>
      <c r="K211" s="171">
        <v>2127687.5099999998</v>
      </c>
      <c r="L211" s="164">
        <v>7.0597380875281154E-2</v>
      </c>
      <c r="M211" s="527">
        <f t="shared" si="47"/>
        <v>11.66017889064922</v>
      </c>
      <c r="N211" s="171">
        <v>2127687.5099999998</v>
      </c>
      <c r="O211" s="164">
        <v>7.0597380875281154E-2</v>
      </c>
      <c r="P211" s="164">
        <f t="shared" si="40"/>
        <v>0.53505037024915381</v>
      </c>
    </row>
    <row r="212" spans="1:16" x14ac:dyDescent="0.25">
      <c r="A212" s="622" t="s">
        <v>715</v>
      </c>
      <c r="B212" s="34" t="s">
        <v>716</v>
      </c>
      <c r="C212" s="484">
        <v>119184775.39</v>
      </c>
      <c r="D212" s="484">
        <v>119597344.43000001</v>
      </c>
      <c r="E212" s="484">
        <v>65074723.810000002</v>
      </c>
      <c r="F212" s="263">
        <f t="shared" si="44"/>
        <v>0.54411512329262512</v>
      </c>
      <c r="G212" s="484">
        <v>53603339.899999999</v>
      </c>
      <c r="H212" s="263">
        <f t="shared" si="45"/>
        <v>0.44819841239346148</v>
      </c>
      <c r="I212" s="484">
        <v>644812.13</v>
      </c>
      <c r="J212" s="170">
        <f t="shared" si="46"/>
        <v>5.3915254813822954E-3</v>
      </c>
      <c r="K212" s="171">
        <v>51498707.579999998</v>
      </c>
      <c r="L212" s="164">
        <v>0.48422603971989026</v>
      </c>
      <c r="M212" s="527">
        <f t="shared" si="47"/>
        <v>4.0867672586357262E-2</v>
      </c>
      <c r="N212" s="171">
        <v>1232320.29</v>
      </c>
      <c r="O212" s="164">
        <v>1.158711745855364E-2</v>
      </c>
      <c r="P212" s="164">
        <f t="shared" si="40"/>
        <v>-0.47674956321623174</v>
      </c>
    </row>
    <row r="213" spans="1:16" x14ac:dyDescent="0.25">
      <c r="A213" s="622" t="s">
        <v>717</v>
      </c>
      <c r="B213" s="34" t="s">
        <v>115</v>
      </c>
      <c r="C213" s="484">
        <v>812128.31</v>
      </c>
      <c r="D213" s="484">
        <v>812128.31</v>
      </c>
      <c r="E213" s="484">
        <v>56359.67</v>
      </c>
      <c r="F213" s="263">
        <f t="shared" si="44"/>
        <v>6.939749459047917E-2</v>
      </c>
      <c r="G213" s="484">
        <v>56359.67</v>
      </c>
      <c r="H213" s="263">
        <f t="shared" si="45"/>
        <v>6.939749459047917E-2</v>
      </c>
      <c r="I213" s="484">
        <v>56359.67</v>
      </c>
      <c r="J213" s="170">
        <f t="shared" si="46"/>
        <v>6.939749459047917E-2</v>
      </c>
      <c r="K213" s="171">
        <v>56666.28</v>
      </c>
      <c r="L213" s="164">
        <v>7.0846971572608705E-2</v>
      </c>
      <c r="M213" s="527">
        <f t="shared" si="47"/>
        <v>-5.4108016266464221E-3</v>
      </c>
      <c r="N213" s="171">
        <v>56666.28</v>
      </c>
      <c r="O213" s="164">
        <v>7.0846971572608705E-2</v>
      </c>
      <c r="P213" s="164">
        <f t="shared" si="40"/>
        <v>-5.4108016266464221E-3</v>
      </c>
    </row>
    <row r="214" spans="1:16" x14ac:dyDescent="0.25">
      <c r="A214" s="632" t="s">
        <v>794</v>
      </c>
      <c r="B214" s="558" t="s">
        <v>718</v>
      </c>
      <c r="C214" s="484">
        <v>97202394.870000005</v>
      </c>
      <c r="D214" s="484">
        <v>97202394.870000005</v>
      </c>
      <c r="E214" s="484">
        <v>97201302.260000005</v>
      </c>
      <c r="F214" s="386">
        <f t="shared" si="44"/>
        <v>0.99998875943333021</v>
      </c>
      <c r="G214" s="484">
        <v>97201302.260000005</v>
      </c>
      <c r="H214" s="386">
        <f t="shared" si="45"/>
        <v>0.99998875943333021</v>
      </c>
      <c r="I214" s="484">
        <v>3404357.1</v>
      </c>
      <c r="J214" s="401">
        <f t="shared" si="46"/>
        <v>3.5023387073467069E-2</v>
      </c>
      <c r="K214" s="171">
        <v>97202394.870000005</v>
      </c>
      <c r="L214" s="164">
        <v>0.98896143388233582</v>
      </c>
      <c r="M214" s="527">
        <f t="shared" si="47"/>
        <v>-1.124056666979012E-5</v>
      </c>
      <c r="N214" s="171">
        <v>1702178.55</v>
      </c>
      <c r="O214" s="164">
        <v>1.7318389549796032E-2</v>
      </c>
      <c r="P214" s="164">
        <f t="shared" si="40"/>
        <v>1</v>
      </c>
    </row>
    <row r="215" spans="1:16" ht="13.8" thickBot="1" x14ac:dyDescent="0.3">
      <c r="A215" s="620" t="s">
        <v>819</v>
      </c>
      <c r="B215" s="2" t="s">
        <v>512</v>
      </c>
      <c r="C215" s="192">
        <f>SUBTOTAL(9,DTProg!C67:C79)</f>
        <v>524287919.44999999</v>
      </c>
      <c r="D215" s="198">
        <f>SUBTOTAL(9,DTProg!D67:D79)</f>
        <v>514473399.39999998</v>
      </c>
      <c r="E215" s="194">
        <f>SUBTOTAL(9,DTProg!E67:E79)</f>
        <v>234457872.48000002</v>
      </c>
      <c r="F215" s="487">
        <f t="shared" si="44"/>
        <v>0.45572399419179771</v>
      </c>
      <c r="G215" s="194">
        <f>SUBTOTAL(9,DTProg!G67:G79)</f>
        <v>210400985.22</v>
      </c>
      <c r="H215" s="487">
        <f t="shared" si="45"/>
        <v>0.40896377823494523</v>
      </c>
      <c r="I215" s="194">
        <f>SUBTOTAL(9,DTProg!I67:I79)</f>
        <v>14891434.390000001</v>
      </c>
      <c r="J215" s="488">
        <f t="shared" si="46"/>
        <v>2.8945003584960861E-2</v>
      </c>
      <c r="K215" s="642">
        <f>SUM(K195:K214)</f>
        <v>178377336.86000001</v>
      </c>
      <c r="L215" s="643">
        <v>0.36872768761741676</v>
      </c>
      <c r="M215" s="686">
        <f>+G215/K215-1</f>
        <v>0.17952756176158102</v>
      </c>
      <c r="N215" s="642">
        <f>SUM(N195:N214)</f>
        <v>12204278.389999999</v>
      </c>
      <c r="O215" s="643">
        <v>2.5227730321569893E-2</v>
      </c>
      <c r="P215" s="686">
        <f>+I215/N215-1</f>
        <v>0.22018147358895201</v>
      </c>
    </row>
    <row r="216" spans="1:16" ht="13.8" thickBot="1" x14ac:dyDescent="0.3">
      <c r="A216" s="630"/>
      <c r="B216" s="4" t="s">
        <v>11</v>
      </c>
      <c r="C216" s="193">
        <f>SUM(C86,C88:C121,C123:C130,C135:C148,C150:C173,C175:C180,C185:C193,C195:C214)</f>
        <v>2647477397.1099982</v>
      </c>
      <c r="D216" s="199">
        <f t="shared" ref="D216:I216" si="48">SUM(D86,D88:D121,D123:D130,D135:D148,D150:D173,D175:D180,D185:D193,D195:D214)</f>
        <v>2653887119.3299999</v>
      </c>
      <c r="E216" s="200">
        <f t="shared" si="48"/>
        <v>557026916.78000009</v>
      </c>
      <c r="F216" s="172">
        <f t="shared" si="44"/>
        <v>0.20989096059241097</v>
      </c>
      <c r="G216" s="200">
        <f t="shared" si="48"/>
        <v>515045793.90000004</v>
      </c>
      <c r="H216" s="172">
        <f t="shared" si="45"/>
        <v>0.19407223093574094</v>
      </c>
      <c r="I216" s="200">
        <f t="shared" si="48"/>
        <v>74499031.929999992</v>
      </c>
      <c r="J216" s="165">
        <f t="shared" si="46"/>
        <v>2.8071665666325706E-2</v>
      </c>
      <c r="K216" s="640">
        <f>SUM(K86,K88:K121,K123:K130,K135:K148,K150:K173,K175:K180,K185:K193,K195:K214)</f>
        <v>814907280.26999998</v>
      </c>
      <c r="L216" s="643">
        <v>0.32433168030964721</v>
      </c>
      <c r="M216" s="686">
        <f>+G216/K216-1</f>
        <v>-0.36797006681624933</v>
      </c>
      <c r="N216" s="642">
        <f>SUM(N86,N88:N121,N123:N130,N135:N148,N150:N173,N175:N180,N185:N193,N195:N214)</f>
        <v>105263036.48000002</v>
      </c>
      <c r="O216" s="643">
        <v>4.1894505451887214E-2</v>
      </c>
      <c r="P216" s="686">
        <f>+I216/N216-1</f>
        <v>-0.2922583803275064</v>
      </c>
    </row>
    <row r="219" spans="1:16" x14ac:dyDescent="0.25">
      <c r="C219" s="237"/>
    </row>
    <row r="298" spans="1:16" x14ac:dyDescent="0.25">
      <c r="A298" s="633"/>
      <c r="B298" s="252"/>
      <c r="C298" s="253"/>
      <c r="D298" s="253"/>
      <c r="E298" s="253"/>
      <c r="F298" s="254"/>
      <c r="G298" s="253"/>
      <c r="H298" s="254"/>
      <c r="I298" s="253"/>
      <c r="J298" s="254"/>
      <c r="K298" s="254"/>
      <c r="L298" s="254"/>
      <c r="M298" s="254"/>
      <c r="N298" s="253"/>
      <c r="O298" s="254"/>
      <c r="P298" s="254"/>
    </row>
    <row r="303" spans="1:16" x14ac:dyDescent="0.25">
      <c r="C303" s="330"/>
      <c r="D303" s="330"/>
      <c r="E303" s="330"/>
      <c r="F303" s="369"/>
      <c r="G303" s="330"/>
      <c r="H303" s="369"/>
      <c r="I303" s="330"/>
      <c r="J303" s="369"/>
      <c r="K303" s="369"/>
      <c r="L303" s="369"/>
      <c r="M303" s="369"/>
      <c r="P303"/>
    </row>
    <row r="305" spans="3:16" x14ac:dyDescent="0.25">
      <c r="C305" s="333"/>
      <c r="P305"/>
    </row>
  </sheetData>
  <mergeCells count="10">
    <mergeCell ref="D132:J132"/>
    <mergeCell ref="K132:P132"/>
    <mergeCell ref="D182:J182"/>
    <mergeCell ref="K182:P182"/>
    <mergeCell ref="D2:J2"/>
    <mergeCell ref="K2:P2"/>
    <mergeCell ref="D83:J83"/>
    <mergeCell ref="K83:P83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rowBreaks count="5" manualBreakCount="5">
    <brk id="48" max="15" man="1"/>
    <brk id="81" max="15" man="1"/>
    <brk id="130" max="15" man="1"/>
    <brk id="180" max="15" man="1"/>
    <brk id="216" max="12" man="1"/>
  </rowBreaks>
  <ignoredErrors>
    <ignoredError sqref="F66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222"/>
  <sheetViews>
    <sheetView topLeftCell="A160" zoomScaleNormal="100" workbookViewId="0">
      <pane xSplit="1" topLeftCell="C1" activePane="topRight" state="frozen"/>
      <selection activeCell="K24" sqref="K24"/>
      <selection pane="topRight" activeCell="C188" sqref="C188"/>
    </sheetView>
  </sheetViews>
  <sheetFormatPr defaultColWidth="11.44140625" defaultRowHeight="13.2" x14ac:dyDescent="0.25"/>
  <cols>
    <col min="1" max="1" width="6.88671875" style="634" customWidth="1"/>
    <col min="2" max="2" width="43.6640625" bestFit="1" customWidth="1"/>
    <col min="3" max="5" width="12.6640625" customWidth="1"/>
    <col min="6" max="6" width="6.6640625" style="89" customWidth="1"/>
    <col min="7" max="7" width="12.6640625" customWidth="1"/>
    <col min="8" max="8" width="6.6640625" style="89" customWidth="1"/>
    <col min="9" max="9" width="12.6640625" customWidth="1"/>
    <col min="10" max="10" width="6.6640625" style="89" customWidth="1"/>
    <col min="11" max="11" width="15.44140625" style="89" customWidth="1"/>
    <col min="12" max="12" width="7.109375" style="89" bestFit="1" customWidth="1"/>
    <col min="13" max="13" width="8.88671875" style="89" customWidth="1"/>
    <col min="14" max="14" width="15.44140625" customWidth="1"/>
    <col min="15" max="15" width="6.33203125" style="89" bestFit="1" customWidth="1"/>
    <col min="16" max="16" width="8.88671875" style="89" customWidth="1"/>
    <col min="17" max="17" width="16.5546875" bestFit="1" customWidth="1"/>
    <col min="18" max="18" width="20.44140625" style="237" bestFit="1" customWidth="1"/>
    <col min="19" max="21" width="15.5546875" bestFit="1" customWidth="1"/>
  </cols>
  <sheetData>
    <row r="1" spans="1:16" ht="14.4" thickBot="1" x14ac:dyDescent="0.3">
      <c r="A1" s="616" t="s">
        <v>19</v>
      </c>
      <c r="N1" s="89"/>
      <c r="P1" s="478"/>
    </row>
    <row r="2" spans="1:16" ht="12.75" customHeight="1" x14ac:dyDescent="0.25">
      <c r="A2" s="722" t="s">
        <v>450</v>
      </c>
      <c r="B2" s="723"/>
      <c r="C2" s="156" t="s">
        <v>826</v>
      </c>
      <c r="D2" s="708" t="s">
        <v>828</v>
      </c>
      <c r="E2" s="709"/>
      <c r="F2" s="709"/>
      <c r="G2" s="709"/>
      <c r="H2" s="709"/>
      <c r="I2" s="709"/>
      <c r="J2" s="710"/>
      <c r="K2" s="717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521</v>
      </c>
      <c r="L3" s="80" t="s">
        <v>522</v>
      </c>
      <c r="M3" s="80" t="s">
        <v>523</v>
      </c>
      <c r="N3" s="79" t="s">
        <v>39</v>
      </c>
      <c r="O3" s="80" t="s">
        <v>40</v>
      </c>
      <c r="P3" s="534" t="s">
        <v>350</v>
      </c>
    </row>
    <row r="4" spans="1:16" x14ac:dyDescent="0.25">
      <c r="A4" s="618"/>
      <c r="B4" s="2" t="s">
        <v>411</v>
      </c>
      <c r="C4" s="233" t="s">
        <v>13</v>
      </c>
      <c r="D4" s="234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36" t="s">
        <v>823</v>
      </c>
      <c r="N4" s="510" t="s">
        <v>17</v>
      </c>
      <c r="O4" s="81" t="s">
        <v>18</v>
      </c>
      <c r="P4" s="535" t="s">
        <v>823</v>
      </c>
    </row>
    <row r="5" spans="1:16" x14ac:dyDescent="0.25">
      <c r="A5" s="619" t="s">
        <v>51</v>
      </c>
      <c r="B5" s="13" t="s">
        <v>94</v>
      </c>
      <c r="C5" s="484">
        <v>18388635.050000001</v>
      </c>
      <c r="D5" s="28">
        <v>18388635.050000001</v>
      </c>
      <c r="E5" s="28">
        <v>49252.06</v>
      </c>
      <c r="F5" s="70">
        <f>+E5/D5</f>
        <v>2.6783967307024235E-3</v>
      </c>
      <c r="G5" s="28">
        <v>49252.06</v>
      </c>
      <c r="H5" s="70">
        <f>+G5/D5</f>
        <v>2.6783967307024235E-3</v>
      </c>
      <c r="I5" s="28">
        <v>49252.06</v>
      </c>
      <c r="J5" s="164">
        <f>I5/D5</f>
        <v>2.6783967307024235E-3</v>
      </c>
      <c r="K5" s="171">
        <v>72395.070000000007</v>
      </c>
      <c r="L5" s="230">
        <v>3.3392902240347595E-3</v>
      </c>
      <c r="M5" s="230">
        <f>+G5/K5-1</f>
        <v>-0.31967660228797357</v>
      </c>
      <c r="N5" s="171">
        <v>72395.070000000007</v>
      </c>
      <c r="O5" s="230">
        <v>3.3392902240347595E-3</v>
      </c>
      <c r="P5" s="230">
        <f>+I5/N5-1</f>
        <v>-0.31967660228797357</v>
      </c>
    </row>
    <row r="6" spans="1:16" x14ac:dyDescent="0.25">
      <c r="A6" s="620">
        <v>0</v>
      </c>
      <c r="B6" s="2" t="s">
        <v>94</v>
      </c>
      <c r="C6" s="192">
        <f>SUBTOTAL(9,C5:C5)</f>
        <v>18388635.050000001</v>
      </c>
      <c r="D6" s="198">
        <f>SUBTOTAL(9,D5:D5)</f>
        <v>18388635.050000001</v>
      </c>
      <c r="E6" s="194">
        <f>SUBTOTAL(9,E5:E5)</f>
        <v>49252.06</v>
      </c>
      <c r="F6" s="82">
        <f>+E6/D6</f>
        <v>2.6783967307024235E-3</v>
      </c>
      <c r="G6" s="194">
        <f>SUBTOTAL(9,G5:G5)</f>
        <v>49252.06</v>
      </c>
      <c r="H6" s="82">
        <f>+G6/D6</f>
        <v>2.6783967307024235E-3</v>
      </c>
      <c r="I6" s="194">
        <f>SUBTOTAL(9,I5:I5)</f>
        <v>49252.06</v>
      </c>
      <c r="J6" s="162">
        <f>+I6/D6</f>
        <v>2.6783967307024235E-3</v>
      </c>
      <c r="K6" s="514">
        <f>SUBTOTAL(9,K5:K5)</f>
        <v>72395.070000000007</v>
      </c>
      <c r="L6" s="204">
        <v>3.3392902240347595E-3</v>
      </c>
      <c r="M6" s="204">
        <f>+G6/K6-1</f>
        <v>-0.31967660228797357</v>
      </c>
      <c r="N6" s="514">
        <f>SUM(N5)</f>
        <v>72395.070000000007</v>
      </c>
      <c r="O6" s="204">
        <v>3.3392902240347595E-3</v>
      </c>
      <c r="P6" s="204">
        <f>+I6/N6-1</f>
        <v>-0.31967660228797357</v>
      </c>
    </row>
    <row r="7" spans="1:16" x14ac:dyDescent="0.25">
      <c r="A7" s="621" t="s">
        <v>52</v>
      </c>
      <c r="B7" s="33" t="s">
        <v>484</v>
      </c>
      <c r="C7" s="484">
        <v>9009580.75</v>
      </c>
      <c r="D7" s="28">
        <v>9041378.75</v>
      </c>
      <c r="E7" s="28">
        <v>1050090.67</v>
      </c>
      <c r="F7" s="388">
        <f>+E7/D7</f>
        <v>0.11614275864729148</v>
      </c>
      <c r="G7" s="28">
        <v>948127.94</v>
      </c>
      <c r="H7" s="41">
        <f>+G7/D7</f>
        <v>0.10486541557613654</v>
      </c>
      <c r="I7" s="28">
        <v>599743.73</v>
      </c>
      <c r="J7" s="145">
        <f>I7/D7</f>
        <v>6.6333216048492599E-2</v>
      </c>
      <c r="K7" s="171">
        <v>742849.91</v>
      </c>
      <c r="L7" s="230">
        <v>8.5819729580792078E-2</v>
      </c>
      <c r="M7" s="652">
        <f>+G7/K7-1</f>
        <v>0.27633850019582007</v>
      </c>
      <c r="N7" s="171">
        <v>549848.43000000005</v>
      </c>
      <c r="O7" s="230">
        <v>6.3522715608894775E-2</v>
      </c>
      <c r="P7" s="653">
        <f>+I7/N7-1</f>
        <v>9.0743734596095749E-2</v>
      </c>
    </row>
    <row r="8" spans="1:16" x14ac:dyDescent="0.25">
      <c r="A8" s="622" t="s">
        <v>53</v>
      </c>
      <c r="B8" s="34" t="s">
        <v>104</v>
      </c>
      <c r="C8" s="484">
        <v>169368074.56</v>
      </c>
      <c r="D8" s="28">
        <v>169632586.56999999</v>
      </c>
      <c r="E8" s="28">
        <v>22481356.079999998</v>
      </c>
      <c r="F8" s="122">
        <f t="shared" ref="F8:F45" si="0">+E8/D8</f>
        <v>0.13252970160142502</v>
      </c>
      <c r="G8" s="28">
        <v>21968374.789999999</v>
      </c>
      <c r="H8" s="263">
        <f t="shared" ref="H8:H45" si="1">+G8/D8</f>
        <v>0.12950562880755584</v>
      </c>
      <c r="I8" s="28">
        <v>13364536.82</v>
      </c>
      <c r="J8" s="145">
        <f t="shared" ref="J8:J26" si="2">I8/D8</f>
        <v>7.8785197409490873E-2</v>
      </c>
      <c r="K8" s="171">
        <v>17367344.449999999</v>
      </c>
      <c r="L8" s="230">
        <v>0.10285462852155584</v>
      </c>
      <c r="M8" s="652">
        <f>+G8/K8-1</f>
        <v>0.26492422910400681</v>
      </c>
      <c r="N8" s="171">
        <v>12333926.050000001</v>
      </c>
      <c r="O8" s="230">
        <v>7.3045213431296385E-2</v>
      </c>
      <c r="P8" s="653">
        <f>+I8/N8-1</f>
        <v>8.3559019717002414E-2</v>
      </c>
    </row>
    <row r="9" spans="1:16" x14ac:dyDescent="0.25">
      <c r="A9" s="622" t="s">
        <v>54</v>
      </c>
      <c r="B9" s="34" t="s">
        <v>120</v>
      </c>
      <c r="C9" s="484">
        <v>53624889</v>
      </c>
      <c r="D9" s="28">
        <v>48065220</v>
      </c>
      <c r="E9" s="28">
        <v>0</v>
      </c>
      <c r="F9" s="122">
        <f t="shared" si="0"/>
        <v>0</v>
      </c>
      <c r="G9" s="28">
        <v>0</v>
      </c>
      <c r="H9" s="263">
        <f t="shared" si="1"/>
        <v>0</v>
      </c>
      <c r="I9" s="28">
        <v>0</v>
      </c>
      <c r="J9" s="145">
        <f t="shared" si="2"/>
        <v>0</v>
      </c>
      <c r="K9" s="171">
        <v>0</v>
      </c>
      <c r="L9" s="230">
        <v>0</v>
      </c>
      <c r="M9" s="652" t="s">
        <v>127</v>
      </c>
      <c r="N9" s="171">
        <v>0</v>
      </c>
      <c r="O9" s="230">
        <v>0</v>
      </c>
      <c r="P9" s="653" t="s">
        <v>127</v>
      </c>
    </row>
    <row r="10" spans="1:16" x14ac:dyDescent="0.25">
      <c r="A10" s="622" t="s">
        <v>762</v>
      </c>
      <c r="B10" s="34" t="s">
        <v>452</v>
      </c>
      <c r="C10" s="484">
        <v>14184962.73</v>
      </c>
      <c r="D10" s="28">
        <v>25545492.379999999</v>
      </c>
      <c r="E10" s="28">
        <v>8866215.5199999996</v>
      </c>
      <c r="F10" s="122">
        <f t="shared" si="0"/>
        <v>0.34707553834200161</v>
      </c>
      <c r="G10" s="28">
        <v>8769297.8200000003</v>
      </c>
      <c r="H10" s="263">
        <f t="shared" si="1"/>
        <v>0.34328161264433615</v>
      </c>
      <c r="I10" s="28">
        <v>53408.98</v>
      </c>
      <c r="J10" s="145">
        <f t="shared" si="2"/>
        <v>2.0907398927966958E-3</v>
      </c>
      <c r="K10" s="171">
        <v>9009191.1199999992</v>
      </c>
      <c r="L10" s="230">
        <v>0.61084193830437861</v>
      </c>
      <c r="M10" s="652">
        <f t="shared" ref="M10:M20" si="3">+G10/K10-1</f>
        <v>-2.6627618040807932E-2</v>
      </c>
      <c r="N10" s="171">
        <v>50716.81</v>
      </c>
      <c r="O10" s="230">
        <v>3.4387054411844789E-3</v>
      </c>
      <c r="P10" s="653">
        <f t="shared" ref="P10:P20" si="4">+I10/N10-1</f>
        <v>5.3082400095747495E-2</v>
      </c>
    </row>
    <row r="11" spans="1:16" x14ac:dyDescent="0.25">
      <c r="A11" s="622" t="s">
        <v>55</v>
      </c>
      <c r="B11" s="34" t="s">
        <v>459</v>
      </c>
      <c r="C11" s="484">
        <v>411663.07</v>
      </c>
      <c r="D11" s="28">
        <v>411663.07</v>
      </c>
      <c r="E11" s="28">
        <v>45506.97</v>
      </c>
      <c r="F11" s="122">
        <f t="shared" si="0"/>
        <v>0.11054421277089538</v>
      </c>
      <c r="G11" s="28">
        <v>45506.97</v>
      </c>
      <c r="H11" s="263">
        <f t="shared" si="1"/>
        <v>0.11054421277089538</v>
      </c>
      <c r="I11" s="28">
        <v>45506.97</v>
      </c>
      <c r="J11" s="145">
        <f t="shared" si="2"/>
        <v>0.11054421277089538</v>
      </c>
      <c r="K11" s="171">
        <v>33706.46</v>
      </c>
      <c r="L11" s="230">
        <v>7.8181484429627399E-2</v>
      </c>
      <c r="M11" s="652">
        <f t="shared" si="3"/>
        <v>0.35009639101822021</v>
      </c>
      <c r="N11" s="171">
        <v>33706.46</v>
      </c>
      <c r="O11" s="230">
        <v>7.8181484429627399E-2</v>
      </c>
      <c r="P11" s="653">
        <f t="shared" si="4"/>
        <v>0.35009639101822021</v>
      </c>
    </row>
    <row r="12" spans="1:16" x14ac:dyDescent="0.25">
      <c r="A12" s="622" t="s">
        <v>763</v>
      </c>
      <c r="B12" s="34" t="s">
        <v>453</v>
      </c>
      <c r="C12" s="484">
        <v>40689926.009999998</v>
      </c>
      <c r="D12" s="28">
        <v>40723106.950000003</v>
      </c>
      <c r="E12" s="28">
        <v>5078485.5999999996</v>
      </c>
      <c r="F12" s="122">
        <f t="shared" si="0"/>
        <v>0.12470771462097391</v>
      </c>
      <c r="G12" s="28">
        <v>4939754.7300000004</v>
      </c>
      <c r="H12" s="263">
        <f t="shared" si="1"/>
        <v>0.12130102784311254</v>
      </c>
      <c r="I12" s="28">
        <v>3131866.21</v>
      </c>
      <c r="J12" s="145">
        <f t="shared" si="2"/>
        <v>7.6906367037400114E-2</v>
      </c>
      <c r="K12" s="171">
        <v>4433324.67</v>
      </c>
      <c r="L12" s="230">
        <v>0.10853754828219132</v>
      </c>
      <c r="M12" s="652">
        <f t="shared" si="3"/>
        <v>0.11423256758679945</v>
      </c>
      <c r="N12" s="171">
        <v>3059020.71</v>
      </c>
      <c r="O12" s="230">
        <v>7.4891561688363376E-2</v>
      </c>
      <c r="P12" s="653">
        <f t="shared" si="4"/>
        <v>2.3813339923416166E-2</v>
      </c>
    </row>
    <row r="13" spans="1:16" x14ac:dyDescent="0.25">
      <c r="A13" s="622" t="s">
        <v>56</v>
      </c>
      <c r="B13" s="34" t="s">
        <v>720</v>
      </c>
      <c r="C13" s="484">
        <v>31216374.469999999</v>
      </c>
      <c r="D13" s="28">
        <v>30407557.170000002</v>
      </c>
      <c r="E13" s="28">
        <v>3331794.26</v>
      </c>
      <c r="F13" s="122">
        <f t="shared" si="0"/>
        <v>0.10957125695342397</v>
      </c>
      <c r="G13" s="28">
        <v>2806364.21</v>
      </c>
      <c r="H13" s="263">
        <f t="shared" si="1"/>
        <v>9.2291669281764924E-2</v>
      </c>
      <c r="I13" s="28">
        <v>1156392.1399999999</v>
      </c>
      <c r="J13" s="145">
        <f t="shared" si="2"/>
        <v>3.8029761270691374E-2</v>
      </c>
      <c r="K13" s="171">
        <v>2592974.08</v>
      </c>
      <c r="L13" s="230">
        <v>9.5679176309965475E-2</v>
      </c>
      <c r="M13" s="652">
        <f t="shared" si="3"/>
        <v>8.2295512186531417E-2</v>
      </c>
      <c r="N13" s="171">
        <v>1080901.3600000001</v>
      </c>
      <c r="O13" s="230">
        <v>3.9884606867000176E-2</v>
      </c>
      <c r="P13" s="653">
        <f t="shared" si="4"/>
        <v>6.9840581938022339E-2</v>
      </c>
    </row>
    <row r="14" spans="1:16" x14ac:dyDescent="0.25">
      <c r="A14" s="622" t="s">
        <v>57</v>
      </c>
      <c r="B14" s="34" t="s">
        <v>460</v>
      </c>
      <c r="C14" s="484">
        <v>29359855.98</v>
      </c>
      <c r="D14" s="28">
        <v>29946177.719999999</v>
      </c>
      <c r="E14" s="28">
        <v>2799585.09</v>
      </c>
      <c r="F14" s="122">
        <f t="shared" si="0"/>
        <v>9.3487226188811917E-2</v>
      </c>
      <c r="G14" s="28">
        <v>2784585.1</v>
      </c>
      <c r="H14" s="263">
        <f t="shared" si="1"/>
        <v>9.2986327872497512E-2</v>
      </c>
      <c r="I14" s="28">
        <v>1050692.0900000001</v>
      </c>
      <c r="J14" s="145">
        <f t="shared" si="2"/>
        <v>3.5086016647068778E-2</v>
      </c>
      <c r="K14" s="171">
        <v>1372289.53</v>
      </c>
      <c r="L14" s="230">
        <v>4.9428099558145436E-2</v>
      </c>
      <c r="M14" s="652">
        <f t="shared" si="3"/>
        <v>1.0291527692410507</v>
      </c>
      <c r="N14" s="171">
        <v>1018043.65</v>
      </c>
      <c r="O14" s="230">
        <v>3.6668619694808696E-2</v>
      </c>
      <c r="P14" s="653">
        <f t="shared" si="4"/>
        <v>3.2069784041185434E-2</v>
      </c>
    </row>
    <row r="15" spans="1:16" x14ac:dyDescent="0.25">
      <c r="A15" s="622" t="s">
        <v>764</v>
      </c>
      <c r="B15" s="34" t="s">
        <v>454</v>
      </c>
      <c r="C15" s="484">
        <v>28981451.059999999</v>
      </c>
      <c r="D15" s="28">
        <v>25147200.98</v>
      </c>
      <c r="E15" s="28">
        <v>2429500</v>
      </c>
      <c r="F15" s="122">
        <f t="shared" si="0"/>
        <v>9.6611149763038154E-2</v>
      </c>
      <c r="G15" s="28">
        <v>2429500</v>
      </c>
      <c r="H15" s="263">
        <f t="shared" si="1"/>
        <v>9.6611149763038154E-2</v>
      </c>
      <c r="I15" s="28">
        <v>0</v>
      </c>
      <c r="J15" s="145">
        <f t="shared" si="2"/>
        <v>0</v>
      </c>
      <c r="K15" s="171">
        <v>2694403.37</v>
      </c>
      <c r="L15" s="230">
        <v>9.5254203656893827E-2</v>
      </c>
      <c r="M15" s="652">
        <f t="shared" si="3"/>
        <v>-9.8316151527081841E-2</v>
      </c>
      <c r="N15" s="171">
        <v>0</v>
      </c>
      <c r="O15" s="230">
        <v>0</v>
      </c>
      <c r="P15" s="653" t="s">
        <v>127</v>
      </c>
    </row>
    <row r="16" spans="1:16" x14ac:dyDescent="0.25">
      <c r="A16" s="622" t="s">
        <v>58</v>
      </c>
      <c r="B16" s="34" t="s">
        <v>95</v>
      </c>
      <c r="C16" s="484">
        <v>43854784.840000004</v>
      </c>
      <c r="D16" s="28">
        <v>41560518.039999999</v>
      </c>
      <c r="E16" s="28">
        <v>9294049.5</v>
      </c>
      <c r="F16" s="70">
        <f t="shared" si="0"/>
        <v>0.22362689250059214</v>
      </c>
      <c r="G16" s="28">
        <v>7909181.8799999999</v>
      </c>
      <c r="H16" s="263">
        <f t="shared" si="1"/>
        <v>0.19030518032493707</v>
      </c>
      <c r="I16" s="28">
        <v>285447.06</v>
      </c>
      <c r="J16" s="145">
        <f t="shared" si="2"/>
        <v>6.8682267079845094E-3</v>
      </c>
      <c r="K16" s="171">
        <v>15108107.74</v>
      </c>
      <c r="L16" s="230">
        <v>0.42137086119281281</v>
      </c>
      <c r="M16" s="652">
        <f t="shared" si="3"/>
        <v>-0.47649420985662105</v>
      </c>
      <c r="N16" s="171">
        <v>270010.55</v>
      </c>
      <c r="O16" s="230">
        <v>7.530696758497238E-3</v>
      </c>
      <c r="P16" s="653">
        <f t="shared" si="4"/>
        <v>5.7170025393452173E-2</v>
      </c>
    </row>
    <row r="17" spans="1:16" x14ac:dyDescent="0.25">
      <c r="A17" s="622" t="s">
        <v>473</v>
      </c>
      <c r="B17" s="34" t="s">
        <v>158</v>
      </c>
      <c r="C17" s="484">
        <v>18733182.399999999</v>
      </c>
      <c r="D17" s="28">
        <v>18734182.399999999</v>
      </c>
      <c r="E17" s="28">
        <v>885495</v>
      </c>
      <c r="F17" s="388">
        <f t="shared" si="0"/>
        <v>4.7266274080901449E-2</v>
      </c>
      <c r="G17" s="28">
        <v>885495</v>
      </c>
      <c r="H17" s="263">
        <f t="shared" si="1"/>
        <v>4.7266274080901449E-2</v>
      </c>
      <c r="I17" s="28">
        <v>510777.37</v>
      </c>
      <c r="J17" s="145">
        <f t="shared" si="2"/>
        <v>2.72644601773494E-2</v>
      </c>
      <c r="K17" s="171">
        <v>451963.83</v>
      </c>
      <c r="L17" s="230">
        <v>2.4812478957114373E-2</v>
      </c>
      <c r="M17" s="652">
        <f t="shared" si="3"/>
        <v>0.95921651517998674</v>
      </c>
      <c r="N17" s="171">
        <v>0</v>
      </c>
      <c r="O17" s="230">
        <v>0</v>
      </c>
      <c r="P17" s="653" t="s">
        <v>127</v>
      </c>
    </row>
    <row r="18" spans="1:16" x14ac:dyDescent="0.25">
      <c r="A18" s="622" t="s">
        <v>59</v>
      </c>
      <c r="B18" s="34" t="s">
        <v>462</v>
      </c>
      <c r="C18" s="484">
        <v>8305266.9900000002</v>
      </c>
      <c r="D18" s="28">
        <v>7605266.9900000002</v>
      </c>
      <c r="E18" s="28">
        <v>5982661.1500000004</v>
      </c>
      <c r="F18" s="70">
        <f t="shared" si="0"/>
        <v>0.78664709047906811</v>
      </c>
      <c r="G18" s="28">
        <v>5982661.1500000004</v>
      </c>
      <c r="H18" s="263">
        <f t="shared" si="1"/>
        <v>0.78664709047906811</v>
      </c>
      <c r="I18" s="28">
        <v>0</v>
      </c>
      <c r="J18" s="145">
        <f t="shared" si="2"/>
        <v>0</v>
      </c>
      <c r="K18" s="171">
        <v>6455978.4699999997</v>
      </c>
      <c r="L18" s="230">
        <v>0.77733545204186139</v>
      </c>
      <c r="M18" s="652">
        <f t="shared" si="3"/>
        <v>-7.331457535049668E-2</v>
      </c>
      <c r="N18" s="171">
        <v>0</v>
      </c>
      <c r="O18" s="230">
        <v>0</v>
      </c>
      <c r="P18" s="653" t="s">
        <v>127</v>
      </c>
    </row>
    <row r="19" spans="1:16" x14ac:dyDescent="0.25">
      <c r="A19" s="622" t="s">
        <v>60</v>
      </c>
      <c r="B19" s="34" t="s">
        <v>474</v>
      </c>
      <c r="C19" s="484">
        <v>104034244.29000001</v>
      </c>
      <c r="D19" s="28">
        <v>103975414.29000001</v>
      </c>
      <c r="E19" s="28">
        <v>393119.47</v>
      </c>
      <c r="F19" s="388">
        <f t="shared" si="0"/>
        <v>3.7808887099361993E-3</v>
      </c>
      <c r="G19" s="28">
        <v>393119.47</v>
      </c>
      <c r="H19" s="263">
        <f t="shared" si="1"/>
        <v>3.7808887099361993E-3</v>
      </c>
      <c r="I19" s="28">
        <v>38134.730000000003</v>
      </c>
      <c r="J19" s="145">
        <f t="shared" si="2"/>
        <v>3.6676680021334299E-4</v>
      </c>
      <c r="K19" s="171">
        <v>92253973.709999993</v>
      </c>
      <c r="L19" s="230">
        <v>0.88876195590926532</v>
      </c>
      <c r="M19" s="652">
        <f t="shared" si="3"/>
        <v>-0.99573872588691115</v>
      </c>
      <c r="N19" s="171">
        <v>31161.200000000001</v>
      </c>
      <c r="O19" s="230">
        <v>3.0020266820742679E-4</v>
      </c>
      <c r="P19" s="653">
        <f t="shared" si="4"/>
        <v>0.22378887847708051</v>
      </c>
    </row>
    <row r="20" spans="1:16" x14ac:dyDescent="0.25">
      <c r="A20" s="622" t="s">
        <v>61</v>
      </c>
      <c r="B20" s="34" t="s">
        <v>96</v>
      </c>
      <c r="C20" s="484">
        <v>175738146.58000001</v>
      </c>
      <c r="D20" s="28">
        <v>170720410.84999999</v>
      </c>
      <c r="E20" s="28">
        <v>3649355.78</v>
      </c>
      <c r="F20" s="122">
        <f t="shared" si="0"/>
        <v>2.1376212497557962E-2</v>
      </c>
      <c r="G20" s="28">
        <v>3447704.45</v>
      </c>
      <c r="H20" s="263">
        <f t="shared" si="1"/>
        <v>2.0195033697694504E-2</v>
      </c>
      <c r="I20" s="28">
        <v>100054.46</v>
      </c>
      <c r="J20" s="145">
        <f t="shared" si="2"/>
        <v>5.8607204318358169E-4</v>
      </c>
      <c r="K20" s="171">
        <v>82353915.319999993</v>
      </c>
      <c r="L20" s="230">
        <v>0.48139536612831041</v>
      </c>
      <c r="M20" s="652">
        <f t="shared" si="3"/>
        <v>-0.95813551260309404</v>
      </c>
      <c r="N20" s="171">
        <v>99320.44</v>
      </c>
      <c r="O20" s="230">
        <v>5.805722702076977E-4</v>
      </c>
      <c r="P20" s="653">
        <f t="shared" si="4"/>
        <v>7.3904223541498837E-3</v>
      </c>
    </row>
    <row r="21" spans="1:16" x14ac:dyDescent="0.25">
      <c r="A21" s="622" t="s">
        <v>62</v>
      </c>
      <c r="B21" s="34" t="s">
        <v>475</v>
      </c>
      <c r="C21" s="484">
        <v>11958000</v>
      </c>
      <c r="D21" s="28">
        <v>0</v>
      </c>
      <c r="E21" s="28">
        <v>0</v>
      </c>
      <c r="F21" s="122" t="s">
        <v>127</v>
      </c>
      <c r="G21" s="28">
        <v>0</v>
      </c>
      <c r="H21" s="263" t="s">
        <v>127</v>
      </c>
      <c r="I21" s="28">
        <v>0</v>
      </c>
      <c r="J21" s="145" t="s">
        <v>127</v>
      </c>
      <c r="K21" s="171">
        <v>0</v>
      </c>
      <c r="L21" s="230">
        <v>0</v>
      </c>
      <c r="M21" s="652" t="s">
        <v>127</v>
      </c>
      <c r="N21" s="171">
        <v>0</v>
      </c>
      <c r="O21" s="230">
        <v>0</v>
      </c>
      <c r="P21" s="653" t="s">
        <v>127</v>
      </c>
    </row>
    <row r="22" spans="1:16" x14ac:dyDescent="0.25">
      <c r="A22" s="622" t="s">
        <v>63</v>
      </c>
      <c r="B22" s="34" t="s">
        <v>97</v>
      </c>
      <c r="C22" s="484">
        <v>29529629.260000002</v>
      </c>
      <c r="D22" s="28">
        <v>28795629.260000002</v>
      </c>
      <c r="E22" s="28">
        <v>9346427.4199999999</v>
      </c>
      <c r="F22" s="122">
        <f t="shared" si="0"/>
        <v>0.32457798840267466</v>
      </c>
      <c r="G22" s="28">
        <v>9346427.4199999999</v>
      </c>
      <c r="H22" s="263">
        <f t="shared" si="1"/>
        <v>0.32457798840267466</v>
      </c>
      <c r="I22" s="28">
        <v>41833.279999999999</v>
      </c>
      <c r="J22" s="145">
        <f t="shared" si="2"/>
        <v>1.4527649186715497E-3</v>
      </c>
      <c r="K22" s="171">
        <v>13799098.199999999</v>
      </c>
      <c r="L22" s="230">
        <v>0.46590554857926508</v>
      </c>
      <c r="M22" s="652">
        <f t="shared" ref="M22:M32" si="5">+G22/K22-1</f>
        <v>-0.32267838922981207</v>
      </c>
      <c r="N22" s="171">
        <v>41768.31</v>
      </c>
      <c r="O22" s="230">
        <v>1.4102434160356075E-3</v>
      </c>
      <c r="P22" s="653">
        <f>+I22/N22-1</f>
        <v>1.5554854864849865E-3</v>
      </c>
    </row>
    <row r="23" spans="1:16" x14ac:dyDescent="0.25">
      <c r="A23" s="622" t="s">
        <v>64</v>
      </c>
      <c r="B23" s="34" t="s">
        <v>110</v>
      </c>
      <c r="C23" s="484">
        <v>2646253.38</v>
      </c>
      <c r="D23" s="28">
        <v>2516253.38</v>
      </c>
      <c r="E23" s="28">
        <v>611815.48</v>
      </c>
      <c r="F23" s="122">
        <f t="shared" si="0"/>
        <v>0.24314541805006934</v>
      </c>
      <c r="G23" s="28">
        <v>561815.48</v>
      </c>
      <c r="H23" s="263">
        <f t="shared" si="1"/>
        <v>0.22327460519894066</v>
      </c>
      <c r="I23" s="28">
        <v>79002.789999999994</v>
      </c>
      <c r="J23" s="145">
        <f t="shared" si="2"/>
        <v>3.139699309614042E-2</v>
      </c>
      <c r="K23" s="171">
        <v>837986.73</v>
      </c>
      <c r="L23" s="230">
        <v>0.43056404608530469</v>
      </c>
      <c r="M23" s="652">
        <f t="shared" si="5"/>
        <v>-0.32956518297133419</v>
      </c>
      <c r="N23" s="171">
        <v>1320.95</v>
      </c>
      <c r="O23" s="230">
        <v>6.7871429977940493E-4</v>
      </c>
      <c r="P23" s="653">
        <f>+I23/N23-1</f>
        <v>58.807555168628632</v>
      </c>
    </row>
    <row r="24" spans="1:16" x14ac:dyDescent="0.25">
      <c r="A24" s="622" t="s">
        <v>65</v>
      </c>
      <c r="B24" s="34" t="s">
        <v>107</v>
      </c>
      <c r="C24" s="484">
        <v>50302097.030000001</v>
      </c>
      <c r="D24" s="28">
        <v>50170733.100000001</v>
      </c>
      <c r="E24" s="28">
        <v>0</v>
      </c>
      <c r="F24" s="122">
        <f t="shared" si="0"/>
        <v>0</v>
      </c>
      <c r="G24" s="28">
        <v>0</v>
      </c>
      <c r="H24" s="263">
        <f t="shared" si="1"/>
        <v>0</v>
      </c>
      <c r="I24" s="28">
        <v>0</v>
      </c>
      <c r="J24" s="145">
        <f t="shared" si="2"/>
        <v>0</v>
      </c>
      <c r="K24" s="171">
        <v>0</v>
      </c>
      <c r="L24" s="230">
        <v>0</v>
      </c>
      <c r="M24" s="652" t="s">
        <v>127</v>
      </c>
      <c r="N24" s="171">
        <v>0</v>
      </c>
      <c r="O24" s="230">
        <v>0</v>
      </c>
      <c r="P24" s="653" t="s">
        <v>127</v>
      </c>
    </row>
    <row r="25" spans="1:16" x14ac:dyDescent="0.25">
      <c r="A25" s="623" t="s">
        <v>476</v>
      </c>
      <c r="B25" s="35" t="s">
        <v>477</v>
      </c>
      <c r="C25" s="484">
        <v>3902700.69</v>
      </c>
      <c r="D25" s="28">
        <v>3810399.6</v>
      </c>
      <c r="E25" s="28">
        <v>980565.78</v>
      </c>
      <c r="F25" s="122">
        <f t="shared" si="0"/>
        <v>0.25733935621870208</v>
      </c>
      <c r="G25" s="28">
        <v>710265.62</v>
      </c>
      <c r="H25" s="263">
        <f t="shared" si="1"/>
        <v>0.18640187239154654</v>
      </c>
      <c r="I25" s="28">
        <v>0</v>
      </c>
      <c r="J25" s="145">
        <f t="shared" si="2"/>
        <v>0</v>
      </c>
      <c r="K25" s="171">
        <v>731731.4</v>
      </c>
      <c r="L25" s="230">
        <v>0.18696645256217304</v>
      </c>
      <c r="M25" s="652">
        <f t="shared" si="5"/>
        <v>-2.9335600467603307E-2</v>
      </c>
      <c r="N25" s="171">
        <v>0</v>
      </c>
      <c r="O25" s="230">
        <v>0</v>
      </c>
      <c r="P25" s="653" t="s">
        <v>127</v>
      </c>
    </row>
    <row r="26" spans="1:16" x14ac:dyDescent="0.25">
      <c r="A26" s="632" t="s">
        <v>66</v>
      </c>
      <c r="B26" s="558" t="s">
        <v>129</v>
      </c>
      <c r="C26" s="484">
        <v>3503259.32</v>
      </c>
      <c r="D26" s="28">
        <v>2330512.3199999998</v>
      </c>
      <c r="E26" s="28">
        <v>378687.97</v>
      </c>
      <c r="F26" s="122">
        <f t="shared" si="0"/>
        <v>0.16249129719254177</v>
      </c>
      <c r="G26" s="28">
        <v>378687.97</v>
      </c>
      <c r="H26" s="263">
        <f t="shared" si="1"/>
        <v>0.16249129719254177</v>
      </c>
      <c r="I26" s="28">
        <v>0</v>
      </c>
      <c r="J26" s="145">
        <f t="shared" si="2"/>
        <v>0</v>
      </c>
      <c r="K26" s="171">
        <v>813678.89</v>
      </c>
      <c r="L26" s="230">
        <v>0.21569192149177643</v>
      </c>
      <c r="M26" s="652">
        <f t="shared" si="5"/>
        <v>-0.53459776988929875</v>
      </c>
      <c r="N26" s="171">
        <v>0</v>
      </c>
      <c r="O26" s="230">
        <v>0</v>
      </c>
      <c r="P26" s="653" t="s">
        <v>127</v>
      </c>
    </row>
    <row r="27" spans="1:16" x14ac:dyDescent="0.25">
      <c r="A27" s="620">
        <v>1</v>
      </c>
      <c r="B27" s="2" t="s">
        <v>124</v>
      </c>
      <c r="C27" s="192">
        <f>SUBTOTAL(9,C7:C26)</f>
        <v>829354342.41000009</v>
      </c>
      <c r="D27" s="198">
        <f>SUBTOTAL(9,D7:D26)</f>
        <v>809139703.82000017</v>
      </c>
      <c r="E27" s="194">
        <f>SUBTOTAL(9,E7:E26)</f>
        <v>77604711.739999995</v>
      </c>
      <c r="F27" s="82">
        <f>+E27/D27</f>
        <v>9.5910151700161539E-2</v>
      </c>
      <c r="G27" s="194">
        <f>SUBTOTAL(9,G7:G26)</f>
        <v>74306870.000000015</v>
      </c>
      <c r="H27" s="82">
        <f t="shared" si="1"/>
        <v>9.1834413327133171E-2</v>
      </c>
      <c r="I27" s="194">
        <f>SUBTOTAL(9,I7:I26)</f>
        <v>20457396.630000003</v>
      </c>
      <c r="J27" s="162">
        <f>+I27/D27</f>
        <v>2.5282898037779295E-2</v>
      </c>
      <c r="K27" s="654">
        <f>SUM(K7:K26)</f>
        <v>251052517.87999994</v>
      </c>
      <c r="L27" s="657">
        <v>0.31043959751085826</v>
      </c>
      <c r="M27" s="655">
        <f t="shared" si="5"/>
        <v>-0.70401862276673999</v>
      </c>
      <c r="N27" s="656">
        <f>SUBTOTAL(9,N7:N26)</f>
        <v>18569744.919999998</v>
      </c>
      <c r="O27" s="657">
        <v>2.2962462944106386E-2</v>
      </c>
      <c r="P27" s="657">
        <f t="shared" ref="P27:P32" si="6">+I27/N27-1</f>
        <v>0.10165199996726737</v>
      </c>
    </row>
    <row r="28" spans="1:16" x14ac:dyDescent="0.25">
      <c r="A28" s="621" t="s">
        <v>67</v>
      </c>
      <c r="B28" s="33" t="s">
        <v>98</v>
      </c>
      <c r="C28" s="484">
        <v>498885.12</v>
      </c>
      <c r="D28" s="28">
        <v>498885.12</v>
      </c>
      <c r="E28" s="28">
        <v>28012.37</v>
      </c>
      <c r="F28" s="388">
        <f t="shared" si="0"/>
        <v>5.6149940892203799E-2</v>
      </c>
      <c r="G28" s="28">
        <v>28012.37</v>
      </c>
      <c r="H28" s="41">
        <f t="shared" si="1"/>
        <v>5.6149940892203799E-2</v>
      </c>
      <c r="I28" s="28">
        <v>28012.37</v>
      </c>
      <c r="J28" s="145">
        <f t="shared" ref="J28:J34" si="7">I28/D28</f>
        <v>5.6149940892203799E-2</v>
      </c>
      <c r="K28" s="171">
        <v>35813.71</v>
      </c>
      <c r="L28" s="230">
        <v>6.4275408518450428E-2</v>
      </c>
      <c r="M28" s="652">
        <f t="shared" si="5"/>
        <v>-0.21783110434523545</v>
      </c>
      <c r="N28" s="171">
        <v>35813.71</v>
      </c>
      <c r="O28" s="230">
        <v>6.4275408518450428E-2</v>
      </c>
      <c r="P28" s="653">
        <f t="shared" si="6"/>
        <v>-0.21783110434523545</v>
      </c>
    </row>
    <row r="29" spans="1:16" x14ac:dyDescent="0.25">
      <c r="A29" s="622" t="s">
        <v>68</v>
      </c>
      <c r="B29" s="34" t="s">
        <v>721</v>
      </c>
      <c r="C29" s="484">
        <v>27753031.879999999</v>
      </c>
      <c r="D29" s="28">
        <v>34821959.43</v>
      </c>
      <c r="E29" s="28">
        <v>5300657.05</v>
      </c>
      <c r="F29" s="122">
        <f t="shared" si="0"/>
        <v>0.15222167668811162</v>
      </c>
      <c r="G29" s="28">
        <v>4680387.92</v>
      </c>
      <c r="H29" s="263">
        <f t="shared" si="1"/>
        <v>0.13440909117732552</v>
      </c>
      <c r="I29" s="28">
        <v>1265822.6499999999</v>
      </c>
      <c r="J29" s="145">
        <f t="shared" si="7"/>
        <v>3.6351275767367117E-2</v>
      </c>
      <c r="K29" s="171">
        <v>3112424.49</v>
      </c>
      <c r="L29" s="230">
        <v>0.12116804998569879</v>
      </c>
      <c r="M29" s="652">
        <f t="shared" si="5"/>
        <v>0.50377557272080176</v>
      </c>
      <c r="N29" s="171">
        <v>1215378.1299999999</v>
      </c>
      <c r="O29" s="230">
        <v>4.731520346293288E-2</v>
      </c>
      <c r="P29" s="653">
        <f t="shared" si="6"/>
        <v>4.1505206285059604E-2</v>
      </c>
    </row>
    <row r="30" spans="1:16" x14ac:dyDescent="0.25">
      <c r="A30" s="622" t="s">
        <v>69</v>
      </c>
      <c r="B30" s="34" t="s">
        <v>463</v>
      </c>
      <c r="C30" s="484">
        <v>255072790.61000001</v>
      </c>
      <c r="D30" s="28">
        <v>247689430.80000001</v>
      </c>
      <c r="E30" s="28">
        <v>101799636.77</v>
      </c>
      <c r="F30" s="122">
        <f t="shared" si="0"/>
        <v>0.4109970960052769</v>
      </c>
      <c r="G30" s="28">
        <v>99063097.489999995</v>
      </c>
      <c r="H30" s="263">
        <f t="shared" si="1"/>
        <v>0.39994882773173213</v>
      </c>
      <c r="I30" s="28">
        <v>10846745.59</v>
      </c>
      <c r="J30" s="145">
        <f t="shared" si="7"/>
        <v>4.3791717535005936E-2</v>
      </c>
      <c r="K30" s="171">
        <v>137271199.5</v>
      </c>
      <c r="L30" s="230">
        <v>0.55944003832334632</v>
      </c>
      <c r="M30" s="652">
        <f t="shared" si="5"/>
        <v>-0.27834026473994644</v>
      </c>
      <c r="N30" s="171">
        <v>14372668.140000001</v>
      </c>
      <c r="O30" s="230">
        <v>5.8574894401285819E-2</v>
      </c>
      <c r="P30" s="653">
        <f t="shared" si="6"/>
        <v>-0.24532136383133663</v>
      </c>
    </row>
    <row r="31" spans="1:16" x14ac:dyDescent="0.25">
      <c r="A31" s="622" t="s">
        <v>70</v>
      </c>
      <c r="B31" s="34" t="s">
        <v>99</v>
      </c>
      <c r="C31" s="484">
        <v>39353584.170000002</v>
      </c>
      <c r="D31" s="28">
        <v>40437383.420000002</v>
      </c>
      <c r="E31" s="28">
        <v>19987687.140000001</v>
      </c>
      <c r="F31" s="388">
        <f t="shared" si="0"/>
        <v>0.49428735119677036</v>
      </c>
      <c r="G31" s="28">
        <v>12662331.32</v>
      </c>
      <c r="H31" s="263">
        <f t="shared" si="1"/>
        <v>0.31313428934022752</v>
      </c>
      <c r="I31" s="28">
        <v>229949.96</v>
      </c>
      <c r="J31" s="145">
        <f t="shared" si="7"/>
        <v>5.6865687280416022E-3</v>
      </c>
      <c r="K31" s="171">
        <v>8121792.29</v>
      </c>
      <c r="L31" s="230">
        <v>0.20575534947107188</v>
      </c>
      <c r="M31" s="652">
        <f t="shared" si="5"/>
        <v>0.55905628559235176</v>
      </c>
      <c r="N31" s="171">
        <v>279978.57</v>
      </c>
      <c r="O31" s="230">
        <v>7.0929034451779806E-3</v>
      </c>
      <c r="P31" s="653">
        <f t="shared" si="6"/>
        <v>-0.17868728310170312</v>
      </c>
    </row>
    <row r="32" spans="1:16" x14ac:dyDescent="0.25">
      <c r="A32" s="623" t="s">
        <v>765</v>
      </c>
      <c r="B32" s="35" t="s">
        <v>417</v>
      </c>
      <c r="C32" s="484">
        <v>10737227.699999999</v>
      </c>
      <c r="D32" s="28">
        <v>9967860.7100000009</v>
      </c>
      <c r="E32" s="28">
        <v>982552.01</v>
      </c>
      <c r="F32" s="122">
        <f t="shared" si="0"/>
        <v>9.8572004423605142E-2</v>
      </c>
      <c r="G32" s="28">
        <v>975552.01</v>
      </c>
      <c r="H32" s="263">
        <f t="shared" si="1"/>
        <v>9.7869747419454048E-2</v>
      </c>
      <c r="I32" s="28">
        <v>950000</v>
      </c>
      <c r="J32" s="145">
        <f t="shared" si="7"/>
        <v>9.5306307706219937E-2</v>
      </c>
      <c r="K32" s="171">
        <v>1500000</v>
      </c>
      <c r="L32" s="230">
        <v>0.14073522558787074</v>
      </c>
      <c r="M32" s="652">
        <f t="shared" si="5"/>
        <v>-0.34963199333333328</v>
      </c>
      <c r="N32" s="171">
        <v>1500000</v>
      </c>
      <c r="O32" s="230">
        <v>0.14073522558787074</v>
      </c>
      <c r="P32" s="653">
        <f t="shared" si="6"/>
        <v>-0.3666666666666667</v>
      </c>
    </row>
    <row r="33" spans="1:16" x14ac:dyDescent="0.25">
      <c r="A33" s="620">
        <v>2</v>
      </c>
      <c r="B33" s="474" t="s">
        <v>123</v>
      </c>
      <c r="C33" s="192">
        <f>SUBTOTAL(9,C28:C32)</f>
        <v>333415519.48000002</v>
      </c>
      <c r="D33" s="198">
        <f>SUBTOTAL(9,D28:D32)</f>
        <v>333415519.48000002</v>
      </c>
      <c r="E33" s="194">
        <f>SUBTOTAL(9,E28:E32)</f>
        <v>128098545.34</v>
      </c>
      <c r="F33" s="82">
        <f>E33/D33</f>
        <v>0.38420090804346618</v>
      </c>
      <c r="G33" s="194">
        <f>SUBTOTAL(9,G28:G32)</f>
        <v>117409381.11</v>
      </c>
      <c r="H33" s="82">
        <f t="shared" si="1"/>
        <v>0.35214131991550207</v>
      </c>
      <c r="I33" s="194">
        <f>SUBTOTAL(9,I28:I32)</f>
        <v>13320530.57</v>
      </c>
      <c r="J33" s="162">
        <f t="shared" si="7"/>
        <v>3.9951741270996939E-2</v>
      </c>
      <c r="K33" s="654">
        <f>SUM(K28:K32)</f>
        <v>150041229.98999998</v>
      </c>
      <c r="L33" s="657">
        <v>0.46633165522894526</v>
      </c>
      <c r="M33" s="655">
        <f t="shared" ref="M33:M56" si="8">+G33/K33-1</f>
        <v>-0.2174858795957274</v>
      </c>
      <c r="N33" s="656">
        <f>SUBTOTAL(9,N28:N32)</f>
        <v>17403838.550000001</v>
      </c>
      <c r="O33" s="657">
        <v>5.4091537632021174E-2</v>
      </c>
      <c r="P33" s="657">
        <f t="shared" ref="P33:P53" si="9">+I33/N33-1</f>
        <v>-0.23462111351291526</v>
      </c>
    </row>
    <row r="34" spans="1:16" x14ac:dyDescent="0.25">
      <c r="A34" s="621" t="s">
        <v>478</v>
      </c>
      <c r="B34" s="33" t="s">
        <v>456</v>
      </c>
      <c r="C34" s="484">
        <v>19667096.66</v>
      </c>
      <c r="D34" s="28">
        <v>19400761.239999998</v>
      </c>
      <c r="E34" s="28">
        <v>18237689.899999999</v>
      </c>
      <c r="F34" s="70">
        <f t="shared" si="0"/>
        <v>0.9400502214520321</v>
      </c>
      <c r="G34" s="28">
        <v>17755304.899999999</v>
      </c>
      <c r="H34" s="263">
        <f t="shared" si="1"/>
        <v>0.91518599091836461</v>
      </c>
      <c r="I34" s="28">
        <v>2879392.2</v>
      </c>
      <c r="J34" s="145">
        <f t="shared" si="7"/>
        <v>0.14841645461124187</v>
      </c>
      <c r="K34" s="171">
        <v>17314026.079999998</v>
      </c>
      <c r="L34" s="230">
        <v>0.89794927318768125</v>
      </c>
      <c r="M34" s="652">
        <f t="shared" si="8"/>
        <v>2.5486782679029041E-2</v>
      </c>
      <c r="N34" s="171">
        <v>1439758.3</v>
      </c>
      <c r="O34" s="230">
        <v>7.4669514362365547E-2</v>
      </c>
      <c r="P34" s="653">
        <f t="shared" si="9"/>
        <v>0.99991359660854195</v>
      </c>
    </row>
    <row r="35" spans="1:16" x14ac:dyDescent="0.25">
      <c r="A35" s="621" t="s">
        <v>71</v>
      </c>
      <c r="B35" s="33" t="s">
        <v>130</v>
      </c>
      <c r="C35" s="484">
        <v>2539577.19</v>
      </c>
      <c r="D35" s="28">
        <v>1279993.17</v>
      </c>
      <c r="E35" s="28">
        <v>490729.19</v>
      </c>
      <c r="F35" s="70">
        <f t="shared" si="0"/>
        <v>0.38338422540176526</v>
      </c>
      <c r="G35" s="28">
        <v>490729.19</v>
      </c>
      <c r="H35" s="263">
        <f t="shared" si="1"/>
        <v>0.38338422540176526</v>
      </c>
      <c r="I35" s="28">
        <v>0</v>
      </c>
      <c r="J35" s="145">
        <f t="shared" ref="J35:J45" si="10">I35/D35</f>
        <v>0</v>
      </c>
      <c r="K35" s="171">
        <v>0</v>
      </c>
      <c r="L35" s="230">
        <v>0</v>
      </c>
      <c r="M35" s="652" t="s">
        <v>127</v>
      </c>
      <c r="N35" s="171">
        <v>0</v>
      </c>
      <c r="O35" s="230">
        <v>0</v>
      </c>
      <c r="P35" s="653" t="s">
        <v>127</v>
      </c>
    </row>
    <row r="36" spans="1:16" x14ac:dyDescent="0.25">
      <c r="A36" s="621" t="s">
        <v>766</v>
      </c>
      <c r="B36" s="33" t="s">
        <v>739</v>
      </c>
      <c r="C36" s="484">
        <v>9000</v>
      </c>
      <c r="D36" s="28">
        <v>7282.39</v>
      </c>
      <c r="E36" s="28">
        <v>0</v>
      </c>
      <c r="F36" s="70">
        <f t="shared" si="0"/>
        <v>0</v>
      </c>
      <c r="G36" s="28">
        <v>0</v>
      </c>
      <c r="H36" s="263">
        <f t="shared" si="1"/>
        <v>0</v>
      </c>
      <c r="I36" s="28">
        <v>0</v>
      </c>
      <c r="J36" s="145">
        <f t="shared" si="10"/>
        <v>0</v>
      </c>
      <c r="K36" s="171">
        <v>0</v>
      </c>
      <c r="L36" s="230">
        <v>0</v>
      </c>
      <c r="M36" s="652" t="s">
        <v>127</v>
      </c>
      <c r="N36" s="171">
        <v>0</v>
      </c>
      <c r="O36" s="230">
        <v>0</v>
      </c>
      <c r="P36" s="653" t="s">
        <v>127</v>
      </c>
    </row>
    <row r="37" spans="1:16" x14ac:dyDescent="0.25">
      <c r="A37" s="622" t="s">
        <v>72</v>
      </c>
      <c r="B37" s="34" t="s">
        <v>632</v>
      </c>
      <c r="C37" s="484">
        <v>10958931.689999999</v>
      </c>
      <c r="D37" s="28">
        <v>10958931.689999999</v>
      </c>
      <c r="E37" s="28">
        <v>0</v>
      </c>
      <c r="F37" s="70">
        <f t="shared" si="0"/>
        <v>0</v>
      </c>
      <c r="G37" s="28">
        <v>0</v>
      </c>
      <c r="H37" s="263">
        <f t="shared" si="1"/>
        <v>0</v>
      </c>
      <c r="I37" s="28">
        <v>0</v>
      </c>
      <c r="J37" s="145">
        <f t="shared" si="10"/>
        <v>0</v>
      </c>
      <c r="K37" s="171">
        <v>0</v>
      </c>
      <c r="L37" s="230">
        <v>0</v>
      </c>
      <c r="M37" s="652" t="s">
        <v>127</v>
      </c>
      <c r="N37" s="171">
        <v>0</v>
      </c>
      <c r="O37" s="230">
        <v>0</v>
      </c>
      <c r="P37" s="653" t="s">
        <v>127</v>
      </c>
    </row>
    <row r="38" spans="1:16" x14ac:dyDescent="0.25">
      <c r="A38" s="622" t="s">
        <v>767</v>
      </c>
      <c r="B38" s="34" t="s">
        <v>464</v>
      </c>
      <c r="C38" s="484">
        <v>42176783.109999999</v>
      </c>
      <c r="D38" s="28">
        <v>37654858.109999999</v>
      </c>
      <c r="E38" s="28">
        <v>5780175</v>
      </c>
      <c r="F38" s="70">
        <f t="shared" si="0"/>
        <v>0.15350409721674024</v>
      </c>
      <c r="G38" s="28">
        <v>5780175</v>
      </c>
      <c r="H38" s="263">
        <f t="shared" si="1"/>
        <v>0.15350409721674024</v>
      </c>
      <c r="I38" s="28">
        <v>5780175</v>
      </c>
      <c r="J38" s="145">
        <f t="shared" si="10"/>
        <v>0.15350409721674024</v>
      </c>
      <c r="K38" s="171">
        <v>5780175</v>
      </c>
      <c r="L38" s="230">
        <v>0.13704636944275478</v>
      </c>
      <c r="M38" s="652">
        <f t="shared" si="8"/>
        <v>0</v>
      </c>
      <c r="N38" s="171">
        <v>5780175</v>
      </c>
      <c r="O38" s="230">
        <v>0.13704636944275478</v>
      </c>
      <c r="P38" s="653">
        <f t="shared" si="9"/>
        <v>0</v>
      </c>
    </row>
    <row r="39" spans="1:16" x14ac:dyDescent="0.25">
      <c r="A39" s="622" t="s">
        <v>73</v>
      </c>
      <c r="B39" s="34" t="s">
        <v>458</v>
      </c>
      <c r="C39" s="484">
        <v>8163831</v>
      </c>
      <c r="D39" s="28">
        <v>8163831</v>
      </c>
      <c r="E39" s="28">
        <v>1232899</v>
      </c>
      <c r="F39" s="70">
        <f t="shared" si="0"/>
        <v>0.15101966221495766</v>
      </c>
      <c r="G39" s="28">
        <v>1232899</v>
      </c>
      <c r="H39" s="263">
        <f t="shared" si="1"/>
        <v>0.15101966221495766</v>
      </c>
      <c r="I39" s="28">
        <v>1232899</v>
      </c>
      <c r="J39" s="145">
        <f t="shared" si="10"/>
        <v>0.15101966221495766</v>
      </c>
      <c r="K39" s="171">
        <v>0</v>
      </c>
      <c r="L39" s="230">
        <v>0</v>
      </c>
      <c r="M39" s="652" t="s">
        <v>127</v>
      </c>
      <c r="N39" s="171">
        <v>0</v>
      </c>
      <c r="O39" s="230">
        <v>0</v>
      </c>
      <c r="P39" s="653" t="s">
        <v>127</v>
      </c>
    </row>
    <row r="40" spans="1:16" x14ac:dyDescent="0.25">
      <c r="A40" s="622" t="s">
        <v>457</v>
      </c>
      <c r="B40" s="34" t="s">
        <v>112</v>
      </c>
      <c r="C40" s="484">
        <v>17534356.949999999</v>
      </c>
      <c r="D40" s="28">
        <v>17593860.469999999</v>
      </c>
      <c r="E40" s="28">
        <v>154140.35999999999</v>
      </c>
      <c r="F40" s="70">
        <f t="shared" si="0"/>
        <v>8.7610311712333355E-3</v>
      </c>
      <c r="G40" s="28">
        <v>151440.35999999999</v>
      </c>
      <c r="H40" s="263">
        <f t="shared" si="1"/>
        <v>8.6075685468932212E-3</v>
      </c>
      <c r="I40" s="28">
        <v>5819</v>
      </c>
      <c r="J40" s="145">
        <f t="shared" si="10"/>
        <v>3.3074037445745413E-4</v>
      </c>
      <c r="K40" s="171">
        <v>142126.67000000001</v>
      </c>
      <c r="L40" s="230">
        <v>7.9611426729047155E-3</v>
      </c>
      <c r="M40" s="652">
        <f t="shared" si="8"/>
        <v>6.5530909856678976E-2</v>
      </c>
      <c r="N40" s="171">
        <v>0</v>
      </c>
      <c r="O40" s="230">
        <v>0</v>
      </c>
      <c r="P40" s="653" t="s">
        <v>127</v>
      </c>
    </row>
    <row r="41" spans="1:16" x14ac:dyDescent="0.25">
      <c r="A41" s="622" t="s">
        <v>768</v>
      </c>
      <c r="B41" s="34" t="s">
        <v>418</v>
      </c>
      <c r="C41" s="484">
        <v>9602324.5999999996</v>
      </c>
      <c r="D41" s="28">
        <v>9602324.5999999996</v>
      </c>
      <c r="E41" s="28">
        <v>0</v>
      </c>
      <c r="F41" s="70">
        <f t="shared" si="0"/>
        <v>0</v>
      </c>
      <c r="G41" s="28">
        <v>0</v>
      </c>
      <c r="H41" s="263">
        <f t="shared" si="1"/>
        <v>0</v>
      </c>
      <c r="I41" s="28">
        <v>0</v>
      </c>
      <c r="J41" s="145">
        <f t="shared" si="10"/>
        <v>0</v>
      </c>
      <c r="K41" s="171">
        <v>400000</v>
      </c>
      <c r="L41" s="230">
        <v>4.2094962742064188E-2</v>
      </c>
      <c r="M41" s="652">
        <f t="shared" si="8"/>
        <v>-1</v>
      </c>
      <c r="N41" s="171">
        <v>0</v>
      </c>
      <c r="O41" s="230">
        <v>0</v>
      </c>
      <c r="P41" s="653" t="s">
        <v>127</v>
      </c>
    </row>
    <row r="42" spans="1:16" x14ac:dyDescent="0.25">
      <c r="A42" s="622" t="s">
        <v>480</v>
      </c>
      <c r="B42" s="34" t="s">
        <v>479</v>
      </c>
      <c r="C42" s="484">
        <v>33376191.52</v>
      </c>
      <c r="D42" s="28">
        <v>32870606.52</v>
      </c>
      <c r="E42" s="28">
        <v>1300000</v>
      </c>
      <c r="F42" s="70">
        <f t="shared" si="0"/>
        <v>3.9549011643853292E-2</v>
      </c>
      <c r="G42" s="28">
        <v>1300000</v>
      </c>
      <c r="H42" s="263">
        <f t="shared" si="1"/>
        <v>3.9549011643853292E-2</v>
      </c>
      <c r="I42" s="28">
        <v>1300000</v>
      </c>
      <c r="J42" s="145">
        <f t="shared" si="10"/>
        <v>3.9549011643853292E-2</v>
      </c>
      <c r="K42" s="171">
        <v>2500000</v>
      </c>
      <c r="L42" s="230">
        <v>7.490369290642182E-2</v>
      </c>
      <c r="M42" s="652">
        <f t="shared" si="8"/>
        <v>-0.48</v>
      </c>
      <c r="N42" s="171">
        <v>2500000</v>
      </c>
      <c r="O42" s="230">
        <v>7.490369290642182E-2</v>
      </c>
      <c r="P42" s="653">
        <f t="shared" si="9"/>
        <v>-0.48</v>
      </c>
    </row>
    <row r="43" spans="1:16" x14ac:dyDescent="0.25">
      <c r="A43" s="622" t="s">
        <v>419</v>
      </c>
      <c r="B43" s="34" t="s">
        <v>485</v>
      </c>
      <c r="C43" s="484">
        <v>13224307.26</v>
      </c>
      <c r="D43" s="28">
        <v>13491248.84</v>
      </c>
      <c r="E43" s="28">
        <v>0</v>
      </c>
      <c r="F43" s="70">
        <f t="shared" si="0"/>
        <v>0</v>
      </c>
      <c r="G43" s="28">
        <v>0</v>
      </c>
      <c r="H43" s="263">
        <f t="shared" si="1"/>
        <v>0</v>
      </c>
      <c r="I43" s="28">
        <v>0</v>
      </c>
      <c r="J43" s="145">
        <f t="shared" si="10"/>
        <v>0</v>
      </c>
      <c r="K43" s="171">
        <v>11179856.039999999</v>
      </c>
      <c r="L43" s="230">
        <v>0.45186781844589807</v>
      </c>
      <c r="M43" s="652">
        <f t="shared" si="8"/>
        <v>-1</v>
      </c>
      <c r="N43" s="171">
        <v>0</v>
      </c>
      <c r="O43" s="230">
        <v>0</v>
      </c>
      <c r="P43" s="653" t="s">
        <v>127</v>
      </c>
    </row>
    <row r="44" spans="1:16" x14ac:dyDescent="0.25">
      <c r="A44" s="622" t="s">
        <v>74</v>
      </c>
      <c r="B44" s="34" t="s">
        <v>108</v>
      </c>
      <c r="C44" s="484">
        <v>12917828.109999999</v>
      </c>
      <c r="D44" s="28">
        <v>12896099.52</v>
      </c>
      <c r="E44" s="28">
        <v>25404.880000000001</v>
      </c>
      <c r="F44" s="70">
        <f t="shared" si="0"/>
        <v>1.9699661871095736E-3</v>
      </c>
      <c r="G44" s="28">
        <v>25404.87</v>
      </c>
      <c r="H44" s="263">
        <f t="shared" si="1"/>
        <v>1.9699654116813142E-3</v>
      </c>
      <c r="I44" s="28">
        <v>0</v>
      </c>
      <c r="J44" s="145">
        <f t="shared" si="10"/>
        <v>0</v>
      </c>
      <c r="K44" s="171">
        <v>12391128.34</v>
      </c>
      <c r="L44" s="230">
        <v>0.98225327695137954</v>
      </c>
      <c r="M44" s="652">
        <f t="shared" si="8"/>
        <v>-0.99794975329906077</v>
      </c>
      <c r="N44" s="171">
        <v>0</v>
      </c>
      <c r="O44" s="230">
        <v>0</v>
      </c>
      <c r="P44" s="653" t="s">
        <v>127</v>
      </c>
    </row>
    <row r="45" spans="1:16" x14ac:dyDescent="0.25">
      <c r="A45" s="622" t="s">
        <v>75</v>
      </c>
      <c r="B45" s="34" t="s">
        <v>465</v>
      </c>
      <c r="C45" s="484">
        <v>69876878.989999995</v>
      </c>
      <c r="D45" s="28">
        <v>69578026.689999998</v>
      </c>
      <c r="E45" s="28">
        <v>0</v>
      </c>
      <c r="F45" s="388">
        <f t="shared" si="0"/>
        <v>0</v>
      </c>
      <c r="G45" s="28">
        <v>0</v>
      </c>
      <c r="H45" s="263">
        <f t="shared" si="1"/>
        <v>0</v>
      </c>
      <c r="I45" s="28">
        <v>0</v>
      </c>
      <c r="J45" s="145">
        <f t="shared" si="10"/>
        <v>0</v>
      </c>
      <c r="K45" s="171">
        <v>65286878.990000002</v>
      </c>
      <c r="L45" s="230">
        <v>1</v>
      </c>
      <c r="M45" s="652">
        <f t="shared" si="8"/>
        <v>-1</v>
      </c>
      <c r="N45" s="171">
        <v>0</v>
      </c>
      <c r="O45" s="230">
        <v>0</v>
      </c>
      <c r="P45" s="653" t="s">
        <v>127</v>
      </c>
    </row>
    <row r="46" spans="1:16" ht="14.4" thickBot="1" x14ac:dyDescent="0.3">
      <c r="A46" s="616" t="s">
        <v>19</v>
      </c>
      <c r="N46" s="89"/>
      <c r="P46" s="478"/>
    </row>
    <row r="47" spans="1:16" ht="12.75" customHeight="1" x14ac:dyDescent="0.25">
      <c r="A47" s="722" t="s">
        <v>450</v>
      </c>
      <c r="B47" s="723"/>
      <c r="C47" s="156" t="s">
        <v>826</v>
      </c>
      <c r="D47" s="708" t="s">
        <v>828</v>
      </c>
      <c r="E47" s="709"/>
      <c r="F47" s="709"/>
      <c r="G47" s="709"/>
      <c r="H47" s="709"/>
      <c r="I47" s="709"/>
      <c r="J47" s="710"/>
      <c r="K47" s="717" t="s">
        <v>829</v>
      </c>
      <c r="L47" s="718"/>
      <c r="M47" s="718"/>
      <c r="N47" s="718"/>
      <c r="O47" s="718"/>
      <c r="P47" s="721"/>
    </row>
    <row r="48" spans="1:16" x14ac:dyDescent="0.25">
      <c r="C48" s="149">
        <v>1</v>
      </c>
      <c r="D48" s="140">
        <v>2</v>
      </c>
      <c r="E48" s="79">
        <v>3</v>
      </c>
      <c r="F48" s="80" t="s">
        <v>36</v>
      </c>
      <c r="G48" s="79">
        <v>4</v>
      </c>
      <c r="H48" s="80" t="s">
        <v>37</v>
      </c>
      <c r="I48" s="79">
        <v>5</v>
      </c>
      <c r="J48" s="141" t="s">
        <v>38</v>
      </c>
      <c r="K48" s="79" t="s">
        <v>521</v>
      </c>
      <c r="L48" s="80" t="s">
        <v>522</v>
      </c>
      <c r="M48" s="80" t="s">
        <v>523</v>
      </c>
      <c r="N48" s="79" t="s">
        <v>39</v>
      </c>
      <c r="O48" s="80" t="s">
        <v>40</v>
      </c>
      <c r="P48" s="534" t="s">
        <v>350</v>
      </c>
    </row>
    <row r="49" spans="1:16" x14ac:dyDescent="0.25">
      <c r="A49" s="626"/>
      <c r="B49" s="2" t="s">
        <v>411</v>
      </c>
      <c r="C49" s="233" t="s">
        <v>13</v>
      </c>
      <c r="D49" s="234" t="s">
        <v>14</v>
      </c>
      <c r="E49" s="81" t="s">
        <v>15</v>
      </c>
      <c r="F49" s="81" t="s">
        <v>18</v>
      </c>
      <c r="G49" s="81" t="s">
        <v>16</v>
      </c>
      <c r="H49" s="81" t="s">
        <v>18</v>
      </c>
      <c r="I49" s="81" t="s">
        <v>17</v>
      </c>
      <c r="J49" s="105" t="s">
        <v>18</v>
      </c>
      <c r="K49" s="81" t="s">
        <v>16</v>
      </c>
      <c r="L49" s="81" t="s">
        <v>18</v>
      </c>
      <c r="M49" s="536" t="s">
        <v>823</v>
      </c>
      <c r="N49" s="510" t="s">
        <v>17</v>
      </c>
      <c r="O49" s="81" t="s">
        <v>18</v>
      </c>
      <c r="P49" s="535" t="s">
        <v>823</v>
      </c>
    </row>
    <row r="50" spans="1:16" x14ac:dyDescent="0.25">
      <c r="A50" s="621" t="s">
        <v>76</v>
      </c>
      <c r="B50" s="34" t="s">
        <v>100</v>
      </c>
      <c r="C50" s="484">
        <v>21420777.93</v>
      </c>
      <c r="D50" s="28">
        <v>21210432.440000001</v>
      </c>
      <c r="E50" s="28">
        <v>1352890.14</v>
      </c>
      <c r="F50" s="388">
        <f>+E50/D50</f>
        <v>6.3784184684921016E-2</v>
      </c>
      <c r="G50" s="28">
        <v>1304556.52</v>
      </c>
      <c r="H50" s="41">
        <f>+G50/D50</f>
        <v>6.1505418321400329E-2</v>
      </c>
      <c r="I50" s="28">
        <v>247422.35</v>
      </c>
      <c r="J50" s="145">
        <f t="shared" ref="J50:J81" si="11">+I50/D50</f>
        <v>1.1665125201945199E-2</v>
      </c>
      <c r="K50" s="171">
        <v>14971158.07</v>
      </c>
      <c r="L50" s="230">
        <v>0.84106114609914195</v>
      </c>
      <c r="M50" s="652">
        <f t="shared" si="8"/>
        <v>-0.91286201682593016</v>
      </c>
      <c r="N50" s="171">
        <v>1004.3</v>
      </c>
      <c r="O50" s="230">
        <v>5.6420332019603629E-5</v>
      </c>
      <c r="P50" s="201">
        <f t="shared" si="9"/>
        <v>245.36298914666935</v>
      </c>
    </row>
    <row r="51" spans="1:16" x14ac:dyDescent="0.25">
      <c r="A51" s="622" t="s">
        <v>769</v>
      </c>
      <c r="B51" s="34" t="s">
        <v>420</v>
      </c>
      <c r="C51" s="484">
        <v>211322.62</v>
      </c>
      <c r="D51" s="28">
        <v>211322.62</v>
      </c>
      <c r="E51" s="28">
        <v>0</v>
      </c>
      <c r="F51" s="122">
        <f t="shared" ref="F51:F79" si="12">+E51/D51</f>
        <v>0</v>
      </c>
      <c r="G51" s="28">
        <v>0</v>
      </c>
      <c r="H51" s="263">
        <f t="shared" ref="H51:H56" si="13">+G51/D51</f>
        <v>0</v>
      </c>
      <c r="I51" s="28">
        <v>0</v>
      </c>
      <c r="J51" s="170">
        <f t="shared" si="11"/>
        <v>0</v>
      </c>
      <c r="K51" s="171">
        <v>211322.62</v>
      </c>
      <c r="L51" s="230">
        <v>1</v>
      </c>
      <c r="M51" s="652">
        <f>+G51/K51-1</f>
        <v>-1</v>
      </c>
      <c r="N51" s="171">
        <v>0</v>
      </c>
      <c r="O51" s="230">
        <v>0</v>
      </c>
      <c r="P51" s="201" t="s">
        <v>127</v>
      </c>
    </row>
    <row r="52" spans="1:16" x14ac:dyDescent="0.25">
      <c r="A52" s="622" t="s">
        <v>481</v>
      </c>
      <c r="B52" s="34" t="s">
        <v>467</v>
      </c>
      <c r="C52" s="484">
        <v>15585118.16</v>
      </c>
      <c r="D52" s="28">
        <v>19697197.710000001</v>
      </c>
      <c r="E52" s="28">
        <v>12327131.220000001</v>
      </c>
      <c r="F52" s="122">
        <f t="shared" si="12"/>
        <v>0.62583172497383643</v>
      </c>
      <c r="G52" s="28">
        <v>11849457.310000001</v>
      </c>
      <c r="H52" s="263">
        <f t="shared" si="13"/>
        <v>0.6015808687336367</v>
      </c>
      <c r="I52" s="28">
        <v>99855.34</v>
      </c>
      <c r="J52" s="170">
        <f t="shared" si="11"/>
        <v>5.0695201150011701E-3</v>
      </c>
      <c r="K52" s="171">
        <v>8826576.3900000006</v>
      </c>
      <c r="L52" s="230">
        <v>0.57755364667586306</v>
      </c>
      <c r="M52" s="652">
        <f t="shared" si="8"/>
        <v>0.342474906060378</v>
      </c>
      <c r="N52" s="171">
        <v>251503.35</v>
      </c>
      <c r="O52" s="230">
        <v>1.645674047621265E-2</v>
      </c>
      <c r="P52" s="202">
        <f t="shared" si="9"/>
        <v>-0.60296616327376951</v>
      </c>
    </row>
    <row r="53" spans="1:16" x14ac:dyDescent="0.25">
      <c r="A53" s="622" t="s">
        <v>770</v>
      </c>
      <c r="B53" s="34" t="s">
        <v>414</v>
      </c>
      <c r="C53" s="484">
        <v>8834615.9700000007</v>
      </c>
      <c r="D53" s="28">
        <v>9029775.4900000002</v>
      </c>
      <c r="E53" s="28">
        <v>2941239.8</v>
      </c>
      <c r="F53" s="122">
        <f t="shared" si="12"/>
        <v>0.32572679168571439</v>
      </c>
      <c r="G53" s="28">
        <v>2640911.69</v>
      </c>
      <c r="H53" s="263">
        <f t="shared" si="13"/>
        <v>0.29246703784880035</v>
      </c>
      <c r="I53" s="28">
        <v>62149.89</v>
      </c>
      <c r="J53" s="170">
        <f t="shared" si="11"/>
        <v>6.8827724530723632E-3</v>
      </c>
      <c r="K53" s="171">
        <v>5350899.04</v>
      </c>
      <c r="L53" s="230">
        <v>0.67072450237507641</v>
      </c>
      <c r="M53" s="652">
        <f t="shared" si="8"/>
        <v>-0.50645458449913128</v>
      </c>
      <c r="N53" s="171">
        <v>68878.87</v>
      </c>
      <c r="O53" s="230">
        <v>8.6338287191655878E-3</v>
      </c>
      <c r="P53" s="202">
        <f t="shared" si="9"/>
        <v>-9.7692949956931563E-2</v>
      </c>
    </row>
    <row r="54" spans="1:16" x14ac:dyDescent="0.25">
      <c r="A54" s="622" t="s">
        <v>77</v>
      </c>
      <c r="B54" s="34" t="s">
        <v>113</v>
      </c>
      <c r="C54" s="484">
        <v>13280781.460000001</v>
      </c>
      <c r="D54" s="28">
        <v>11295117.640000001</v>
      </c>
      <c r="E54" s="28">
        <v>10681592.99</v>
      </c>
      <c r="F54" s="122">
        <f t="shared" si="12"/>
        <v>0.94568231429239014</v>
      </c>
      <c r="G54" s="28">
        <v>10657810.09</v>
      </c>
      <c r="H54" s="263">
        <f t="shared" si="13"/>
        <v>0.94357672311945917</v>
      </c>
      <c r="I54" s="28">
        <v>10548.81</v>
      </c>
      <c r="J54" s="370">
        <f t="shared" si="11"/>
        <v>9.3392652792237754E-4</v>
      </c>
      <c r="K54" s="171">
        <v>12126229.300000001</v>
      </c>
      <c r="L54" s="230">
        <v>0.85873811112544141</v>
      </c>
      <c r="M54" s="652">
        <f t="shared" si="8"/>
        <v>-0.1210944617384071</v>
      </c>
      <c r="N54" s="171">
        <v>0</v>
      </c>
      <c r="O54" s="230">
        <v>0</v>
      </c>
      <c r="P54" s="202" t="s">
        <v>127</v>
      </c>
    </row>
    <row r="55" spans="1:16" x14ac:dyDescent="0.25">
      <c r="A55" s="622" t="s">
        <v>771</v>
      </c>
      <c r="B55" s="34" t="s">
        <v>468</v>
      </c>
      <c r="C55" s="484">
        <v>5444779.1600000001</v>
      </c>
      <c r="D55" s="28">
        <v>5444779.1600000001</v>
      </c>
      <c r="E55" s="28">
        <v>5341659.24</v>
      </c>
      <c r="F55" s="122">
        <f t="shared" si="12"/>
        <v>0.98106077088349719</v>
      </c>
      <c r="G55" s="28">
        <v>5341659.24</v>
      </c>
      <c r="H55" s="263">
        <f t="shared" si="13"/>
        <v>0.98106077088349719</v>
      </c>
      <c r="I55" s="28">
        <v>0</v>
      </c>
      <c r="J55" s="370">
        <f t="shared" si="11"/>
        <v>0</v>
      </c>
      <c r="K55" s="171">
        <v>5116398.96</v>
      </c>
      <c r="L55" s="230">
        <v>0.93631272529297527</v>
      </c>
      <c r="M55" s="652">
        <f t="shared" si="8"/>
        <v>4.402711394500014E-2</v>
      </c>
      <c r="N55" s="171">
        <v>0</v>
      </c>
      <c r="O55" s="230">
        <v>0</v>
      </c>
      <c r="P55" s="202" t="s">
        <v>127</v>
      </c>
    </row>
    <row r="56" spans="1:16" x14ac:dyDescent="0.25">
      <c r="A56" s="632" t="s">
        <v>772</v>
      </c>
      <c r="B56" s="559" t="s">
        <v>421</v>
      </c>
      <c r="C56" s="484">
        <v>6518951.2199999997</v>
      </c>
      <c r="D56" s="28">
        <v>6518951.2199999997</v>
      </c>
      <c r="E56" s="28">
        <v>6518951.2199999997</v>
      </c>
      <c r="F56" s="122">
        <f t="shared" si="12"/>
        <v>1</v>
      </c>
      <c r="G56" s="28">
        <v>6518951.2199999997</v>
      </c>
      <c r="H56" s="263">
        <f t="shared" si="13"/>
        <v>1</v>
      </c>
      <c r="I56" s="28">
        <v>0</v>
      </c>
      <c r="J56" s="401">
        <f t="shared" si="11"/>
        <v>0</v>
      </c>
      <c r="K56" s="171">
        <v>6193003.6600000001</v>
      </c>
      <c r="L56" s="230">
        <v>0.95000000015339892</v>
      </c>
      <c r="M56" s="652">
        <f t="shared" si="8"/>
        <v>5.2631578777397214E-2</v>
      </c>
      <c r="N56" s="171">
        <v>0</v>
      </c>
      <c r="O56" s="230">
        <v>0</v>
      </c>
      <c r="P56" s="653" t="s">
        <v>127</v>
      </c>
    </row>
    <row r="57" spans="1:16" x14ac:dyDescent="0.25">
      <c r="A57" s="625">
        <v>3</v>
      </c>
      <c r="B57" s="2" t="s">
        <v>122</v>
      </c>
      <c r="C57" s="192">
        <f>SUM(C34:C45,C50:C56)</f>
        <v>311343453.60000008</v>
      </c>
      <c r="D57" s="198">
        <f>SUM(D34:D45,D50:D56)</f>
        <v>306905400.52000004</v>
      </c>
      <c r="E57" s="194">
        <f>SUM(E34:E45,E50:E56)</f>
        <v>66384502.939999998</v>
      </c>
      <c r="F57" s="82">
        <f>+E57/D57</f>
        <v>0.21630281783090985</v>
      </c>
      <c r="G57" s="194">
        <f>SUM(G34:G45,G50:G56)</f>
        <v>65049299.389999993</v>
      </c>
      <c r="H57" s="82">
        <f>+G57/D57</f>
        <v>0.2119522800178322</v>
      </c>
      <c r="I57" s="194">
        <f>SUM(I34:I45,I50:I56)</f>
        <v>11618261.59</v>
      </c>
      <c r="J57" s="162">
        <f t="shared" si="11"/>
        <v>3.7856165353606655E-2</v>
      </c>
      <c r="K57" s="514">
        <f>SUM(K34:K56)</f>
        <v>167789779.16</v>
      </c>
      <c r="L57" s="204">
        <v>0.53675039036259964</v>
      </c>
      <c r="M57" s="204">
        <f t="shared" ref="M57:M65" si="14">+G57/K57-1</f>
        <v>-0.61231667557074099</v>
      </c>
      <c r="N57" s="514">
        <f>SUBTOTAL(9,N34:N56)</f>
        <v>10041319.82</v>
      </c>
      <c r="O57" s="204">
        <v>3.212163672973934E-2</v>
      </c>
      <c r="P57" s="204">
        <f t="shared" ref="P57:P65" si="15">+I57/N57-1</f>
        <v>0.15704526877623137</v>
      </c>
    </row>
    <row r="58" spans="1:16" x14ac:dyDescent="0.25">
      <c r="A58" s="621" t="s">
        <v>773</v>
      </c>
      <c r="B58" s="33" t="s">
        <v>722</v>
      </c>
      <c r="C58" s="484">
        <v>5789085.3399999999</v>
      </c>
      <c r="D58" s="28">
        <v>5845104.5199999996</v>
      </c>
      <c r="E58" s="28">
        <v>502125.01</v>
      </c>
      <c r="F58" s="388">
        <f t="shared" si="12"/>
        <v>8.5905223470666023E-2</v>
      </c>
      <c r="G58" s="28">
        <v>502125.01</v>
      </c>
      <c r="H58" s="388">
        <f>G58/D58</f>
        <v>8.5905223470666023E-2</v>
      </c>
      <c r="I58" s="28">
        <v>486885.01</v>
      </c>
      <c r="J58" s="145">
        <f t="shared" si="11"/>
        <v>8.3297913379314567E-2</v>
      </c>
      <c r="K58" s="171">
        <v>466728</v>
      </c>
      <c r="L58" s="230">
        <v>0.10189813528145931</v>
      </c>
      <c r="M58" s="652">
        <f t="shared" si="14"/>
        <v>7.5840768070482234E-2</v>
      </c>
      <c r="N58" s="171">
        <v>438974.06</v>
      </c>
      <c r="O58" s="230">
        <v>9.5838771513454171E-2</v>
      </c>
      <c r="P58" s="201">
        <f t="shared" si="15"/>
        <v>0.10914300949810118</v>
      </c>
    </row>
    <row r="59" spans="1:16" x14ac:dyDescent="0.25">
      <c r="A59" s="621" t="s">
        <v>78</v>
      </c>
      <c r="B59" s="33" t="s">
        <v>101</v>
      </c>
      <c r="C59" s="484">
        <v>9039834.6099999994</v>
      </c>
      <c r="D59" s="28">
        <v>8621977.0800000001</v>
      </c>
      <c r="E59" s="28">
        <v>2237643.23</v>
      </c>
      <c r="F59" s="122">
        <f t="shared" si="12"/>
        <v>0.25952785645772092</v>
      </c>
      <c r="G59" s="28">
        <v>602643.22</v>
      </c>
      <c r="H59" s="388">
        <f t="shared" ref="H59:H65" si="16">G59/D59</f>
        <v>6.989617513573812E-2</v>
      </c>
      <c r="I59" s="28">
        <v>50513.85</v>
      </c>
      <c r="J59" s="145">
        <f t="shared" si="11"/>
        <v>5.8587316495162843E-3</v>
      </c>
      <c r="K59" s="171">
        <v>0</v>
      </c>
      <c r="L59" s="230">
        <v>0</v>
      </c>
      <c r="M59" s="652" t="s">
        <v>127</v>
      </c>
      <c r="N59" s="171">
        <v>0</v>
      </c>
      <c r="O59" s="230">
        <v>0</v>
      </c>
      <c r="P59" s="653" t="s">
        <v>127</v>
      </c>
    </row>
    <row r="60" spans="1:16" x14ac:dyDescent="0.25">
      <c r="A60" s="622" t="s">
        <v>79</v>
      </c>
      <c r="B60" s="34" t="s">
        <v>469</v>
      </c>
      <c r="C60" s="484">
        <v>2743104</v>
      </c>
      <c r="D60" s="28">
        <v>2709685.35</v>
      </c>
      <c r="E60" s="28">
        <v>378779.35</v>
      </c>
      <c r="F60" s="122">
        <f t="shared" si="12"/>
        <v>0.13978720813470094</v>
      </c>
      <c r="G60" s="28">
        <v>375814.85</v>
      </c>
      <c r="H60" s="388">
        <f t="shared" si="16"/>
        <v>0.13869316967005041</v>
      </c>
      <c r="I60" s="28">
        <v>0</v>
      </c>
      <c r="J60" s="170">
        <f t="shared" si="11"/>
        <v>0</v>
      </c>
      <c r="K60" s="171">
        <v>49046.5</v>
      </c>
      <c r="L60" s="230">
        <v>1.7750508124196557E-2</v>
      </c>
      <c r="M60" s="652">
        <f t="shared" si="14"/>
        <v>6.6624193367518574</v>
      </c>
      <c r="N60" s="171">
        <v>0</v>
      </c>
      <c r="O60" s="230">
        <v>0</v>
      </c>
      <c r="P60" s="201" t="s">
        <v>127</v>
      </c>
    </row>
    <row r="61" spans="1:16" x14ac:dyDescent="0.25">
      <c r="A61" s="622" t="s">
        <v>80</v>
      </c>
      <c r="B61" s="34" t="s">
        <v>102</v>
      </c>
      <c r="C61" s="484">
        <v>54610476.140000001</v>
      </c>
      <c r="D61" s="28">
        <v>53369353.960000001</v>
      </c>
      <c r="E61" s="28">
        <v>16668757.699999999</v>
      </c>
      <c r="F61" s="122">
        <f t="shared" si="12"/>
        <v>0.31232826450350382</v>
      </c>
      <c r="G61" s="28">
        <v>16220235.15</v>
      </c>
      <c r="H61" s="388">
        <f t="shared" si="16"/>
        <v>0.30392414272349944</v>
      </c>
      <c r="I61" s="28">
        <v>12633242.380000001</v>
      </c>
      <c r="J61" s="170">
        <f t="shared" si="11"/>
        <v>0.23671342151656055</v>
      </c>
      <c r="K61" s="171">
        <v>5599601.8200000003</v>
      </c>
      <c r="L61" s="230">
        <v>0.10386287277011631</v>
      </c>
      <c r="M61" s="652">
        <f t="shared" si="14"/>
        <v>1.8966765265463108</v>
      </c>
      <c r="N61" s="171">
        <v>5544003.9000000004</v>
      </c>
      <c r="O61" s="230">
        <v>0.10283162807149895</v>
      </c>
      <c r="P61" s="201">
        <f t="shared" si="15"/>
        <v>1.278721770018957</v>
      </c>
    </row>
    <row r="62" spans="1:16" x14ac:dyDescent="0.25">
      <c r="A62" s="622" t="s">
        <v>81</v>
      </c>
      <c r="B62" s="34" t="s">
        <v>470</v>
      </c>
      <c r="C62" s="484">
        <v>156664117.46000001</v>
      </c>
      <c r="D62" s="28">
        <v>168146292.44</v>
      </c>
      <c r="E62" s="28">
        <v>3470750</v>
      </c>
      <c r="F62" s="122">
        <f t="shared" si="12"/>
        <v>2.0641252029023924E-2</v>
      </c>
      <c r="G62" s="28">
        <v>3470750</v>
      </c>
      <c r="H62" s="388">
        <f t="shared" si="16"/>
        <v>2.0641252029023924E-2</v>
      </c>
      <c r="I62" s="28">
        <v>0</v>
      </c>
      <c r="J62" s="170">
        <f>+I62/D62</f>
        <v>0</v>
      </c>
      <c r="K62" s="171">
        <v>0</v>
      </c>
      <c r="L62" s="230">
        <v>0</v>
      </c>
      <c r="M62" s="652" t="s">
        <v>127</v>
      </c>
      <c r="N62" s="171">
        <v>0</v>
      </c>
      <c r="O62" s="230">
        <v>0</v>
      </c>
      <c r="P62" s="201" t="s">
        <v>127</v>
      </c>
    </row>
    <row r="63" spans="1:16" x14ac:dyDescent="0.25">
      <c r="A63" s="622" t="s">
        <v>810</v>
      </c>
      <c r="B63" s="34" t="s">
        <v>811</v>
      </c>
      <c r="C63" s="484">
        <v>1888721.52</v>
      </c>
      <c r="D63" s="28">
        <v>2545038.67</v>
      </c>
      <c r="E63" s="28">
        <v>291200</v>
      </c>
      <c r="F63" s="122">
        <f t="shared" si="12"/>
        <v>0.11441869368531049</v>
      </c>
      <c r="G63" s="28">
        <v>291200</v>
      </c>
      <c r="H63" s="388">
        <f t="shared" si="16"/>
        <v>0.11441869368531049</v>
      </c>
      <c r="I63" s="28">
        <v>0</v>
      </c>
      <c r="J63" s="170">
        <f>+I63/D63</f>
        <v>0</v>
      </c>
      <c r="K63" s="171">
        <v>0</v>
      </c>
      <c r="L63" s="230">
        <v>0</v>
      </c>
      <c r="M63" s="652" t="s">
        <v>127</v>
      </c>
      <c r="N63" s="171">
        <v>0</v>
      </c>
      <c r="O63" s="230">
        <v>0</v>
      </c>
      <c r="P63" s="201" t="s">
        <v>127</v>
      </c>
    </row>
    <row r="64" spans="1:16" x14ac:dyDescent="0.25">
      <c r="A64" s="622" t="s">
        <v>774</v>
      </c>
      <c r="B64" s="34" t="s">
        <v>482</v>
      </c>
      <c r="C64" s="484">
        <v>17144480</v>
      </c>
      <c r="D64" s="28">
        <v>20422000</v>
      </c>
      <c r="E64" s="28">
        <v>0</v>
      </c>
      <c r="F64" s="122">
        <f t="shared" si="12"/>
        <v>0</v>
      </c>
      <c r="G64" s="28">
        <v>0</v>
      </c>
      <c r="H64" s="388">
        <f t="shared" si="16"/>
        <v>0</v>
      </c>
      <c r="I64" s="28">
        <v>0</v>
      </c>
      <c r="J64" s="170">
        <f t="shared" si="11"/>
        <v>0</v>
      </c>
      <c r="K64" s="171">
        <v>0</v>
      </c>
      <c r="L64" s="230">
        <v>0</v>
      </c>
      <c r="M64" s="652" t="s">
        <v>127</v>
      </c>
      <c r="N64" s="171">
        <v>0</v>
      </c>
      <c r="O64" s="230">
        <v>0</v>
      </c>
      <c r="P64" s="201" t="s">
        <v>127</v>
      </c>
    </row>
    <row r="65" spans="1:16" x14ac:dyDescent="0.25">
      <c r="A65" s="632" t="s">
        <v>82</v>
      </c>
      <c r="B65" s="559" t="s">
        <v>471</v>
      </c>
      <c r="C65" s="484">
        <v>1507477</v>
      </c>
      <c r="D65" s="28">
        <v>1489364.1</v>
      </c>
      <c r="E65" s="28">
        <v>445219.69</v>
      </c>
      <c r="F65" s="122">
        <f t="shared" si="12"/>
        <v>0.29893273914686136</v>
      </c>
      <c r="G65" s="28">
        <v>223197.4</v>
      </c>
      <c r="H65" s="388">
        <f t="shared" si="16"/>
        <v>0.14986087015257046</v>
      </c>
      <c r="I65" s="28">
        <v>54015.45</v>
      </c>
      <c r="J65" s="401">
        <f>+I65/D65</f>
        <v>3.6267458037963982E-2</v>
      </c>
      <c r="K65" s="171">
        <v>116981.77</v>
      </c>
      <c r="L65" s="230">
        <v>7.2515713737015097E-2</v>
      </c>
      <c r="M65" s="652">
        <f t="shared" si="14"/>
        <v>0.90796736961665037</v>
      </c>
      <c r="N65" s="171">
        <v>50981.77</v>
      </c>
      <c r="O65" s="230">
        <v>3.1603038995959322E-2</v>
      </c>
      <c r="P65" s="417">
        <f t="shared" si="15"/>
        <v>5.950519175775959E-2</v>
      </c>
    </row>
    <row r="66" spans="1:16" x14ac:dyDescent="0.25">
      <c r="A66" s="625">
        <v>4</v>
      </c>
      <c r="B66" s="2" t="s">
        <v>121</v>
      </c>
      <c r="C66" s="192">
        <f>SUBTOTAL(9,C58:C65)</f>
        <v>249387296.07000002</v>
      </c>
      <c r="D66" s="198">
        <f>SUBTOTAL(9,D58:D65)</f>
        <v>263148816.11999997</v>
      </c>
      <c r="E66" s="194">
        <f>SUBTOTAL(9,E58:E65)</f>
        <v>23994474.98</v>
      </c>
      <c r="F66" s="82">
        <f>+E66/D66</f>
        <v>9.1182150593670713E-2</v>
      </c>
      <c r="G66" s="194">
        <f>SUBTOTAL(9,G58:G65)</f>
        <v>21685965.629999999</v>
      </c>
      <c r="H66" s="82">
        <f>+G66/D66</f>
        <v>8.2409512418672101E-2</v>
      </c>
      <c r="I66" s="194">
        <f>SUBTOTAL(9,I58:I65)</f>
        <v>13224656.689999999</v>
      </c>
      <c r="J66" s="162">
        <f t="shared" si="11"/>
        <v>5.0255429171185591E-2</v>
      </c>
      <c r="K66" s="514">
        <f>SUM(K58:K65)</f>
        <v>6232358.0899999999</v>
      </c>
      <c r="L66" s="655">
        <v>2.5653923974219499E-2</v>
      </c>
      <c r="M66" s="204">
        <f t="shared" ref="M66:M79" si="17">+G66/K66-1</f>
        <v>2.4795763203651218</v>
      </c>
      <c r="N66" s="514">
        <f>SUBTOTAL(9,N58:N65)</f>
        <v>6033959.7299999995</v>
      </c>
      <c r="O66" s="204">
        <v>2.4837267361978877E-2</v>
      </c>
      <c r="P66" s="204">
        <f t="shared" ref="P66:P79" si="18">+I66/N66-1</f>
        <v>1.1917044994929062</v>
      </c>
    </row>
    <row r="67" spans="1:16" x14ac:dyDescent="0.25">
      <c r="A67" s="621" t="s">
        <v>83</v>
      </c>
      <c r="B67" s="33" t="s">
        <v>111</v>
      </c>
      <c r="C67" s="484">
        <v>30828617.23</v>
      </c>
      <c r="D67" s="28">
        <v>30356789.260000002</v>
      </c>
      <c r="E67" s="28">
        <v>3189179.66</v>
      </c>
      <c r="F67" s="388">
        <f t="shared" si="12"/>
        <v>0.10505655366532</v>
      </c>
      <c r="G67" s="28">
        <v>2350179.66</v>
      </c>
      <c r="H67" s="388">
        <f>+G67/D67</f>
        <v>7.7418584682034983E-2</v>
      </c>
      <c r="I67" s="28">
        <v>1720848.75</v>
      </c>
      <c r="J67" s="145">
        <f t="shared" si="11"/>
        <v>5.6687442642937791E-2</v>
      </c>
      <c r="K67" s="171">
        <v>4507968.32</v>
      </c>
      <c r="L67" s="230">
        <v>0.15003175372162214</v>
      </c>
      <c r="M67" s="652">
        <f t="shared" si="17"/>
        <v>-0.478661007981529</v>
      </c>
      <c r="N67" s="171">
        <v>2250893.25</v>
      </c>
      <c r="O67" s="230">
        <v>7.4913006872608559E-2</v>
      </c>
      <c r="P67" s="201">
        <f t="shared" si="18"/>
        <v>-0.23548184704005848</v>
      </c>
    </row>
    <row r="68" spans="1:16" x14ac:dyDescent="0.25">
      <c r="A68" s="622" t="s">
        <v>84</v>
      </c>
      <c r="B68" s="34" t="s">
        <v>723</v>
      </c>
      <c r="C68" s="484">
        <v>56999686.200000003</v>
      </c>
      <c r="D68" s="28">
        <v>55230095.219999999</v>
      </c>
      <c r="E68" s="28">
        <v>10252152.35</v>
      </c>
      <c r="F68" s="122">
        <f t="shared" si="12"/>
        <v>0.18562619363885283</v>
      </c>
      <c r="G68" s="28">
        <v>8417383.5899999999</v>
      </c>
      <c r="H68" s="388">
        <f t="shared" ref="H68:H79" si="19">+G68/D68</f>
        <v>0.15240574104518084</v>
      </c>
      <c r="I68" s="28">
        <v>2945765.33</v>
      </c>
      <c r="J68" s="170">
        <f t="shared" si="11"/>
        <v>5.3336234860107128E-2</v>
      </c>
      <c r="K68" s="171">
        <v>8028163.46</v>
      </c>
      <c r="L68" s="230">
        <v>0.14420806375939399</v>
      </c>
      <c r="M68" s="652">
        <f t="shared" si="17"/>
        <v>4.8481839207593858E-2</v>
      </c>
      <c r="N68" s="171">
        <v>2524801.7799999998</v>
      </c>
      <c r="O68" s="230">
        <v>4.5352436816236852E-2</v>
      </c>
      <c r="P68" s="202">
        <f t="shared" si="18"/>
        <v>0.16673132652813649</v>
      </c>
    </row>
    <row r="69" spans="1:16" x14ac:dyDescent="0.25">
      <c r="A69" s="622" t="s">
        <v>85</v>
      </c>
      <c r="B69" s="34" t="s">
        <v>114</v>
      </c>
      <c r="C69" s="484">
        <v>7548309.2699999996</v>
      </c>
      <c r="D69" s="28">
        <v>7804392.1799999997</v>
      </c>
      <c r="E69" s="28">
        <v>1646269.38</v>
      </c>
      <c r="F69" s="122">
        <f t="shared" si="12"/>
        <v>0.21094139582308893</v>
      </c>
      <c r="G69" s="28">
        <v>961830.98</v>
      </c>
      <c r="H69" s="388">
        <f t="shared" si="19"/>
        <v>0.1232422663823642</v>
      </c>
      <c r="I69" s="28">
        <v>454295.17</v>
      </c>
      <c r="J69" s="170">
        <f t="shared" si="11"/>
        <v>5.8210192353506253E-2</v>
      </c>
      <c r="K69" s="171">
        <v>1175986.42</v>
      </c>
      <c r="L69" s="230">
        <v>0.16291100988189838</v>
      </c>
      <c r="M69" s="652">
        <f t="shared" si="17"/>
        <v>-0.18210706888945194</v>
      </c>
      <c r="N69" s="171">
        <v>449929.17</v>
      </c>
      <c r="O69" s="230">
        <v>6.232930432991253E-2</v>
      </c>
      <c r="P69" s="202">
        <f t="shared" si="18"/>
        <v>9.7037495924081618E-3</v>
      </c>
    </row>
    <row r="70" spans="1:16" x14ac:dyDescent="0.25">
      <c r="A70" s="622" t="s">
        <v>86</v>
      </c>
      <c r="B70" s="34" t="s">
        <v>109</v>
      </c>
      <c r="C70" s="484">
        <v>3376886.05</v>
      </c>
      <c r="D70" s="28">
        <v>3351886.05</v>
      </c>
      <c r="E70" s="28">
        <v>242152.29</v>
      </c>
      <c r="F70" s="122">
        <f t="shared" si="12"/>
        <v>7.224359252904794E-2</v>
      </c>
      <c r="G70" s="28">
        <v>191936.9</v>
      </c>
      <c r="H70" s="388">
        <f t="shared" si="19"/>
        <v>5.7262358307198419E-2</v>
      </c>
      <c r="I70" s="28">
        <v>155788.16</v>
      </c>
      <c r="J70" s="170">
        <f t="shared" si="11"/>
        <v>4.6477761378552834E-2</v>
      </c>
      <c r="K70" s="171">
        <v>118063.67</v>
      </c>
      <c r="L70" s="230">
        <v>3.5423450255798961E-2</v>
      </c>
      <c r="M70" s="652">
        <f t="shared" si="17"/>
        <v>0.62570670554286512</v>
      </c>
      <c r="N70" s="171">
        <v>114163.67</v>
      </c>
      <c r="O70" s="230">
        <v>3.4253306586729412E-2</v>
      </c>
      <c r="P70" s="202">
        <f t="shared" si="18"/>
        <v>0.36460364317299887</v>
      </c>
    </row>
    <row r="71" spans="1:16" x14ac:dyDescent="0.25">
      <c r="A71" s="622" t="s">
        <v>87</v>
      </c>
      <c r="B71" s="34" t="s">
        <v>103</v>
      </c>
      <c r="C71" s="484">
        <v>15165238.98</v>
      </c>
      <c r="D71" s="28">
        <v>15034812.66</v>
      </c>
      <c r="E71" s="28">
        <v>8834527.1500000004</v>
      </c>
      <c r="F71" s="122">
        <f t="shared" si="12"/>
        <v>0.58760473773671884</v>
      </c>
      <c r="G71" s="28">
        <v>3846750.95</v>
      </c>
      <c r="H71" s="388">
        <f t="shared" si="19"/>
        <v>0.25585626086544133</v>
      </c>
      <c r="I71" s="28">
        <v>702705.8</v>
      </c>
      <c r="J71" s="170">
        <f t="shared" si="11"/>
        <v>4.6738580379491079E-2</v>
      </c>
      <c r="K71" s="171">
        <v>2291273.7599999998</v>
      </c>
      <c r="L71" s="230">
        <v>0.14058140983243014</v>
      </c>
      <c r="M71" s="652">
        <f t="shared" si="17"/>
        <v>0.67887007530693344</v>
      </c>
      <c r="N71" s="171">
        <v>335697.05</v>
      </c>
      <c r="O71" s="230">
        <v>2.0596737670311293E-2</v>
      </c>
      <c r="P71" s="202">
        <f t="shared" si="18"/>
        <v>1.0932736823275633</v>
      </c>
    </row>
    <row r="72" spans="1:16" x14ac:dyDescent="0.25">
      <c r="A72" s="622" t="s">
        <v>88</v>
      </c>
      <c r="B72" s="34" t="s">
        <v>118</v>
      </c>
      <c r="C72" s="484">
        <v>44259501.939999998</v>
      </c>
      <c r="D72" s="28">
        <v>43703180.159999996</v>
      </c>
      <c r="E72" s="28">
        <v>18084799.25</v>
      </c>
      <c r="F72" s="70">
        <f t="shared" si="12"/>
        <v>0.41380968578923666</v>
      </c>
      <c r="G72" s="28">
        <v>14915438.970000001</v>
      </c>
      <c r="H72" s="388">
        <f t="shared" si="19"/>
        <v>0.34128955639826836</v>
      </c>
      <c r="I72" s="28">
        <v>1164921.1200000001</v>
      </c>
      <c r="J72" s="170">
        <f t="shared" si="11"/>
        <v>2.6655294093820017E-2</v>
      </c>
      <c r="K72" s="171">
        <v>10975968.699999999</v>
      </c>
      <c r="L72" s="230">
        <v>0.27936907801852023</v>
      </c>
      <c r="M72" s="652">
        <f t="shared" si="17"/>
        <v>0.35891777552171789</v>
      </c>
      <c r="N72" s="171">
        <v>1117789.44</v>
      </c>
      <c r="O72" s="230">
        <v>2.8450865140644762E-2</v>
      </c>
      <c r="P72" s="202">
        <f t="shared" si="18"/>
        <v>4.2165078961561964E-2</v>
      </c>
    </row>
    <row r="73" spans="1:16" x14ac:dyDescent="0.25">
      <c r="A73" s="622" t="s">
        <v>89</v>
      </c>
      <c r="B73" s="34" t="s">
        <v>472</v>
      </c>
      <c r="C73" s="484">
        <v>44360060.619999997</v>
      </c>
      <c r="D73" s="28">
        <v>46396742.399999999</v>
      </c>
      <c r="E73" s="28">
        <v>1418970.63</v>
      </c>
      <c r="F73" s="388">
        <f t="shared" si="12"/>
        <v>3.0583410743940505E-2</v>
      </c>
      <c r="G73" s="28">
        <v>849554.31</v>
      </c>
      <c r="H73" s="388">
        <f t="shared" si="19"/>
        <v>1.8310645662916198E-2</v>
      </c>
      <c r="I73" s="28">
        <v>0</v>
      </c>
      <c r="J73" s="170">
        <f t="shared" si="11"/>
        <v>0</v>
      </c>
      <c r="K73" s="171">
        <v>0</v>
      </c>
      <c r="L73" s="230">
        <v>0</v>
      </c>
      <c r="M73" s="652" t="s">
        <v>127</v>
      </c>
      <c r="N73" s="171">
        <v>0</v>
      </c>
      <c r="O73" s="230">
        <v>0</v>
      </c>
      <c r="P73" s="202" t="s">
        <v>127</v>
      </c>
    </row>
    <row r="74" spans="1:16" x14ac:dyDescent="0.25">
      <c r="A74" s="622" t="s">
        <v>90</v>
      </c>
      <c r="B74" s="34" t="s">
        <v>116</v>
      </c>
      <c r="C74" s="484">
        <v>63417651.340000004</v>
      </c>
      <c r="D74" s="28">
        <v>50149058.939999998</v>
      </c>
      <c r="E74" s="28">
        <v>44.18</v>
      </c>
      <c r="F74" s="122">
        <f t="shared" si="12"/>
        <v>8.8097366000144532E-7</v>
      </c>
      <c r="G74" s="28">
        <v>44.18</v>
      </c>
      <c r="H74" s="388">
        <f t="shared" si="19"/>
        <v>8.8097366000144532E-7</v>
      </c>
      <c r="I74" s="28">
        <v>44.18</v>
      </c>
      <c r="J74" s="170">
        <f t="shared" si="11"/>
        <v>8.8097366000144532E-7</v>
      </c>
      <c r="K74" s="171">
        <v>0</v>
      </c>
      <c r="L74" s="230">
        <v>0</v>
      </c>
      <c r="M74" s="652" t="s">
        <v>127</v>
      </c>
      <c r="N74" s="171">
        <v>0</v>
      </c>
      <c r="O74" s="230">
        <v>0</v>
      </c>
      <c r="P74" s="202" t="s">
        <v>127</v>
      </c>
    </row>
    <row r="75" spans="1:16" x14ac:dyDescent="0.25">
      <c r="A75" s="622" t="s">
        <v>775</v>
      </c>
      <c r="B75" s="34" t="s">
        <v>422</v>
      </c>
      <c r="C75" s="484">
        <v>5375879.29</v>
      </c>
      <c r="D75" s="28">
        <v>5132981.53</v>
      </c>
      <c r="E75" s="28">
        <v>1154916.52</v>
      </c>
      <c r="F75" s="122">
        <f t="shared" si="12"/>
        <v>0.22499915755590102</v>
      </c>
      <c r="G75" s="28">
        <v>1046258.52</v>
      </c>
      <c r="H75" s="388">
        <f t="shared" si="19"/>
        <v>0.20383056394905827</v>
      </c>
      <c r="I75" s="28">
        <v>375429.48</v>
      </c>
      <c r="J75" s="170">
        <f t="shared" si="11"/>
        <v>7.3140625542052154E-2</v>
      </c>
      <c r="K75" s="171">
        <v>372797.29</v>
      </c>
      <c r="L75" s="230">
        <v>6.4020322080098307E-2</v>
      </c>
      <c r="M75" s="652">
        <f t="shared" si="17"/>
        <v>1.8065078477367691</v>
      </c>
      <c r="N75" s="171">
        <v>292151.40000000002</v>
      </c>
      <c r="O75" s="230">
        <v>5.017103725231381E-2</v>
      </c>
      <c r="P75" s="202">
        <f t="shared" si="18"/>
        <v>0.28505110706298153</v>
      </c>
    </row>
    <row r="76" spans="1:16" x14ac:dyDescent="0.25">
      <c r="A76" s="622" t="s">
        <v>91</v>
      </c>
      <c r="B76" s="34" t="s">
        <v>105</v>
      </c>
      <c r="C76" s="484">
        <v>30155627.289999999</v>
      </c>
      <c r="D76" s="28">
        <v>33282550.370000001</v>
      </c>
      <c r="E76" s="28">
        <v>26992672.07</v>
      </c>
      <c r="F76" s="122">
        <f t="shared" si="12"/>
        <v>0.81101573557086759</v>
      </c>
      <c r="G76" s="28">
        <v>26793252.07</v>
      </c>
      <c r="H76" s="388">
        <f t="shared" si="19"/>
        <v>0.80502400723926248</v>
      </c>
      <c r="I76" s="28">
        <v>3122455.07</v>
      </c>
      <c r="J76" s="170">
        <f t="shared" si="11"/>
        <v>9.3816580619209319E-2</v>
      </c>
      <c r="K76" s="171">
        <v>1521416.79</v>
      </c>
      <c r="L76" s="230">
        <v>5.3523102207068941E-2</v>
      </c>
      <c r="M76" s="652">
        <f t="shared" si="17"/>
        <v>16.610724586521751</v>
      </c>
      <c r="N76" s="171">
        <v>1521416.79</v>
      </c>
      <c r="O76" s="230">
        <v>5.3523102207068941E-2</v>
      </c>
      <c r="P76" s="202">
        <f t="shared" si="18"/>
        <v>1.0523337789640141</v>
      </c>
    </row>
    <row r="77" spans="1:16" x14ac:dyDescent="0.25">
      <c r="A77" s="622" t="s">
        <v>92</v>
      </c>
      <c r="B77" s="34" t="s">
        <v>106</v>
      </c>
      <c r="C77" s="484">
        <v>67386646.969999999</v>
      </c>
      <c r="D77" s="28">
        <v>67789588.689999998</v>
      </c>
      <c r="E77" s="28">
        <v>37436689.439999998</v>
      </c>
      <c r="F77" s="122">
        <f t="shared" si="12"/>
        <v>0.55224836384827458</v>
      </c>
      <c r="G77" s="28">
        <v>26324659.109999999</v>
      </c>
      <c r="H77" s="388">
        <f t="shared" si="19"/>
        <v>0.38832893986688682</v>
      </c>
      <c r="I77" s="28">
        <v>644812.13</v>
      </c>
      <c r="J77" s="170">
        <f t="shared" si="11"/>
        <v>9.5119640413915008E-3</v>
      </c>
      <c r="K77" s="171">
        <v>42739686.270000003</v>
      </c>
      <c r="L77" s="230">
        <v>0.61913883965802041</v>
      </c>
      <c r="M77" s="652">
        <f t="shared" si="17"/>
        <v>-0.38406990300071764</v>
      </c>
      <c r="N77" s="171">
        <v>1232320.29</v>
      </c>
      <c r="O77" s="230">
        <v>1.7851730347707002E-2</v>
      </c>
      <c r="P77" s="202">
        <f t="shared" si="18"/>
        <v>-0.47674956321623174</v>
      </c>
    </row>
    <row r="78" spans="1:16" x14ac:dyDescent="0.25">
      <c r="A78" s="622" t="s">
        <v>93</v>
      </c>
      <c r="B78" s="34" t="s">
        <v>115</v>
      </c>
      <c r="C78" s="484">
        <v>812128.31</v>
      </c>
      <c r="D78" s="28">
        <v>812128.31</v>
      </c>
      <c r="E78" s="28">
        <v>56359.67</v>
      </c>
      <c r="F78" s="122">
        <f t="shared" si="12"/>
        <v>6.939749459047917E-2</v>
      </c>
      <c r="G78" s="28">
        <v>56359.67</v>
      </c>
      <c r="H78" s="388">
        <f t="shared" si="19"/>
        <v>6.939749459047917E-2</v>
      </c>
      <c r="I78" s="28">
        <v>56359.67</v>
      </c>
      <c r="J78" s="170">
        <f t="shared" si="11"/>
        <v>6.939749459047917E-2</v>
      </c>
      <c r="K78" s="171">
        <v>56666.28</v>
      </c>
      <c r="L78" s="230">
        <v>7.0846971572608705E-2</v>
      </c>
      <c r="M78" s="652">
        <f t="shared" si="17"/>
        <v>-5.4108016266464221E-3</v>
      </c>
      <c r="N78" s="171">
        <v>56666.28</v>
      </c>
      <c r="O78" s="230">
        <v>7.0846971572608705E-2</v>
      </c>
      <c r="P78" s="202">
        <f t="shared" si="18"/>
        <v>-5.4108016266464221E-3</v>
      </c>
    </row>
    <row r="79" spans="1:16" x14ac:dyDescent="0.25">
      <c r="A79" s="632" t="s">
        <v>483</v>
      </c>
      <c r="B79" s="35" t="s">
        <v>117</v>
      </c>
      <c r="C79" s="484">
        <v>97202394.870000005</v>
      </c>
      <c r="D79" s="28">
        <v>97202394.870000005</v>
      </c>
      <c r="E79" s="28">
        <v>97201302.260000005</v>
      </c>
      <c r="F79" s="122">
        <f t="shared" si="12"/>
        <v>0.99998875943333021</v>
      </c>
      <c r="G79" s="28">
        <v>97201302.260000005</v>
      </c>
      <c r="H79" s="388">
        <f t="shared" si="19"/>
        <v>0.99998875943333021</v>
      </c>
      <c r="I79" s="28">
        <v>3404357.1</v>
      </c>
      <c r="J79" s="370">
        <f t="shared" si="11"/>
        <v>3.5023387073467069E-2</v>
      </c>
      <c r="K79" s="171">
        <v>97202394.870000005</v>
      </c>
      <c r="L79" s="230">
        <v>0.99503567873766829</v>
      </c>
      <c r="M79" s="652">
        <f t="shared" si="17"/>
        <v>-1.124056666979012E-5</v>
      </c>
      <c r="N79" s="171">
        <v>1702178.55</v>
      </c>
      <c r="O79" s="230">
        <v>1.7424759864169692E-2</v>
      </c>
      <c r="P79" s="476">
        <f t="shared" si="18"/>
        <v>1</v>
      </c>
    </row>
    <row r="80" spans="1:16" ht="13.8" thickBot="1" x14ac:dyDescent="0.3">
      <c r="A80" s="620">
        <v>9</v>
      </c>
      <c r="B80" s="2" t="s">
        <v>512</v>
      </c>
      <c r="C80" s="475">
        <f>SUBTOTAL(9,C67:C79)</f>
        <v>466888628.36000007</v>
      </c>
      <c r="D80" s="198">
        <f>SUBTOTAL(9,D67:D79)</f>
        <v>456246600.63999999</v>
      </c>
      <c r="E80" s="194">
        <f>SUBTOTAL(9,E67:E79)</f>
        <v>206510034.85000002</v>
      </c>
      <c r="F80" s="82">
        <f>+E80/D80</f>
        <v>0.45262810629233852</v>
      </c>
      <c r="G80" s="194">
        <f>SUBTOTAL(9,G67:G79)</f>
        <v>182954951.17000002</v>
      </c>
      <c r="H80" s="487">
        <f>+G80/D80</f>
        <v>0.40100014096183934</v>
      </c>
      <c r="I80" s="194">
        <f>SUBTOTAL(9,I67:I79)</f>
        <v>14747781.960000001</v>
      </c>
      <c r="J80" s="162">
        <f t="shared" si="11"/>
        <v>3.2324146501721981E-2</v>
      </c>
      <c r="K80" s="537">
        <f>SUM(K67:K79)</f>
        <v>168990385.83000001</v>
      </c>
      <c r="L80" s="36">
        <v>0.38582372527456649</v>
      </c>
      <c r="M80" s="36">
        <f>+G80/K80-1</f>
        <v>8.2635265144894055E-2</v>
      </c>
      <c r="N80" s="537">
        <f>SUM(N67:N79)</f>
        <v>11598007.67</v>
      </c>
      <c r="O80" s="36">
        <v>2.6479533158199398E-2</v>
      </c>
      <c r="P80" s="36">
        <f>+I80/N80-1</f>
        <v>0.27157891075959273</v>
      </c>
    </row>
    <row r="81" spans="1:19" ht="13.8" thickBot="1" x14ac:dyDescent="0.3">
      <c r="A81" s="630"/>
      <c r="B81" s="4" t="s">
        <v>128</v>
      </c>
      <c r="C81" s="235">
        <f>SUM(C80,C66,C57,C33,C27,C6)</f>
        <v>2208777874.9700003</v>
      </c>
      <c r="D81" s="199">
        <f>SUM(D80,D66,D57,D33,D27,D6)</f>
        <v>2187244675.6300001</v>
      </c>
      <c r="E81" s="200">
        <f>SUM(E80,E66,E57,E33,E27,E6)</f>
        <v>502641521.91000003</v>
      </c>
      <c r="F81" s="172">
        <f>+E81/D81</f>
        <v>0.22980580431186665</v>
      </c>
      <c r="G81" s="200">
        <f>SUM(G80,G66,G57,G33,G27,G6)</f>
        <v>461455719.36000001</v>
      </c>
      <c r="H81" s="172">
        <f>+G81/D81</f>
        <v>0.21097581102904514</v>
      </c>
      <c r="I81" s="200">
        <f>SUM(I80,I66,I57,I33,I27,I6)</f>
        <v>73417879.5</v>
      </c>
      <c r="J81" s="165">
        <f t="shared" si="11"/>
        <v>3.3566377057863077E-2</v>
      </c>
      <c r="K81" s="538">
        <f>K6+K27+K33+K57+K66+K80</f>
        <v>744178666.01999998</v>
      </c>
      <c r="L81" s="539">
        <v>0.34682820052298274</v>
      </c>
      <c r="M81" s="539">
        <f>+G81/K81-1</f>
        <v>-0.37991272737238302</v>
      </c>
      <c r="N81" s="538">
        <f>N6+N27+N33+N57+N66+N80</f>
        <v>63719265.759999998</v>
      </c>
      <c r="O81" s="539">
        <v>2.9696683459604273E-2</v>
      </c>
      <c r="P81" s="539">
        <f>+I81/N81-1</f>
        <v>0.15220849807858805</v>
      </c>
    </row>
    <row r="82" spans="1:19" ht="14.4" thickBot="1" x14ac:dyDescent="0.3">
      <c r="A82" s="616" t="s">
        <v>19</v>
      </c>
      <c r="N82" s="89"/>
      <c r="P82" s="478"/>
    </row>
    <row r="83" spans="1:19" ht="12.75" customHeight="1" x14ac:dyDescent="0.25">
      <c r="A83" s="722" t="s">
        <v>734</v>
      </c>
      <c r="B83" s="723"/>
      <c r="C83" s="156" t="s">
        <v>826</v>
      </c>
      <c r="D83" s="708" t="s">
        <v>828</v>
      </c>
      <c r="E83" s="709"/>
      <c r="F83" s="709"/>
      <c r="G83" s="709"/>
      <c r="H83" s="709"/>
      <c r="I83" s="709"/>
      <c r="J83" s="710"/>
      <c r="K83" s="717" t="s">
        <v>829</v>
      </c>
      <c r="L83" s="718"/>
      <c r="M83" s="718"/>
      <c r="N83" s="718"/>
      <c r="O83" s="718"/>
      <c r="P83" s="721"/>
    </row>
    <row r="84" spans="1:19" ht="12.75" customHeight="1" x14ac:dyDescent="0.25">
      <c r="C84" s="149">
        <v>1</v>
      </c>
      <c r="D84" s="140">
        <v>2</v>
      </c>
      <c r="E84" s="79">
        <v>3</v>
      </c>
      <c r="F84" s="80" t="s">
        <v>36</v>
      </c>
      <c r="G84" s="79">
        <v>4</v>
      </c>
      <c r="H84" s="80" t="s">
        <v>37</v>
      </c>
      <c r="I84" s="79">
        <v>5</v>
      </c>
      <c r="J84" s="141" t="s">
        <v>38</v>
      </c>
      <c r="K84" s="79" t="s">
        <v>521</v>
      </c>
      <c r="L84" s="80" t="s">
        <v>522</v>
      </c>
      <c r="M84" s="80" t="s">
        <v>523</v>
      </c>
      <c r="N84" s="79" t="s">
        <v>39</v>
      </c>
      <c r="O84" s="80" t="s">
        <v>40</v>
      </c>
      <c r="P84" s="534" t="s">
        <v>350</v>
      </c>
    </row>
    <row r="85" spans="1:19" ht="14.1" customHeight="1" x14ac:dyDescent="0.25">
      <c r="A85" s="618"/>
      <c r="B85" s="2" t="s">
        <v>411</v>
      </c>
      <c r="C85" s="233" t="s">
        <v>13</v>
      </c>
      <c r="D85" s="234" t="s">
        <v>14</v>
      </c>
      <c r="E85" s="81" t="s">
        <v>15</v>
      </c>
      <c r="F85" s="81" t="s">
        <v>18</v>
      </c>
      <c r="G85" s="81" t="s">
        <v>16</v>
      </c>
      <c r="H85" s="81" t="s">
        <v>18</v>
      </c>
      <c r="I85" s="81" t="s">
        <v>17</v>
      </c>
      <c r="J85" s="105" t="s">
        <v>18</v>
      </c>
      <c r="K85" s="81" t="s">
        <v>16</v>
      </c>
      <c r="L85" s="81" t="s">
        <v>18</v>
      </c>
      <c r="M85" s="536" t="s">
        <v>823</v>
      </c>
      <c r="N85" s="510" t="s">
        <v>17</v>
      </c>
      <c r="O85" s="81" t="s">
        <v>18</v>
      </c>
      <c r="P85" s="535" t="s">
        <v>823</v>
      </c>
    </row>
    <row r="86" spans="1:19" ht="14.1" customHeight="1" x14ac:dyDescent="0.25">
      <c r="A86" s="619" t="s">
        <v>524</v>
      </c>
      <c r="B86" s="13" t="s">
        <v>525</v>
      </c>
      <c r="C86" s="484">
        <v>18388635.050000001</v>
      </c>
      <c r="D86" s="28">
        <v>18388635.050000001</v>
      </c>
      <c r="E86" s="28">
        <v>49252.06</v>
      </c>
      <c r="F86" s="70">
        <f>+E86/D86</f>
        <v>2.6783967307024235E-3</v>
      </c>
      <c r="G86" s="28">
        <v>49252.06</v>
      </c>
      <c r="H86" s="70">
        <f>+G86/D86</f>
        <v>2.6783967307024235E-3</v>
      </c>
      <c r="I86" s="28">
        <v>49252.06</v>
      </c>
      <c r="J86" s="164">
        <f>+I86/D86</f>
        <v>2.6783967307024235E-3</v>
      </c>
      <c r="K86" s="171">
        <v>72395.070000000007</v>
      </c>
      <c r="L86" s="230">
        <v>3.3392902240347595E-3</v>
      </c>
      <c r="M86" s="230">
        <f t="shared" ref="M86:M151" si="20">+G86/K86-1</f>
        <v>-0.31967660228797357</v>
      </c>
      <c r="N86" s="171">
        <v>72395.070000000007</v>
      </c>
      <c r="O86" s="230">
        <v>3.3392902240347595E-3</v>
      </c>
      <c r="P86" s="230">
        <f t="shared" ref="P86:P96" si="21">+I86/N86-1</f>
        <v>-0.31967660228797357</v>
      </c>
    </row>
    <row r="87" spans="1:19" ht="14.1" customHeight="1" x14ac:dyDescent="0.25">
      <c r="A87" s="620">
        <v>0</v>
      </c>
      <c r="B87" s="2" t="s">
        <v>94</v>
      </c>
      <c r="C87" s="192">
        <f>SUBTOTAL(9,C86:C86)</f>
        <v>18388635.050000001</v>
      </c>
      <c r="D87" s="198">
        <f>SUBTOTAL(9,D86:D86)</f>
        <v>18388635.050000001</v>
      </c>
      <c r="E87" s="194">
        <f>SUBTOTAL(9,E86:E86)</f>
        <v>49252.06</v>
      </c>
      <c r="F87" s="82">
        <f>+E87/D87</f>
        <v>2.6783967307024235E-3</v>
      </c>
      <c r="G87" s="194">
        <f>SUBTOTAL(9,G86:G86)</f>
        <v>49252.06</v>
      </c>
      <c r="H87" s="82">
        <f>+G87/D87</f>
        <v>2.6783967307024235E-3</v>
      </c>
      <c r="I87" s="194">
        <f>SUBTOTAL(9,I86:I86)</f>
        <v>49252.06</v>
      </c>
      <c r="J87" s="162">
        <f>+I87/D87</f>
        <v>2.6783967307024235E-3</v>
      </c>
      <c r="K87" s="514">
        <f>SUM(K86)</f>
        <v>72395.070000000007</v>
      </c>
      <c r="L87" s="204">
        <v>3.3392902240347595E-3</v>
      </c>
      <c r="M87" s="204">
        <f t="shared" si="20"/>
        <v>-0.31967660228797357</v>
      </c>
      <c r="N87" s="514">
        <f>SUBTOTAL(9,N86:N86)</f>
        <v>72395.070000000007</v>
      </c>
      <c r="O87" s="204">
        <v>3.3392902240347595E-3</v>
      </c>
      <c r="P87" s="204">
        <f t="shared" si="21"/>
        <v>-0.31967660228797357</v>
      </c>
    </row>
    <row r="88" spans="1:19" ht="14.1" customHeight="1" x14ac:dyDescent="0.25">
      <c r="A88" s="621" t="s">
        <v>526</v>
      </c>
      <c r="B88" s="33" t="s">
        <v>527</v>
      </c>
      <c r="C88" s="484">
        <v>9009580.75</v>
      </c>
      <c r="D88" s="28">
        <v>9041378.75</v>
      </c>
      <c r="E88" s="28">
        <v>1050090.67</v>
      </c>
      <c r="F88" s="41">
        <f>+E88/D88</f>
        <v>0.11614275864729148</v>
      </c>
      <c r="G88" s="28">
        <v>948127.94</v>
      </c>
      <c r="H88" s="41">
        <f>G88/D88</f>
        <v>0.10486541557613654</v>
      </c>
      <c r="I88" s="28">
        <v>599743.73</v>
      </c>
      <c r="J88" s="145">
        <f>I88/D88</f>
        <v>6.6333216048492599E-2</v>
      </c>
      <c r="K88" s="171">
        <v>742849.91</v>
      </c>
      <c r="L88" s="230">
        <v>8.5819729580792078E-2</v>
      </c>
      <c r="M88" s="652">
        <f t="shared" si="20"/>
        <v>0.27633850019582007</v>
      </c>
      <c r="N88" s="171">
        <v>549848.43000000005</v>
      </c>
      <c r="O88" s="230">
        <v>6.3522715608894775E-2</v>
      </c>
      <c r="P88" s="201">
        <f t="shared" si="21"/>
        <v>9.0743734596095749E-2</v>
      </c>
    </row>
    <row r="89" spans="1:19" ht="14.1" customHeight="1" x14ac:dyDescent="0.25">
      <c r="A89" s="622" t="s">
        <v>528</v>
      </c>
      <c r="B89" s="34" t="s">
        <v>529</v>
      </c>
      <c r="C89" s="484">
        <v>168601964.84999999</v>
      </c>
      <c r="D89" s="28">
        <v>168866476.86000001</v>
      </c>
      <c r="E89" s="28">
        <v>21988906.550000001</v>
      </c>
      <c r="F89" s="263">
        <f>+E89/D89</f>
        <v>0.13021475285606904</v>
      </c>
      <c r="G89" s="28">
        <v>21485925.260000002</v>
      </c>
      <c r="H89" s="41">
        <f t="shared" ref="H89:H121" si="22">G89/D89</f>
        <v>0.12723617890016775</v>
      </c>
      <c r="I89" s="28">
        <v>13349797.27</v>
      </c>
      <c r="J89" s="170">
        <f t="shared" ref="J89:J131" si="23">I89/D89</f>
        <v>7.9055343122174257E-2</v>
      </c>
      <c r="K89" s="171">
        <v>17206436.300000001</v>
      </c>
      <c r="L89" s="230">
        <v>0.10226037666067432</v>
      </c>
      <c r="M89" s="652">
        <f t="shared" si="20"/>
        <v>0.2487144278679021</v>
      </c>
      <c r="N89" s="171">
        <v>12320042.75</v>
      </c>
      <c r="O89" s="230">
        <v>7.3219822520169953E-2</v>
      </c>
      <c r="P89" s="417">
        <f t="shared" si="21"/>
        <v>8.3583680746562417E-2</v>
      </c>
      <c r="Q89" s="46" t="s">
        <v>146</v>
      </c>
    </row>
    <row r="90" spans="1:19" ht="14.1" customHeight="1" x14ac:dyDescent="0.25">
      <c r="A90" s="622" t="s">
        <v>530</v>
      </c>
      <c r="B90" s="34" t="s">
        <v>531</v>
      </c>
      <c r="C90" s="484">
        <v>766109.71</v>
      </c>
      <c r="D90" s="28">
        <v>766109.71</v>
      </c>
      <c r="E90" s="28">
        <v>492449.53</v>
      </c>
      <c r="F90" s="263">
        <f>+E90/D90</f>
        <v>0.64279244026289661</v>
      </c>
      <c r="G90" s="28">
        <v>482449.53</v>
      </c>
      <c r="H90" s="41">
        <f t="shared" si="22"/>
        <v>0.62973947948003428</v>
      </c>
      <c r="I90" s="28">
        <v>14739.55</v>
      </c>
      <c r="J90" s="170">
        <f t="shared" si="23"/>
        <v>1.9239476810703784E-2</v>
      </c>
      <c r="K90" s="171">
        <v>160908.15</v>
      </c>
      <c r="L90" s="230">
        <v>0.27167589926794899</v>
      </c>
      <c r="M90" s="652">
        <f t="shared" si="20"/>
        <v>1.9982914476364315</v>
      </c>
      <c r="N90" s="171">
        <v>13883.3</v>
      </c>
      <c r="O90" s="230">
        <v>2.3440441098270762E-2</v>
      </c>
      <c r="P90" s="230">
        <f t="shared" si="21"/>
        <v>6.1674817946741678E-2</v>
      </c>
      <c r="Q90" s="46"/>
    </row>
    <row r="91" spans="1:19" ht="14.1" customHeight="1" x14ac:dyDescent="0.25">
      <c r="A91" s="622" t="s">
        <v>532</v>
      </c>
      <c r="B91" s="34" t="s">
        <v>533</v>
      </c>
      <c r="C91" s="484">
        <v>53624889</v>
      </c>
      <c r="D91" s="28">
        <v>48065220</v>
      </c>
      <c r="E91" s="28">
        <v>0</v>
      </c>
      <c r="F91" s="263">
        <f t="shared" ref="F91:F101" si="24">+E91/D91</f>
        <v>0</v>
      </c>
      <c r="G91" s="28">
        <v>0</v>
      </c>
      <c r="H91" s="41">
        <f t="shared" si="22"/>
        <v>0</v>
      </c>
      <c r="I91" s="28">
        <v>0</v>
      </c>
      <c r="J91" s="170">
        <f t="shared" si="23"/>
        <v>0</v>
      </c>
      <c r="K91" s="171">
        <v>0</v>
      </c>
      <c r="L91" s="230">
        <v>0</v>
      </c>
      <c r="M91" s="652" t="s">
        <v>127</v>
      </c>
      <c r="N91" s="171">
        <v>0</v>
      </c>
      <c r="O91" s="230">
        <v>0</v>
      </c>
      <c r="P91" s="230" t="s">
        <v>127</v>
      </c>
      <c r="R91" s="259"/>
    </row>
    <row r="92" spans="1:19" ht="14.1" customHeight="1" x14ac:dyDescent="0.25">
      <c r="A92" s="622" t="s">
        <v>776</v>
      </c>
      <c r="B92" s="34" t="s">
        <v>534</v>
      </c>
      <c r="C92" s="484">
        <v>14184962.73</v>
      </c>
      <c r="D92" s="28">
        <v>25545492.379999999</v>
      </c>
      <c r="E92" s="28">
        <v>8866215.5199999996</v>
      </c>
      <c r="F92" s="263">
        <f t="shared" si="24"/>
        <v>0.34707553834200161</v>
      </c>
      <c r="G92" s="28">
        <v>8769297.8200000003</v>
      </c>
      <c r="H92" s="41">
        <f t="shared" si="22"/>
        <v>0.34328161264433615</v>
      </c>
      <c r="I92" s="28">
        <v>53408.98</v>
      </c>
      <c r="J92" s="170">
        <f t="shared" si="23"/>
        <v>2.0907398927966958E-3</v>
      </c>
      <c r="K92" s="171">
        <v>9009191.1199999992</v>
      </c>
      <c r="L92" s="230">
        <v>0.61084193830437861</v>
      </c>
      <c r="M92" s="652">
        <f t="shared" si="20"/>
        <v>-2.6627618040807932E-2</v>
      </c>
      <c r="N92" s="171">
        <v>50716.81</v>
      </c>
      <c r="O92" s="230">
        <v>3.4387054411844789E-3</v>
      </c>
      <c r="P92" s="201">
        <f t="shared" si="21"/>
        <v>5.3082400095747495E-2</v>
      </c>
      <c r="R92" s="259"/>
    </row>
    <row r="93" spans="1:19" ht="14.1" customHeight="1" x14ac:dyDescent="0.25">
      <c r="A93" s="622" t="s">
        <v>535</v>
      </c>
      <c r="B93" s="34" t="s">
        <v>459</v>
      </c>
      <c r="C93" s="484">
        <v>411663.07</v>
      </c>
      <c r="D93" s="28">
        <v>411663.07</v>
      </c>
      <c r="E93" s="28">
        <v>45506.97</v>
      </c>
      <c r="F93" s="263">
        <f t="shared" si="24"/>
        <v>0.11054421277089538</v>
      </c>
      <c r="G93" s="28">
        <v>45506.97</v>
      </c>
      <c r="H93" s="41">
        <f t="shared" si="22"/>
        <v>0.11054421277089538</v>
      </c>
      <c r="I93" s="28">
        <v>45506.97</v>
      </c>
      <c r="J93" s="170">
        <f t="shared" si="23"/>
        <v>0.11054421277089538</v>
      </c>
      <c r="K93" s="171">
        <v>33706.46</v>
      </c>
      <c r="L93" s="230">
        <v>7.8181484429627399E-2</v>
      </c>
      <c r="M93" s="652">
        <f t="shared" si="20"/>
        <v>0.35009639101822021</v>
      </c>
      <c r="N93" s="171">
        <v>33706.46</v>
      </c>
      <c r="O93" s="230">
        <v>7.8181484429627399E-2</v>
      </c>
      <c r="P93" s="201">
        <f t="shared" si="21"/>
        <v>0.35009639101822021</v>
      </c>
      <c r="R93" s="258"/>
    </row>
    <row r="94" spans="1:19" ht="14.1" customHeight="1" x14ac:dyDescent="0.25">
      <c r="A94" s="622" t="s">
        <v>795</v>
      </c>
      <c r="B94" s="34" t="s">
        <v>536</v>
      </c>
      <c r="C94" s="484">
        <v>40689926.009999998</v>
      </c>
      <c r="D94" s="28">
        <v>40723106.950000003</v>
      </c>
      <c r="E94" s="28">
        <v>5078485.5999999996</v>
      </c>
      <c r="F94" s="263">
        <f t="shared" si="24"/>
        <v>0.12470771462097391</v>
      </c>
      <c r="G94" s="28">
        <v>4939754.7300000004</v>
      </c>
      <c r="H94" s="41">
        <f t="shared" si="22"/>
        <v>0.12130102784311254</v>
      </c>
      <c r="I94" s="28">
        <v>3131866.21</v>
      </c>
      <c r="J94" s="170">
        <f t="shared" si="23"/>
        <v>7.6906367037400114E-2</v>
      </c>
      <c r="K94" s="171">
        <v>4433324.67</v>
      </c>
      <c r="L94" s="230">
        <v>0.10853754828219132</v>
      </c>
      <c r="M94" s="652">
        <f t="shared" si="20"/>
        <v>0.11423256758679945</v>
      </c>
      <c r="N94" s="171">
        <v>3059020.71</v>
      </c>
      <c r="O94" s="230">
        <v>7.4891561688363376E-2</v>
      </c>
      <c r="P94" s="202">
        <f t="shared" si="21"/>
        <v>2.3813339923416166E-2</v>
      </c>
      <c r="R94" s="258"/>
    </row>
    <row r="95" spans="1:19" ht="14.1" customHeight="1" x14ac:dyDescent="0.25">
      <c r="A95" s="622" t="s">
        <v>537</v>
      </c>
      <c r="B95" s="34" t="s">
        <v>538</v>
      </c>
      <c r="C95" s="484">
        <v>31216374.469999999</v>
      </c>
      <c r="D95" s="28">
        <v>30407557.170000002</v>
      </c>
      <c r="E95" s="28">
        <v>3331794.26</v>
      </c>
      <c r="F95" s="263">
        <f t="shared" si="24"/>
        <v>0.10957125695342397</v>
      </c>
      <c r="G95" s="28">
        <v>2806364.21</v>
      </c>
      <c r="H95" s="41">
        <f t="shared" si="22"/>
        <v>9.2291669281764924E-2</v>
      </c>
      <c r="I95" s="28">
        <v>1156392.1399999999</v>
      </c>
      <c r="J95" s="170">
        <f t="shared" si="23"/>
        <v>3.8029761270691374E-2</v>
      </c>
      <c r="K95" s="171">
        <v>2592974.08</v>
      </c>
      <c r="L95" s="230">
        <v>9.5679176309965475E-2</v>
      </c>
      <c r="M95" s="652">
        <f t="shared" si="20"/>
        <v>8.2295512186531417E-2</v>
      </c>
      <c r="N95" s="171">
        <v>1080901.3600000001</v>
      </c>
      <c r="O95" s="230">
        <v>3.9884606867000176E-2</v>
      </c>
      <c r="P95" s="202">
        <f t="shared" si="21"/>
        <v>6.9840581938022339E-2</v>
      </c>
      <c r="R95" s="258"/>
      <c r="S95" s="258"/>
    </row>
    <row r="96" spans="1:19" ht="14.1" customHeight="1" x14ac:dyDescent="0.25">
      <c r="A96" s="622" t="s">
        <v>539</v>
      </c>
      <c r="B96" s="34" t="s">
        <v>540</v>
      </c>
      <c r="C96" s="484">
        <v>12090576.460000001</v>
      </c>
      <c r="D96" s="28">
        <v>13229396.5</v>
      </c>
      <c r="E96" s="28">
        <v>2448989.86</v>
      </c>
      <c r="F96" s="263">
        <f t="shared" si="24"/>
        <v>0.18511727726960181</v>
      </c>
      <c r="G96" s="28">
        <v>2433989.87</v>
      </c>
      <c r="H96" s="41">
        <f t="shared" si="22"/>
        <v>0.18398343945621407</v>
      </c>
      <c r="I96" s="28">
        <v>839790.15</v>
      </c>
      <c r="J96" s="170">
        <f t="shared" si="23"/>
        <v>6.3479097478104915E-2</v>
      </c>
      <c r="K96" s="171">
        <v>821346.73</v>
      </c>
      <c r="L96" s="230">
        <v>7.3942736264608525E-2</v>
      </c>
      <c r="M96" s="652">
        <f t="shared" si="20"/>
        <v>1.9634133565004883</v>
      </c>
      <c r="N96" s="171">
        <v>739687.73</v>
      </c>
      <c r="O96" s="230">
        <v>6.6591285677313108E-2</v>
      </c>
      <c r="P96" s="202">
        <f t="shared" si="21"/>
        <v>0.13533064824530761</v>
      </c>
      <c r="R96" s="258"/>
      <c r="S96" s="258"/>
    </row>
    <row r="97" spans="1:19" ht="14.1" customHeight="1" x14ac:dyDescent="0.25">
      <c r="A97" s="622" t="s">
        <v>541</v>
      </c>
      <c r="B97" s="34" t="s">
        <v>542</v>
      </c>
      <c r="C97" s="484">
        <v>751776.25</v>
      </c>
      <c r="D97" s="28">
        <v>651776.25</v>
      </c>
      <c r="E97" s="28">
        <v>7538.74</v>
      </c>
      <c r="F97" s="263">
        <f t="shared" si="24"/>
        <v>1.1566453978646814E-2</v>
      </c>
      <c r="G97" s="28">
        <v>7538.74</v>
      </c>
      <c r="H97" s="41">
        <f t="shared" si="22"/>
        <v>1.1566453978646814E-2</v>
      </c>
      <c r="I97" s="28">
        <v>7538.74</v>
      </c>
      <c r="J97" s="170">
        <f t="shared" si="23"/>
        <v>1.1566453978646814E-2</v>
      </c>
      <c r="K97" s="171">
        <v>47254.92</v>
      </c>
      <c r="L97" s="230">
        <v>6.1497841650500484E-2</v>
      </c>
      <c r="M97" s="652">
        <f>+G97/K97-1</f>
        <v>-0.84046655882604393</v>
      </c>
      <c r="N97" s="171">
        <v>47254.92</v>
      </c>
      <c r="O97" s="230">
        <v>6.1497841650500484E-2</v>
      </c>
      <c r="P97" s="202">
        <f t="shared" ref="P97:P101" si="25">+I97/N97-1</f>
        <v>-0.84046655882604393</v>
      </c>
      <c r="R97" s="258"/>
      <c r="S97" s="258"/>
    </row>
    <row r="98" spans="1:19" ht="14.1" customHeight="1" x14ac:dyDescent="0.25">
      <c r="A98" s="622" t="s">
        <v>543</v>
      </c>
      <c r="B98" s="34" t="s">
        <v>544</v>
      </c>
      <c r="C98" s="484">
        <v>6279524.46</v>
      </c>
      <c r="D98" s="28">
        <v>6110053.9199999999</v>
      </c>
      <c r="E98" s="28">
        <v>117698.17</v>
      </c>
      <c r="F98" s="263">
        <f t="shared" si="24"/>
        <v>1.9263032952088907E-2</v>
      </c>
      <c r="G98" s="28">
        <v>117698.17</v>
      </c>
      <c r="H98" s="41">
        <f t="shared" si="22"/>
        <v>1.9263032952088907E-2</v>
      </c>
      <c r="I98" s="28">
        <v>9138.18</v>
      </c>
      <c r="J98" s="170">
        <f t="shared" si="23"/>
        <v>1.4955972761693729E-3</v>
      </c>
      <c r="K98" s="171">
        <v>125403.69</v>
      </c>
      <c r="L98" s="230">
        <v>2.0054938519628782E-2</v>
      </c>
      <c r="M98" s="652">
        <f t="shared" si="20"/>
        <v>-6.1445719818930433E-2</v>
      </c>
      <c r="N98" s="171">
        <v>8612.07</v>
      </c>
      <c r="O98" s="230">
        <v>1.3772683593021818E-3</v>
      </c>
      <c r="P98" s="202">
        <f t="shared" si="25"/>
        <v>6.1089842511730774E-2</v>
      </c>
      <c r="R98" s="258"/>
      <c r="S98" s="258"/>
    </row>
    <row r="99" spans="1:19" ht="14.1" customHeight="1" x14ac:dyDescent="0.25">
      <c r="A99" s="622" t="s">
        <v>545</v>
      </c>
      <c r="B99" s="34" t="s">
        <v>546</v>
      </c>
      <c r="C99" s="484">
        <v>1114401.7</v>
      </c>
      <c r="D99" s="28">
        <v>1114401.7</v>
      </c>
      <c r="E99" s="28">
        <v>13104.3</v>
      </c>
      <c r="F99" s="263">
        <f t="shared" si="24"/>
        <v>1.1759045234765883E-2</v>
      </c>
      <c r="G99" s="28">
        <v>13104.3</v>
      </c>
      <c r="H99" s="41">
        <f t="shared" si="22"/>
        <v>1.1759045234765883E-2</v>
      </c>
      <c r="I99" s="28">
        <v>0</v>
      </c>
      <c r="J99" s="170">
        <f t="shared" si="23"/>
        <v>0</v>
      </c>
      <c r="K99" s="171">
        <v>67255.679999999993</v>
      </c>
      <c r="L99" s="230">
        <v>4.8772796601053048E-2</v>
      </c>
      <c r="M99" s="652">
        <f t="shared" si="20"/>
        <v>-0.80515697707613687</v>
      </c>
      <c r="N99" s="171">
        <v>9706.8700000000008</v>
      </c>
      <c r="O99" s="230">
        <v>7.0392745436945086E-3</v>
      </c>
      <c r="P99" s="202">
        <f t="shared" si="25"/>
        <v>-1</v>
      </c>
      <c r="R99" s="258"/>
      <c r="S99" s="258"/>
    </row>
    <row r="100" spans="1:19" ht="14.1" customHeight="1" x14ac:dyDescent="0.25">
      <c r="A100" s="622" t="s">
        <v>547</v>
      </c>
      <c r="B100" s="34" t="s">
        <v>548</v>
      </c>
      <c r="C100" s="484">
        <v>309641.09000000003</v>
      </c>
      <c r="D100" s="28">
        <v>309641.09000000003</v>
      </c>
      <c r="E100" s="28">
        <v>18029</v>
      </c>
      <c r="F100" s="263">
        <f t="shared" si="24"/>
        <v>5.8225476470193278E-2</v>
      </c>
      <c r="G100" s="28">
        <v>18029</v>
      </c>
      <c r="H100" s="41">
        <f t="shared" si="22"/>
        <v>5.8225476470193278E-2</v>
      </c>
      <c r="I100" s="28">
        <v>0</v>
      </c>
      <c r="J100" s="170">
        <f t="shared" si="23"/>
        <v>0</v>
      </c>
      <c r="K100" s="171">
        <v>98246.45</v>
      </c>
      <c r="L100" s="230">
        <v>0.31729138403433471</v>
      </c>
      <c r="M100" s="652">
        <f>+G100/K100-1</f>
        <v>-0.81649209716992321</v>
      </c>
      <c r="N100" s="171">
        <v>0</v>
      </c>
      <c r="O100" s="230">
        <v>0</v>
      </c>
      <c r="P100" s="653" t="s">
        <v>127</v>
      </c>
      <c r="R100" s="258"/>
      <c r="S100" s="258"/>
    </row>
    <row r="101" spans="1:19" ht="14.1" customHeight="1" x14ac:dyDescent="0.25">
      <c r="A101" s="622" t="s">
        <v>549</v>
      </c>
      <c r="B101" s="34" t="s">
        <v>550</v>
      </c>
      <c r="C101" s="484">
        <v>8813936.0199999996</v>
      </c>
      <c r="D101" s="28">
        <v>8530908.2599999998</v>
      </c>
      <c r="E101" s="28">
        <v>194225.02</v>
      </c>
      <c r="F101" s="263">
        <f t="shared" si="24"/>
        <v>2.2767214706866393E-2</v>
      </c>
      <c r="G101" s="28">
        <v>194225.02</v>
      </c>
      <c r="H101" s="41">
        <f t="shared" si="22"/>
        <v>2.2767214706866393E-2</v>
      </c>
      <c r="I101" s="28">
        <v>194225.02</v>
      </c>
      <c r="J101" s="170">
        <f t="shared" si="23"/>
        <v>2.2767214706866393E-2</v>
      </c>
      <c r="K101" s="171">
        <v>212782.06</v>
      </c>
      <c r="L101" s="230">
        <v>2.678031664222312E-2</v>
      </c>
      <c r="M101" s="652">
        <f t="shared" si="20"/>
        <v>-8.7211487660190934E-2</v>
      </c>
      <c r="N101" s="171">
        <v>212782.06</v>
      </c>
      <c r="O101" s="230">
        <v>2.678031664222312E-2</v>
      </c>
      <c r="P101" s="202">
        <f t="shared" si="25"/>
        <v>-8.7211487660190934E-2</v>
      </c>
      <c r="R101" s="258"/>
      <c r="S101" s="258"/>
    </row>
    <row r="102" spans="1:19" ht="14.1" customHeight="1" x14ac:dyDescent="0.25">
      <c r="A102" s="622" t="s">
        <v>796</v>
      </c>
      <c r="B102" s="34" t="s">
        <v>551</v>
      </c>
      <c r="C102" s="484">
        <v>18333488.539999999</v>
      </c>
      <c r="D102" s="28">
        <v>14873488.539999999</v>
      </c>
      <c r="E102" s="28">
        <v>0</v>
      </c>
      <c r="F102" s="263">
        <f t="shared" ref="F102:F113" si="26">+E102/D102</f>
        <v>0</v>
      </c>
      <c r="G102" s="28">
        <v>0</v>
      </c>
      <c r="H102" s="41">
        <f t="shared" si="22"/>
        <v>0</v>
      </c>
      <c r="I102" s="28">
        <v>0</v>
      </c>
      <c r="J102" s="170">
        <f t="shared" si="23"/>
        <v>0</v>
      </c>
      <c r="K102" s="171">
        <v>5293.75</v>
      </c>
      <c r="L102" s="230">
        <v>3.0012492215503633E-4</v>
      </c>
      <c r="M102" s="652">
        <f t="shared" si="20"/>
        <v>-1</v>
      </c>
      <c r="N102" s="171">
        <v>0</v>
      </c>
      <c r="O102" s="230">
        <v>0</v>
      </c>
      <c r="P102" s="202" t="s">
        <v>127</v>
      </c>
      <c r="R102" s="258"/>
      <c r="S102" s="258"/>
    </row>
    <row r="103" spans="1:19" ht="14.1" customHeight="1" x14ac:dyDescent="0.25">
      <c r="A103" s="622" t="s">
        <v>552</v>
      </c>
      <c r="B103" s="34" t="s">
        <v>553</v>
      </c>
      <c r="C103" s="484">
        <v>10647962.52</v>
      </c>
      <c r="D103" s="28">
        <v>10273712.439999999</v>
      </c>
      <c r="E103" s="28">
        <v>2429500</v>
      </c>
      <c r="F103" s="263">
        <f t="shared" si="26"/>
        <v>0.23647732153188436</v>
      </c>
      <c r="G103" s="28">
        <v>2429500</v>
      </c>
      <c r="H103" s="41">
        <f t="shared" si="22"/>
        <v>0.23647732153188436</v>
      </c>
      <c r="I103" s="28">
        <v>0</v>
      </c>
      <c r="J103" s="170">
        <f t="shared" si="23"/>
        <v>0</v>
      </c>
      <c r="K103" s="171">
        <v>2689109.62</v>
      </c>
      <c r="L103" s="230">
        <v>0.25254687128632008</v>
      </c>
      <c r="M103" s="652">
        <f t="shared" si="20"/>
        <v>-9.6541107163939266E-2</v>
      </c>
      <c r="N103" s="171">
        <v>0</v>
      </c>
      <c r="O103" s="230">
        <v>0</v>
      </c>
      <c r="P103" s="202" t="s">
        <v>127</v>
      </c>
      <c r="R103" s="258"/>
      <c r="S103" s="258"/>
    </row>
    <row r="104" spans="1:19" ht="14.1" customHeight="1" x14ac:dyDescent="0.25">
      <c r="A104" s="622" t="s">
        <v>554</v>
      </c>
      <c r="B104" s="34" t="s">
        <v>555</v>
      </c>
      <c r="C104" s="484">
        <v>8670600.1799999997</v>
      </c>
      <c r="D104" s="28">
        <v>8098832.5099999998</v>
      </c>
      <c r="E104" s="28">
        <v>573485.54</v>
      </c>
      <c r="F104" s="263">
        <f t="shared" si="26"/>
        <v>7.0810890247685845E-2</v>
      </c>
      <c r="G104" s="28">
        <v>497609.35</v>
      </c>
      <c r="H104" s="41">
        <f t="shared" si="22"/>
        <v>6.1442109018254039E-2</v>
      </c>
      <c r="I104" s="28">
        <v>38154.06</v>
      </c>
      <c r="J104" s="170">
        <f t="shared" si="23"/>
        <v>4.7110568039145677E-3</v>
      </c>
      <c r="K104" s="171">
        <v>3789789.47</v>
      </c>
      <c r="L104" s="230">
        <v>0.45625150169559098</v>
      </c>
      <c r="M104" s="652">
        <f t="shared" si="20"/>
        <v>-0.86869736328651526</v>
      </c>
      <c r="N104" s="171">
        <v>36190.589999999997</v>
      </c>
      <c r="O104" s="230">
        <v>4.3569731684196793E-3</v>
      </c>
      <c r="P104" s="202">
        <f t="shared" ref="P104:P114" si="27">+I104/N104-1</f>
        <v>5.4253605702476948E-2</v>
      </c>
      <c r="R104" s="258"/>
    </row>
    <row r="105" spans="1:19" ht="14.1" customHeight="1" x14ac:dyDescent="0.25">
      <c r="A105" s="622" t="s">
        <v>556</v>
      </c>
      <c r="B105" s="34" t="s">
        <v>557</v>
      </c>
      <c r="C105" s="484">
        <v>8087183.1299999999</v>
      </c>
      <c r="D105" s="28">
        <v>7091588.5899999999</v>
      </c>
      <c r="E105" s="28">
        <v>6680178.1600000001</v>
      </c>
      <c r="F105" s="263">
        <f t="shared" si="26"/>
        <v>0.94198613966690925</v>
      </c>
      <c r="G105" s="28">
        <v>6537578.1699999999</v>
      </c>
      <c r="H105" s="41">
        <f t="shared" si="22"/>
        <v>0.92187781158353976</v>
      </c>
      <c r="I105" s="28">
        <v>1316.17</v>
      </c>
      <c r="J105" s="170">
        <f t="shared" si="23"/>
        <v>1.8559593288532833E-4</v>
      </c>
      <c r="K105" s="171">
        <v>4310896.49</v>
      </c>
      <c r="L105" s="230">
        <v>0.55358868772359282</v>
      </c>
      <c r="M105" s="652">
        <f t="shared" si="20"/>
        <v>0.51652404207923808</v>
      </c>
      <c r="N105" s="171">
        <v>0</v>
      </c>
      <c r="O105" s="230">
        <v>0</v>
      </c>
      <c r="P105" s="202" t="s">
        <v>127</v>
      </c>
      <c r="R105" s="258"/>
    </row>
    <row r="106" spans="1:19" ht="14.1" customHeight="1" x14ac:dyDescent="0.25">
      <c r="A106" s="622" t="s">
        <v>558</v>
      </c>
      <c r="B106" s="34" t="s">
        <v>559</v>
      </c>
      <c r="C106" s="484">
        <v>13222493.529999999</v>
      </c>
      <c r="D106" s="28">
        <v>13284593.939999999</v>
      </c>
      <c r="E106" s="28">
        <v>2000046.26</v>
      </c>
      <c r="F106" s="263">
        <f t="shared" si="26"/>
        <v>0.15055381210996954</v>
      </c>
      <c r="G106" s="28">
        <v>833654.82</v>
      </c>
      <c r="H106" s="41">
        <f t="shared" si="22"/>
        <v>6.2753504078875894E-2</v>
      </c>
      <c r="I106" s="28">
        <v>245976.83</v>
      </c>
      <c r="J106" s="170">
        <f t="shared" si="23"/>
        <v>1.8515946449771576E-2</v>
      </c>
      <c r="K106" s="171">
        <v>7007421.7800000003</v>
      </c>
      <c r="L106" s="230">
        <v>0.54054791518686252</v>
      </c>
      <c r="M106" s="652">
        <f t="shared" si="20"/>
        <v>-0.8810325899920356</v>
      </c>
      <c r="N106" s="171">
        <v>233819.96</v>
      </c>
      <c r="O106" s="230">
        <v>1.8036718193246187E-2</v>
      </c>
      <c r="P106" s="202">
        <f t="shared" si="27"/>
        <v>5.1992438968854415E-2</v>
      </c>
      <c r="R106" s="258"/>
    </row>
    <row r="107" spans="1:19" ht="14.1" customHeight="1" x14ac:dyDescent="0.25">
      <c r="A107" s="622" t="s">
        <v>560</v>
      </c>
      <c r="B107" s="34" t="s">
        <v>561</v>
      </c>
      <c r="C107" s="484"/>
      <c r="D107" s="28"/>
      <c r="E107" s="28"/>
      <c r="F107" s="263" t="s">
        <v>127</v>
      </c>
      <c r="G107" s="28"/>
      <c r="H107" s="41" t="s">
        <v>127</v>
      </c>
      <c r="I107" s="28"/>
      <c r="J107" s="170" t="s">
        <v>127</v>
      </c>
      <c r="K107" s="171">
        <v>0</v>
      </c>
      <c r="L107" s="230">
        <v>0</v>
      </c>
      <c r="M107" s="652" t="s">
        <v>127</v>
      </c>
      <c r="N107" s="171">
        <v>0</v>
      </c>
      <c r="O107" s="230">
        <v>0</v>
      </c>
      <c r="P107" s="653" t="s">
        <v>127</v>
      </c>
      <c r="R107" s="258"/>
    </row>
    <row r="108" spans="1:19" ht="14.1" customHeight="1" x14ac:dyDescent="0.25">
      <c r="A108" s="622" t="s">
        <v>777</v>
      </c>
      <c r="B108" s="34" t="s">
        <v>743</v>
      </c>
      <c r="C108" s="484">
        <v>13874508</v>
      </c>
      <c r="D108" s="28">
        <v>13085503</v>
      </c>
      <c r="E108" s="28">
        <v>40339.54</v>
      </c>
      <c r="F108" s="263">
        <f t="shared" si="26"/>
        <v>3.0827657140883313E-3</v>
      </c>
      <c r="G108" s="28">
        <v>40339.54</v>
      </c>
      <c r="H108" s="41">
        <f t="shared" si="22"/>
        <v>3.0827657140883313E-3</v>
      </c>
      <c r="I108" s="28">
        <v>0</v>
      </c>
      <c r="J108" s="170">
        <f t="shared" si="23"/>
        <v>0</v>
      </c>
      <c r="K108" s="171">
        <v>0</v>
      </c>
      <c r="L108" s="230">
        <v>0</v>
      </c>
      <c r="M108" s="652" t="s">
        <v>127</v>
      </c>
      <c r="N108" s="171">
        <v>0</v>
      </c>
      <c r="O108" s="230">
        <v>0</v>
      </c>
      <c r="P108" s="653" t="s">
        <v>127</v>
      </c>
      <c r="R108" s="258"/>
    </row>
    <row r="109" spans="1:19" ht="14.1" customHeight="1" x14ac:dyDescent="0.25">
      <c r="A109" s="622" t="s">
        <v>797</v>
      </c>
      <c r="B109" s="34" t="s">
        <v>562</v>
      </c>
      <c r="C109" s="484">
        <v>18733182.399999999</v>
      </c>
      <c r="D109" s="28">
        <v>18734182.399999999</v>
      </c>
      <c r="E109" s="28">
        <v>885495</v>
      </c>
      <c r="F109" s="263">
        <f t="shared" si="26"/>
        <v>4.7266274080901449E-2</v>
      </c>
      <c r="G109" s="28">
        <v>885495</v>
      </c>
      <c r="H109" s="41">
        <f t="shared" si="22"/>
        <v>4.7266274080901449E-2</v>
      </c>
      <c r="I109" s="28">
        <v>510777.37</v>
      </c>
      <c r="J109" s="170">
        <f t="shared" si="23"/>
        <v>2.72644601773494E-2</v>
      </c>
      <c r="K109" s="171">
        <v>451963.83</v>
      </c>
      <c r="L109" s="230">
        <v>2.4812478957114373E-2</v>
      </c>
      <c r="M109" s="652">
        <f t="shared" si="20"/>
        <v>0.95921651517998674</v>
      </c>
      <c r="N109" s="171">
        <v>0</v>
      </c>
      <c r="O109" s="230">
        <v>0</v>
      </c>
      <c r="P109" s="202" t="s">
        <v>127</v>
      </c>
      <c r="R109" s="258"/>
    </row>
    <row r="110" spans="1:19" ht="14.1" customHeight="1" x14ac:dyDescent="0.25">
      <c r="A110" s="622" t="s">
        <v>563</v>
      </c>
      <c r="B110" s="34" t="s">
        <v>564</v>
      </c>
      <c r="C110" s="484">
        <v>8305266.9900000002</v>
      </c>
      <c r="D110" s="28">
        <v>7605266.9900000002</v>
      </c>
      <c r="E110" s="28">
        <v>5982661.1500000004</v>
      </c>
      <c r="F110" s="263">
        <f t="shared" si="26"/>
        <v>0.78664709047906811</v>
      </c>
      <c r="G110" s="28">
        <v>5982661.1500000004</v>
      </c>
      <c r="H110" s="41">
        <f t="shared" si="22"/>
        <v>0.78664709047906811</v>
      </c>
      <c r="I110" s="28">
        <v>0</v>
      </c>
      <c r="J110" s="170">
        <f t="shared" si="23"/>
        <v>0</v>
      </c>
      <c r="K110" s="171">
        <v>6455978.4699999997</v>
      </c>
      <c r="L110" s="230">
        <v>0.77733545204186139</v>
      </c>
      <c r="M110" s="652">
        <f t="shared" si="20"/>
        <v>-7.331457535049668E-2</v>
      </c>
      <c r="N110" s="171">
        <v>0</v>
      </c>
      <c r="O110" s="230">
        <v>0</v>
      </c>
      <c r="P110" s="202" t="s">
        <v>127</v>
      </c>
    </row>
    <row r="111" spans="1:19" ht="14.1" customHeight="1" x14ac:dyDescent="0.25">
      <c r="A111" s="622" t="s">
        <v>565</v>
      </c>
      <c r="B111" s="34" t="s">
        <v>566</v>
      </c>
      <c r="C111" s="484">
        <v>98538647.590000004</v>
      </c>
      <c r="D111" s="28">
        <v>98479817.590000004</v>
      </c>
      <c r="E111" s="28">
        <v>0</v>
      </c>
      <c r="F111" s="263">
        <f t="shared" si="26"/>
        <v>0</v>
      </c>
      <c r="G111" s="28">
        <v>0</v>
      </c>
      <c r="H111" s="41">
        <f t="shared" si="22"/>
        <v>0</v>
      </c>
      <c r="I111" s="28">
        <v>0</v>
      </c>
      <c r="J111" s="170">
        <f t="shared" si="23"/>
        <v>0</v>
      </c>
      <c r="K111" s="171">
        <v>91861360.799999997</v>
      </c>
      <c r="L111" s="230">
        <v>0.93223687402547994</v>
      </c>
      <c r="M111" s="652">
        <f t="shared" si="20"/>
        <v>-1</v>
      </c>
      <c r="N111" s="171">
        <v>0</v>
      </c>
      <c r="O111" s="230">
        <v>0</v>
      </c>
      <c r="P111" s="653" t="s">
        <v>127</v>
      </c>
    </row>
    <row r="112" spans="1:19" ht="14.1" customHeight="1" x14ac:dyDescent="0.25">
      <c r="A112" s="622" t="s">
        <v>567</v>
      </c>
      <c r="B112" s="34" t="s">
        <v>568</v>
      </c>
      <c r="C112" s="484">
        <v>5012562.41</v>
      </c>
      <c r="D112" s="28">
        <v>5012562.41</v>
      </c>
      <c r="E112" s="28">
        <v>354984.74</v>
      </c>
      <c r="F112" s="263">
        <f t="shared" si="26"/>
        <v>7.0819016495796611E-2</v>
      </c>
      <c r="G112" s="28">
        <v>354984.74</v>
      </c>
      <c r="H112" s="41">
        <f t="shared" si="22"/>
        <v>7.0819016495796611E-2</v>
      </c>
      <c r="I112" s="28">
        <v>0</v>
      </c>
      <c r="J112" s="170">
        <f t="shared" si="23"/>
        <v>0</v>
      </c>
      <c r="K112" s="171">
        <v>361451.71</v>
      </c>
      <c r="L112" s="230">
        <v>7.515272267773733E-2</v>
      </c>
      <c r="M112" s="652">
        <f t="shared" si="20"/>
        <v>-1.7891656951906643E-2</v>
      </c>
      <c r="N112" s="171">
        <v>0</v>
      </c>
      <c r="O112" s="230">
        <v>0</v>
      </c>
      <c r="P112" s="653" t="s">
        <v>127</v>
      </c>
    </row>
    <row r="113" spans="1:16" ht="14.1" customHeight="1" x14ac:dyDescent="0.25">
      <c r="A113" s="622" t="s">
        <v>569</v>
      </c>
      <c r="B113" s="34" t="s">
        <v>570</v>
      </c>
      <c r="C113" s="484">
        <v>483034.29</v>
      </c>
      <c r="D113" s="28">
        <v>483034.29</v>
      </c>
      <c r="E113" s="28">
        <v>38134.730000000003</v>
      </c>
      <c r="F113" s="263">
        <f t="shared" si="26"/>
        <v>7.8948287501493949E-2</v>
      </c>
      <c r="G113" s="28">
        <v>38134.730000000003</v>
      </c>
      <c r="H113" s="41">
        <f t="shared" si="22"/>
        <v>7.8948287501493949E-2</v>
      </c>
      <c r="I113" s="28">
        <v>38134.730000000003</v>
      </c>
      <c r="J113" s="170">
        <f t="shared" si="23"/>
        <v>7.8948287501493949E-2</v>
      </c>
      <c r="K113" s="171">
        <v>31161.200000000001</v>
      </c>
      <c r="L113" s="230">
        <v>6.8889939736888589E-2</v>
      </c>
      <c r="M113" s="652">
        <f t="shared" si="20"/>
        <v>0.22378887847708051</v>
      </c>
      <c r="N113" s="171">
        <v>31161.200000000001</v>
      </c>
      <c r="O113" s="230">
        <v>6.8889939736888589E-2</v>
      </c>
      <c r="P113" s="202">
        <f t="shared" si="27"/>
        <v>0.22378887847708051</v>
      </c>
    </row>
    <row r="114" spans="1:16" ht="14.1" customHeight="1" x14ac:dyDescent="0.25">
      <c r="A114" s="622" t="s">
        <v>571</v>
      </c>
      <c r="B114" s="34" t="s">
        <v>96</v>
      </c>
      <c r="C114" s="484">
        <v>175738146.58000001</v>
      </c>
      <c r="D114" s="28">
        <v>170720410.84999999</v>
      </c>
      <c r="E114" s="28">
        <v>3649355.78</v>
      </c>
      <c r="F114" s="263">
        <f t="shared" ref="F114:F120" si="28">+E114/D114</f>
        <v>2.1376212497557962E-2</v>
      </c>
      <c r="G114" s="28">
        <v>3447704.45</v>
      </c>
      <c r="H114" s="41">
        <f t="shared" si="22"/>
        <v>2.0195033697694504E-2</v>
      </c>
      <c r="I114" s="28">
        <v>100054.46</v>
      </c>
      <c r="J114" s="170">
        <f t="shared" si="23"/>
        <v>5.8607204318358169E-4</v>
      </c>
      <c r="K114" s="171">
        <v>82353915.319999993</v>
      </c>
      <c r="L114" s="230">
        <v>0.48139536612831041</v>
      </c>
      <c r="M114" s="652">
        <f t="shared" si="20"/>
        <v>-0.95813551260309404</v>
      </c>
      <c r="N114" s="171">
        <v>99320.44</v>
      </c>
      <c r="O114" s="230">
        <v>5.805722702076977E-4</v>
      </c>
      <c r="P114" s="202">
        <f t="shared" si="27"/>
        <v>7.3904223541498837E-3</v>
      </c>
    </row>
    <row r="115" spans="1:16" ht="14.1" customHeight="1" x14ac:dyDescent="0.25">
      <c r="A115" s="622" t="s">
        <v>572</v>
      </c>
      <c r="B115" s="34" t="s">
        <v>573</v>
      </c>
      <c r="C115" s="484">
        <v>11958000</v>
      </c>
      <c r="D115" s="28">
        <v>0</v>
      </c>
      <c r="E115" s="28">
        <v>0</v>
      </c>
      <c r="F115" s="263" t="s">
        <v>127</v>
      </c>
      <c r="G115" s="28">
        <v>0</v>
      </c>
      <c r="H115" s="41" t="e">
        <f t="shared" si="22"/>
        <v>#DIV/0!</v>
      </c>
      <c r="I115" s="28">
        <v>0</v>
      </c>
      <c r="J115" s="170" t="s">
        <v>127</v>
      </c>
      <c r="K115" s="171">
        <v>0</v>
      </c>
      <c r="L115" s="230">
        <v>0</v>
      </c>
      <c r="M115" s="652" t="s">
        <v>127</v>
      </c>
      <c r="N115" s="171">
        <v>0</v>
      </c>
      <c r="O115" s="230">
        <v>0</v>
      </c>
      <c r="P115" s="202" t="s">
        <v>127</v>
      </c>
    </row>
    <row r="116" spans="1:16" ht="14.1" customHeight="1" x14ac:dyDescent="0.25">
      <c r="A116" s="622" t="s">
        <v>574</v>
      </c>
      <c r="B116" s="34" t="s">
        <v>575</v>
      </c>
      <c r="C116" s="484">
        <v>29529629.260000002</v>
      </c>
      <c r="D116" s="28">
        <v>28795629.260000002</v>
      </c>
      <c r="E116" s="28">
        <v>9346427.4199999999</v>
      </c>
      <c r="F116" s="263">
        <f t="shared" si="28"/>
        <v>0.32457798840267466</v>
      </c>
      <c r="G116" s="28">
        <v>9346427.4199999999</v>
      </c>
      <c r="H116" s="41">
        <f t="shared" si="22"/>
        <v>0.32457798840267466</v>
      </c>
      <c r="I116" s="28">
        <v>41833.279999999999</v>
      </c>
      <c r="J116" s="170">
        <f t="shared" si="23"/>
        <v>1.4527649186715497E-3</v>
      </c>
      <c r="K116" s="171">
        <v>13799098.199999999</v>
      </c>
      <c r="L116" s="230">
        <v>0.46590554857926508</v>
      </c>
      <c r="M116" s="652">
        <f t="shared" si="20"/>
        <v>-0.32267838922981207</v>
      </c>
      <c r="N116" s="171">
        <v>41768.31</v>
      </c>
      <c r="O116" s="230">
        <v>1.4102434160356075E-3</v>
      </c>
      <c r="P116" s="202">
        <f t="shared" ref="P116:P117" si="29">+I116/N116-1</f>
        <v>1.5554854864849865E-3</v>
      </c>
    </row>
    <row r="117" spans="1:16" ht="14.1" customHeight="1" x14ac:dyDescent="0.25">
      <c r="A117" s="622" t="s">
        <v>576</v>
      </c>
      <c r="B117" s="34" t="s">
        <v>577</v>
      </c>
      <c r="C117" s="484">
        <v>2646253.38</v>
      </c>
      <c r="D117" s="28">
        <v>2516253.38</v>
      </c>
      <c r="E117" s="28">
        <v>611815.48</v>
      </c>
      <c r="F117" s="263">
        <f t="shared" si="28"/>
        <v>0.24314541805006934</v>
      </c>
      <c r="G117" s="28">
        <v>561815.48</v>
      </c>
      <c r="H117" s="41">
        <f t="shared" si="22"/>
        <v>0.22327460519894066</v>
      </c>
      <c r="I117" s="28">
        <v>79002.789999999994</v>
      </c>
      <c r="J117" s="170">
        <f t="shared" si="23"/>
        <v>3.139699309614042E-2</v>
      </c>
      <c r="K117" s="171">
        <v>837986.73</v>
      </c>
      <c r="L117" s="230">
        <v>0.43056404608530469</v>
      </c>
      <c r="M117" s="652">
        <f t="shared" si="20"/>
        <v>-0.32956518297133419</v>
      </c>
      <c r="N117" s="171">
        <v>1320.95</v>
      </c>
      <c r="O117" s="230">
        <v>6.7871429977940493E-4</v>
      </c>
      <c r="P117" s="202">
        <f t="shared" si="29"/>
        <v>58.807555168628632</v>
      </c>
    </row>
    <row r="118" spans="1:16" ht="14.1" customHeight="1" x14ac:dyDescent="0.25">
      <c r="A118" s="622" t="s">
        <v>578</v>
      </c>
      <c r="B118" s="34" t="s">
        <v>579</v>
      </c>
      <c r="C118" s="484">
        <v>50302097.030000001</v>
      </c>
      <c r="D118" s="28">
        <v>50170733.100000001</v>
      </c>
      <c r="E118" s="28">
        <v>0</v>
      </c>
      <c r="F118" s="263">
        <f t="shared" si="28"/>
        <v>0</v>
      </c>
      <c r="G118" s="28">
        <v>0</v>
      </c>
      <c r="H118" s="41">
        <f t="shared" si="22"/>
        <v>0</v>
      </c>
      <c r="I118" s="28">
        <v>0</v>
      </c>
      <c r="J118" s="170">
        <f t="shared" si="23"/>
        <v>0</v>
      </c>
      <c r="K118" s="171">
        <v>0</v>
      </c>
      <c r="L118" s="230">
        <v>0</v>
      </c>
      <c r="M118" s="652" t="s">
        <v>127</v>
      </c>
      <c r="N118" s="171">
        <v>0</v>
      </c>
      <c r="O118" s="230">
        <v>0</v>
      </c>
      <c r="P118" s="202" t="s">
        <v>127</v>
      </c>
    </row>
    <row r="119" spans="1:16" ht="14.1" customHeight="1" x14ac:dyDescent="0.25">
      <c r="A119" s="623" t="s">
        <v>778</v>
      </c>
      <c r="B119" s="35" t="s">
        <v>580</v>
      </c>
      <c r="C119" s="484">
        <v>1373700.71</v>
      </c>
      <c r="D119" s="28">
        <v>1275414.3999999999</v>
      </c>
      <c r="E119" s="28">
        <v>463221.92</v>
      </c>
      <c r="F119" s="263">
        <f t="shared" si="28"/>
        <v>0.3631932648714018</v>
      </c>
      <c r="G119" s="28">
        <v>195921.76</v>
      </c>
      <c r="H119" s="41">
        <f t="shared" si="22"/>
        <v>0.15361419786384725</v>
      </c>
      <c r="I119" s="28">
        <v>0</v>
      </c>
      <c r="J119" s="170">
        <f t="shared" si="23"/>
        <v>0</v>
      </c>
      <c r="K119" s="171">
        <v>210000</v>
      </c>
      <c r="L119" s="230">
        <v>0.16525679796822904</v>
      </c>
      <c r="M119" s="652">
        <f t="shared" si="20"/>
        <v>-6.7039238095238041E-2</v>
      </c>
      <c r="N119" s="171">
        <v>0</v>
      </c>
      <c r="O119" s="230">
        <v>0</v>
      </c>
      <c r="P119" s="202" t="s">
        <v>127</v>
      </c>
    </row>
    <row r="120" spans="1:16" ht="14.1" customHeight="1" x14ac:dyDescent="0.25">
      <c r="A120" s="623" t="s">
        <v>581</v>
      </c>
      <c r="B120" s="35" t="s">
        <v>582</v>
      </c>
      <c r="C120" s="484">
        <v>2528999.98</v>
      </c>
      <c r="D120" s="28">
        <v>2534985.2000000002</v>
      </c>
      <c r="E120" s="28">
        <v>517343.86</v>
      </c>
      <c r="F120" s="263">
        <f t="shared" si="28"/>
        <v>0.20408160962833233</v>
      </c>
      <c r="G120" s="28">
        <v>514343.86</v>
      </c>
      <c r="H120" s="41">
        <f t="shared" si="22"/>
        <v>0.20289817076644073</v>
      </c>
      <c r="I120" s="28">
        <v>0</v>
      </c>
      <c r="J120" s="170">
        <f t="shared" si="23"/>
        <v>0</v>
      </c>
      <c r="K120" s="171">
        <v>521731.4</v>
      </c>
      <c r="L120" s="230">
        <v>0.19740459343701733</v>
      </c>
      <c r="M120" s="652">
        <f t="shared" si="20"/>
        <v>-1.4159661465650841E-2</v>
      </c>
      <c r="N120" s="171">
        <v>0</v>
      </c>
      <c r="O120" s="230">
        <v>0</v>
      </c>
      <c r="P120" s="202" t="s">
        <v>127</v>
      </c>
    </row>
    <row r="121" spans="1:16" ht="14.1" customHeight="1" x14ac:dyDescent="0.25">
      <c r="A121" s="632" t="s">
        <v>583</v>
      </c>
      <c r="B121" s="558" t="s">
        <v>584</v>
      </c>
      <c r="C121" s="484">
        <v>3503259.32</v>
      </c>
      <c r="D121" s="28">
        <v>2330512.3199999998</v>
      </c>
      <c r="E121" s="28">
        <v>378687.97</v>
      </c>
      <c r="F121" s="386">
        <f>+E121/D121</f>
        <v>0.16249129719254177</v>
      </c>
      <c r="G121" s="28">
        <v>378687.97</v>
      </c>
      <c r="H121" s="41">
        <f t="shared" si="22"/>
        <v>0.16249129719254177</v>
      </c>
      <c r="I121" s="28">
        <v>0</v>
      </c>
      <c r="J121" s="401">
        <f t="shared" si="23"/>
        <v>0</v>
      </c>
      <c r="K121" s="171">
        <v>813678.89</v>
      </c>
      <c r="L121" s="230">
        <v>0.21569192149177643</v>
      </c>
      <c r="M121" s="652">
        <f t="shared" si="20"/>
        <v>-0.53459776988929875</v>
      </c>
      <c r="N121" s="171">
        <v>0</v>
      </c>
      <c r="O121" s="230">
        <v>0</v>
      </c>
      <c r="P121" s="202" t="s">
        <v>127</v>
      </c>
    </row>
    <row r="122" spans="1:16" ht="14.1" customHeight="1" x14ac:dyDescent="0.25">
      <c r="A122" s="620">
        <v>1</v>
      </c>
      <c r="B122" s="2" t="s">
        <v>124</v>
      </c>
      <c r="C122" s="192">
        <f>SUM(C88:C121)</f>
        <v>829354342.40999997</v>
      </c>
      <c r="D122" s="198">
        <f>SUM(D88:D121)</f>
        <v>809139703.82000005</v>
      </c>
      <c r="E122" s="194">
        <f>SUM(E88:E121)</f>
        <v>77604711.739999995</v>
      </c>
      <c r="F122" s="82">
        <f>+E122/D122</f>
        <v>9.5910151700161553E-2</v>
      </c>
      <c r="G122" s="194">
        <f>SUM(G88:G121)</f>
        <v>74306870.000000015</v>
      </c>
      <c r="H122" s="82">
        <f t="shared" ref="H122:H131" si="30">+G122/D122</f>
        <v>9.1834413327133185E-2</v>
      </c>
      <c r="I122" s="194">
        <f>SUM(I88:I121)</f>
        <v>20457396.629999999</v>
      </c>
      <c r="J122" s="162">
        <f>+I122/D122</f>
        <v>2.5282898037779295E-2</v>
      </c>
      <c r="K122" s="514">
        <f>SUM(K88:K121)</f>
        <v>251052517.87999997</v>
      </c>
      <c r="L122" s="204">
        <v>0.31043959751085831</v>
      </c>
      <c r="M122" s="204">
        <f t="shared" si="20"/>
        <v>-0.70401862276673999</v>
      </c>
      <c r="N122" s="514">
        <f>SUM(N88:N121)</f>
        <v>18569744.920000002</v>
      </c>
      <c r="O122" s="204">
        <v>2.296246294410639E-2</v>
      </c>
      <c r="P122" s="204">
        <f>+I122/N122-1</f>
        <v>0.10165199996726693</v>
      </c>
    </row>
    <row r="123" spans="1:16" ht="14.1" customHeight="1" x14ac:dyDescent="0.25">
      <c r="A123" s="621" t="s">
        <v>585</v>
      </c>
      <c r="B123" s="33" t="s">
        <v>98</v>
      </c>
      <c r="C123" s="484">
        <v>498885.12</v>
      </c>
      <c r="D123" s="28">
        <v>498885.12</v>
      </c>
      <c r="E123" s="28">
        <v>28012.37</v>
      </c>
      <c r="F123" s="41">
        <f>+E123/D123</f>
        <v>5.6149940892203799E-2</v>
      </c>
      <c r="G123" s="28">
        <v>28012.37</v>
      </c>
      <c r="H123" s="41">
        <f t="shared" si="30"/>
        <v>5.6149940892203799E-2</v>
      </c>
      <c r="I123" s="28">
        <v>28012.37</v>
      </c>
      <c r="J123" s="145">
        <f t="shared" si="23"/>
        <v>5.6149940892203799E-2</v>
      </c>
      <c r="K123" s="171">
        <v>35813.71</v>
      </c>
      <c r="L123" s="230">
        <v>6.4275408518450428E-2</v>
      </c>
      <c r="M123" s="652">
        <f t="shared" si="20"/>
        <v>-0.21783110434523545</v>
      </c>
      <c r="N123" s="171">
        <v>35813.71</v>
      </c>
      <c r="O123" s="230">
        <v>6.4275408518450428E-2</v>
      </c>
      <c r="P123" s="201">
        <f t="shared" ref="P123:P149" si="31">+I123/N123-1</f>
        <v>-0.21783110434523545</v>
      </c>
    </row>
    <row r="124" spans="1:16" ht="14.1" customHeight="1" x14ac:dyDescent="0.25">
      <c r="A124" s="622" t="s">
        <v>586</v>
      </c>
      <c r="B124" s="34" t="s">
        <v>587</v>
      </c>
      <c r="C124" s="484">
        <v>8353865.9100000001</v>
      </c>
      <c r="D124" s="28">
        <v>16208424.99</v>
      </c>
      <c r="E124" s="28">
        <v>1507197.35</v>
      </c>
      <c r="F124" s="263">
        <f>+E124/D124</f>
        <v>9.2988513747010282E-2</v>
      </c>
      <c r="G124" s="28">
        <v>1316097.3500000001</v>
      </c>
      <c r="H124" s="263">
        <f t="shared" si="30"/>
        <v>8.1198349056862934E-2</v>
      </c>
      <c r="I124" s="28">
        <v>333767.61</v>
      </c>
      <c r="J124" s="170">
        <f t="shared" si="23"/>
        <v>2.059222967104591E-2</v>
      </c>
      <c r="K124" s="171">
        <v>1141201.1299999999</v>
      </c>
      <c r="L124" s="230">
        <v>0.12551688789284049</v>
      </c>
      <c r="M124" s="652">
        <f t="shared" si="20"/>
        <v>0.15325626254856606</v>
      </c>
      <c r="N124" s="171">
        <v>393792.11</v>
      </c>
      <c r="O124" s="230">
        <v>4.3311874501872523E-2</v>
      </c>
      <c r="P124" s="202">
        <f t="shared" si="31"/>
        <v>-0.15242687315395931</v>
      </c>
    </row>
    <row r="125" spans="1:16" ht="14.1" customHeight="1" x14ac:dyDescent="0.25">
      <c r="A125" s="622" t="s">
        <v>588</v>
      </c>
      <c r="B125" s="34" t="s">
        <v>589</v>
      </c>
      <c r="C125" s="484">
        <v>10148464.16</v>
      </c>
      <c r="D125" s="28">
        <v>10093915.68</v>
      </c>
      <c r="E125" s="28">
        <v>863772.11</v>
      </c>
      <c r="F125" s="263">
        <f t="shared" ref="F125:F139" si="32">+E125/D125</f>
        <v>8.5573541268179093E-2</v>
      </c>
      <c r="G125" s="28">
        <v>831693.9</v>
      </c>
      <c r="H125" s="263">
        <f t="shared" si="30"/>
        <v>8.2395566434927861E-2</v>
      </c>
      <c r="I125" s="28">
        <v>812156.87</v>
      </c>
      <c r="J125" s="170">
        <f t="shared" si="23"/>
        <v>8.0460041053166398E-2</v>
      </c>
      <c r="K125" s="171">
        <v>730612.56</v>
      </c>
      <c r="L125" s="230">
        <v>7.8393915979598536E-2</v>
      </c>
      <c r="M125" s="652">
        <f t="shared" si="20"/>
        <v>0.13835149507969025</v>
      </c>
      <c r="N125" s="171">
        <v>712462.86</v>
      </c>
      <c r="O125" s="230">
        <v>7.6446473333861745E-2</v>
      </c>
      <c r="P125" s="202">
        <f t="shared" si="31"/>
        <v>0.13992871151206399</v>
      </c>
    </row>
    <row r="126" spans="1:16" ht="14.1" customHeight="1" x14ac:dyDescent="0.25">
      <c r="A126" s="622" t="s">
        <v>590</v>
      </c>
      <c r="B126" s="34" t="s">
        <v>591</v>
      </c>
      <c r="C126" s="484">
        <v>9250701.8100000005</v>
      </c>
      <c r="D126" s="28">
        <v>8519618.7599999998</v>
      </c>
      <c r="E126" s="28">
        <v>2929687.59</v>
      </c>
      <c r="F126" s="263">
        <f t="shared" si="32"/>
        <v>0.34387543298944517</v>
      </c>
      <c r="G126" s="28">
        <v>2532596.67</v>
      </c>
      <c r="H126" s="263">
        <f t="shared" si="30"/>
        <v>0.29726643190780522</v>
      </c>
      <c r="I126" s="28">
        <v>119898.17</v>
      </c>
      <c r="J126" s="170">
        <f>I126/D126</f>
        <v>1.4073184889789599E-2</v>
      </c>
      <c r="K126" s="171">
        <v>1240610.8</v>
      </c>
      <c r="L126" s="230">
        <v>0.17052910395953091</v>
      </c>
      <c r="M126" s="652">
        <f t="shared" si="20"/>
        <v>1.0414111097533567</v>
      </c>
      <c r="N126" s="171">
        <v>109123.16</v>
      </c>
      <c r="O126" s="230">
        <v>1.4999607206411976E-2</v>
      </c>
      <c r="P126" s="202">
        <f t="shared" si="31"/>
        <v>9.8741733652141228E-2</v>
      </c>
    </row>
    <row r="127" spans="1:16" ht="14.1" customHeight="1" x14ac:dyDescent="0.25">
      <c r="A127" s="622" t="s">
        <v>592</v>
      </c>
      <c r="B127" s="34" t="s">
        <v>594</v>
      </c>
      <c r="C127" s="484">
        <v>3580100.07</v>
      </c>
      <c r="D127" s="28">
        <v>3588290.07</v>
      </c>
      <c r="E127" s="28">
        <v>25690</v>
      </c>
      <c r="F127" s="263">
        <f t="shared" si="32"/>
        <v>7.1593989055628382E-3</v>
      </c>
      <c r="G127" s="28">
        <v>0</v>
      </c>
      <c r="H127" s="263">
        <f t="shared" si="30"/>
        <v>0</v>
      </c>
      <c r="I127" s="28">
        <v>0</v>
      </c>
      <c r="J127" s="170">
        <f t="shared" si="23"/>
        <v>0</v>
      </c>
      <c r="K127" s="171">
        <v>1134802.7</v>
      </c>
      <c r="L127" s="230">
        <v>0.13352914816231007</v>
      </c>
      <c r="M127" s="652">
        <f t="shared" si="20"/>
        <v>-1</v>
      </c>
      <c r="N127" s="171">
        <v>436190.93</v>
      </c>
      <c r="O127" s="230">
        <v>5.1325400722985429E-2</v>
      </c>
      <c r="P127" s="202">
        <f t="shared" si="31"/>
        <v>-1</v>
      </c>
    </row>
    <row r="128" spans="1:16" ht="14.1" customHeight="1" x14ac:dyDescent="0.25">
      <c r="A128" s="622" t="s">
        <v>593</v>
      </c>
      <c r="B128" s="34" t="s">
        <v>595</v>
      </c>
      <c r="C128" s="484">
        <v>1451368.26</v>
      </c>
      <c r="D128" s="28">
        <v>1435848.26</v>
      </c>
      <c r="E128" s="28">
        <v>0</v>
      </c>
      <c r="F128" s="263">
        <f t="shared" si="32"/>
        <v>0</v>
      </c>
      <c r="G128" s="28">
        <v>0</v>
      </c>
      <c r="H128" s="263">
        <f t="shared" si="30"/>
        <v>0</v>
      </c>
      <c r="I128" s="28">
        <v>0</v>
      </c>
      <c r="J128" s="170">
        <f t="shared" si="23"/>
        <v>0</v>
      </c>
      <c r="K128" s="171">
        <v>96168.26</v>
      </c>
      <c r="L128" s="230">
        <v>7.0494253042075933E-2</v>
      </c>
      <c r="M128" s="652">
        <f t="shared" si="20"/>
        <v>-1</v>
      </c>
      <c r="N128" s="171">
        <v>0</v>
      </c>
      <c r="O128" s="230">
        <v>0</v>
      </c>
      <c r="P128" s="202" t="s">
        <v>127</v>
      </c>
    </row>
    <row r="129" spans="1:16" ht="14.1" customHeight="1" x14ac:dyDescent="0.25">
      <c r="A129" s="622" t="s">
        <v>596</v>
      </c>
      <c r="B129" s="34" t="s">
        <v>597</v>
      </c>
      <c r="C129" s="484">
        <v>31974838.34</v>
      </c>
      <c r="D129" s="28">
        <v>31974838.34</v>
      </c>
      <c r="E129" s="28">
        <v>0</v>
      </c>
      <c r="F129" s="263">
        <f t="shared" si="32"/>
        <v>0</v>
      </c>
      <c r="G129" s="28">
        <v>0</v>
      </c>
      <c r="H129" s="263">
        <f t="shared" si="30"/>
        <v>0</v>
      </c>
      <c r="I129" s="28">
        <v>0</v>
      </c>
      <c r="J129" s="170">
        <f t="shared" si="23"/>
        <v>0</v>
      </c>
      <c r="K129" s="171">
        <v>21081992.66</v>
      </c>
      <c r="L129" s="230">
        <v>0.65824726120850996</v>
      </c>
      <c r="M129" s="652">
        <f t="shared" si="20"/>
        <v>-1</v>
      </c>
      <c r="N129" s="171">
        <v>0</v>
      </c>
      <c r="O129" s="230">
        <v>0</v>
      </c>
      <c r="P129" s="202" t="s">
        <v>127</v>
      </c>
    </row>
    <row r="130" spans="1:16" ht="14.1" customHeight="1" x14ac:dyDescent="0.25">
      <c r="A130" s="622" t="s">
        <v>598</v>
      </c>
      <c r="B130" s="34" t="s">
        <v>601</v>
      </c>
      <c r="C130" s="484">
        <v>36753461</v>
      </c>
      <c r="D130" s="28">
        <v>36753461</v>
      </c>
      <c r="E130" s="28">
        <v>0</v>
      </c>
      <c r="F130" s="263">
        <f t="shared" si="32"/>
        <v>0</v>
      </c>
      <c r="G130" s="28">
        <v>0</v>
      </c>
      <c r="H130" s="263">
        <f t="shared" si="30"/>
        <v>0</v>
      </c>
      <c r="I130" s="28">
        <v>0</v>
      </c>
      <c r="J130" s="170">
        <f t="shared" si="23"/>
        <v>0</v>
      </c>
      <c r="K130" s="171">
        <v>25979662.09</v>
      </c>
      <c r="L130" s="230">
        <v>0.70844056121543475</v>
      </c>
      <c r="M130" s="652">
        <f t="shared" si="20"/>
        <v>-1</v>
      </c>
      <c r="N130" s="171">
        <v>21207.55</v>
      </c>
      <c r="O130" s="230">
        <v>5.7830962434986754E-4</v>
      </c>
      <c r="P130" s="202">
        <f t="shared" si="31"/>
        <v>-1</v>
      </c>
    </row>
    <row r="131" spans="1:16" ht="14.1" customHeight="1" thickBot="1" x14ac:dyDescent="0.3">
      <c r="A131" s="622" t="s">
        <v>599</v>
      </c>
      <c r="B131" s="34" t="s">
        <v>600</v>
      </c>
      <c r="C131" s="484">
        <v>153463670.31999999</v>
      </c>
      <c r="D131" s="28">
        <v>146040459.31999999</v>
      </c>
      <c r="E131" s="28">
        <v>92456550</v>
      </c>
      <c r="F131" s="263">
        <f t="shared" si="32"/>
        <v>0.63308860045017834</v>
      </c>
      <c r="G131" s="28">
        <v>92456550</v>
      </c>
      <c r="H131" s="263">
        <f t="shared" si="30"/>
        <v>0.63308860045017834</v>
      </c>
      <c r="I131" s="28">
        <v>10500000</v>
      </c>
      <c r="J131" s="170">
        <f t="shared" si="23"/>
        <v>7.1897883976060895E-2</v>
      </c>
      <c r="K131" s="171">
        <v>83180300</v>
      </c>
      <c r="L131" s="230">
        <v>0.59441777997510858</v>
      </c>
      <c r="M131" s="652">
        <f t="shared" si="20"/>
        <v>0.11151979495144881</v>
      </c>
      <c r="N131" s="171">
        <v>13600000</v>
      </c>
      <c r="O131" s="230">
        <v>9.7187456737490449E-2</v>
      </c>
      <c r="P131" s="669">
        <f t="shared" si="31"/>
        <v>-0.2279411764705882</v>
      </c>
    </row>
    <row r="132" spans="1:16" ht="14.4" thickBot="1" x14ac:dyDescent="0.3">
      <c r="A132" s="616" t="s">
        <v>19</v>
      </c>
      <c r="K132" s="663"/>
      <c r="L132" s="667"/>
      <c r="M132" s="663"/>
      <c r="N132" s="663"/>
      <c r="O132" s="668"/>
      <c r="P132" s="663"/>
    </row>
    <row r="133" spans="1:16" ht="12.75" customHeight="1" x14ac:dyDescent="0.25">
      <c r="A133" s="722" t="s">
        <v>734</v>
      </c>
      <c r="B133" s="723"/>
      <c r="C133" s="156" t="s">
        <v>826</v>
      </c>
      <c r="D133" s="708" t="s">
        <v>828</v>
      </c>
      <c r="E133" s="709"/>
      <c r="F133" s="709"/>
      <c r="G133" s="709"/>
      <c r="H133" s="709"/>
      <c r="I133" s="709"/>
      <c r="J133" s="710"/>
      <c r="K133" s="717" t="s">
        <v>829</v>
      </c>
      <c r="L133" s="724"/>
      <c r="M133" s="724"/>
      <c r="N133" s="724"/>
      <c r="O133" s="724"/>
      <c r="P133" s="725"/>
    </row>
    <row r="134" spans="1:16" ht="12.75" customHeight="1" x14ac:dyDescent="0.25">
      <c r="C134" s="149">
        <v>1</v>
      </c>
      <c r="D134" s="140">
        <v>2</v>
      </c>
      <c r="E134" s="79">
        <v>3</v>
      </c>
      <c r="F134" s="80" t="s">
        <v>36</v>
      </c>
      <c r="G134" s="79">
        <v>4</v>
      </c>
      <c r="H134" s="80" t="s">
        <v>37</v>
      </c>
      <c r="I134" s="79">
        <v>5</v>
      </c>
      <c r="J134" s="141" t="s">
        <v>38</v>
      </c>
      <c r="K134" s="571" t="s">
        <v>521</v>
      </c>
      <c r="L134" s="80" t="s">
        <v>522</v>
      </c>
      <c r="M134" s="80" t="s">
        <v>523</v>
      </c>
      <c r="N134" s="79" t="s">
        <v>39</v>
      </c>
      <c r="O134" s="80" t="s">
        <v>40</v>
      </c>
      <c r="P134" s="534" t="s">
        <v>350</v>
      </c>
    </row>
    <row r="135" spans="1:16" ht="14.1" customHeight="1" x14ac:dyDescent="0.25">
      <c r="A135" s="626"/>
      <c r="B135" s="75" t="s">
        <v>411</v>
      </c>
      <c r="C135" s="233"/>
      <c r="D135" s="234"/>
      <c r="E135" s="81"/>
      <c r="F135" s="81" t="s">
        <v>18</v>
      </c>
      <c r="G135" s="81" t="s">
        <v>16</v>
      </c>
      <c r="H135" s="81" t="s">
        <v>18</v>
      </c>
      <c r="I135" s="81" t="s">
        <v>17</v>
      </c>
      <c r="J135" s="105" t="s">
        <v>18</v>
      </c>
      <c r="K135" s="104" t="s">
        <v>16</v>
      </c>
      <c r="L135" s="81" t="s">
        <v>18</v>
      </c>
      <c r="M135" s="536" t="s">
        <v>823</v>
      </c>
      <c r="N135" s="510" t="s">
        <v>17</v>
      </c>
      <c r="O135" s="81" t="s">
        <v>18</v>
      </c>
      <c r="P135" s="535" t="s">
        <v>823</v>
      </c>
    </row>
    <row r="136" spans="1:16" ht="14.1" customHeight="1" x14ac:dyDescent="0.25">
      <c r="A136" s="621" t="s">
        <v>602</v>
      </c>
      <c r="B136" s="33" t="s">
        <v>603</v>
      </c>
      <c r="C136" s="484">
        <v>9333627.9600000009</v>
      </c>
      <c r="D136" s="28">
        <v>10551976.43</v>
      </c>
      <c r="E136" s="28">
        <v>3727694.73</v>
      </c>
      <c r="F136" s="41">
        <f t="shared" si="32"/>
        <v>0.35326981203273972</v>
      </c>
      <c r="G136" s="28">
        <v>2915933.71</v>
      </c>
      <c r="H136" s="41">
        <f>+G136/D136</f>
        <v>0.27634005149118779</v>
      </c>
      <c r="I136" s="28">
        <v>43683.18</v>
      </c>
      <c r="J136" s="145">
        <f t="shared" ref="J136:J141" si="33">+I136/D136</f>
        <v>4.1398102326883233E-3</v>
      </c>
      <c r="K136" s="171">
        <v>1676368.62</v>
      </c>
      <c r="L136" s="230">
        <v>0.23440579838848874</v>
      </c>
      <c r="M136" s="652">
        <f t="shared" si="20"/>
        <v>0.73943467755916337</v>
      </c>
      <c r="N136" s="171">
        <v>36363.760000000002</v>
      </c>
      <c r="O136" s="230">
        <v>5.0847266487291983E-3</v>
      </c>
      <c r="P136" s="201">
        <f t="shared" si="31"/>
        <v>0.20128336563655669</v>
      </c>
    </row>
    <row r="137" spans="1:16" ht="14.1" customHeight="1" x14ac:dyDescent="0.25">
      <c r="A137" s="622" t="s">
        <v>604</v>
      </c>
      <c r="B137" s="34" t="s">
        <v>605</v>
      </c>
      <c r="C137" s="484">
        <v>12929430.1</v>
      </c>
      <c r="D137" s="28">
        <v>11843788.960000001</v>
      </c>
      <c r="E137" s="28">
        <v>4375587.87</v>
      </c>
      <c r="F137" s="263">
        <f t="shared" si="32"/>
        <v>0.36944156002590572</v>
      </c>
      <c r="G137" s="28">
        <v>2720600.01</v>
      </c>
      <c r="H137" s="263">
        <f>+G137/D137</f>
        <v>0.22970689693883228</v>
      </c>
      <c r="I137" s="28">
        <v>288877.93</v>
      </c>
      <c r="J137" s="170">
        <f t="shared" si="33"/>
        <v>2.4390668474052239E-2</v>
      </c>
      <c r="K137" s="171">
        <v>2399916.16</v>
      </c>
      <c r="L137" s="230">
        <v>0.15722770070747857</v>
      </c>
      <c r="M137" s="652">
        <f t="shared" si="20"/>
        <v>0.1336229387279928</v>
      </c>
      <c r="N137" s="171">
        <v>256801.77</v>
      </c>
      <c r="O137" s="230">
        <v>1.6824067651892784E-2</v>
      </c>
      <c r="P137" s="202">
        <f t="shared" si="31"/>
        <v>0.12490630418941429</v>
      </c>
    </row>
    <row r="138" spans="1:16" ht="14.1" customHeight="1" x14ac:dyDescent="0.25">
      <c r="A138" s="622" t="s">
        <v>606</v>
      </c>
      <c r="B138" s="34" t="s">
        <v>607</v>
      </c>
      <c r="C138" s="484">
        <v>1746344.56</v>
      </c>
      <c r="D138" s="28">
        <v>1660818.42</v>
      </c>
      <c r="E138" s="28">
        <v>1214114.17</v>
      </c>
      <c r="F138" s="263">
        <f t="shared" si="32"/>
        <v>0.73103366110306023</v>
      </c>
      <c r="G138" s="28">
        <v>970013.77</v>
      </c>
      <c r="H138" s="263">
        <f>+G138/D138</f>
        <v>0.58405769006343278</v>
      </c>
      <c r="I138" s="28">
        <v>14184.48</v>
      </c>
      <c r="J138" s="170">
        <f t="shared" si="33"/>
        <v>8.5406567203174452E-3</v>
      </c>
      <c r="K138" s="171">
        <v>21683.81</v>
      </c>
      <c r="L138" s="230">
        <v>3.5019072997416023E-2</v>
      </c>
      <c r="M138" s="652">
        <f>+G138/K138-1</f>
        <v>43.734471017777778</v>
      </c>
      <c r="N138" s="171">
        <v>21683.81</v>
      </c>
      <c r="O138" s="230">
        <v>3.5019072997416023E-2</v>
      </c>
      <c r="P138" s="653">
        <f>+I138/N138-1</f>
        <v>-0.3458492764878498</v>
      </c>
    </row>
    <row r="139" spans="1:16" ht="14.1" customHeight="1" x14ac:dyDescent="0.25">
      <c r="A139" s="622" t="s">
        <v>608</v>
      </c>
      <c r="B139" s="34" t="s">
        <v>609</v>
      </c>
      <c r="C139" s="484">
        <v>3839950</v>
      </c>
      <c r="D139" s="28">
        <v>3839950</v>
      </c>
      <c r="E139" s="28">
        <v>0</v>
      </c>
      <c r="F139" s="263">
        <f t="shared" si="32"/>
        <v>0</v>
      </c>
      <c r="G139" s="28">
        <v>0</v>
      </c>
      <c r="H139" s="263">
        <f>+G139/D139</f>
        <v>0</v>
      </c>
      <c r="I139" s="28">
        <v>0</v>
      </c>
      <c r="J139" s="170">
        <f t="shared" si="33"/>
        <v>0</v>
      </c>
      <c r="K139" s="171">
        <v>1700305.2</v>
      </c>
      <c r="L139" s="230">
        <v>0.44276475183584185</v>
      </c>
      <c r="M139" s="652">
        <f t="shared" si="20"/>
        <v>-1</v>
      </c>
      <c r="N139" s="171">
        <v>420.32</v>
      </c>
      <c r="O139" s="230">
        <v>1.0945263267538149E-4</v>
      </c>
      <c r="P139" s="202">
        <f t="shared" si="31"/>
        <v>-1</v>
      </c>
    </row>
    <row r="140" spans="1:16" ht="14.1" customHeight="1" x14ac:dyDescent="0.25">
      <c r="A140" s="622" t="s">
        <v>610</v>
      </c>
      <c r="B140" s="34" t="s">
        <v>611</v>
      </c>
      <c r="C140" s="484">
        <v>7996930.6399999997</v>
      </c>
      <c r="D140" s="28">
        <v>7995359.3899999997</v>
      </c>
      <c r="E140" s="28">
        <v>2933690.63</v>
      </c>
      <c r="F140" s="263">
        <f>+E140/D140</f>
        <v>0.36692417274816208</v>
      </c>
      <c r="G140" s="28">
        <v>2676790.63</v>
      </c>
      <c r="H140" s="263">
        <f>+G140/D140</f>
        <v>0.3347930342378268</v>
      </c>
      <c r="I140" s="28">
        <v>822.47</v>
      </c>
      <c r="J140" s="170">
        <f t="shared" si="33"/>
        <v>1.028684215282035E-4</v>
      </c>
      <c r="K140" s="171">
        <v>1822687.37</v>
      </c>
      <c r="L140" s="230">
        <v>0.25868224424364011</v>
      </c>
      <c r="M140" s="652">
        <f t="shared" si="20"/>
        <v>0.46859558806291601</v>
      </c>
      <c r="N140" s="171">
        <v>15376.29</v>
      </c>
      <c r="O140" s="230">
        <v>2.1822575120718818E-3</v>
      </c>
      <c r="P140" s="202">
        <f t="shared" si="31"/>
        <v>-0.94651050415932581</v>
      </c>
    </row>
    <row r="141" spans="1:16" ht="14.1" customHeight="1" x14ac:dyDescent="0.25">
      <c r="A141" s="622" t="s">
        <v>612</v>
      </c>
      <c r="B141" s="34" t="s">
        <v>613</v>
      </c>
      <c r="C141" s="484">
        <v>6798399.4299999997</v>
      </c>
      <c r="D141" s="28">
        <v>6758114.2599999998</v>
      </c>
      <c r="E141" s="28">
        <v>5343494.1900000004</v>
      </c>
      <c r="F141" s="263">
        <f t="shared" ref="F141:F148" si="34">+E141/D141</f>
        <v>0.79067828456632228</v>
      </c>
      <c r="G141" s="28">
        <v>5128287.3</v>
      </c>
      <c r="H141" s="263">
        <f t="shared" ref="H141:H148" si="35">+G141/D141</f>
        <v>0.75883406268422571</v>
      </c>
      <c r="I141" s="28">
        <v>79786.16</v>
      </c>
      <c r="J141" s="170">
        <f t="shared" si="33"/>
        <v>1.1805979734944582E-2</v>
      </c>
      <c r="K141" s="171">
        <v>2695191.7</v>
      </c>
      <c r="L141" s="230">
        <v>0.39317940058562528</v>
      </c>
      <c r="M141" s="652">
        <f t="shared" si="20"/>
        <v>0.90275418998952817</v>
      </c>
      <c r="N141" s="171">
        <v>79479.94</v>
      </c>
      <c r="O141" s="230">
        <v>1.1594676240573708E-2</v>
      </c>
      <c r="P141" s="202">
        <f t="shared" si="31"/>
        <v>3.8527960640131198E-3</v>
      </c>
    </row>
    <row r="142" spans="1:16" ht="14.1" customHeight="1" x14ac:dyDescent="0.25">
      <c r="A142" s="622" t="s">
        <v>614</v>
      </c>
      <c r="B142" s="34" t="s">
        <v>615</v>
      </c>
      <c r="C142" s="484">
        <v>5641221.3200000003</v>
      </c>
      <c r="D142" s="28">
        <v>6867831.1100000003</v>
      </c>
      <c r="E142" s="28">
        <v>2506374.7999999998</v>
      </c>
      <c r="F142" s="263">
        <f t="shared" si="34"/>
        <v>0.36494415192455126</v>
      </c>
      <c r="G142" s="28">
        <v>1781287.43</v>
      </c>
      <c r="H142" s="263">
        <f t="shared" si="35"/>
        <v>0.25936680758010078</v>
      </c>
      <c r="I142" s="28">
        <v>18219.689999999999</v>
      </c>
      <c r="J142" s="170">
        <f t="shared" ref="J142:J148" si="36">+I142/D142</f>
        <v>2.6529030356426454E-3</v>
      </c>
      <c r="K142" s="171">
        <v>1981524.92</v>
      </c>
      <c r="L142" s="230">
        <v>0.28648650217133292</v>
      </c>
      <c r="M142" s="652">
        <f t="shared" si="20"/>
        <v>-0.10105221891430971</v>
      </c>
      <c r="N142" s="171">
        <v>34436.629999999997</v>
      </c>
      <c r="O142" s="230">
        <v>4.978806764271421E-3</v>
      </c>
      <c r="P142" s="202">
        <f t="shared" si="31"/>
        <v>-0.47092122545092241</v>
      </c>
    </row>
    <row r="143" spans="1:16" ht="14.1" customHeight="1" x14ac:dyDescent="0.25">
      <c r="A143" s="622" t="s">
        <v>616</v>
      </c>
      <c r="B143" s="34" t="s">
        <v>617</v>
      </c>
      <c r="C143" s="484">
        <v>1618076.32</v>
      </c>
      <c r="D143" s="28">
        <v>1557690.09</v>
      </c>
      <c r="E143" s="28">
        <v>130790.01</v>
      </c>
      <c r="F143" s="263">
        <f t="shared" si="34"/>
        <v>8.3964076577003832E-2</v>
      </c>
      <c r="G143" s="28">
        <v>95290.01</v>
      </c>
      <c r="H143" s="263">
        <f>+G143/D143</f>
        <v>6.1173920673784341E-2</v>
      </c>
      <c r="I143" s="28">
        <v>60733.7</v>
      </c>
      <c r="J143" s="170">
        <f t="shared" si="36"/>
        <v>3.8989591312094687E-2</v>
      </c>
      <c r="K143" s="171">
        <v>116770.75</v>
      </c>
      <c r="L143" s="230">
        <v>0.15100220360676864</v>
      </c>
      <c r="M143" s="652">
        <f t="shared" si="20"/>
        <v>-0.18395651308225736</v>
      </c>
      <c r="N143" s="171">
        <v>56429.15</v>
      </c>
      <c r="O143" s="230">
        <v>7.2971407631250887E-2</v>
      </c>
      <c r="P143" s="653">
        <f>+I143/N143-1</f>
        <v>7.628238242114227E-2</v>
      </c>
    </row>
    <row r="144" spans="1:16" ht="14.1" customHeight="1" x14ac:dyDescent="0.25">
      <c r="A144" s="622" t="s">
        <v>618</v>
      </c>
      <c r="B144" s="34" t="s">
        <v>619</v>
      </c>
      <c r="C144" s="484">
        <v>3012642.52</v>
      </c>
      <c r="D144" s="28">
        <v>3482996.42</v>
      </c>
      <c r="E144" s="28">
        <v>1400516.69</v>
      </c>
      <c r="F144" s="263">
        <f>+E144/D144</f>
        <v>0.40210109948950218</v>
      </c>
      <c r="G144" s="28">
        <v>935516.69</v>
      </c>
      <c r="H144" s="263">
        <f t="shared" si="35"/>
        <v>0.26859536364381331</v>
      </c>
      <c r="I144" s="28">
        <v>29904.73</v>
      </c>
      <c r="J144" s="170">
        <f t="shared" si="36"/>
        <v>8.5859203955196712E-3</v>
      </c>
      <c r="K144" s="171">
        <v>593045.35</v>
      </c>
      <c r="L144" s="230">
        <v>0.19879712732697333</v>
      </c>
      <c r="M144" s="652">
        <f t="shared" si="20"/>
        <v>0.57747917591799669</v>
      </c>
      <c r="N144" s="171">
        <v>40823.360000000001</v>
      </c>
      <c r="O144" s="230">
        <v>1.3684563407899362E-2</v>
      </c>
      <c r="P144" s="202">
        <f t="shared" si="31"/>
        <v>-0.26746034623313708</v>
      </c>
    </row>
    <row r="145" spans="1:18" ht="14.1" customHeight="1" x14ac:dyDescent="0.25">
      <c r="A145" s="622" t="s">
        <v>620</v>
      </c>
      <c r="B145" s="34" t="s">
        <v>621</v>
      </c>
      <c r="C145" s="484">
        <v>3426426.98</v>
      </c>
      <c r="D145" s="28">
        <v>3063317.36</v>
      </c>
      <c r="E145" s="28">
        <v>1507108.16</v>
      </c>
      <c r="F145" s="263">
        <f t="shared" si="34"/>
        <v>0.4919856426498363</v>
      </c>
      <c r="G145" s="28">
        <v>1007106.35</v>
      </c>
      <c r="H145" s="263">
        <f t="shared" si="35"/>
        <v>0.32876330841542323</v>
      </c>
      <c r="I145" s="28">
        <v>40282.410000000003</v>
      </c>
      <c r="J145" s="170">
        <f t="shared" si="36"/>
        <v>1.3149930374827375E-2</v>
      </c>
      <c r="K145" s="171">
        <v>819734.91</v>
      </c>
      <c r="L145" s="230">
        <v>0.19340738245380648</v>
      </c>
      <c r="M145" s="652">
        <f t="shared" si="20"/>
        <v>0.22857565014524006</v>
      </c>
      <c r="N145" s="171">
        <v>53433.2</v>
      </c>
      <c r="O145" s="230">
        <v>1.2606972354185491E-2</v>
      </c>
      <c r="P145" s="202">
        <f t="shared" si="31"/>
        <v>-0.24611645942971772</v>
      </c>
    </row>
    <row r="146" spans="1:18" ht="14.1" customHeight="1" x14ac:dyDescent="0.25">
      <c r="A146" s="622" t="s">
        <v>622</v>
      </c>
      <c r="B146" s="34" t="s">
        <v>623</v>
      </c>
      <c r="C146" s="484">
        <v>0</v>
      </c>
      <c r="D146" s="28"/>
      <c r="E146" s="28"/>
      <c r="F146" s="392" t="s">
        <v>127</v>
      </c>
      <c r="G146" s="28"/>
      <c r="H146" s="392" t="s">
        <v>127</v>
      </c>
      <c r="I146" s="28"/>
      <c r="J146" s="406" t="s">
        <v>127</v>
      </c>
      <c r="K146" s="171">
        <v>0</v>
      </c>
      <c r="L146" s="230" t="s">
        <v>127</v>
      </c>
      <c r="M146" s="652" t="s">
        <v>127</v>
      </c>
      <c r="N146" s="171">
        <v>0</v>
      </c>
      <c r="O146" s="230" t="s">
        <v>127</v>
      </c>
      <c r="P146" s="202" t="s">
        <v>127</v>
      </c>
    </row>
    <row r="147" spans="1:18" ht="14.1" customHeight="1" x14ac:dyDescent="0.25">
      <c r="A147" s="622" t="s">
        <v>624</v>
      </c>
      <c r="B147" s="34" t="s">
        <v>625</v>
      </c>
      <c r="C147" s="484">
        <v>475229.6</v>
      </c>
      <c r="D147" s="28">
        <v>412192.31</v>
      </c>
      <c r="E147" s="28">
        <v>273581.48</v>
      </c>
      <c r="F147" s="263">
        <f t="shared" si="34"/>
        <v>0.66372291127896099</v>
      </c>
      <c r="G147" s="28">
        <v>273581.48</v>
      </c>
      <c r="H147" s="263">
        <f t="shared" si="35"/>
        <v>0.66372291127896099</v>
      </c>
      <c r="I147" s="28">
        <v>0</v>
      </c>
      <c r="J147" s="170">
        <f t="shared" si="36"/>
        <v>0</v>
      </c>
      <c r="K147" s="171">
        <v>92837.29</v>
      </c>
      <c r="L147" s="230">
        <v>0.18487047109632881</v>
      </c>
      <c r="M147" s="652">
        <f t="shared" si="20"/>
        <v>1.9468921378467638</v>
      </c>
      <c r="N147" s="171">
        <v>0</v>
      </c>
      <c r="O147" s="230">
        <v>0</v>
      </c>
      <c r="P147" s="202" t="s">
        <v>127</v>
      </c>
    </row>
    <row r="148" spans="1:18" ht="14.1" customHeight="1" x14ac:dyDescent="0.25">
      <c r="A148" s="622" t="s">
        <v>626</v>
      </c>
      <c r="B148" s="34" t="s">
        <v>627</v>
      </c>
      <c r="C148" s="484">
        <v>10384657.359999999</v>
      </c>
      <c r="D148" s="28">
        <v>10299882.48</v>
      </c>
      <c r="E148" s="28">
        <v>5892131.1799999997</v>
      </c>
      <c r="F148" s="263">
        <f t="shared" si="34"/>
        <v>0.57205809789006445</v>
      </c>
      <c r="G148" s="28">
        <v>764471.43</v>
      </c>
      <c r="H148" s="263">
        <f t="shared" si="35"/>
        <v>7.4221374028725806E-2</v>
      </c>
      <c r="I148" s="28">
        <v>200.8</v>
      </c>
      <c r="J148" s="170">
        <f t="shared" si="36"/>
        <v>1.949536806753935E-5</v>
      </c>
      <c r="K148" s="171">
        <v>0</v>
      </c>
      <c r="L148" s="230">
        <v>0</v>
      </c>
      <c r="M148" s="652" t="s">
        <v>127</v>
      </c>
      <c r="N148" s="171">
        <v>0</v>
      </c>
      <c r="O148" s="230">
        <v>0</v>
      </c>
      <c r="P148" s="202" t="s">
        <v>127</v>
      </c>
    </row>
    <row r="149" spans="1:18" ht="14.1" customHeight="1" x14ac:dyDescent="0.25">
      <c r="A149" s="624" t="s">
        <v>779</v>
      </c>
      <c r="B149" s="34" t="s">
        <v>417</v>
      </c>
      <c r="C149" s="484">
        <v>10737227.699999999</v>
      </c>
      <c r="D149" s="28">
        <v>9967860.7100000009</v>
      </c>
      <c r="E149" s="28">
        <v>982552.01</v>
      </c>
      <c r="F149" s="263">
        <f>+E149/D149</f>
        <v>9.8572004423605142E-2</v>
      </c>
      <c r="G149" s="28">
        <v>975552.01</v>
      </c>
      <c r="H149" s="263">
        <f>+G149/D149</f>
        <v>9.7869747419454048E-2</v>
      </c>
      <c r="I149" s="28">
        <v>950000</v>
      </c>
      <c r="J149" s="170">
        <f>+I149/D149</f>
        <v>9.5306307706219937E-2</v>
      </c>
      <c r="K149" s="171">
        <v>1500000</v>
      </c>
      <c r="L149" s="230">
        <v>0.14073522558787074</v>
      </c>
      <c r="M149" s="201">
        <f t="shared" si="20"/>
        <v>-0.34963199333333328</v>
      </c>
      <c r="N149" s="171">
        <v>1500000</v>
      </c>
      <c r="O149" s="230">
        <v>0.14073522558787074</v>
      </c>
      <c r="P149" s="202">
        <f t="shared" si="31"/>
        <v>-0.3666666666666667</v>
      </c>
    </row>
    <row r="150" spans="1:18" ht="14.1" customHeight="1" x14ac:dyDescent="0.25">
      <c r="A150" s="620">
        <v>2</v>
      </c>
      <c r="B150" s="474" t="s">
        <v>123</v>
      </c>
      <c r="C150" s="192">
        <f>SUM(C123:C131,C136:C149)</f>
        <v>333415519.48000002</v>
      </c>
      <c r="D150" s="198">
        <f>SUM(D123:D131,D136:D149)</f>
        <v>333415519.48000002</v>
      </c>
      <c r="E150" s="194">
        <f>SUM(E123:E131,E136:E149)</f>
        <v>128098545.34000002</v>
      </c>
      <c r="F150" s="219">
        <f>E150/D150</f>
        <v>0.38420090804346624</v>
      </c>
      <c r="G150" s="194">
        <f>SUM(G123:G131,G136:G149)</f>
        <v>117409381.11000001</v>
      </c>
      <c r="H150" s="219">
        <f>G150/D150</f>
        <v>0.35214131991550213</v>
      </c>
      <c r="I150" s="194">
        <f>SUM(I123:I131,I136:I149)</f>
        <v>13320530.57</v>
      </c>
      <c r="J150" s="260">
        <f>I150/D150</f>
        <v>3.9951741270996939E-2</v>
      </c>
      <c r="K150" s="514">
        <f>SUM(K123:K149)</f>
        <v>150041229.98999995</v>
      </c>
      <c r="L150" s="204">
        <v>0.46633165522894521</v>
      </c>
      <c r="M150" s="204">
        <f t="shared" si="20"/>
        <v>-0.21748587959572718</v>
      </c>
      <c r="N150" s="514">
        <f>SUM(N123:N149)</f>
        <v>17403838.549999997</v>
      </c>
      <c r="O150" s="204">
        <v>5.409153763202116E-2</v>
      </c>
      <c r="P150" s="204">
        <f>+I150/N150-1</f>
        <v>-0.23462111351291504</v>
      </c>
      <c r="R150"/>
    </row>
    <row r="151" spans="1:18" ht="14.1" customHeight="1" x14ac:dyDescent="0.25">
      <c r="A151" s="621" t="s">
        <v>780</v>
      </c>
      <c r="B151" s="33" t="s">
        <v>629</v>
      </c>
      <c r="C151" s="484">
        <v>19667096.66</v>
      </c>
      <c r="D151" s="28">
        <v>19400761.239999998</v>
      </c>
      <c r="E151" s="28">
        <v>18237689.899999999</v>
      </c>
      <c r="F151" s="41">
        <f t="shared" ref="F151:F160" si="37">+E151/D151</f>
        <v>0.9400502214520321</v>
      </c>
      <c r="G151" s="28">
        <v>17755304.899999999</v>
      </c>
      <c r="H151" s="41">
        <f t="shared" ref="H151:H160" si="38">+G151/D151</f>
        <v>0.91518599091836461</v>
      </c>
      <c r="I151" s="28">
        <v>2879392.2</v>
      </c>
      <c r="J151" s="145">
        <f t="shared" ref="J151:J160" si="39">+I151/D151</f>
        <v>0.14841645461124187</v>
      </c>
      <c r="K151" s="171">
        <v>17314026.079999998</v>
      </c>
      <c r="L151" s="230">
        <v>0.89794927318768125</v>
      </c>
      <c r="M151" s="652">
        <f t="shared" si="20"/>
        <v>2.5486782679029041E-2</v>
      </c>
      <c r="N151" s="171">
        <v>1439758.3</v>
      </c>
      <c r="O151" s="230">
        <v>7.4669514362365547E-2</v>
      </c>
      <c r="P151" s="201">
        <f>+I151/N151-1</f>
        <v>0.99991359660854195</v>
      </c>
    </row>
    <row r="152" spans="1:18" ht="14.1" customHeight="1" x14ac:dyDescent="0.25">
      <c r="A152" s="621" t="s">
        <v>628</v>
      </c>
      <c r="B152" s="33" t="s">
        <v>630</v>
      </c>
      <c r="C152" s="484">
        <v>2539577.19</v>
      </c>
      <c r="D152" s="28">
        <v>1279993.17</v>
      </c>
      <c r="E152" s="28">
        <v>490729.19</v>
      </c>
      <c r="F152" s="41">
        <f t="shared" si="37"/>
        <v>0.38338422540176526</v>
      </c>
      <c r="G152" s="28">
        <v>490729.19</v>
      </c>
      <c r="H152" s="41">
        <f t="shared" si="38"/>
        <v>0.38338422540176526</v>
      </c>
      <c r="I152" s="28">
        <v>0</v>
      </c>
      <c r="J152" s="145">
        <f t="shared" si="39"/>
        <v>0</v>
      </c>
      <c r="K152" s="171">
        <v>0</v>
      </c>
      <c r="L152" s="230">
        <v>0</v>
      </c>
      <c r="M152" s="652" t="s">
        <v>127</v>
      </c>
      <c r="N152" s="171">
        <v>0</v>
      </c>
      <c r="O152" s="230">
        <v>0</v>
      </c>
      <c r="P152" s="201" t="s">
        <v>127</v>
      </c>
    </row>
    <row r="153" spans="1:18" ht="14.1" customHeight="1" x14ac:dyDescent="0.25">
      <c r="A153" s="621" t="s">
        <v>781</v>
      </c>
      <c r="B153" s="33" t="s">
        <v>739</v>
      </c>
      <c r="C153" s="484">
        <v>9000</v>
      </c>
      <c r="D153" s="28">
        <v>7282.39</v>
      </c>
      <c r="E153" s="28">
        <v>0</v>
      </c>
      <c r="F153" s="41">
        <f t="shared" si="37"/>
        <v>0</v>
      </c>
      <c r="G153" s="28">
        <v>0</v>
      </c>
      <c r="H153" s="41">
        <f t="shared" si="38"/>
        <v>0</v>
      </c>
      <c r="I153" s="28">
        <v>0</v>
      </c>
      <c r="J153" s="145">
        <f t="shared" si="39"/>
        <v>0</v>
      </c>
      <c r="K153" s="171">
        <v>0</v>
      </c>
      <c r="L153" s="230">
        <v>0</v>
      </c>
      <c r="M153" s="652" t="s">
        <v>127</v>
      </c>
      <c r="N153" s="171">
        <v>0</v>
      </c>
      <c r="O153" s="230">
        <v>0</v>
      </c>
      <c r="P153" s="653" t="s">
        <v>127</v>
      </c>
    </row>
    <row r="154" spans="1:18" ht="14.1" customHeight="1" x14ac:dyDescent="0.25">
      <c r="A154" s="622" t="s">
        <v>631</v>
      </c>
      <c r="B154" s="34" t="s">
        <v>632</v>
      </c>
      <c r="C154" s="484">
        <v>10958931.689999999</v>
      </c>
      <c r="D154" s="28">
        <v>10958931.689999999</v>
      </c>
      <c r="E154" s="28">
        <v>0</v>
      </c>
      <c r="F154" s="263">
        <f t="shared" si="37"/>
        <v>0</v>
      </c>
      <c r="G154" s="28">
        <v>0</v>
      </c>
      <c r="H154" s="263">
        <f t="shared" si="38"/>
        <v>0</v>
      </c>
      <c r="I154" s="28">
        <v>0</v>
      </c>
      <c r="J154" s="170">
        <f t="shared" si="39"/>
        <v>0</v>
      </c>
      <c r="K154" s="171">
        <v>0</v>
      </c>
      <c r="L154" s="230">
        <v>0</v>
      </c>
      <c r="M154" s="658" t="s">
        <v>127</v>
      </c>
      <c r="N154" s="171">
        <v>0</v>
      </c>
      <c r="O154" s="230">
        <v>0</v>
      </c>
      <c r="P154" s="653" t="s">
        <v>127</v>
      </c>
    </row>
    <row r="155" spans="1:18" ht="14.1" customHeight="1" x14ac:dyDescent="0.25">
      <c r="A155" s="624" t="s">
        <v>782</v>
      </c>
      <c r="B155" s="34" t="s">
        <v>464</v>
      </c>
      <c r="C155" s="484">
        <v>40599839.609999999</v>
      </c>
      <c r="D155" s="28">
        <v>36077914.609999999</v>
      </c>
      <c r="E155" s="28">
        <v>5780175</v>
      </c>
      <c r="F155" s="263">
        <f t="shared" si="37"/>
        <v>0.16021366707259357</v>
      </c>
      <c r="G155" s="28">
        <v>5780175</v>
      </c>
      <c r="H155" s="263">
        <f t="shared" si="38"/>
        <v>0.16021366707259357</v>
      </c>
      <c r="I155" s="28">
        <v>5780175</v>
      </c>
      <c r="J155" s="170">
        <f t="shared" si="39"/>
        <v>0.16021366707259357</v>
      </c>
      <c r="K155" s="171">
        <v>5780175</v>
      </c>
      <c r="L155" s="230">
        <v>0.14236940479381366</v>
      </c>
      <c r="M155" s="652">
        <f t="shared" ref="M155:M214" si="40">+G155/K155-1</f>
        <v>0</v>
      </c>
      <c r="N155" s="171">
        <v>5780175</v>
      </c>
      <c r="O155" s="230">
        <v>0.14236940479381366</v>
      </c>
      <c r="P155" s="201">
        <f t="shared" ref="P155:P171" si="41">+I155/N155-1</f>
        <v>0</v>
      </c>
    </row>
    <row r="156" spans="1:18" ht="14.1" customHeight="1" x14ac:dyDescent="0.25">
      <c r="A156" s="624" t="s">
        <v>633</v>
      </c>
      <c r="B156" s="34" t="s">
        <v>634</v>
      </c>
      <c r="C156" s="484">
        <v>1576943.5</v>
      </c>
      <c r="D156" s="28">
        <v>1576943.5</v>
      </c>
      <c r="E156" s="28">
        <v>0</v>
      </c>
      <c r="F156" s="263">
        <f t="shared" si="37"/>
        <v>0</v>
      </c>
      <c r="G156" s="28">
        <v>0</v>
      </c>
      <c r="H156" s="263">
        <f t="shared" si="38"/>
        <v>0</v>
      </c>
      <c r="I156" s="28">
        <v>0</v>
      </c>
      <c r="J156" s="170">
        <f t="shared" si="39"/>
        <v>0</v>
      </c>
      <c r="K156" s="171">
        <v>0</v>
      </c>
      <c r="L156" s="230">
        <v>0</v>
      </c>
      <c r="M156" s="652" t="s">
        <v>127</v>
      </c>
      <c r="N156" s="171">
        <v>0</v>
      </c>
      <c r="O156" s="230">
        <v>0</v>
      </c>
      <c r="P156" s="201" t="s">
        <v>127</v>
      </c>
    </row>
    <row r="157" spans="1:18" ht="14.1" customHeight="1" x14ac:dyDescent="0.25">
      <c r="A157" s="622" t="s">
        <v>635</v>
      </c>
      <c r="B157" s="34" t="s">
        <v>636</v>
      </c>
      <c r="C157" s="484">
        <v>8163831</v>
      </c>
      <c r="D157" s="28">
        <v>8163831</v>
      </c>
      <c r="E157" s="28">
        <v>1232899</v>
      </c>
      <c r="F157" s="263">
        <f t="shared" si="37"/>
        <v>0.15101966221495766</v>
      </c>
      <c r="G157" s="28">
        <v>1232899</v>
      </c>
      <c r="H157" s="263">
        <f t="shared" si="38"/>
        <v>0.15101966221495766</v>
      </c>
      <c r="I157" s="28">
        <v>1232899</v>
      </c>
      <c r="J157" s="170">
        <f t="shared" si="39"/>
        <v>0.15101966221495766</v>
      </c>
      <c r="K157" s="171">
        <v>0</v>
      </c>
      <c r="L157" s="230">
        <v>0</v>
      </c>
      <c r="M157" s="652" t="s">
        <v>127</v>
      </c>
      <c r="N157" s="171">
        <v>0</v>
      </c>
      <c r="O157" s="230">
        <v>0</v>
      </c>
      <c r="P157" s="201" t="s">
        <v>127</v>
      </c>
    </row>
    <row r="158" spans="1:18" ht="14.1" customHeight="1" x14ac:dyDescent="0.25">
      <c r="A158" s="622" t="s">
        <v>637</v>
      </c>
      <c r="B158" s="34" t="s">
        <v>112</v>
      </c>
      <c r="C158" s="484">
        <v>8786963.8499999996</v>
      </c>
      <c r="D158" s="28">
        <v>8829309.2599999998</v>
      </c>
      <c r="E158" s="28">
        <v>154140.35999999999</v>
      </c>
      <c r="F158" s="263">
        <f t="shared" si="37"/>
        <v>1.7457805074097041E-2</v>
      </c>
      <c r="G158" s="28">
        <v>151440.35999999999</v>
      </c>
      <c r="H158" s="263">
        <f t="shared" si="38"/>
        <v>1.7152005388018313E-2</v>
      </c>
      <c r="I158" s="28">
        <v>5819</v>
      </c>
      <c r="J158" s="170">
        <f t="shared" si="39"/>
        <v>6.5905495307115342E-4</v>
      </c>
      <c r="K158" s="171">
        <v>142126.67000000001</v>
      </c>
      <c r="L158" s="230">
        <v>1.5747839757223939E-2</v>
      </c>
      <c r="M158" s="652">
        <f t="shared" si="40"/>
        <v>6.5530909856678976E-2</v>
      </c>
      <c r="N158" s="171">
        <v>0</v>
      </c>
      <c r="O158" s="230">
        <v>0</v>
      </c>
      <c r="P158" s="201" t="s">
        <v>127</v>
      </c>
    </row>
    <row r="159" spans="1:18" ht="14.1" customHeight="1" x14ac:dyDescent="0.25">
      <c r="A159" s="622" t="s">
        <v>638</v>
      </c>
      <c r="B159" s="34" t="s">
        <v>639</v>
      </c>
      <c r="C159" s="484">
        <v>8747393.0999999996</v>
      </c>
      <c r="D159" s="28">
        <v>8764551.2100000009</v>
      </c>
      <c r="E159" s="28">
        <v>0</v>
      </c>
      <c r="F159" s="263">
        <f t="shared" si="37"/>
        <v>0</v>
      </c>
      <c r="G159" s="28">
        <v>0</v>
      </c>
      <c r="H159" s="263">
        <f t="shared" si="38"/>
        <v>0</v>
      </c>
      <c r="I159" s="28">
        <v>0</v>
      </c>
      <c r="J159" s="170">
        <f t="shared" si="39"/>
        <v>0</v>
      </c>
      <c r="K159" s="171">
        <v>0</v>
      </c>
      <c r="L159" s="230">
        <v>0</v>
      </c>
      <c r="M159" s="652" t="s">
        <v>127</v>
      </c>
      <c r="N159" s="171">
        <v>0</v>
      </c>
      <c r="O159" s="230">
        <v>0</v>
      </c>
      <c r="P159" s="201" t="s">
        <v>127</v>
      </c>
    </row>
    <row r="160" spans="1:18" ht="14.1" customHeight="1" x14ac:dyDescent="0.25">
      <c r="A160" s="622" t="s">
        <v>783</v>
      </c>
      <c r="B160" s="34" t="s">
        <v>642</v>
      </c>
      <c r="C160" s="484">
        <v>5255775.0999999996</v>
      </c>
      <c r="D160" s="28">
        <v>5255775.0999999996</v>
      </c>
      <c r="E160" s="28">
        <v>0</v>
      </c>
      <c r="F160" s="263">
        <f t="shared" si="37"/>
        <v>0</v>
      </c>
      <c r="G160" s="28">
        <v>0</v>
      </c>
      <c r="H160" s="263">
        <f t="shared" si="38"/>
        <v>0</v>
      </c>
      <c r="I160" s="28">
        <v>0</v>
      </c>
      <c r="J160" s="170">
        <f t="shared" si="39"/>
        <v>0</v>
      </c>
      <c r="K160" s="171">
        <v>0</v>
      </c>
      <c r="L160" s="230">
        <v>0</v>
      </c>
      <c r="M160" s="652" t="s">
        <v>127</v>
      </c>
      <c r="N160" s="171">
        <v>0</v>
      </c>
      <c r="O160" s="230">
        <v>0</v>
      </c>
      <c r="P160" s="201" t="s">
        <v>127</v>
      </c>
    </row>
    <row r="161" spans="1:18" ht="14.1" customHeight="1" x14ac:dyDescent="0.25">
      <c r="A161" s="622" t="s">
        <v>640</v>
      </c>
      <c r="B161" s="34" t="s">
        <v>643</v>
      </c>
      <c r="C161" s="484">
        <v>3019606</v>
      </c>
      <c r="D161" s="28">
        <v>3019606</v>
      </c>
      <c r="E161" s="28">
        <v>0</v>
      </c>
      <c r="F161" s="263">
        <f t="shared" ref="F161:F167" si="42">+E161/D161</f>
        <v>0</v>
      </c>
      <c r="G161" s="28">
        <v>0</v>
      </c>
      <c r="H161" s="263">
        <f t="shared" ref="H161:H167" si="43">+G161/D161</f>
        <v>0</v>
      </c>
      <c r="I161" s="28">
        <v>0</v>
      </c>
      <c r="J161" s="170">
        <f t="shared" ref="J161:J167" si="44">+I161/D161</f>
        <v>0</v>
      </c>
      <c r="K161" s="171">
        <v>400000</v>
      </c>
      <c r="L161" s="230">
        <v>0.13700478763230381</v>
      </c>
      <c r="M161" s="652">
        <f t="shared" si="40"/>
        <v>-1</v>
      </c>
      <c r="N161" s="171">
        <v>0</v>
      </c>
      <c r="O161" s="230">
        <v>0</v>
      </c>
      <c r="P161" s="201" t="s">
        <v>127</v>
      </c>
    </row>
    <row r="162" spans="1:18" ht="14.1" customHeight="1" x14ac:dyDescent="0.25">
      <c r="A162" s="622" t="s">
        <v>641</v>
      </c>
      <c r="B162" s="34" t="s">
        <v>644</v>
      </c>
      <c r="C162" s="484">
        <v>1326943.5</v>
      </c>
      <c r="D162" s="28">
        <v>1326943.5</v>
      </c>
      <c r="E162" s="28">
        <v>0</v>
      </c>
      <c r="F162" s="263">
        <f t="shared" si="42"/>
        <v>0</v>
      </c>
      <c r="G162" s="28">
        <v>0</v>
      </c>
      <c r="H162" s="263">
        <f t="shared" si="43"/>
        <v>0</v>
      </c>
      <c r="I162" s="28">
        <v>0</v>
      </c>
      <c r="J162" s="170">
        <f t="shared" si="44"/>
        <v>0</v>
      </c>
      <c r="K162" s="171">
        <v>0</v>
      </c>
      <c r="L162" s="230">
        <v>0</v>
      </c>
      <c r="M162" s="652" t="s">
        <v>127</v>
      </c>
      <c r="N162" s="171">
        <v>0</v>
      </c>
      <c r="O162" s="230">
        <v>0</v>
      </c>
      <c r="P162" s="201" t="s">
        <v>127</v>
      </c>
    </row>
    <row r="163" spans="1:18" ht="14.1" customHeight="1" x14ac:dyDescent="0.25">
      <c r="A163" s="622" t="s">
        <v>784</v>
      </c>
      <c r="B163" s="34" t="s">
        <v>479</v>
      </c>
      <c r="C163" s="484">
        <v>33376191.52</v>
      </c>
      <c r="D163" s="28">
        <v>32870606.52</v>
      </c>
      <c r="E163" s="28">
        <v>1300000</v>
      </c>
      <c r="F163" s="263">
        <f t="shared" si="42"/>
        <v>3.9549011643853292E-2</v>
      </c>
      <c r="G163" s="28">
        <v>1300000</v>
      </c>
      <c r="H163" s="263">
        <f t="shared" si="43"/>
        <v>3.9549011643853292E-2</v>
      </c>
      <c r="I163" s="28">
        <v>1300000</v>
      </c>
      <c r="J163" s="170">
        <f t="shared" si="44"/>
        <v>3.9549011643853292E-2</v>
      </c>
      <c r="K163" s="171">
        <v>2500000</v>
      </c>
      <c r="L163" s="230">
        <v>7.490369290642182E-2</v>
      </c>
      <c r="M163" s="652">
        <f t="shared" si="40"/>
        <v>-0.48</v>
      </c>
      <c r="N163" s="171">
        <v>2500000</v>
      </c>
      <c r="O163" s="230">
        <v>7.490369290642182E-2</v>
      </c>
      <c r="P163" s="201">
        <f t="shared" si="41"/>
        <v>-0.48</v>
      </c>
    </row>
    <row r="164" spans="1:18" ht="14.1" customHeight="1" x14ac:dyDescent="0.25">
      <c r="A164" s="624" t="s">
        <v>645</v>
      </c>
      <c r="B164" s="34" t="s">
        <v>646</v>
      </c>
      <c r="C164" s="484">
        <v>13224307.26</v>
      </c>
      <c r="D164" s="28">
        <v>13491248.84</v>
      </c>
      <c r="E164" s="28">
        <v>0</v>
      </c>
      <c r="F164" s="263">
        <f t="shared" si="42"/>
        <v>0</v>
      </c>
      <c r="G164" s="28">
        <v>0</v>
      </c>
      <c r="H164" s="263">
        <f t="shared" si="43"/>
        <v>0</v>
      </c>
      <c r="I164" s="28">
        <v>0</v>
      </c>
      <c r="J164" s="170">
        <f t="shared" si="44"/>
        <v>0</v>
      </c>
      <c r="K164" s="171">
        <v>11179856.039999999</v>
      </c>
      <c r="L164" s="230">
        <v>0.45186781844589807</v>
      </c>
      <c r="M164" s="652">
        <f t="shared" si="40"/>
        <v>-1</v>
      </c>
      <c r="N164" s="171">
        <v>0</v>
      </c>
      <c r="O164" s="230">
        <v>0</v>
      </c>
      <c r="P164" s="201" t="s">
        <v>127</v>
      </c>
    </row>
    <row r="165" spans="1:18" ht="14.1" customHeight="1" x14ac:dyDescent="0.25">
      <c r="A165" s="622" t="s">
        <v>647</v>
      </c>
      <c r="B165" s="34" t="s">
        <v>648</v>
      </c>
      <c r="C165" s="484">
        <v>12917828.109999999</v>
      </c>
      <c r="D165" s="28">
        <v>12896099.52</v>
      </c>
      <c r="E165" s="28">
        <v>25404.880000000001</v>
      </c>
      <c r="F165" s="263">
        <f t="shared" si="42"/>
        <v>1.9699661871095736E-3</v>
      </c>
      <c r="G165" s="28">
        <v>25404.87</v>
      </c>
      <c r="H165" s="263">
        <f t="shared" si="43"/>
        <v>1.9699654116813142E-3</v>
      </c>
      <c r="I165" s="28">
        <v>0</v>
      </c>
      <c r="J165" s="170">
        <f t="shared" si="44"/>
        <v>0</v>
      </c>
      <c r="K165" s="171">
        <v>12391128.34</v>
      </c>
      <c r="L165" s="230">
        <v>0.98225327695137954</v>
      </c>
      <c r="M165" s="652">
        <f t="shared" si="40"/>
        <v>-0.99794975329906077</v>
      </c>
      <c r="N165" s="171">
        <v>0</v>
      </c>
      <c r="O165" s="230">
        <v>0</v>
      </c>
      <c r="P165" s="201" t="s">
        <v>127</v>
      </c>
    </row>
    <row r="166" spans="1:18" ht="14.1" customHeight="1" x14ac:dyDescent="0.25">
      <c r="A166" s="622" t="s">
        <v>649</v>
      </c>
      <c r="B166" s="34" t="s">
        <v>650</v>
      </c>
      <c r="C166" s="484">
        <v>51707327.659999996</v>
      </c>
      <c r="D166" s="28">
        <v>51408475.359999999</v>
      </c>
      <c r="E166" s="28">
        <v>0</v>
      </c>
      <c r="F166" s="263">
        <f t="shared" si="42"/>
        <v>0</v>
      </c>
      <c r="G166" s="28">
        <v>0</v>
      </c>
      <c r="H166" s="263">
        <f t="shared" si="43"/>
        <v>0</v>
      </c>
      <c r="I166" s="28">
        <v>0</v>
      </c>
      <c r="J166" s="170">
        <f t="shared" si="44"/>
        <v>0</v>
      </c>
      <c r="K166" s="171">
        <v>48067327.659999996</v>
      </c>
      <c r="L166" s="230">
        <v>1</v>
      </c>
      <c r="M166" s="652">
        <f t="shared" si="40"/>
        <v>-1</v>
      </c>
      <c r="N166" s="171">
        <v>0</v>
      </c>
      <c r="O166" s="230">
        <v>0</v>
      </c>
      <c r="P166" s="201" t="s">
        <v>127</v>
      </c>
      <c r="R166" s="258"/>
    </row>
    <row r="167" spans="1:18" ht="14.1" customHeight="1" x14ac:dyDescent="0.25">
      <c r="A167" s="622" t="s">
        <v>651</v>
      </c>
      <c r="B167" s="34" t="s">
        <v>652</v>
      </c>
      <c r="C167" s="484">
        <v>18169551.329999998</v>
      </c>
      <c r="D167" s="28">
        <v>18169551.329999998</v>
      </c>
      <c r="E167" s="28">
        <v>0</v>
      </c>
      <c r="F167" s="263">
        <f t="shared" si="42"/>
        <v>0</v>
      </c>
      <c r="G167" s="28">
        <v>0</v>
      </c>
      <c r="H167" s="263">
        <f t="shared" si="43"/>
        <v>0</v>
      </c>
      <c r="I167" s="28">
        <v>0</v>
      </c>
      <c r="J167" s="170">
        <f t="shared" si="44"/>
        <v>0</v>
      </c>
      <c r="K167" s="171">
        <v>17219551.329999998</v>
      </c>
      <c r="L167" s="230">
        <v>1</v>
      </c>
      <c r="M167" s="652">
        <f>+G167/K167-1</f>
        <v>-1</v>
      </c>
      <c r="N167" s="171">
        <v>0</v>
      </c>
      <c r="O167" s="230">
        <v>0</v>
      </c>
      <c r="P167" s="201" t="s">
        <v>127</v>
      </c>
      <c r="R167" s="258"/>
    </row>
    <row r="168" spans="1:18" ht="14.1" customHeight="1" x14ac:dyDescent="0.25">
      <c r="A168" s="622" t="s">
        <v>653</v>
      </c>
      <c r="B168" s="34" t="s">
        <v>100</v>
      </c>
      <c r="C168" s="484">
        <v>21420777.93</v>
      </c>
      <c r="D168" s="28">
        <v>21210432.440000001</v>
      </c>
      <c r="E168" s="28">
        <v>1352890.14</v>
      </c>
      <c r="F168" s="263">
        <f t="shared" ref="F168:F174" si="45">+E168/D168</f>
        <v>6.3784184684921016E-2</v>
      </c>
      <c r="G168" s="28">
        <v>1304556.52</v>
      </c>
      <c r="H168" s="263">
        <f t="shared" ref="H168:H174" si="46">+G168/D168</f>
        <v>6.1505418321400329E-2</v>
      </c>
      <c r="I168" s="28">
        <v>247422.35</v>
      </c>
      <c r="J168" s="170">
        <f t="shared" ref="J168:J174" si="47">+I168/D168</f>
        <v>1.1665125201945199E-2</v>
      </c>
      <c r="K168" s="171">
        <v>14971158.07</v>
      </c>
      <c r="L168" s="230">
        <v>0.84106114609914195</v>
      </c>
      <c r="M168" s="652">
        <f t="shared" si="40"/>
        <v>-0.91286201682593016</v>
      </c>
      <c r="N168" s="171">
        <v>1004.3</v>
      </c>
      <c r="O168" s="230">
        <v>5.6420332019603629E-5</v>
      </c>
      <c r="P168" s="201">
        <f t="shared" si="41"/>
        <v>245.36298914666935</v>
      </c>
      <c r="R168" s="258"/>
    </row>
    <row r="169" spans="1:18" ht="14.1" customHeight="1" x14ac:dyDescent="0.25">
      <c r="A169" s="624" t="s">
        <v>785</v>
      </c>
      <c r="B169" s="34" t="s">
        <v>654</v>
      </c>
      <c r="C169" s="484">
        <v>211322.62</v>
      </c>
      <c r="D169" s="28">
        <v>211322.62</v>
      </c>
      <c r="E169" s="28">
        <v>0</v>
      </c>
      <c r="F169" s="263">
        <f t="shared" si="45"/>
        <v>0</v>
      </c>
      <c r="G169" s="28">
        <v>0</v>
      </c>
      <c r="H169" s="263">
        <f t="shared" si="46"/>
        <v>0</v>
      </c>
      <c r="I169" s="28">
        <v>0</v>
      </c>
      <c r="J169" s="170">
        <f t="shared" si="47"/>
        <v>0</v>
      </c>
      <c r="K169" s="171">
        <v>211322.62</v>
      </c>
      <c r="L169" s="230">
        <v>1</v>
      </c>
      <c r="M169" s="652">
        <f>+G169/K169-1</f>
        <v>-1</v>
      </c>
      <c r="N169" s="171">
        <v>0</v>
      </c>
      <c r="O169" s="230">
        <v>0</v>
      </c>
      <c r="P169" s="201" t="s">
        <v>127</v>
      </c>
    </row>
    <row r="170" spans="1:18" ht="14.1" customHeight="1" x14ac:dyDescent="0.25">
      <c r="A170" s="624" t="s">
        <v>786</v>
      </c>
      <c r="B170" s="34" t="s">
        <v>655</v>
      </c>
      <c r="C170" s="484">
        <v>15585118.16</v>
      </c>
      <c r="D170" s="28">
        <v>19697197.710000001</v>
      </c>
      <c r="E170" s="28">
        <v>12327131.220000001</v>
      </c>
      <c r="F170" s="263">
        <f t="shared" si="45"/>
        <v>0.62583172497383643</v>
      </c>
      <c r="G170" s="28">
        <v>11849457.310000001</v>
      </c>
      <c r="H170" s="263">
        <f t="shared" si="46"/>
        <v>0.6015808687336367</v>
      </c>
      <c r="I170" s="28">
        <v>99855.34</v>
      </c>
      <c r="J170" s="170">
        <f t="shared" si="47"/>
        <v>5.0695201150011701E-3</v>
      </c>
      <c r="K170" s="171">
        <v>8826576.3900000006</v>
      </c>
      <c r="L170" s="230">
        <v>0.57755364667586306</v>
      </c>
      <c r="M170" s="652">
        <f t="shared" si="40"/>
        <v>0.342474906060378</v>
      </c>
      <c r="N170" s="171">
        <v>251503.35</v>
      </c>
      <c r="O170" s="230">
        <v>1.645674047621265E-2</v>
      </c>
      <c r="P170" s="201">
        <f t="shared" si="41"/>
        <v>-0.60296616327376951</v>
      </c>
    </row>
    <row r="171" spans="1:18" ht="14.1" customHeight="1" x14ac:dyDescent="0.25">
      <c r="A171" s="624" t="s">
        <v>787</v>
      </c>
      <c r="B171" s="34" t="s">
        <v>656</v>
      </c>
      <c r="C171" s="484">
        <v>8834615.9700000007</v>
      </c>
      <c r="D171" s="28">
        <v>9029775.4900000002</v>
      </c>
      <c r="E171" s="28">
        <v>2941239.8</v>
      </c>
      <c r="F171" s="263">
        <f t="shared" si="45"/>
        <v>0.32572679168571439</v>
      </c>
      <c r="G171" s="28">
        <v>2640911.69</v>
      </c>
      <c r="H171" s="263">
        <f t="shared" si="46"/>
        <v>0.29246703784880035</v>
      </c>
      <c r="I171" s="28">
        <v>62149.89</v>
      </c>
      <c r="J171" s="170">
        <f t="shared" si="47"/>
        <v>6.8827724530723632E-3</v>
      </c>
      <c r="K171" s="171">
        <v>5350899.04</v>
      </c>
      <c r="L171" s="230">
        <v>0.67072450237507641</v>
      </c>
      <c r="M171" s="652">
        <f t="shared" si="40"/>
        <v>-0.50645458449913128</v>
      </c>
      <c r="N171" s="171">
        <v>68878.87</v>
      </c>
      <c r="O171" s="230">
        <v>8.6338287191655878E-3</v>
      </c>
      <c r="P171" s="201">
        <f t="shared" si="41"/>
        <v>-9.7692949956931563E-2</v>
      </c>
    </row>
    <row r="172" spans="1:18" ht="14.1" customHeight="1" x14ac:dyDescent="0.25">
      <c r="A172" s="624" t="s">
        <v>657</v>
      </c>
      <c r="B172" s="34" t="s">
        <v>658</v>
      </c>
      <c r="C172" s="484">
        <v>13280781.460000001</v>
      </c>
      <c r="D172" s="28">
        <v>11295117.640000001</v>
      </c>
      <c r="E172" s="28">
        <v>10681592.99</v>
      </c>
      <c r="F172" s="368">
        <f t="shared" si="45"/>
        <v>0.94568231429239014</v>
      </c>
      <c r="G172" s="28">
        <v>10657810.09</v>
      </c>
      <c r="H172" s="368">
        <f t="shared" si="46"/>
        <v>0.94357672311945917</v>
      </c>
      <c r="I172" s="28">
        <v>10548.81</v>
      </c>
      <c r="J172" s="370">
        <f t="shared" si="47"/>
        <v>9.3392652792237754E-4</v>
      </c>
      <c r="K172" s="171">
        <v>12126229.300000001</v>
      </c>
      <c r="L172" s="230">
        <v>0.85873811112544141</v>
      </c>
      <c r="M172" s="652">
        <f t="shared" si="40"/>
        <v>-0.1210944617384071</v>
      </c>
      <c r="N172" s="171">
        <v>0</v>
      </c>
      <c r="O172" s="230">
        <v>0</v>
      </c>
      <c r="P172" s="201" t="s">
        <v>127</v>
      </c>
    </row>
    <row r="173" spans="1:18" ht="14.1" customHeight="1" x14ac:dyDescent="0.25">
      <c r="A173" s="624" t="s">
        <v>788</v>
      </c>
      <c r="B173" s="34" t="s">
        <v>468</v>
      </c>
      <c r="C173" s="484">
        <v>5444779.1600000001</v>
      </c>
      <c r="D173" s="28">
        <v>5444779.1600000001</v>
      </c>
      <c r="E173" s="28">
        <v>5341659.24</v>
      </c>
      <c r="F173" s="368">
        <f t="shared" si="45"/>
        <v>0.98106077088349719</v>
      </c>
      <c r="G173" s="28">
        <v>5341659.24</v>
      </c>
      <c r="H173" s="368">
        <f t="shared" si="46"/>
        <v>0.98106077088349719</v>
      </c>
      <c r="I173" s="28">
        <v>0</v>
      </c>
      <c r="J173" s="370">
        <f t="shared" si="47"/>
        <v>0</v>
      </c>
      <c r="K173" s="171">
        <v>5116398.96</v>
      </c>
      <c r="L173" s="230">
        <v>0.93631272529297527</v>
      </c>
      <c r="M173" s="652">
        <f t="shared" si="40"/>
        <v>4.402711394500014E-2</v>
      </c>
      <c r="N173" s="171">
        <v>0</v>
      </c>
      <c r="O173" s="230">
        <v>0</v>
      </c>
      <c r="P173" s="201" t="s">
        <v>127</v>
      </c>
    </row>
    <row r="174" spans="1:18" ht="14.1" customHeight="1" x14ac:dyDescent="0.25">
      <c r="A174" s="628" t="s">
        <v>789</v>
      </c>
      <c r="B174" s="485" t="s">
        <v>421</v>
      </c>
      <c r="C174" s="484">
        <v>6518951.2199999997</v>
      </c>
      <c r="D174" s="28">
        <v>6518951.2199999997</v>
      </c>
      <c r="E174" s="28">
        <v>6518951.2199999997</v>
      </c>
      <c r="F174" s="368">
        <f t="shared" si="45"/>
        <v>1</v>
      </c>
      <c r="G174" s="28">
        <v>6518951.2199999997</v>
      </c>
      <c r="H174" s="368">
        <f t="shared" si="46"/>
        <v>1</v>
      </c>
      <c r="I174" s="28">
        <v>0</v>
      </c>
      <c r="J174" s="370">
        <f t="shared" si="47"/>
        <v>0</v>
      </c>
      <c r="K174" s="171">
        <v>6193003.6600000001</v>
      </c>
      <c r="L174" s="230">
        <v>0.95000000015339892</v>
      </c>
      <c r="M174" s="652">
        <f t="shared" si="40"/>
        <v>5.2631578777397214E-2</v>
      </c>
      <c r="N174" s="171">
        <v>0</v>
      </c>
      <c r="O174" s="230">
        <v>0</v>
      </c>
      <c r="P174" s="653" t="s">
        <v>127</v>
      </c>
    </row>
    <row r="175" spans="1:18" ht="14.1" customHeight="1" x14ac:dyDescent="0.25">
      <c r="A175" s="625">
        <v>3</v>
      </c>
      <c r="B175" s="2" t="s">
        <v>122</v>
      </c>
      <c r="C175" s="192">
        <f>SUM(C151:C174)</f>
        <v>311343453.60000008</v>
      </c>
      <c r="D175" s="198">
        <f>SUM(D151:D174)</f>
        <v>306905400.52000004</v>
      </c>
      <c r="E175" s="194">
        <f>SUM(E151:E174)</f>
        <v>66384502.939999998</v>
      </c>
      <c r="F175" s="82">
        <f>+E175/D175</f>
        <v>0.21630281783090985</v>
      </c>
      <c r="G175" s="194">
        <f>SUM(G151:G174)</f>
        <v>65049299.389999993</v>
      </c>
      <c r="H175" s="82">
        <f>+G175/D175</f>
        <v>0.2119522800178322</v>
      </c>
      <c r="I175" s="194">
        <f>SUM(I151:I174)</f>
        <v>11618261.59</v>
      </c>
      <c r="J175" s="162">
        <f>+I175/D175</f>
        <v>3.7856165353606655E-2</v>
      </c>
      <c r="K175" s="514">
        <f>SUM(K151:K174)</f>
        <v>167789779.16</v>
      </c>
      <c r="L175" s="204">
        <v>0.53675039036259975</v>
      </c>
      <c r="M175" s="204">
        <f t="shared" si="40"/>
        <v>-0.61231667557074099</v>
      </c>
      <c r="N175" s="514">
        <f>SUM(N151:N174)</f>
        <v>10041319.82</v>
      </c>
      <c r="O175" s="204">
        <v>3.2121636729739347E-2</v>
      </c>
      <c r="P175" s="204">
        <f>+I175/N175-1</f>
        <v>0.15704526877623137</v>
      </c>
    </row>
    <row r="176" spans="1:18" ht="14.1" customHeight="1" x14ac:dyDescent="0.25">
      <c r="A176" s="621" t="s">
        <v>790</v>
      </c>
      <c r="B176" s="486" t="s">
        <v>659</v>
      </c>
      <c r="C176" s="484">
        <v>5789085.3399999999</v>
      </c>
      <c r="D176" s="28">
        <v>5845104.5199999996</v>
      </c>
      <c r="E176" s="28">
        <v>502125.01</v>
      </c>
      <c r="F176" s="70">
        <f>+E176/D176</f>
        <v>8.5905223470666023E-2</v>
      </c>
      <c r="G176" s="28">
        <v>502125.01</v>
      </c>
      <c r="H176" s="70">
        <f>+G176/D176</f>
        <v>8.5905223470666023E-2</v>
      </c>
      <c r="I176" s="28">
        <v>486885.01</v>
      </c>
      <c r="J176" s="145">
        <f>+I176/D176</f>
        <v>8.3297913379314567E-2</v>
      </c>
      <c r="K176" s="171">
        <v>466728</v>
      </c>
      <c r="L176" s="230">
        <v>0.10189813528145931</v>
      </c>
      <c r="M176" s="652">
        <f t="shared" si="40"/>
        <v>7.5840768070482234E-2</v>
      </c>
      <c r="N176" s="171">
        <v>438974.06</v>
      </c>
      <c r="O176" s="230">
        <v>9.5838771513454171E-2</v>
      </c>
      <c r="P176" s="201">
        <f>+I176/N176-1</f>
        <v>0.10914300949810118</v>
      </c>
    </row>
    <row r="177" spans="1:19" ht="14.1" customHeight="1" x14ac:dyDescent="0.25">
      <c r="A177" s="621" t="s">
        <v>660</v>
      </c>
      <c r="B177" s="33" t="s">
        <v>662</v>
      </c>
      <c r="C177" s="484">
        <v>2165090</v>
      </c>
      <c r="D177" s="28">
        <v>2165090</v>
      </c>
      <c r="E177" s="28">
        <v>0</v>
      </c>
      <c r="F177" s="41">
        <f>+E177/D177</f>
        <v>0</v>
      </c>
      <c r="G177" s="28">
        <v>0</v>
      </c>
      <c r="H177" s="41">
        <f>+G177/D177</f>
        <v>0</v>
      </c>
      <c r="I177" s="28">
        <v>0</v>
      </c>
      <c r="J177" s="145">
        <f>+I177/D177</f>
        <v>0</v>
      </c>
      <c r="K177" s="171">
        <v>0</v>
      </c>
      <c r="L177" s="230">
        <v>0</v>
      </c>
      <c r="M177" s="652" t="s">
        <v>127</v>
      </c>
      <c r="N177" s="171">
        <v>0</v>
      </c>
      <c r="O177" s="230">
        <v>0</v>
      </c>
      <c r="P177" s="653" t="s">
        <v>127</v>
      </c>
    </row>
    <row r="178" spans="1:19" ht="14.1" customHeight="1" x14ac:dyDescent="0.25">
      <c r="A178" s="621" t="s">
        <v>661</v>
      </c>
      <c r="B178" s="33" t="s">
        <v>663</v>
      </c>
      <c r="C178" s="484">
        <v>6874744.6100000003</v>
      </c>
      <c r="D178" s="28">
        <v>6456887.0800000001</v>
      </c>
      <c r="E178" s="28">
        <v>2237643.23</v>
      </c>
      <c r="F178" s="41">
        <f>+E178/D178</f>
        <v>0.3465513957849794</v>
      </c>
      <c r="G178" s="28">
        <v>602643.22</v>
      </c>
      <c r="H178" s="41">
        <f>+G178/D178</f>
        <v>9.3333399288748287E-2</v>
      </c>
      <c r="I178" s="28">
        <v>50513.85</v>
      </c>
      <c r="J178" s="145">
        <f>+I178/D178</f>
        <v>7.8232512624334134E-3</v>
      </c>
      <c r="K178" s="171">
        <v>0</v>
      </c>
      <c r="L178" s="230">
        <v>0</v>
      </c>
      <c r="M178" s="652" t="s">
        <v>127</v>
      </c>
      <c r="N178" s="171">
        <v>0</v>
      </c>
      <c r="O178" s="230">
        <v>0</v>
      </c>
      <c r="P178" s="653" t="s">
        <v>127</v>
      </c>
    </row>
    <row r="179" spans="1:19" ht="14.1" customHeight="1" x14ac:dyDescent="0.25">
      <c r="A179" s="623" t="s">
        <v>664</v>
      </c>
      <c r="B179" s="35" t="s">
        <v>665</v>
      </c>
      <c r="C179" s="484">
        <v>2743104</v>
      </c>
      <c r="D179" s="28">
        <v>2709685.35</v>
      </c>
      <c r="E179" s="28">
        <v>378779.35</v>
      </c>
      <c r="F179" s="368">
        <f>+E179/D179</f>
        <v>0.13978720813470094</v>
      </c>
      <c r="G179" s="28">
        <v>375814.85</v>
      </c>
      <c r="H179" s="368">
        <f>+G179/D179</f>
        <v>0.13869316967005041</v>
      </c>
      <c r="I179" s="28">
        <v>0</v>
      </c>
      <c r="J179" s="370">
        <f>+I179/D179</f>
        <v>0</v>
      </c>
      <c r="K179" s="171">
        <v>49046.5</v>
      </c>
      <c r="L179" s="230">
        <v>1.7750508124196557E-2</v>
      </c>
      <c r="M179" s="652">
        <f t="shared" si="40"/>
        <v>6.6624193367518574</v>
      </c>
      <c r="N179" s="171">
        <v>0</v>
      </c>
      <c r="O179" s="230">
        <v>0</v>
      </c>
      <c r="P179" s="476" t="s">
        <v>127</v>
      </c>
    </row>
    <row r="180" spans="1:19" ht="14.4" thickBot="1" x14ac:dyDescent="0.3">
      <c r="A180" s="666" t="s">
        <v>19</v>
      </c>
      <c r="B180" s="321"/>
      <c r="C180" s="321"/>
      <c r="D180" s="321"/>
      <c r="E180" s="321"/>
      <c r="F180" s="478"/>
      <c r="G180" s="321"/>
      <c r="H180" s="478"/>
      <c r="I180" s="321"/>
      <c r="J180" s="478"/>
      <c r="K180" s="478"/>
      <c r="L180" s="478"/>
      <c r="M180" s="478"/>
      <c r="N180" s="478"/>
      <c r="O180" s="478"/>
      <c r="P180" s="478"/>
    </row>
    <row r="181" spans="1:19" ht="12.75" customHeight="1" x14ac:dyDescent="0.25">
      <c r="A181" s="722" t="s">
        <v>734</v>
      </c>
      <c r="B181" s="723"/>
      <c r="C181" s="156" t="s">
        <v>826</v>
      </c>
      <c r="D181" s="726" t="s">
        <v>828</v>
      </c>
      <c r="E181" s="727"/>
      <c r="F181" s="728"/>
      <c r="G181" s="727"/>
      <c r="H181" s="727"/>
      <c r="I181" s="727"/>
      <c r="J181" s="729"/>
      <c r="K181" s="717" t="s">
        <v>829</v>
      </c>
      <c r="L181" s="718"/>
      <c r="M181" s="718"/>
      <c r="N181" s="718"/>
      <c r="O181" s="718"/>
      <c r="P181" s="721"/>
    </row>
    <row r="182" spans="1:19" ht="14.1" customHeight="1" x14ac:dyDescent="0.25">
      <c r="A182" s="622" t="s">
        <v>666</v>
      </c>
      <c r="B182" s="34" t="s">
        <v>667</v>
      </c>
      <c r="C182" s="484">
        <v>36549586.859999999</v>
      </c>
      <c r="D182" s="28">
        <v>36474038.490000002</v>
      </c>
      <c r="E182" s="28">
        <v>7565000</v>
      </c>
      <c r="F182" s="570">
        <f>+E182/D182</f>
        <v>0.20740779779771515</v>
      </c>
      <c r="G182" s="28">
        <v>7545000</v>
      </c>
      <c r="H182" s="41">
        <f>+G182/D182</f>
        <v>0.20685946257551366</v>
      </c>
      <c r="I182" s="28">
        <v>7525000</v>
      </c>
      <c r="J182" s="145">
        <f>+I182/D182</f>
        <v>0.20631112735331217</v>
      </c>
      <c r="K182" s="171">
        <v>5500000</v>
      </c>
      <c r="L182" s="230">
        <v>0.15334733901607084</v>
      </c>
      <c r="M182" s="652">
        <f t="shared" si="40"/>
        <v>0.37181818181818183</v>
      </c>
      <c r="N182" s="171">
        <v>5500000</v>
      </c>
      <c r="O182" s="230">
        <v>0.15334733901607084</v>
      </c>
      <c r="P182" s="653">
        <f>+I182/N182-1</f>
        <v>0.36818181818181817</v>
      </c>
      <c r="R182" s="262"/>
      <c r="S182" s="262"/>
    </row>
    <row r="183" spans="1:19" ht="14.1" customHeight="1" x14ac:dyDescent="0.25">
      <c r="A183" s="622" t="s">
        <v>668</v>
      </c>
      <c r="B183" s="34" t="s">
        <v>669</v>
      </c>
      <c r="C183" s="484">
        <v>1962280</v>
      </c>
      <c r="D183" s="28">
        <v>1657500</v>
      </c>
      <c r="E183" s="28">
        <v>1111000.32</v>
      </c>
      <c r="F183" s="263">
        <f t="shared" ref="F183:F191" si="48">+E183/D183</f>
        <v>0.67028676923076924</v>
      </c>
      <c r="G183" s="28">
        <v>969000</v>
      </c>
      <c r="H183" s="263">
        <f t="shared" ref="H183:H191" si="49">+G183/D183</f>
        <v>0.58461538461538465</v>
      </c>
      <c r="I183" s="28">
        <v>0</v>
      </c>
      <c r="J183" s="170">
        <f t="shared" ref="J183:J191" si="50">+I183/D183</f>
        <v>0</v>
      </c>
      <c r="K183" s="171">
        <v>2910</v>
      </c>
      <c r="L183" s="230">
        <v>1.5115391208140494E-3</v>
      </c>
      <c r="M183" s="652">
        <f t="shared" si="40"/>
        <v>331.98969072164948</v>
      </c>
      <c r="N183" s="171">
        <v>660</v>
      </c>
      <c r="O183" s="230">
        <v>3.4282330575164012E-4</v>
      </c>
      <c r="P183" s="653">
        <f>+I183/N183-1</f>
        <v>-1</v>
      </c>
      <c r="R183" s="262"/>
      <c r="S183" s="262"/>
    </row>
    <row r="184" spans="1:19" ht="14.1" customHeight="1" x14ac:dyDescent="0.25">
      <c r="A184" s="622" t="s">
        <v>670</v>
      </c>
      <c r="B184" s="34" t="s">
        <v>671</v>
      </c>
      <c r="C184" s="484">
        <v>10350043.93</v>
      </c>
      <c r="D184" s="28">
        <v>9649843.4100000001</v>
      </c>
      <c r="E184" s="28">
        <v>7157220.1799999997</v>
      </c>
      <c r="F184" s="263">
        <f t="shared" si="48"/>
        <v>0.7416928830765348</v>
      </c>
      <c r="G184" s="28">
        <v>7157220.1799999997</v>
      </c>
      <c r="H184" s="263">
        <f t="shared" si="49"/>
        <v>0.7416928830765348</v>
      </c>
      <c r="I184" s="28">
        <v>5078000</v>
      </c>
      <c r="J184" s="170">
        <f t="shared" si="50"/>
        <v>0.52622615562214603</v>
      </c>
      <c r="K184" s="171">
        <v>39000</v>
      </c>
      <c r="L184" s="230">
        <v>3.7105501126590088E-3</v>
      </c>
      <c r="M184" s="652">
        <f t="shared" ref="M184:M191" si="51">+G184/K184-1</f>
        <v>182.51846615384613</v>
      </c>
      <c r="N184" s="171">
        <v>39000</v>
      </c>
      <c r="O184" s="230">
        <v>3.7105501126590088E-3</v>
      </c>
      <c r="P184" s="653">
        <f t="shared" ref="P184:P191" si="52">+I184/N184-1</f>
        <v>129.2051282051282</v>
      </c>
      <c r="R184" s="262"/>
      <c r="S184" s="262"/>
    </row>
    <row r="185" spans="1:19" ht="14.1" customHeight="1" x14ac:dyDescent="0.25">
      <c r="A185" s="622" t="s">
        <v>672</v>
      </c>
      <c r="B185" s="34" t="s">
        <v>673</v>
      </c>
      <c r="C185" s="484">
        <v>993800.67</v>
      </c>
      <c r="D185" s="28">
        <v>975850.32</v>
      </c>
      <c r="E185" s="28">
        <v>315231.21999999997</v>
      </c>
      <c r="F185" s="368">
        <f t="shared" si="48"/>
        <v>0.32303234782973683</v>
      </c>
      <c r="G185" s="28">
        <v>259150.22</v>
      </c>
      <c r="H185" s="263">
        <f t="shared" si="49"/>
        <v>0.26556349338492813</v>
      </c>
      <c r="I185" s="28">
        <v>8388.2000000000007</v>
      </c>
      <c r="J185" s="170">
        <f>+I185/D185</f>
        <v>8.5957854684107719E-3</v>
      </c>
      <c r="K185" s="171">
        <v>57691.82</v>
      </c>
      <c r="L185" s="230">
        <v>5.6198787377723887E-2</v>
      </c>
      <c r="M185" s="652">
        <f t="shared" si="51"/>
        <v>3.4919751188296715</v>
      </c>
      <c r="N185" s="171">
        <v>4343.8999999999996</v>
      </c>
      <c r="O185" s="230">
        <v>4.2314822532916237E-3</v>
      </c>
      <c r="P185" s="653">
        <f t="shared" si="52"/>
        <v>0.93102971983701321</v>
      </c>
      <c r="R185" s="262"/>
      <c r="S185" s="262"/>
    </row>
    <row r="186" spans="1:19" ht="14.1" customHeight="1" x14ac:dyDescent="0.25">
      <c r="A186" s="622" t="s">
        <v>674</v>
      </c>
      <c r="B186" s="34" t="s">
        <v>675</v>
      </c>
      <c r="C186" s="484">
        <v>4754764.68</v>
      </c>
      <c r="D186" s="28">
        <v>4612121.74</v>
      </c>
      <c r="E186" s="28">
        <v>520305.98</v>
      </c>
      <c r="F186" s="368">
        <f t="shared" si="48"/>
        <v>0.11281271599738821</v>
      </c>
      <c r="G186" s="28">
        <v>289864.75</v>
      </c>
      <c r="H186" s="263">
        <f t="shared" si="49"/>
        <v>6.2848460283704471E-2</v>
      </c>
      <c r="I186" s="28">
        <v>21854.18</v>
      </c>
      <c r="J186" s="170">
        <f>+I186/D186</f>
        <v>4.7384221909112052E-3</v>
      </c>
      <c r="K186" s="171">
        <v>0</v>
      </c>
      <c r="L186" s="230">
        <v>0</v>
      </c>
      <c r="M186" s="652" t="s">
        <v>127</v>
      </c>
      <c r="N186" s="171">
        <v>0</v>
      </c>
      <c r="O186" s="230">
        <v>0</v>
      </c>
      <c r="P186" s="653" t="s">
        <v>127</v>
      </c>
      <c r="R186" s="262"/>
      <c r="S186" s="262"/>
    </row>
    <row r="187" spans="1:19" ht="14.1" customHeight="1" x14ac:dyDescent="0.25">
      <c r="A187" s="622" t="s">
        <v>676</v>
      </c>
      <c r="B187" s="34" t="s">
        <v>678</v>
      </c>
      <c r="C187" s="484">
        <v>141010053.46000001</v>
      </c>
      <c r="D187" s="28">
        <v>164878204.44</v>
      </c>
      <c r="E187" s="28">
        <v>3470750</v>
      </c>
      <c r="F187" s="263">
        <f t="shared" si="48"/>
        <v>2.1050386931300086E-2</v>
      </c>
      <c r="G187" s="28">
        <v>3470750</v>
      </c>
      <c r="H187" s="263">
        <f t="shared" si="49"/>
        <v>2.1050386931300086E-2</v>
      </c>
      <c r="I187" s="28">
        <v>0</v>
      </c>
      <c r="J187" s="170">
        <f t="shared" si="50"/>
        <v>0</v>
      </c>
      <c r="K187" s="171">
        <v>0</v>
      </c>
      <c r="L187" s="230">
        <v>0</v>
      </c>
      <c r="M187" s="652" t="s">
        <v>127</v>
      </c>
      <c r="N187" s="171">
        <v>0</v>
      </c>
      <c r="O187" s="230">
        <v>0</v>
      </c>
      <c r="P187" s="653" t="s">
        <v>127</v>
      </c>
      <c r="R187" s="262"/>
      <c r="S187" s="262"/>
    </row>
    <row r="188" spans="1:19" ht="14.1" customHeight="1" x14ac:dyDescent="0.25">
      <c r="A188" s="622" t="s">
        <v>677</v>
      </c>
      <c r="B188" s="34" t="s">
        <v>679</v>
      </c>
      <c r="C188" s="484">
        <v>15654064</v>
      </c>
      <c r="D188" s="28">
        <v>3268088</v>
      </c>
      <c r="E188" s="28">
        <v>0</v>
      </c>
      <c r="F188" s="263">
        <f t="shared" si="48"/>
        <v>0</v>
      </c>
      <c r="G188" s="28">
        <v>0</v>
      </c>
      <c r="H188" s="263">
        <f t="shared" si="49"/>
        <v>0</v>
      </c>
      <c r="I188" s="28">
        <v>0</v>
      </c>
      <c r="J188" s="170">
        <f t="shared" si="50"/>
        <v>0</v>
      </c>
      <c r="K188" s="171">
        <v>0</v>
      </c>
      <c r="L188" s="230">
        <v>0</v>
      </c>
      <c r="M188" s="652" t="s">
        <v>127</v>
      </c>
      <c r="N188" s="171">
        <v>0</v>
      </c>
      <c r="O188" s="230">
        <v>0</v>
      </c>
      <c r="P188" s="653" t="s">
        <v>127</v>
      </c>
      <c r="R188" s="262"/>
      <c r="S188" s="262"/>
    </row>
    <row r="189" spans="1:19" ht="14.1" customHeight="1" x14ac:dyDescent="0.25">
      <c r="A189" s="622" t="s">
        <v>809</v>
      </c>
      <c r="B189" s="34" t="s">
        <v>811</v>
      </c>
      <c r="C189" s="484">
        <v>1888721.52</v>
      </c>
      <c r="D189" s="28">
        <v>2545038.67</v>
      </c>
      <c r="E189" s="28">
        <v>291200</v>
      </c>
      <c r="F189" s="263">
        <f t="shared" si="48"/>
        <v>0.11441869368531049</v>
      </c>
      <c r="G189" s="28">
        <v>291200</v>
      </c>
      <c r="H189" s="263">
        <f t="shared" si="49"/>
        <v>0.11441869368531049</v>
      </c>
      <c r="I189" s="28">
        <v>0</v>
      </c>
      <c r="J189" s="170">
        <f t="shared" si="50"/>
        <v>0</v>
      </c>
      <c r="K189" s="171"/>
      <c r="L189" s="230"/>
      <c r="M189" s="652" t="s">
        <v>127</v>
      </c>
      <c r="N189" s="171"/>
      <c r="O189" s="230"/>
      <c r="P189" s="653" t="s">
        <v>127</v>
      </c>
      <c r="R189" s="262"/>
      <c r="S189" s="262"/>
    </row>
    <row r="190" spans="1:19" ht="14.1" customHeight="1" x14ac:dyDescent="0.25">
      <c r="A190" s="622" t="s">
        <v>792</v>
      </c>
      <c r="B190" s="34" t="s">
        <v>680</v>
      </c>
      <c r="C190" s="484">
        <v>17144480</v>
      </c>
      <c r="D190" s="28">
        <v>20422000</v>
      </c>
      <c r="E190" s="28">
        <v>0</v>
      </c>
      <c r="F190" s="263">
        <f t="shared" si="48"/>
        <v>0</v>
      </c>
      <c r="G190" s="28">
        <v>0</v>
      </c>
      <c r="H190" s="263">
        <f t="shared" si="49"/>
        <v>0</v>
      </c>
      <c r="I190" s="28">
        <v>0</v>
      </c>
      <c r="J190" s="170">
        <f t="shared" si="50"/>
        <v>0</v>
      </c>
      <c r="K190" s="171">
        <v>0</v>
      </c>
      <c r="L190" s="230">
        <v>0</v>
      </c>
      <c r="M190" s="652" t="s">
        <v>127</v>
      </c>
      <c r="N190" s="171">
        <v>0</v>
      </c>
      <c r="O190" s="230">
        <v>0</v>
      </c>
      <c r="P190" s="653" t="s">
        <v>127</v>
      </c>
      <c r="R190" s="262"/>
      <c r="S190" s="262"/>
    </row>
    <row r="191" spans="1:19" ht="14.1" customHeight="1" x14ac:dyDescent="0.25">
      <c r="A191" s="623" t="s">
        <v>681</v>
      </c>
      <c r="B191" s="35" t="s">
        <v>682</v>
      </c>
      <c r="C191" s="484">
        <v>1507477</v>
      </c>
      <c r="D191" s="28">
        <v>1489364.1</v>
      </c>
      <c r="E191" s="28">
        <v>445219.69</v>
      </c>
      <c r="F191" s="368">
        <f t="shared" si="48"/>
        <v>0.29893273914686136</v>
      </c>
      <c r="G191" s="28">
        <v>223197.4</v>
      </c>
      <c r="H191" s="368">
        <f t="shared" si="49"/>
        <v>0.14986087015257046</v>
      </c>
      <c r="I191" s="28">
        <v>54015.45</v>
      </c>
      <c r="J191" s="370">
        <f t="shared" si="50"/>
        <v>3.6267458037963982E-2</v>
      </c>
      <c r="K191" s="171">
        <v>116981.77</v>
      </c>
      <c r="L191" s="230">
        <v>7.2515713737015097E-2</v>
      </c>
      <c r="M191" s="652">
        <f t="shared" si="51"/>
        <v>0.90796736961665037</v>
      </c>
      <c r="N191" s="171">
        <v>50981.77</v>
      </c>
      <c r="O191" s="230">
        <v>3.1603038995959322E-2</v>
      </c>
      <c r="P191" s="653">
        <f t="shared" si="52"/>
        <v>5.950519175775959E-2</v>
      </c>
    </row>
    <row r="192" spans="1:19" ht="14.1" customHeight="1" x14ac:dyDescent="0.25">
      <c r="A192" s="625">
        <v>4</v>
      </c>
      <c r="B192" s="2" t="s">
        <v>121</v>
      </c>
      <c r="C192" s="192">
        <f>SUM(C176:C191)</f>
        <v>249387296.07000002</v>
      </c>
      <c r="D192" s="198">
        <f>SUM(D176:D191)</f>
        <v>263148816.11999997</v>
      </c>
      <c r="E192" s="194">
        <f>SUM(E176:E191)</f>
        <v>23994474.98</v>
      </c>
      <c r="F192" s="82">
        <f>+E192/D192</f>
        <v>9.1182150593670713E-2</v>
      </c>
      <c r="G192" s="194">
        <f>SUM(G176:G191)</f>
        <v>21685965.629999995</v>
      </c>
      <c r="H192" s="82">
        <f>+G192/D192</f>
        <v>8.2409512418672087E-2</v>
      </c>
      <c r="I192" s="194">
        <f>SUM(I176:I191)</f>
        <v>13224656.689999998</v>
      </c>
      <c r="J192" s="162">
        <f>+I192/D192</f>
        <v>5.0255429171185584E-2</v>
      </c>
      <c r="K192" s="514">
        <f>SUM(K176:K191)</f>
        <v>6232358.0899999999</v>
      </c>
      <c r="L192" s="546">
        <v>2.5653923974219499E-2</v>
      </c>
      <c r="M192" s="546">
        <f t="shared" si="40"/>
        <v>2.4795763203651213</v>
      </c>
      <c r="N192" s="514">
        <f>SUM(N176:N191)</f>
        <v>6033959.7299999995</v>
      </c>
      <c r="O192" s="546">
        <v>2.4837267361978877E-2</v>
      </c>
      <c r="P192" s="204">
        <f>+I192/N192-1</f>
        <v>1.1917044994929058</v>
      </c>
    </row>
    <row r="193" spans="1:21" ht="14.1" customHeight="1" x14ac:dyDescent="0.25">
      <c r="A193" s="621" t="s">
        <v>683</v>
      </c>
      <c r="B193" s="33" t="s">
        <v>111</v>
      </c>
      <c r="C193" s="484">
        <v>23871191.34</v>
      </c>
      <c r="D193" s="28">
        <v>23801208.23</v>
      </c>
      <c r="E193" s="28">
        <v>2275668.6800000002</v>
      </c>
      <c r="F193" s="388">
        <f>+E193/D193</f>
        <v>9.5611477283395044E-2</v>
      </c>
      <c r="G193" s="28">
        <v>1668668.68</v>
      </c>
      <c r="H193" s="388">
        <f>+G193/D193</f>
        <v>7.0108570282442328E-2</v>
      </c>
      <c r="I193" s="28">
        <v>1538174.52</v>
      </c>
      <c r="J193" s="405">
        <f>+I193/D193</f>
        <v>6.4625900716301574E-2</v>
      </c>
      <c r="K193" s="171">
        <v>4072162.67</v>
      </c>
      <c r="L193" s="230">
        <v>0.17930682043414703</v>
      </c>
      <c r="M193" s="652">
        <f t="shared" si="40"/>
        <v>-0.5902254366474019</v>
      </c>
      <c r="N193" s="171">
        <v>2089839.48</v>
      </c>
      <c r="O193" s="230">
        <v>9.2020506729057358E-2</v>
      </c>
      <c r="P193" s="526">
        <f t="shared" ref="P193:P198" si="53">+I193/N193-1</f>
        <v>-0.26397480059090472</v>
      </c>
    </row>
    <row r="194" spans="1:21" ht="14.1" customHeight="1" x14ac:dyDescent="0.25">
      <c r="A194" s="621" t="s">
        <v>684</v>
      </c>
      <c r="B194" s="33" t="s">
        <v>685</v>
      </c>
      <c r="C194" s="484">
        <v>6957425.8899999997</v>
      </c>
      <c r="D194" s="28">
        <v>6555581.0300000003</v>
      </c>
      <c r="E194" s="28">
        <v>913510.98</v>
      </c>
      <c r="F194" s="41">
        <f t="shared" ref="F194:F212" si="54">+E194/D194</f>
        <v>0.13934859104319544</v>
      </c>
      <c r="G194" s="28">
        <v>681510.98</v>
      </c>
      <c r="H194" s="388">
        <f t="shared" ref="H194:H212" si="55">+G194/D194</f>
        <v>0.10395889805666851</v>
      </c>
      <c r="I194" s="28">
        <v>182674.23</v>
      </c>
      <c r="J194" s="405">
        <f t="shared" ref="J194:J212" si="56">+I194/D194</f>
        <v>2.7865452225216414E-2</v>
      </c>
      <c r="K194" s="171">
        <v>435805.65</v>
      </c>
      <c r="L194" s="230">
        <v>5.9405006406374757E-2</v>
      </c>
      <c r="M194" s="652">
        <f t="shared" si="40"/>
        <v>0.56379565065299153</v>
      </c>
      <c r="N194" s="171">
        <v>161053.76999999999</v>
      </c>
      <c r="O194" s="230">
        <v>2.1953364392179875E-2</v>
      </c>
      <c r="P194" s="201">
        <f t="shared" si="53"/>
        <v>0.13424373735554296</v>
      </c>
    </row>
    <row r="195" spans="1:21" ht="14.1" customHeight="1" x14ac:dyDescent="0.25">
      <c r="A195" s="622" t="s">
        <v>686</v>
      </c>
      <c r="B195" s="34" t="s">
        <v>687</v>
      </c>
      <c r="C195" s="484">
        <v>51562043.439999998</v>
      </c>
      <c r="D195" s="28">
        <v>49788830.460000001</v>
      </c>
      <c r="E195" s="28">
        <v>9016469.3399999999</v>
      </c>
      <c r="F195" s="41">
        <f t="shared" si="54"/>
        <v>0.18109421845616094</v>
      </c>
      <c r="G195" s="28">
        <v>7442294.1299999999</v>
      </c>
      <c r="H195" s="388">
        <f t="shared" si="55"/>
        <v>0.14947718316016856</v>
      </c>
      <c r="I195" s="28">
        <v>2618344.69</v>
      </c>
      <c r="J195" s="405">
        <f t="shared" si="56"/>
        <v>5.2588997689021033E-2</v>
      </c>
      <c r="K195" s="171">
        <v>7566196.3899999997</v>
      </c>
      <c r="L195" s="230">
        <v>0.14957419365595964</v>
      </c>
      <c r="M195" s="652">
        <f t="shared" si="40"/>
        <v>-1.6375765789499952E-2</v>
      </c>
      <c r="N195" s="171">
        <v>2214250.98</v>
      </c>
      <c r="O195" s="230">
        <v>4.3772959068726795E-2</v>
      </c>
      <c r="P195" s="202">
        <f t="shared" si="53"/>
        <v>0.18249679627555127</v>
      </c>
    </row>
    <row r="196" spans="1:21" ht="14.1" customHeight="1" x14ac:dyDescent="0.25">
      <c r="A196" s="622" t="s">
        <v>688</v>
      </c>
      <c r="B196" s="34" t="s">
        <v>689</v>
      </c>
      <c r="C196" s="484">
        <v>922312.7</v>
      </c>
      <c r="D196" s="28">
        <v>914734.7</v>
      </c>
      <c r="E196" s="28">
        <v>59993.120000000003</v>
      </c>
      <c r="F196" s="41">
        <f t="shared" si="54"/>
        <v>6.5585267509803674E-2</v>
      </c>
      <c r="G196" s="28">
        <v>59993.120000000003</v>
      </c>
      <c r="H196" s="388">
        <f t="shared" si="55"/>
        <v>6.5585267509803674E-2</v>
      </c>
      <c r="I196" s="28">
        <v>59993.120000000003</v>
      </c>
      <c r="J196" s="405">
        <f t="shared" si="56"/>
        <v>6.5585267509803674E-2</v>
      </c>
      <c r="K196" s="171">
        <v>61321.85</v>
      </c>
      <c r="L196" s="230">
        <v>6.9867159784199467E-2</v>
      </c>
      <c r="M196" s="652">
        <f t="shared" si="40"/>
        <v>-2.1668132973809429E-2</v>
      </c>
      <c r="N196" s="171">
        <v>61321.85</v>
      </c>
      <c r="O196" s="230">
        <v>6.9867159784199467E-2</v>
      </c>
      <c r="P196" s="202">
        <f t="shared" si="53"/>
        <v>-2.1668132973809429E-2</v>
      </c>
    </row>
    <row r="197" spans="1:21" ht="14.1" customHeight="1" x14ac:dyDescent="0.25">
      <c r="A197" s="622" t="s">
        <v>690</v>
      </c>
      <c r="B197" s="34" t="s">
        <v>691</v>
      </c>
      <c r="C197" s="484">
        <v>4515330.0599999996</v>
      </c>
      <c r="D197" s="28">
        <v>4526530.0599999996</v>
      </c>
      <c r="E197" s="28">
        <v>1175689.8899999999</v>
      </c>
      <c r="F197" s="41">
        <f t="shared" si="54"/>
        <v>0.25973314534886793</v>
      </c>
      <c r="G197" s="28">
        <v>915096.34</v>
      </c>
      <c r="H197" s="388">
        <f t="shared" si="55"/>
        <v>0.20216287705377572</v>
      </c>
      <c r="I197" s="28">
        <v>267427.52</v>
      </c>
      <c r="J197" s="405">
        <f t="shared" si="56"/>
        <v>5.9080027406246814E-2</v>
      </c>
      <c r="K197" s="171">
        <v>400645.22</v>
      </c>
      <c r="L197" s="230">
        <v>9.5208100478350544E-2</v>
      </c>
      <c r="M197" s="652">
        <f t="shared" si="40"/>
        <v>1.2840565525778644</v>
      </c>
      <c r="N197" s="171">
        <v>249228.95</v>
      </c>
      <c r="O197" s="230">
        <v>5.9226002780499429E-2</v>
      </c>
      <c r="P197" s="202">
        <f t="shared" si="53"/>
        <v>7.3019486700882874E-2</v>
      </c>
    </row>
    <row r="198" spans="1:21" ht="14.1" customHeight="1" x14ac:dyDescent="0.25">
      <c r="A198" s="622" t="s">
        <v>692</v>
      </c>
      <c r="B198" s="34" t="s">
        <v>693</v>
      </c>
      <c r="C198" s="484">
        <v>7548309.2699999996</v>
      </c>
      <c r="D198" s="28">
        <v>7804392.1799999997</v>
      </c>
      <c r="E198" s="28">
        <v>1646269.38</v>
      </c>
      <c r="F198" s="41">
        <f t="shared" si="54"/>
        <v>0.21094139582308893</v>
      </c>
      <c r="G198" s="28">
        <v>961830.98</v>
      </c>
      <c r="H198" s="388">
        <f t="shared" si="55"/>
        <v>0.1232422663823642</v>
      </c>
      <c r="I198" s="28">
        <v>454295.17</v>
      </c>
      <c r="J198" s="405">
        <f t="shared" si="56"/>
        <v>5.8210192353506253E-2</v>
      </c>
      <c r="K198" s="171">
        <v>1175986.42</v>
      </c>
      <c r="L198" s="230">
        <v>0.16291100988189838</v>
      </c>
      <c r="M198" s="652">
        <f>+G198/K198-1</f>
        <v>-0.18210706888945194</v>
      </c>
      <c r="N198" s="171">
        <v>449929.17</v>
      </c>
      <c r="O198" s="230">
        <v>6.232930432991253E-2</v>
      </c>
      <c r="P198" s="202">
        <f t="shared" si="53"/>
        <v>9.7037495924081618E-3</v>
      </c>
      <c r="T198" s="237"/>
      <c r="U198" s="237"/>
    </row>
    <row r="199" spans="1:21" ht="14.1" customHeight="1" x14ac:dyDescent="0.25">
      <c r="A199" s="622" t="s">
        <v>694</v>
      </c>
      <c r="B199" s="34" t="s">
        <v>695</v>
      </c>
      <c r="C199" s="484">
        <v>1128377.3799999999</v>
      </c>
      <c r="D199" s="28">
        <v>1128377.3799999999</v>
      </c>
      <c r="E199" s="28">
        <v>0</v>
      </c>
      <c r="F199" s="391" t="s">
        <v>127</v>
      </c>
      <c r="G199" s="28">
        <v>0</v>
      </c>
      <c r="H199" s="342" t="s">
        <v>127</v>
      </c>
      <c r="I199" s="28">
        <v>0</v>
      </c>
      <c r="J199" s="261" t="s">
        <v>127</v>
      </c>
      <c r="K199" s="171">
        <v>0</v>
      </c>
      <c r="L199" s="230" t="s">
        <v>127</v>
      </c>
      <c r="M199" s="652" t="s">
        <v>127</v>
      </c>
      <c r="N199" s="171">
        <v>0</v>
      </c>
      <c r="O199" s="230" t="s">
        <v>127</v>
      </c>
      <c r="P199" s="202" t="s">
        <v>127</v>
      </c>
      <c r="T199" s="237"/>
      <c r="U199" s="237"/>
    </row>
    <row r="200" spans="1:21" ht="14.1" customHeight="1" x14ac:dyDescent="0.25">
      <c r="A200" s="622" t="s">
        <v>696</v>
      </c>
      <c r="B200" s="34" t="s">
        <v>697</v>
      </c>
      <c r="C200" s="484">
        <v>2248508.67</v>
      </c>
      <c r="D200" s="28">
        <v>2223508.67</v>
      </c>
      <c r="E200" s="28">
        <v>242152.29</v>
      </c>
      <c r="F200" s="41">
        <f t="shared" si="54"/>
        <v>0.10890548495140341</v>
      </c>
      <c r="G200" s="28">
        <v>191936.9</v>
      </c>
      <c r="H200" s="388">
        <f t="shared" si="55"/>
        <v>8.632163327701349E-2</v>
      </c>
      <c r="I200" s="28">
        <v>155788.16</v>
      </c>
      <c r="J200" s="405">
        <f t="shared" si="56"/>
        <v>7.0064111780594046E-2</v>
      </c>
      <c r="K200" s="171">
        <v>118063.67</v>
      </c>
      <c r="L200" s="230">
        <v>5.3554624420315632E-2</v>
      </c>
      <c r="M200" s="652">
        <f t="shared" si="40"/>
        <v>0.62570670554286512</v>
      </c>
      <c r="N200" s="171">
        <v>114163.67</v>
      </c>
      <c r="O200" s="230">
        <v>5.1785553246776556E-2</v>
      </c>
      <c r="P200" s="202">
        <f t="shared" ref="P200:P204" si="57">+I200/N200-1</f>
        <v>0.36460364317299887</v>
      </c>
      <c r="T200" s="237"/>
      <c r="U200" s="237"/>
    </row>
    <row r="201" spans="1:21" ht="14.1" customHeight="1" x14ac:dyDescent="0.25">
      <c r="A201" s="622" t="s">
        <v>698</v>
      </c>
      <c r="B201" s="35" t="s">
        <v>699</v>
      </c>
      <c r="C201" s="484">
        <v>14128474.859999999</v>
      </c>
      <c r="D201" s="28">
        <v>14001712.98</v>
      </c>
      <c r="E201" s="28">
        <v>8831527.1500000004</v>
      </c>
      <c r="F201" s="41">
        <f t="shared" si="54"/>
        <v>0.63074619245623187</v>
      </c>
      <c r="G201" s="28">
        <v>3846750.95</v>
      </c>
      <c r="H201" s="388">
        <f t="shared" si="55"/>
        <v>0.27473430968729945</v>
      </c>
      <c r="I201" s="28">
        <v>702705.8</v>
      </c>
      <c r="J201" s="405">
        <f t="shared" si="56"/>
        <v>5.0187130746341013E-2</v>
      </c>
      <c r="K201" s="171">
        <v>2291273.7599999998</v>
      </c>
      <c r="L201" s="230">
        <v>0.14846211454364494</v>
      </c>
      <c r="M201" s="652">
        <f t="shared" si="40"/>
        <v>0.67887007530693344</v>
      </c>
      <c r="N201" s="171">
        <v>335697.05</v>
      </c>
      <c r="O201" s="230">
        <v>2.1751348424233558E-2</v>
      </c>
      <c r="P201" s="476">
        <f t="shared" si="57"/>
        <v>1.0932736823275633</v>
      </c>
      <c r="T201" s="237"/>
      <c r="U201" s="237"/>
    </row>
    <row r="202" spans="1:21" ht="14.1" customHeight="1" x14ac:dyDescent="0.25">
      <c r="A202" s="622" t="s">
        <v>700</v>
      </c>
      <c r="B202" s="561" t="s">
        <v>701</v>
      </c>
      <c r="C202" s="484">
        <v>1036764.12</v>
      </c>
      <c r="D202" s="28">
        <v>1033099.68</v>
      </c>
      <c r="E202" s="28">
        <v>3000</v>
      </c>
      <c r="F202" s="41">
        <f t="shared" si="54"/>
        <v>2.9038824211038376E-3</v>
      </c>
      <c r="G202" s="28">
        <v>0</v>
      </c>
      <c r="H202" s="388">
        <f t="shared" si="55"/>
        <v>0</v>
      </c>
      <c r="I202" s="28">
        <v>0</v>
      </c>
      <c r="J202" s="405">
        <f t="shared" si="56"/>
        <v>0</v>
      </c>
      <c r="K202" s="171">
        <v>0</v>
      </c>
      <c r="L202" s="230">
        <v>0</v>
      </c>
      <c r="M202" s="652" t="s">
        <v>127</v>
      </c>
      <c r="N202" s="171">
        <v>0</v>
      </c>
      <c r="O202" s="230">
        <v>0</v>
      </c>
      <c r="P202" s="653" t="s">
        <v>127</v>
      </c>
      <c r="T202" s="237"/>
      <c r="U202" s="237"/>
    </row>
    <row r="203" spans="1:21" ht="14.1" customHeight="1" x14ac:dyDescent="0.25">
      <c r="A203" s="622" t="s">
        <v>702</v>
      </c>
      <c r="B203" s="34" t="s">
        <v>703</v>
      </c>
      <c r="C203" s="484">
        <v>20238704.199999999</v>
      </c>
      <c r="D203" s="28">
        <v>21116135.82</v>
      </c>
      <c r="E203" s="28">
        <v>8573563.25</v>
      </c>
      <c r="F203" s="41">
        <f t="shared" si="54"/>
        <v>0.40601951621658017</v>
      </c>
      <c r="G203" s="28">
        <v>8264519.2400000002</v>
      </c>
      <c r="H203" s="388">
        <f t="shared" si="55"/>
        <v>0.39138407284595689</v>
      </c>
      <c r="I203" s="28">
        <v>736044.34</v>
      </c>
      <c r="J203" s="405">
        <f t="shared" si="56"/>
        <v>3.4856961816984562E-2</v>
      </c>
      <c r="K203" s="171">
        <v>5454522.5700000003</v>
      </c>
      <c r="L203" s="230">
        <v>0.32547481750534824</v>
      </c>
      <c r="M203" s="652">
        <f>+G203/K203-1</f>
        <v>0.51516821755492348</v>
      </c>
      <c r="N203" s="171">
        <v>693778.07</v>
      </c>
      <c r="O203" s="230">
        <v>4.1398176985169698E-2</v>
      </c>
      <c r="P203" s="202">
        <f t="shared" si="57"/>
        <v>6.0921888176719063E-2</v>
      </c>
      <c r="T203" s="237"/>
      <c r="U203" s="237"/>
    </row>
    <row r="204" spans="1:21" ht="14.1" customHeight="1" x14ac:dyDescent="0.25">
      <c r="A204" s="622" t="s">
        <v>704</v>
      </c>
      <c r="B204" s="34" t="s">
        <v>705</v>
      </c>
      <c r="C204" s="484">
        <v>24020797.739999998</v>
      </c>
      <c r="D204" s="28">
        <v>22587044.34</v>
      </c>
      <c r="E204" s="28">
        <v>9511236</v>
      </c>
      <c r="F204" s="41">
        <f t="shared" si="54"/>
        <v>0.42109254565708265</v>
      </c>
      <c r="G204" s="28">
        <v>6650919.7300000004</v>
      </c>
      <c r="H204" s="388">
        <f t="shared" si="55"/>
        <v>0.29445728400248056</v>
      </c>
      <c r="I204" s="28">
        <v>428876.78</v>
      </c>
      <c r="J204" s="405">
        <f t="shared" si="56"/>
        <v>1.8987733567268503E-2</v>
      </c>
      <c r="K204" s="171">
        <v>5521446.1299999999</v>
      </c>
      <c r="L204" s="230">
        <v>0.24507351870497571</v>
      </c>
      <c r="M204" s="652">
        <f>+G204/K204-1</f>
        <v>0.20456119165288333</v>
      </c>
      <c r="N204" s="171">
        <v>424011.37</v>
      </c>
      <c r="O204" s="230">
        <v>1.882006198561198E-2</v>
      </c>
      <c r="P204" s="202">
        <f t="shared" si="57"/>
        <v>1.1474715878491804E-2</v>
      </c>
      <c r="T204" s="237"/>
      <c r="U204" s="237"/>
    </row>
    <row r="205" spans="1:21" ht="14.1" customHeight="1" x14ac:dyDescent="0.25">
      <c r="A205" s="622" t="s">
        <v>706</v>
      </c>
      <c r="B205" s="34" t="s">
        <v>707</v>
      </c>
      <c r="C205" s="484">
        <v>44360060.619999997</v>
      </c>
      <c r="D205" s="28">
        <v>46396742.399999999</v>
      </c>
      <c r="E205" s="28">
        <v>1418970.63</v>
      </c>
      <c r="F205" s="41">
        <f t="shared" si="54"/>
        <v>3.0583410743940505E-2</v>
      </c>
      <c r="G205" s="28">
        <v>849554.31</v>
      </c>
      <c r="H205" s="388">
        <f t="shared" si="55"/>
        <v>1.8310645662916198E-2</v>
      </c>
      <c r="I205" s="28">
        <v>0</v>
      </c>
      <c r="J205" s="405">
        <f t="shared" si="56"/>
        <v>0</v>
      </c>
      <c r="K205" s="171">
        <v>0</v>
      </c>
      <c r="L205" s="230">
        <v>0</v>
      </c>
      <c r="M205" s="652" t="s">
        <v>127</v>
      </c>
      <c r="N205" s="171">
        <v>0</v>
      </c>
      <c r="O205" s="230">
        <v>0</v>
      </c>
      <c r="P205" s="202" t="s">
        <v>127</v>
      </c>
    </row>
    <row r="206" spans="1:21" ht="14.1" customHeight="1" x14ac:dyDescent="0.25">
      <c r="A206" s="622" t="s">
        <v>708</v>
      </c>
      <c r="B206" s="34" t="s">
        <v>709</v>
      </c>
      <c r="C206" s="484">
        <v>38862805.329999998</v>
      </c>
      <c r="D206" s="28">
        <v>25921362.199999999</v>
      </c>
      <c r="E206" s="28">
        <v>0</v>
      </c>
      <c r="F206" s="41">
        <f t="shared" si="54"/>
        <v>0</v>
      </c>
      <c r="G206" s="28">
        <v>0</v>
      </c>
      <c r="H206" s="388">
        <f t="shared" si="55"/>
        <v>0</v>
      </c>
      <c r="I206" s="28">
        <v>0</v>
      </c>
      <c r="J206" s="405">
        <f t="shared" si="56"/>
        <v>0</v>
      </c>
      <c r="K206" s="171">
        <v>0</v>
      </c>
      <c r="L206" s="230">
        <v>0</v>
      </c>
      <c r="M206" s="652" t="s">
        <v>127</v>
      </c>
      <c r="N206" s="171">
        <v>0</v>
      </c>
      <c r="O206" s="230">
        <v>0</v>
      </c>
      <c r="P206" s="202" t="s">
        <v>127</v>
      </c>
    </row>
    <row r="207" spans="1:21" ht="14.1" customHeight="1" x14ac:dyDescent="0.25">
      <c r="A207" s="622" t="s">
        <v>710</v>
      </c>
      <c r="B207" s="34" t="s">
        <v>711</v>
      </c>
      <c r="C207" s="484">
        <v>24554846.010000002</v>
      </c>
      <c r="D207" s="28">
        <v>24227696.739999998</v>
      </c>
      <c r="E207" s="28">
        <v>44.18</v>
      </c>
      <c r="F207" s="41">
        <f t="shared" si="54"/>
        <v>1.8235328134621519E-6</v>
      </c>
      <c r="G207" s="28">
        <v>44.18</v>
      </c>
      <c r="H207" s="388">
        <f t="shared" si="55"/>
        <v>1.8235328134621519E-6</v>
      </c>
      <c r="I207" s="28">
        <v>44.18</v>
      </c>
      <c r="J207" s="405">
        <f t="shared" si="56"/>
        <v>1.8235328134621519E-6</v>
      </c>
      <c r="K207" s="171">
        <v>0</v>
      </c>
      <c r="L207" s="230">
        <v>0</v>
      </c>
      <c r="M207" s="652" t="s">
        <v>127</v>
      </c>
      <c r="N207" s="171">
        <v>0</v>
      </c>
      <c r="O207" s="230">
        <v>0</v>
      </c>
      <c r="P207" s="202" t="s">
        <v>127</v>
      </c>
    </row>
    <row r="208" spans="1:21" ht="14.1" customHeight="1" x14ac:dyDescent="0.25">
      <c r="A208" s="624" t="s">
        <v>793</v>
      </c>
      <c r="B208" s="34" t="s">
        <v>712</v>
      </c>
      <c r="C208" s="484">
        <v>5375879.29</v>
      </c>
      <c r="D208" s="28">
        <v>5132981.53</v>
      </c>
      <c r="E208" s="28">
        <v>1154916.52</v>
      </c>
      <c r="F208" s="41">
        <f t="shared" si="54"/>
        <v>0.22499915755590102</v>
      </c>
      <c r="G208" s="28">
        <v>1046258.52</v>
      </c>
      <c r="H208" s="388">
        <f t="shared" si="55"/>
        <v>0.20383056394905827</v>
      </c>
      <c r="I208" s="28">
        <v>375429.48</v>
      </c>
      <c r="J208" s="405">
        <f t="shared" si="56"/>
        <v>7.3140625542052154E-2</v>
      </c>
      <c r="K208" s="171">
        <v>372797.29</v>
      </c>
      <c r="L208" s="230">
        <v>6.4020322080098307E-2</v>
      </c>
      <c r="M208" s="652">
        <f t="shared" ref="M208:M212" si="58">+G208/K208-1</f>
        <v>1.8065078477367691</v>
      </c>
      <c r="N208" s="171">
        <v>292151.40000000002</v>
      </c>
      <c r="O208" s="230">
        <v>5.017103725231381E-2</v>
      </c>
      <c r="P208" s="202">
        <f t="shared" ref="P208:P214" si="59">+I208/N208-1</f>
        <v>0.28505110706298153</v>
      </c>
    </row>
    <row r="209" spans="1:19" ht="14.1" customHeight="1" x14ac:dyDescent="0.25">
      <c r="A209" s="622" t="s">
        <v>713</v>
      </c>
      <c r="B209" s="34" t="s">
        <v>714</v>
      </c>
      <c r="C209" s="484">
        <v>30155627.289999999</v>
      </c>
      <c r="D209" s="28">
        <v>33282550.370000001</v>
      </c>
      <c r="E209" s="28">
        <v>26992672.07</v>
      </c>
      <c r="F209" s="41">
        <f t="shared" si="54"/>
        <v>0.81101573557086759</v>
      </c>
      <c r="G209" s="28">
        <v>26793252.07</v>
      </c>
      <c r="H209" s="388">
        <f t="shared" si="55"/>
        <v>0.80502400723926248</v>
      </c>
      <c r="I209" s="28">
        <v>3122455.07</v>
      </c>
      <c r="J209" s="405">
        <f t="shared" si="56"/>
        <v>9.3816580619209319E-2</v>
      </c>
      <c r="K209" s="171">
        <v>1521416.79</v>
      </c>
      <c r="L209" s="230">
        <v>5.3523102207068941E-2</v>
      </c>
      <c r="M209" s="652">
        <f t="shared" si="58"/>
        <v>16.610724586521751</v>
      </c>
      <c r="N209" s="171">
        <v>1521416.79</v>
      </c>
      <c r="O209" s="230">
        <v>5.3523102207068941E-2</v>
      </c>
      <c r="P209" s="202">
        <f t="shared" si="59"/>
        <v>1.0523337789640141</v>
      </c>
    </row>
    <row r="210" spans="1:19" ht="14.1" customHeight="1" x14ac:dyDescent="0.25">
      <c r="A210" s="622" t="s">
        <v>715</v>
      </c>
      <c r="B210" s="34" t="s">
        <v>716</v>
      </c>
      <c r="C210" s="484">
        <v>67386646.969999999</v>
      </c>
      <c r="D210" s="28">
        <v>67789588.689999998</v>
      </c>
      <c r="E210" s="28">
        <v>37436689.439999998</v>
      </c>
      <c r="F210" s="41">
        <f t="shared" si="54"/>
        <v>0.55224836384827458</v>
      </c>
      <c r="G210" s="28">
        <v>26324659.109999999</v>
      </c>
      <c r="H210" s="388">
        <f t="shared" si="55"/>
        <v>0.38832893986688682</v>
      </c>
      <c r="I210" s="28">
        <v>644812.13</v>
      </c>
      <c r="J210" s="405">
        <f t="shared" si="56"/>
        <v>9.5119640413915008E-3</v>
      </c>
      <c r="K210" s="171">
        <v>42739686.270000003</v>
      </c>
      <c r="L210" s="230">
        <v>0.61913883965802041</v>
      </c>
      <c r="M210" s="652">
        <f t="shared" si="58"/>
        <v>-0.38406990300071764</v>
      </c>
      <c r="N210" s="171">
        <v>1232320.29</v>
      </c>
      <c r="O210" s="230">
        <v>1.7851730347707002E-2</v>
      </c>
      <c r="P210" s="202">
        <f t="shared" si="59"/>
        <v>-0.47674956321623174</v>
      </c>
    </row>
    <row r="211" spans="1:19" ht="14.1" customHeight="1" x14ac:dyDescent="0.25">
      <c r="A211" s="622" t="s">
        <v>717</v>
      </c>
      <c r="B211" s="34" t="s">
        <v>115</v>
      </c>
      <c r="C211" s="484">
        <v>812128.31</v>
      </c>
      <c r="D211" s="28">
        <v>812128.31</v>
      </c>
      <c r="E211" s="28">
        <v>56359.67</v>
      </c>
      <c r="F211" s="41">
        <f t="shared" si="54"/>
        <v>6.939749459047917E-2</v>
      </c>
      <c r="G211" s="28">
        <v>56359.67</v>
      </c>
      <c r="H211" s="388">
        <f t="shared" si="55"/>
        <v>6.939749459047917E-2</v>
      </c>
      <c r="I211" s="28">
        <v>56359.67</v>
      </c>
      <c r="J211" s="405">
        <f t="shared" si="56"/>
        <v>6.939749459047917E-2</v>
      </c>
      <c r="K211" s="171">
        <v>56666.28</v>
      </c>
      <c r="L211" s="230">
        <v>7.0846971572608705E-2</v>
      </c>
      <c r="M211" s="652">
        <f t="shared" si="58"/>
        <v>-5.4108016266464221E-3</v>
      </c>
      <c r="N211" s="171">
        <v>56666.28</v>
      </c>
      <c r="O211" s="230">
        <v>7.0846971572608705E-2</v>
      </c>
      <c r="P211" s="202">
        <f t="shared" si="59"/>
        <v>-5.4108016266464221E-3</v>
      </c>
    </row>
    <row r="212" spans="1:19" ht="14.1" customHeight="1" x14ac:dyDescent="0.25">
      <c r="A212" s="629" t="s">
        <v>794</v>
      </c>
      <c r="B212" s="35" t="s">
        <v>718</v>
      </c>
      <c r="C212" s="484">
        <v>97202394.870000005</v>
      </c>
      <c r="D212" s="28">
        <v>97202394.870000005</v>
      </c>
      <c r="E212" s="28">
        <v>97201302.260000005</v>
      </c>
      <c r="F212" s="70">
        <f t="shared" si="54"/>
        <v>0.99998875943333021</v>
      </c>
      <c r="G212" s="28">
        <v>97201302.260000005</v>
      </c>
      <c r="H212" s="388">
        <f t="shared" si="55"/>
        <v>0.99998875943333021</v>
      </c>
      <c r="I212" s="28">
        <v>3404357.1</v>
      </c>
      <c r="J212" s="405">
        <f t="shared" si="56"/>
        <v>3.5023387073467069E-2</v>
      </c>
      <c r="K212" s="171">
        <v>97202394.870000005</v>
      </c>
      <c r="L212" s="230">
        <v>0.99503567873766829</v>
      </c>
      <c r="M212" s="652">
        <f t="shared" si="58"/>
        <v>-1.124056666979012E-5</v>
      </c>
      <c r="N212" s="171">
        <v>1702178.55</v>
      </c>
      <c r="O212" s="230">
        <v>1.7424759864169692E-2</v>
      </c>
      <c r="P212" s="476">
        <f t="shared" si="59"/>
        <v>1</v>
      </c>
    </row>
    <row r="213" spans="1:19" ht="14.1" customHeight="1" thickBot="1" x14ac:dyDescent="0.3">
      <c r="A213" s="620">
        <v>9</v>
      </c>
      <c r="B213" s="2" t="s">
        <v>512</v>
      </c>
      <c r="C213" s="475">
        <f>SUM(C193:C212)</f>
        <v>466888628.36000007</v>
      </c>
      <c r="D213" s="198">
        <f>SUM(D193:D212)</f>
        <v>456246600.63999999</v>
      </c>
      <c r="E213" s="194">
        <f>SUM(E193:E212)</f>
        <v>206510034.85000002</v>
      </c>
      <c r="F213" s="487">
        <f>+E213/D213</f>
        <v>0.45262810629233852</v>
      </c>
      <c r="G213" s="194">
        <f>SUM(G193:G212)</f>
        <v>182954951.17000002</v>
      </c>
      <c r="H213" s="487">
        <f>+G213/D213</f>
        <v>0.40100014096183934</v>
      </c>
      <c r="I213" s="194">
        <f>SUM(I193:I212)</f>
        <v>14747781.960000001</v>
      </c>
      <c r="J213" s="488">
        <f>+I213/D213</f>
        <v>3.2324146501721981E-2</v>
      </c>
      <c r="K213" s="537">
        <f>SUM(K193:K212)</f>
        <v>168990385.83000001</v>
      </c>
      <c r="L213" s="36">
        <v>0.38582372527456649</v>
      </c>
      <c r="M213" s="36">
        <f t="shared" si="40"/>
        <v>8.2635265144894055E-2</v>
      </c>
      <c r="N213" s="537">
        <f>SUM(N193:N212)</f>
        <v>11598007.67</v>
      </c>
      <c r="O213" s="36">
        <v>2.6479533158199398E-2</v>
      </c>
      <c r="P213" s="36">
        <f t="shared" si="59"/>
        <v>0.27157891075959273</v>
      </c>
    </row>
    <row r="214" spans="1:19" s="6" customFormat="1" ht="14.1" customHeight="1" thickBot="1" x14ac:dyDescent="0.3">
      <c r="A214" s="630"/>
      <c r="B214" s="4" t="s">
        <v>128</v>
      </c>
      <c r="C214" s="235">
        <f>C87+C122+C150+C175+C192+C213</f>
        <v>2208777874.9700003</v>
      </c>
      <c r="D214" s="199">
        <f>D87+D122+D150+D175+D192+D213</f>
        <v>2187244675.6299996</v>
      </c>
      <c r="E214" s="200">
        <f>E87+E122+E150+E175+E192+E213</f>
        <v>502641521.91000009</v>
      </c>
      <c r="F214" s="172">
        <f>+E214/D214</f>
        <v>0.2298058043118667</v>
      </c>
      <c r="G214" s="200">
        <f>G87+G122+G150+G175+G192+G213</f>
        <v>461455719.36000001</v>
      </c>
      <c r="H214" s="172">
        <f>+G214/D214</f>
        <v>0.21097581102904517</v>
      </c>
      <c r="I214" s="200">
        <f>I87+I122+I150+I175+I192+I213</f>
        <v>73417879.5</v>
      </c>
      <c r="J214" s="165">
        <f>+I214/D214</f>
        <v>3.3566377057863084E-2</v>
      </c>
      <c r="K214" s="538">
        <f>K87+K122+K150+K175+K192+K213</f>
        <v>744178666.01999998</v>
      </c>
      <c r="L214" s="539">
        <v>0.34682820052298269</v>
      </c>
      <c r="M214" s="539">
        <f t="shared" si="40"/>
        <v>-0.37991272737238302</v>
      </c>
      <c r="N214" s="538">
        <f>N213+N192+N175+N150+N122+N87</f>
        <v>63719265.759999998</v>
      </c>
      <c r="O214" s="539">
        <v>2.9696683459604273E-2</v>
      </c>
      <c r="P214" s="539">
        <f t="shared" si="59"/>
        <v>0.15220849807858805</v>
      </c>
      <c r="R214" s="238"/>
    </row>
    <row r="215" spans="1:19" s="255" customFormat="1" ht="14.1" customHeight="1" x14ac:dyDescent="0.25">
      <c r="A215" s="633"/>
      <c r="B215" s="252"/>
      <c r="C215" s="253"/>
      <c r="D215" s="253"/>
      <c r="E215" s="253"/>
      <c r="F215" s="254"/>
      <c r="G215" s="253"/>
      <c r="H215" s="254"/>
      <c r="I215" s="253"/>
      <c r="J215" s="254"/>
      <c r="K215" s="254"/>
      <c r="L215" s="254"/>
      <c r="M215" s="254"/>
      <c r="N215" s="253"/>
      <c r="O215" s="254"/>
      <c r="P215" s="254"/>
      <c r="R215" s="256"/>
      <c r="S215" s="257"/>
    </row>
    <row r="219" spans="1:19" x14ac:dyDescent="0.25">
      <c r="C219" s="321"/>
    </row>
    <row r="220" spans="1:19" x14ac:dyDescent="0.25">
      <c r="C220" s="330"/>
      <c r="D220" s="330"/>
      <c r="E220" s="330"/>
      <c r="F220" s="369"/>
      <c r="G220" s="330"/>
      <c r="H220" s="369"/>
      <c r="I220" s="330"/>
      <c r="J220" s="369"/>
      <c r="K220" s="369"/>
      <c r="L220" s="369"/>
      <c r="M220" s="369"/>
      <c r="O220"/>
      <c r="P220"/>
      <c r="R220"/>
    </row>
    <row r="221" spans="1:19" x14ac:dyDescent="0.25">
      <c r="E221" t="s">
        <v>146</v>
      </c>
    </row>
    <row r="222" spans="1:19" x14ac:dyDescent="0.25">
      <c r="C222" s="333"/>
      <c r="O222"/>
      <c r="P222"/>
      <c r="R222"/>
    </row>
  </sheetData>
  <mergeCells count="15">
    <mergeCell ref="D2:J2"/>
    <mergeCell ref="K2:P2"/>
    <mergeCell ref="A83:B83"/>
    <mergeCell ref="D83:J83"/>
    <mergeCell ref="K83:P83"/>
    <mergeCell ref="A2:B2"/>
    <mergeCell ref="A47:B47"/>
    <mergeCell ref="D47:J47"/>
    <mergeCell ref="K47:P47"/>
    <mergeCell ref="A133:B133"/>
    <mergeCell ref="D133:J133"/>
    <mergeCell ref="K133:P133"/>
    <mergeCell ref="A181:B181"/>
    <mergeCell ref="D181:J181"/>
    <mergeCell ref="K181:P181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rowBreaks count="4" manualBreakCount="4">
    <brk id="45" max="15" man="1"/>
    <brk id="81" max="12" man="1"/>
    <brk id="131" max="15" man="1"/>
    <brk id="179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34"/>
  <sheetViews>
    <sheetView topLeftCell="A31" zoomScaleNormal="100" workbookViewId="0">
      <selection activeCell="A32" sqref="A32"/>
    </sheetView>
  </sheetViews>
  <sheetFormatPr defaultColWidth="11.44140625" defaultRowHeight="13.2" x14ac:dyDescent="0.25"/>
  <cols>
    <col min="1" max="1" width="6.88671875" customWidth="1"/>
    <col min="2" max="2" width="43.6640625" bestFit="1" customWidth="1"/>
    <col min="3" max="5" width="12.6640625" customWidth="1"/>
    <col min="6" max="6" width="6.6640625" style="89" customWidth="1"/>
    <col min="7" max="7" width="12.6640625" customWidth="1"/>
    <col min="8" max="8" width="6.6640625" style="89" customWidth="1"/>
    <col min="9" max="9" width="12.6640625" customWidth="1"/>
    <col min="10" max="10" width="6.6640625" style="89" customWidth="1"/>
    <col min="11" max="11" width="15.44140625" bestFit="1" customWidth="1"/>
    <col min="12" max="12" width="6" style="89" bestFit="1" customWidth="1"/>
    <col min="13" max="13" width="51.88671875" style="89" customWidth="1"/>
    <col min="14" max="14" width="16.5546875" bestFit="1" customWidth="1"/>
    <col min="15" max="15" width="20.44140625" style="237" bestFit="1" customWidth="1"/>
    <col min="16" max="18" width="15.5546875" bestFit="1" customWidth="1"/>
  </cols>
  <sheetData>
    <row r="1" spans="1:15" ht="15" customHeight="1" x14ac:dyDescent="0.3">
      <c r="A1" s="433" t="s">
        <v>19</v>
      </c>
      <c r="K1" s="89"/>
    </row>
    <row r="2" spans="1:15" ht="12.75" customHeight="1" x14ac:dyDescent="0.25">
      <c r="A2" s="434" t="s">
        <v>511</v>
      </c>
      <c r="F2"/>
      <c r="H2"/>
      <c r="J2"/>
      <c r="L2"/>
      <c r="M2"/>
      <c r="O2"/>
    </row>
    <row r="3" spans="1:15" ht="12.75" customHeight="1" x14ac:dyDescent="0.25">
      <c r="A3" s="434"/>
      <c r="F3"/>
      <c r="H3"/>
      <c r="J3"/>
      <c r="L3"/>
      <c r="M3"/>
      <c r="O3"/>
    </row>
    <row r="4" spans="1:15" ht="14.1" customHeight="1" x14ac:dyDescent="0.25">
      <c r="F4"/>
      <c r="H4"/>
      <c r="J4"/>
      <c r="L4"/>
      <c r="M4"/>
      <c r="O4"/>
    </row>
    <row r="5" spans="1:15" ht="14.1" customHeight="1" x14ac:dyDescent="0.25">
      <c r="F5"/>
      <c r="H5"/>
      <c r="J5"/>
      <c r="L5"/>
      <c r="M5"/>
      <c r="O5"/>
    </row>
    <row r="6" spans="1:15" ht="14.1" customHeight="1" x14ac:dyDescent="0.25">
      <c r="F6"/>
      <c r="H6"/>
      <c r="J6"/>
      <c r="L6"/>
      <c r="M6"/>
      <c r="O6"/>
    </row>
    <row r="7" spans="1:15" ht="14.1" customHeight="1" x14ac:dyDescent="0.25">
      <c r="F7"/>
      <c r="H7"/>
      <c r="J7"/>
      <c r="L7"/>
      <c r="M7"/>
      <c r="O7"/>
    </row>
    <row r="8" spans="1:15" ht="14.1" customHeight="1" x14ac:dyDescent="0.25">
      <c r="F8"/>
      <c r="H8"/>
      <c r="J8"/>
      <c r="L8"/>
      <c r="M8"/>
      <c r="O8"/>
    </row>
    <row r="9" spans="1:15" ht="14.1" customHeight="1" x14ac:dyDescent="0.25">
      <c r="F9"/>
      <c r="H9"/>
      <c r="J9"/>
      <c r="L9"/>
      <c r="M9"/>
      <c r="O9"/>
    </row>
    <row r="10" spans="1:15" ht="14.1" customHeight="1" x14ac:dyDescent="0.25">
      <c r="F10"/>
      <c r="H10"/>
      <c r="J10"/>
      <c r="L10"/>
      <c r="M10"/>
      <c r="O10"/>
    </row>
    <row r="11" spans="1:15" ht="14.1" customHeight="1" x14ac:dyDescent="0.25">
      <c r="F11"/>
      <c r="H11"/>
      <c r="J11"/>
      <c r="L11"/>
      <c r="M11"/>
      <c r="O11"/>
    </row>
    <row r="12" spans="1:15" ht="14.1" customHeight="1" x14ac:dyDescent="0.25">
      <c r="F12"/>
      <c r="H12"/>
      <c r="J12"/>
      <c r="L12"/>
      <c r="M12"/>
      <c r="O12"/>
    </row>
    <row r="13" spans="1:15" ht="14.1" customHeight="1" x14ac:dyDescent="0.25">
      <c r="F13"/>
      <c r="H13"/>
      <c r="J13"/>
      <c r="L13"/>
      <c r="M13"/>
      <c r="O13"/>
    </row>
    <row r="14" spans="1:15" ht="14.1" customHeight="1" x14ac:dyDescent="0.25">
      <c r="F14"/>
      <c r="H14"/>
      <c r="J14"/>
      <c r="L14"/>
      <c r="M14"/>
      <c r="O14"/>
    </row>
    <row r="15" spans="1:15" ht="14.1" customHeight="1" x14ac:dyDescent="0.25">
      <c r="F15"/>
      <c r="H15"/>
      <c r="J15"/>
      <c r="L15"/>
      <c r="M15"/>
      <c r="O15"/>
    </row>
    <row r="16" spans="1:15" ht="14.1" customHeight="1" x14ac:dyDescent="0.25">
      <c r="F16"/>
      <c r="H16"/>
      <c r="J16"/>
      <c r="L16"/>
      <c r="M16"/>
      <c r="O16"/>
    </row>
    <row r="17" spans="1:15" ht="14.1" customHeight="1" x14ac:dyDescent="0.25">
      <c r="F17"/>
      <c r="H17"/>
      <c r="J17"/>
      <c r="L17"/>
      <c r="M17"/>
      <c r="O17"/>
    </row>
    <row r="18" spans="1:15" ht="14.1" customHeight="1" x14ac:dyDescent="0.25">
      <c r="F18"/>
      <c r="H18"/>
      <c r="J18"/>
      <c r="L18"/>
      <c r="M18"/>
      <c r="O18"/>
    </row>
    <row r="19" spans="1:15" ht="14.1" customHeight="1" x14ac:dyDescent="0.25">
      <c r="F19"/>
      <c r="H19"/>
      <c r="J19"/>
      <c r="L19"/>
      <c r="M19"/>
      <c r="O19"/>
    </row>
    <row r="20" spans="1:15" ht="14.1" customHeight="1" x14ac:dyDescent="0.25">
      <c r="F20"/>
      <c r="H20"/>
      <c r="J20"/>
      <c r="L20"/>
      <c r="M20"/>
      <c r="O20"/>
    </row>
    <row r="21" spans="1:15" ht="14.1" customHeight="1" x14ac:dyDescent="0.25">
      <c r="F21"/>
      <c r="H21"/>
      <c r="J21"/>
      <c r="L21"/>
      <c r="M21"/>
      <c r="O21"/>
    </row>
    <row r="22" spans="1:15" ht="14.1" customHeight="1" x14ac:dyDescent="0.25">
      <c r="F22"/>
      <c r="H22"/>
      <c r="J22"/>
      <c r="L22"/>
      <c r="M22"/>
      <c r="O22"/>
    </row>
    <row r="23" spans="1:15" ht="14.1" customHeight="1" x14ac:dyDescent="0.25">
      <c r="F23"/>
      <c r="H23"/>
      <c r="J23"/>
      <c r="L23"/>
      <c r="M23"/>
      <c r="O23"/>
    </row>
    <row r="24" spans="1:15" ht="14.1" customHeight="1" x14ac:dyDescent="0.25">
      <c r="F24"/>
      <c r="H24"/>
      <c r="J24"/>
      <c r="L24"/>
      <c r="M24"/>
      <c r="O24"/>
    </row>
    <row r="25" spans="1:15" ht="14.1" customHeight="1" x14ac:dyDescent="0.25">
      <c r="F25"/>
      <c r="H25"/>
      <c r="J25"/>
      <c r="L25"/>
      <c r="M25"/>
      <c r="O25"/>
    </row>
    <row r="26" spans="1:15" ht="14.1" customHeight="1" x14ac:dyDescent="0.25">
      <c r="F26"/>
      <c r="H26"/>
      <c r="J26"/>
      <c r="L26"/>
      <c r="M26"/>
      <c r="O26"/>
    </row>
    <row r="27" spans="1:15" ht="14.1" customHeight="1" x14ac:dyDescent="0.25">
      <c r="F27"/>
      <c r="H27"/>
      <c r="J27"/>
      <c r="L27"/>
      <c r="M27"/>
      <c r="O27"/>
    </row>
    <row r="28" spans="1:15" ht="14.1" customHeight="1" x14ac:dyDescent="0.25">
      <c r="A28" s="434" t="s">
        <v>19</v>
      </c>
      <c r="B28" s="435"/>
      <c r="F28"/>
      <c r="H28"/>
      <c r="J28"/>
      <c r="L28"/>
      <c r="M28"/>
      <c r="O28"/>
    </row>
    <row r="29" spans="1:15" ht="14.1" customHeight="1" x14ac:dyDescent="0.25">
      <c r="A29" s="730" t="s">
        <v>450</v>
      </c>
      <c r="B29" s="731"/>
      <c r="C29" s="321"/>
      <c r="F29"/>
      <c r="H29"/>
      <c r="J29"/>
      <c r="L29"/>
      <c r="M29"/>
      <c r="O29"/>
    </row>
    <row r="30" spans="1:15" ht="14.1" customHeight="1" x14ac:dyDescent="0.25">
      <c r="F30"/>
      <c r="H30"/>
      <c r="J30"/>
      <c r="L30"/>
      <c r="M30"/>
      <c r="O30"/>
    </row>
    <row r="31" spans="1:15" ht="14.1" customHeight="1" x14ac:dyDescent="0.25">
      <c r="F31"/>
      <c r="H31"/>
      <c r="J31"/>
      <c r="L31"/>
      <c r="M31"/>
      <c r="O31"/>
    </row>
    <row r="32" spans="1:15" ht="14.1" customHeight="1" x14ac:dyDescent="0.25">
      <c r="F32"/>
      <c r="H32"/>
      <c r="J32"/>
      <c r="L32"/>
      <c r="M32"/>
      <c r="O32"/>
    </row>
    <row r="33" spans="1:16" ht="14.1" customHeight="1" x14ac:dyDescent="0.25">
      <c r="F33"/>
      <c r="H33"/>
      <c r="J33"/>
      <c r="L33"/>
      <c r="M33"/>
      <c r="O33"/>
    </row>
    <row r="34" spans="1:16" s="255" customFormat="1" ht="351" customHeight="1" x14ac:dyDescent="0.25">
      <c r="A34" s="232"/>
      <c r="B34" s="252"/>
      <c r="C34" s="253"/>
      <c r="D34" s="253"/>
      <c r="E34" s="253"/>
      <c r="F34" s="254"/>
      <c r="G34" s="253"/>
      <c r="H34" s="254"/>
      <c r="I34" s="253"/>
      <c r="J34" s="254"/>
      <c r="K34" s="253"/>
      <c r="L34" s="254"/>
      <c r="M34" s="254"/>
      <c r="O34" s="256"/>
      <c r="P34" s="257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3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92D050"/>
    <pageSetUpPr fitToPage="1"/>
  </sheetPr>
  <dimension ref="A1:XFD139"/>
  <sheetViews>
    <sheetView topLeftCell="A30" zoomScaleNormal="100" workbookViewId="0">
      <pane xSplit="1" topLeftCell="B1" activePane="topRight" state="frozen"/>
      <selection activeCell="K24" sqref="K24"/>
      <selection pane="topRight" activeCell="B40" sqref="B40"/>
    </sheetView>
  </sheetViews>
  <sheetFormatPr defaultColWidth="11.44140625" defaultRowHeight="13.2" x14ac:dyDescent="0.25"/>
  <cols>
    <col min="1" max="1" width="4.109375" customWidth="1"/>
    <col min="2" max="2" width="33" bestFit="1" customWidth="1"/>
    <col min="3" max="5" width="11.6640625" customWidth="1"/>
    <col min="6" max="6" width="6.33203125" style="89" customWidth="1"/>
    <col min="7" max="7" width="11.6640625" customWidth="1"/>
    <col min="8" max="8" width="6.33203125" style="89" customWidth="1"/>
    <col min="9" max="9" width="11.6640625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6640625" customWidth="1"/>
    <col min="15" max="15" width="6.33203125" style="89" customWidth="1"/>
    <col min="16" max="16" width="8.109375" style="89" customWidth="1"/>
    <col min="17" max="17" width="3.109375" customWidth="1"/>
    <col min="18" max="18" width="15.5546875" bestFit="1" customWidth="1"/>
  </cols>
  <sheetData>
    <row r="1" spans="1:16384" ht="14.4" thickBot="1" x14ac:dyDescent="0.3">
      <c r="A1" s="7" t="s">
        <v>19</v>
      </c>
    </row>
    <row r="2" spans="1:16384" x14ac:dyDescent="0.25">
      <c r="A2" s="8" t="s">
        <v>21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35"/>
    </row>
    <row r="3" spans="1:16384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521</v>
      </c>
      <c r="L3" s="80" t="s">
        <v>522</v>
      </c>
      <c r="M3" s="80" t="s">
        <v>523</v>
      </c>
      <c r="N3" s="79" t="s">
        <v>39</v>
      </c>
      <c r="O3" s="80" t="s">
        <v>40</v>
      </c>
      <c r="P3" s="540" t="s">
        <v>350</v>
      </c>
    </row>
    <row r="4" spans="1:16384" ht="26.4" x14ac:dyDescent="0.25">
      <c r="A4" s="1"/>
      <c r="B4" s="2" t="s">
        <v>22</v>
      </c>
      <c r="C4" s="150" t="s">
        <v>13</v>
      </c>
      <c r="D4" s="104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41" t="s">
        <v>823</v>
      </c>
      <c r="N4" s="510" t="s">
        <v>17</v>
      </c>
      <c r="O4" s="81" t="s">
        <v>18</v>
      </c>
      <c r="P4" s="541" t="s">
        <v>823</v>
      </c>
    </row>
    <row r="5" spans="1:16384" ht="15" customHeight="1" x14ac:dyDescent="0.25">
      <c r="A5" s="25">
        <v>1</v>
      </c>
      <c r="B5" s="19" t="s">
        <v>491</v>
      </c>
      <c r="C5" s="189">
        <v>248516645.76000002</v>
      </c>
      <c r="D5" s="195">
        <v>227063506.57000002</v>
      </c>
      <c r="E5" s="26">
        <v>23915496.68</v>
      </c>
      <c r="F5" s="41">
        <f t="shared" ref="F5:F16" si="0">+E5/D5</f>
        <v>0.10532514467544893</v>
      </c>
      <c r="G5" s="26">
        <v>18242952.210000001</v>
      </c>
      <c r="H5" s="41">
        <f t="shared" ref="H5:H16" si="1">+G5/D5</f>
        <v>8.0342951122249109E-2</v>
      </c>
      <c r="I5" s="26">
        <v>3953138.92</v>
      </c>
      <c r="J5" s="145">
        <f t="shared" ref="J5:J16" si="2">+I5/D5</f>
        <v>1.7409838241801798E-2</v>
      </c>
      <c r="K5" s="524">
        <v>21105621.099999998</v>
      </c>
      <c r="L5" s="41">
        <v>0.13818797616086181</v>
      </c>
      <c r="M5" s="542">
        <f>+G5/K5-1</f>
        <v>-0.13563537772408873</v>
      </c>
      <c r="N5" s="26">
        <v>4002417.8</v>
      </c>
      <c r="O5" s="145">
        <v>2.6205626117878571E-2</v>
      </c>
      <c r="P5" s="542">
        <f t="shared" ref="P5:P16" si="3">+I5/N5-1</f>
        <v>-1.2312277843657404E-2</v>
      </c>
    </row>
    <row r="6" spans="1:16384" ht="15" customHeight="1" x14ac:dyDescent="0.25">
      <c r="A6" s="27">
        <v>2</v>
      </c>
      <c r="B6" s="20" t="s">
        <v>492</v>
      </c>
      <c r="C6" s="190">
        <v>349699719.33999997</v>
      </c>
      <c r="D6" s="195">
        <v>331383431.37</v>
      </c>
      <c r="E6" s="26">
        <v>49149943.810000002</v>
      </c>
      <c r="F6" s="41">
        <f t="shared" si="0"/>
        <v>0.14831744486079193</v>
      </c>
      <c r="G6" s="26">
        <v>46035572.659999996</v>
      </c>
      <c r="H6" s="263">
        <f t="shared" si="1"/>
        <v>0.13891935535123309</v>
      </c>
      <c r="I6" s="26">
        <v>19596131.98</v>
      </c>
      <c r="J6" s="170">
        <f t="shared" si="2"/>
        <v>5.9134314286583341E-2</v>
      </c>
      <c r="K6" s="524">
        <v>98293442.670000002</v>
      </c>
      <c r="L6" s="263">
        <v>0.28541646223177547</v>
      </c>
      <c r="M6" s="543">
        <f t="shared" ref="M6:M29" si="4">+G6/K6-1</f>
        <v>-0.5316516401347855</v>
      </c>
      <c r="N6" s="26">
        <v>24729859.77</v>
      </c>
      <c r="O6" s="170">
        <v>7.1808544856223303E-2</v>
      </c>
      <c r="P6" s="543">
        <f t="shared" si="3"/>
        <v>-0.20759227257033486</v>
      </c>
    </row>
    <row r="7" spans="1:16384" ht="15" customHeight="1" x14ac:dyDescent="0.25">
      <c r="A7" s="27">
        <v>4</v>
      </c>
      <c r="B7" s="20" t="s">
        <v>493</v>
      </c>
      <c r="C7" s="190">
        <v>241621225.33000001</v>
      </c>
      <c r="D7" s="195">
        <v>241256833.71000001</v>
      </c>
      <c r="E7" s="26">
        <v>32276615.489999998</v>
      </c>
      <c r="F7" s="41">
        <f t="shared" si="0"/>
        <v>0.13378529011450813</v>
      </c>
      <c r="G7" s="26">
        <v>30642662.420000002</v>
      </c>
      <c r="H7" s="263">
        <f t="shared" si="1"/>
        <v>0.12701261949260953</v>
      </c>
      <c r="I7" s="26">
        <v>17141653.73</v>
      </c>
      <c r="J7" s="170">
        <f t="shared" si="2"/>
        <v>7.1051474341261259E-2</v>
      </c>
      <c r="K7" s="524">
        <v>26772917.98</v>
      </c>
      <c r="L7" s="263">
        <v>0.11090454315499228</v>
      </c>
      <c r="M7" s="543">
        <f t="shared" si="4"/>
        <v>0.14453950977218066</v>
      </c>
      <c r="N7" s="26">
        <v>15976501.65</v>
      </c>
      <c r="O7" s="170">
        <v>6.6181303735060051E-2</v>
      </c>
      <c r="P7" s="543">
        <f t="shared" si="3"/>
        <v>7.292911211260078E-2</v>
      </c>
    </row>
    <row r="8" spans="1:16384" ht="15" customHeight="1" x14ac:dyDescent="0.25">
      <c r="A8" s="123" t="s">
        <v>406</v>
      </c>
      <c r="B8" s="20" t="s">
        <v>494</v>
      </c>
      <c r="C8" s="190">
        <v>64946335.630000003</v>
      </c>
      <c r="D8" s="195">
        <v>48421114.539999999</v>
      </c>
      <c r="E8" s="26">
        <v>4762634.88</v>
      </c>
      <c r="F8" s="41">
        <f t="shared" si="0"/>
        <v>9.8358638070291715E-2</v>
      </c>
      <c r="G8" s="26">
        <v>3943618.69</v>
      </c>
      <c r="H8" s="263">
        <f t="shared" si="1"/>
        <v>8.1444194902664455E-2</v>
      </c>
      <c r="I8" s="26">
        <v>1106272.24</v>
      </c>
      <c r="J8" s="170">
        <f t="shared" si="2"/>
        <v>2.2846897484900396E-2</v>
      </c>
      <c r="K8" s="524">
        <v>4128408.5</v>
      </c>
      <c r="L8" s="263">
        <v>6.3612688264407649E-2</v>
      </c>
      <c r="M8" s="544">
        <f t="shared" si="4"/>
        <v>-4.4760543923887397E-2</v>
      </c>
      <c r="N8" s="26">
        <v>1046932.03</v>
      </c>
      <c r="O8" s="170">
        <v>1.6131679037676015E-2</v>
      </c>
      <c r="P8" s="544">
        <f t="shared" si="3"/>
        <v>5.6680097942938934E-2</v>
      </c>
    </row>
    <row r="9" spans="1:16384" ht="15" customHeight="1" x14ac:dyDescent="0.25">
      <c r="A9" s="123" t="s">
        <v>405</v>
      </c>
      <c r="B9" s="20" t="s">
        <v>495</v>
      </c>
      <c r="C9" s="190">
        <v>294501574.39999998</v>
      </c>
      <c r="D9" s="195">
        <v>286249258.95999998</v>
      </c>
      <c r="E9" s="26">
        <v>18989728.07</v>
      </c>
      <c r="F9" s="41">
        <f t="shared" si="0"/>
        <v>6.6339833119545624E-2</v>
      </c>
      <c r="G9" s="26">
        <v>18465776.579999998</v>
      </c>
      <c r="H9" s="263">
        <f t="shared" si="1"/>
        <v>6.4509430162683415E-2</v>
      </c>
      <c r="I9" s="26">
        <v>717191.98</v>
      </c>
      <c r="J9" s="170">
        <f t="shared" si="2"/>
        <v>2.5054806520921659E-3</v>
      </c>
      <c r="K9" s="524">
        <v>184769671.43000001</v>
      </c>
      <c r="L9" s="263">
        <v>0.64563738334065635</v>
      </c>
      <c r="M9" s="542">
        <f t="shared" si="4"/>
        <v>-0.90006056493424158</v>
      </c>
      <c r="N9" s="26">
        <v>131802.59</v>
      </c>
      <c r="O9" s="170">
        <v>4.6055545082981995E-4</v>
      </c>
      <c r="P9" s="542">
        <f t="shared" si="3"/>
        <v>4.4414103698569205</v>
      </c>
    </row>
    <row r="10" spans="1:16384" ht="15" customHeight="1" x14ac:dyDescent="0.25">
      <c r="A10" s="123" t="s">
        <v>429</v>
      </c>
      <c r="B10" s="20" t="s">
        <v>496</v>
      </c>
      <c r="C10" s="190">
        <v>4533816.79</v>
      </c>
      <c r="D10" s="195">
        <v>4283816.79</v>
      </c>
      <c r="E10" s="26">
        <v>2635067.7400000002</v>
      </c>
      <c r="F10" s="41">
        <f t="shared" si="0"/>
        <v>0.61512148375514453</v>
      </c>
      <c r="G10" s="26">
        <v>2635067.7400000002</v>
      </c>
      <c r="H10" s="263">
        <f t="shared" si="1"/>
        <v>0.61512148375514453</v>
      </c>
      <c r="I10" s="26">
        <v>7538.74</v>
      </c>
      <c r="J10" s="170">
        <f t="shared" si="2"/>
        <v>1.7598184912104983E-3</v>
      </c>
      <c r="K10" s="524">
        <v>2894610.99</v>
      </c>
      <c r="L10" s="263">
        <v>0.60845279867139945</v>
      </c>
      <c r="M10" s="543">
        <f t="shared" si="4"/>
        <v>-8.9664293715681631E-2</v>
      </c>
      <c r="N10" s="26">
        <v>47254.92</v>
      </c>
      <c r="O10" s="170">
        <v>9.9330750917217669E-3</v>
      </c>
      <c r="P10" s="543">
        <f t="shared" si="3"/>
        <v>-0.84046655882604393</v>
      </c>
    </row>
    <row r="11" spans="1:16384" ht="15" customHeight="1" x14ac:dyDescent="0.25">
      <c r="A11" s="123" t="s">
        <v>433</v>
      </c>
      <c r="B11" s="20" t="s">
        <v>497</v>
      </c>
      <c r="C11" s="190">
        <v>187548557.28999999</v>
      </c>
      <c r="D11" s="195">
        <v>220805800.21000001</v>
      </c>
      <c r="E11" s="26">
        <v>25486592.789999999</v>
      </c>
      <c r="F11" s="41">
        <f t="shared" si="0"/>
        <v>0.11542537725802796</v>
      </c>
      <c r="G11" s="26">
        <v>25171198.91</v>
      </c>
      <c r="H11" s="263">
        <f t="shared" si="1"/>
        <v>0.11399700046855939</v>
      </c>
      <c r="I11" s="26">
        <v>340903.35</v>
      </c>
      <c r="J11" s="170">
        <f t="shared" si="2"/>
        <v>1.5439057745574606E-3</v>
      </c>
      <c r="K11" s="524">
        <v>17385638.079999998</v>
      </c>
      <c r="L11" s="263">
        <v>0.29507999501581755</v>
      </c>
      <c r="M11" s="543">
        <f t="shared" si="4"/>
        <v>0.44781565072128782</v>
      </c>
      <c r="N11" s="26">
        <v>348943.38</v>
      </c>
      <c r="O11" s="170">
        <v>5.9224867305648268E-3</v>
      </c>
      <c r="P11" s="543">
        <f t="shared" si="3"/>
        <v>-2.3041073311091398E-2</v>
      </c>
    </row>
    <row r="12" spans="1:16384" ht="15" customHeight="1" x14ac:dyDescent="0.25">
      <c r="A12" s="123" t="s">
        <v>489</v>
      </c>
      <c r="B12" s="20" t="s">
        <v>498</v>
      </c>
      <c r="C12" s="190">
        <v>83156887.329999998</v>
      </c>
      <c r="D12" s="195">
        <v>91365121.349999994</v>
      </c>
      <c r="E12" s="26">
        <v>48667565.289999999</v>
      </c>
      <c r="F12" s="41">
        <f t="shared" si="0"/>
        <v>0.53267116128008074</v>
      </c>
      <c r="G12" s="26">
        <v>41682059.039999999</v>
      </c>
      <c r="H12" s="263">
        <f t="shared" si="1"/>
        <v>0.45621412661758592</v>
      </c>
      <c r="I12" s="26">
        <v>4417840.84</v>
      </c>
      <c r="J12" s="170">
        <f t="shared" si="2"/>
        <v>4.8353690935036449E-2</v>
      </c>
      <c r="K12" s="524">
        <v>10993921.380000001</v>
      </c>
      <c r="L12" s="263">
        <v>6.9977133433917843E-2</v>
      </c>
      <c r="M12" s="543">
        <f t="shared" si="4"/>
        <v>2.7913732142770695</v>
      </c>
      <c r="N12" s="26">
        <v>3370188.57</v>
      </c>
      <c r="O12" s="170">
        <v>2.1451502799481974E-2</v>
      </c>
      <c r="P12" s="543">
        <f t="shared" si="3"/>
        <v>0.31085865026240955</v>
      </c>
    </row>
    <row r="13" spans="1:16384" ht="29.4" customHeight="1" x14ac:dyDescent="0.25">
      <c r="A13" s="123" t="s">
        <v>490</v>
      </c>
      <c r="B13" s="582" t="s">
        <v>747</v>
      </c>
      <c r="C13" s="190">
        <v>56216025.299999997</v>
      </c>
      <c r="D13" s="195">
        <v>56681818.270000003</v>
      </c>
      <c r="E13" s="26">
        <v>17069748.079999998</v>
      </c>
      <c r="F13" s="41">
        <f t="shared" si="0"/>
        <v>0.30115032652427293</v>
      </c>
      <c r="G13" s="26">
        <v>16475284.24</v>
      </c>
      <c r="H13" s="386">
        <f t="shared" si="1"/>
        <v>0.29066259239463876</v>
      </c>
      <c r="I13" s="26">
        <v>12651962.58</v>
      </c>
      <c r="J13" s="401">
        <f t="shared" si="2"/>
        <v>0.22321024565114042</v>
      </c>
      <c r="K13" s="524">
        <v>5664244.5199999996</v>
      </c>
      <c r="L13" s="386">
        <v>0.10855729726656786</v>
      </c>
      <c r="M13" s="543">
        <f t="shared" si="4"/>
        <v>1.9086463661353381</v>
      </c>
      <c r="N13" s="26">
        <v>5569240.5800000001</v>
      </c>
      <c r="O13" s="401">
        <v>0.10673651235524219</v>
      </c>
      <c r="P13" s="543">
        <f t="shared" si="3"/>
        <v>1.2717572348077661</v>
      </c>
    </row>
    <row r="14" spans="1:16384" ht="15" customHeight="1" x14ac:dyDescent="0.25">
      <c r="A14" s="599" t="s">
        <v>407</v>
      </c>
      <c r="B14" s="600" t="s">
        <v>23</v>
      </c>
      <c r="C14" s="190">
        <v>558110142.77999997</v>
      </c>
      <c r="D14" s="601">
        <v>586715001.27999997</v>
      </c>
      <c r="E14" s="602">
        <v>137246383.38999999</v>
      </c>
      <c r="F14" s="41">
        <f t="shared" si="0"/>
        <v>0.2339234263493826</v>
      </c>
      <c r="G14" s="602">
        <v>137246383.38999999</v>
      </c>
      <c r="H14" s="386">
        <f t="shared" si="1"/>
        <v>0.2339234263493826</v>
      </c>
      <c r="I14" s="602">
        <v>4697701.49</v>
      </c>
      <c r="J14" s="401">
        <f t="shared" si="2"/>
        <v>8.0067860541341435E-3</v>
      </c>
      <c r="K14" s="524">
        <v>163333971.02000001</v>
      </c>
      <c r="L14" s="386">
        <v>0.27187264710586234</v>
      </c>
      <c r="M14" s="543">
        <f t="shared" si="4"/>
        <v>-0.15971930068856055</v>
      </c>
      <c r="N14" s="602">
        <v>43392811.229999997</v>
      </c>
      <c r="O14" s="401">
        <v>7.2228198339832947E-2</v>
      </c>
      <c r="P14" s="543">
        <f t="shared" si="3"/>
        <v>-0.89174009802913612</v>
      </c>
      <c r="Q14" s="456"/>
      <c r="R14" s="456"/>
      <c r="S14" s="456"/>
      <c r="T14" s="456"/>
      <c r="U14" s="456"/>
      <c r="V14" s="456"/>
      <c r="W14" s="456"/>
      <c r="X14" s="456"/>
      <c r="Y14" s="456"/>
      <c r="Z14" s="456"/>
      <c r="AA14" s="456"/>
      <c r="AB14" s="456"/>
      <c r="AC14" s="456"/>
      <c r="AD14" s="456"/>
      <c r="AE14" s="456"/>
      <c r="AF14" s="456"/>
      <c r="AG14" s="456"/>
      <c r="AH14" s="456"/>
      <c r="AI14" s="456"/>
      <c r="AJ14" s="456"/>
      <c r="AK14" s="456"/>
      <c r="AL14" s="456"/>
      <c r="AM14" s="456"/>
      <c r="AN14" s="456"/>
      <c r="AO14" s="456"/>
      <c r="AP14" s="456"/>
      <c r="AQ14" s="456"/>
      <c r="AR14" s="456"/>
      <c r="AS14" s="456"/>
      <c r="AT14" s="456"/>
      <c r="AU14" s="456"/>
      <c r="AV14" s="456"/>
      <c r="AW14" s="456"/>
      <c r="AX14" s="456"/>
      <c r="AY14" s="456"/>
      <c r="AZ14" s="456"/>
      <c r="BA14" s="456"/>
      <c r="BB14" s="456"/>
      <c r="BC14" s="456"/>
      <c r="BD14" s="456"/>
      <c r="BE14" s="456"/>
      <c r="BF14" s="456"/>
      <c r="BG14" s="456"/>
      <c r="BH14" s="456"/>
      <c r="BI14" s="456"/>
      <c r="BJ14" s="456"/>
      <c r="BK14" s="456"/>
      <c r="BL14" s="456"/>
      <c r="BM14" s="456"/>
      <c r="BN14" s="456"/>
      <c r="BO14" s="456"/>
      <c r="BP14" s="456"/>
      <c r="BQ14" s="456"/>
      <c r="BR14" s="456"/>
      <c r="BS14" s="456"/>
      <c r="BT14" s="456"/>
      <c r="BU14" s="456"/>
      <c r="BV14" s="456"/>
      <c r="BW14" s="456"/>
      <c r="BX14" s="456"/>
      <c r="BY14" s="456"/>
      <c r="BZ14" s="456"/>
      <c r="CA14" s="456"/>
      <c r="CB14" s="456"/>
      <c r="CC14" s="456"/>
      <c r="CD14" s="456"/>
      <c r="CE14" s="456"/>
      <c r="CF14" s="456"/>
      <c r="CG14" s="456"/>
      <c r="CH14" s="456"/>
      <c r="CI14" s="456"/>
      <c r="CJ14" s="456"/>
      <c r="CK14" s="456"/>
      <c r="CL14" s="456"/>
      <c r="CM14" s="456"/>
      <c r="CN14" s="456"/>
      <c r="CO14" s="456"/>
      <c r="CP14" s="456"/>
      <c r="CQ14" s="456"/>
      <c r="CR14" s="456"/>
      <c r="CS14" s="456"/>
      <c r="CT14" s="456"/>
      <c r="CU14" s="456"/>
      <c r="CV14" s="456"/>
      <c r="CW14" s="456"/>
      <c r="CX14" s="456"/>
      <c r="CY14" s="456"/>
      <c r="CZ14" s="456"/>
      <c r="DA14" s="456"/>
      <c r="DB14" s="456"/>
      <c r="DC14" s="456"/>
      <c r="DD14" s="456"/>
      <c r="DE14" s="456"/>
      <c r="DF14" s="456"/>
      <c r="DG14" s="456"/>
      <c r="DH14" s="456"/>
      <c r="DI14" s="456"/>
      <c r="DJ14" s="456"/>
      <c r="DK14" s="456"/>
      <c r="DL14" s="456"/>
      <c r="DM14" s="456"/>
      <c r="DN14" s="456"/>
      <c r="DO14" s="456"/>
      <c r="DP14" s="456"/>
      <c r="DQ14" s="456"/>
      <c r="DR14" s="456"/>
      <c r="DS14" s="456"/>
      <c r="DT14" s="456"/>
      <c r="DU14" s="456"/>
      <c r="DV14" s="456"/>
      <c r="DW14" s="456"/>
      <c r="DX14" s="456"/>
      <c r="DY14" s="456"/>
      <c r="DZ14" s="456"/>
      <c r="EA14" s="456"/>
      <c r="EB14" s="456"/>
      <c r="EC14" s="456"/>
      <c r="ED14" s="456"/>
      <c r="EE14" s="456"/>
      <c r="EF14" s="456"/>
      <c r="EG14" s="456"/>
      <c r="EH14" s="456"/>
      <c r="EI14" s="456"/>
      <c r="EJ14" s="456"/>
      <c r="EK14" s="456"/>
      <c r="EL14" s="456"/>
      <c r="EM14" s="456"/>
      <c r="EN14" s="456"/>
      <c r="EO14" s="456"/>
      <c r="EP14" s="456"/>
      <c r="EQ14" s="456"/>
      <c r="ER14" s="456"/>
      <c r="ES14" s="456"/>
      <c r="ET14" s="456"/>
      <c r="EU14" s="456"/>
      <c r="EV14" s="456"/>
      <c r="EW14" s="456"/>
      <c r="EX14" s="456"/>
      <c r="EY14" s="456"/>
      <c r="EZ14" s="456"/>
      <c r="FA14" s="456"/>
      <c r="FB14" s="456"/>
      <c r="FC14" s="456"/>
      <c r="FD14" s="456"/>
      <c r="FE14" s="456"/>
      <c r="FF14" s="456"/>
      <c r="FG14" s="456"/>
      <c r="FH14" s="456"/>
      <c r="FI14" s="456"/>
      <c r="FJ14" s="456"/>
      <c r="FK14" s="456"/>
      <c r="FL14" s="456"/>
      <c r="FM14" s="456"/>
      <c r="FN14" s="456"/>
      <c r="FO14" s="456"/>
      <c r="FP14" s="456"/>
      <c r="FQ14" s="456"/>
      <c r="FR14" s="456"/>
      <c r="FS14" s="456"/>
      <c r="FT14" s="456"/>
      <c r="FU14" s="456"/>
      <c r="FV14" s="456"/>
      <c r="FW14" s="456"/>
      <c r="FX14" s="456"/>
      <c r="FY14" s="456"/>
      <c r="FZ14" s="456"/>
      <c r="GA14" s="456"/>
      <c r="GB14" s="456"/>
      <c r="GC14" s="456"/>
      <c r="GD14" s="456"/>
      <c r="GE14" s="456"/>
      <c r="GF14" s="456"/>
      <c r="GG14" s="456"/>
      <c r="GH14" s="456"/>
      <c r="GI14" s="456"/>
      <c r="GJ14" s="456"/>
      <c r="GK14" s="456"/>
      <c r="GL14" s="456"/>
      <c r="GM14" s="456"/>
      <c r="GN14" s="456"/>
      <c r="GO14" s="456"/>
      <c r="GP14" s="456"/>
      <c r="GQ14" s="456"/>
      <c r="GR14" s="456"/>
      <c r="GS14" s="456"/>
      <c r="GT14" s="456"/>
      <c r="GU14" s="456"/>
      <c r="GV14" s="456"/>
      <c r="GW14" s="456"/>
      <c r="GX14" s="456"/>
      <c r="GY14" s="456"/>
      <c r="GZ14" s="456"/>
      <c r="HA14" s="456"/>
      <c r="HB14" s="456"/>
      <c r="HC14" s="456"/>
      <c r="HD14" s="456"/>
      <c r="HE14" s="456"/>
      <c r="HF14" s="456"/>
      <c r="HG14" s="456"/>
      <c r="HH14" s="456"/>
      <c r="HI14" s="456"/>
      <c r="HJ14" s="456"/>
      <c r="HK14" s="456"/>
      <c r="HL14" s="456"/>
      <c r="HM14" s="456"/>
      <c r="HN14" s="456"/>
      <c r="HO14" s="456"/>
      <c r="HP14" s="456"/>
      <c r="HQ14" s="456"/>
      <c r="HR14" s="456"/>
      <c r="HS14" s="456"/>
      <c r="HT14" s="456"/>
      <c r="HU14" s="456"/>
      <c r="HV14" s="456"/>
      <c r="HW14" s="456"/>
      <c r="HX14" s="456"/>
      <c r="HY14" s="456"/>
      <c r="HZ14" s="456"/>
      <c r="IA14" s="456"/>
      <c r="IB14" s="456"/>
      <c r="IC14" s="456"/>
      <c r="ID14" s="456"/>
      <c r="IE14" s="456"/>
      <c r="IF14" s="456"/>
      <c r="IG14" s="456"/>
      <c r="IH14" s="456"/>
      <c r="II14" s="456"/>
      <c r="IJ14" s="456"/>
      <c r="IK14" s="456"/>
      <c r="IL14" s="456"/>
      <c r="IM14" s="456"/>
      <c r="IN14" s="456"/>
      <c r="IO14" s="456"/>
      <c r="IP14" s="456"/>
      <c r="IQ14" s="456"/>
      <c r="IR14" s="456"/>
      <c r="IS14" s="456"/>
      <c r="IT14" s="456"/>
      <c r="IU14" s="456"/>
      <c r="IV14" s="456"/>
      <c r="IW14" s="456"/>
      <c r="IX14" s="456"/>
      <c r="IY14" s="456"/>
      <c r="IZ14" s="456"/>
      <c r="JA14" s="456"/>
      <c r="JB14" s="456"/>
      <c r="JC14" s="456"/>
      <c r="JD14" s="456"/>
      <c r="JE14" s="456"/>
      <c r="JF14" s="456"/>
      <c r="JG14" s="456"/>
      <c r="JH14" s="456"/>
      <c r="JI14" s="456"/>
      <c r="JJ14" s="456"/>
      <c r="JK14" s="456"/>
      <c r="JL14" s="456"/>
      <c r="JM14" s="456"/>
      <c r="JN14" s="456"/>
      <c r="JO14" s="456"/>
      <c r="JP14" s="456"/>
      <c r="JQ14" s="456"/>
      <c r="JR14" s="456"/>
      <c r="JS14" s="456"/>
      <c r="JT14" s="456"/>
      <c r="JU14" s="456"/>
      <c r="JV14" s="456"/>
      <c r="JW14" s="456"/>
      <c r="JX14" s="456"/>
      <c r="JY14" s="456"/>
      <c r="JZ14" s="456"/>
      <c r="KA14" s="456"/>
      <c r="KB14" s="456"/>
      <c r="KC14" s="456"/>
      <c r="KD14" s="456"/>
      <c r="KE14" s="456"/>
      <c r="KF14" s="456"/>
      <c r="KG14" s="456"/>
      <c r="KH14" s="456"/>
      <c r="KI14" s="456"/>
      <c r="KJ14" s="456"/>
      <c r="KK14" s="456"/>
      <c r="KL14" s="456"/>
      <c r="KM14" s="456"/>
      <c r="KN14" s="456"/>
      <c r="KO14" s="456"/>
      <c r="KP14" s="456"/>
      <c r="KQ14" s="456"/>
      <c r="KR14" s="456"/>
      <c r="KS14" s="456"/>
      <c r="KT14" s="456"/>
      <c r="KU14" s="456"/>
      <c r="KV14" s="456"/>
      <c r="KW14" s="456"/>
      <c r="KX14" s="456"/>
      <c r="KY14" s="456"/>
      <c r="KZ14" s="456"/>
      <c r="LA14" s="456"/>
      <c r="LB14" s="456"/>
      <c r="LC14" s="456"/>
      <c r="LD14" s="456"/>
      <c r="LE14" s="456"/>
      <c r="LF14" s="456"/>
      <c r="LG14" s="456"/>
      <c r="LH14" s="456"/>
      <c r="LI14" s="456"/>
      <c r="LJ14" s="456"/>
      <c r="LK14" s="456"/>
      <c r="LL14" s="456"/>
      <c r="LM14" s="456"/>
      <c r="LN14" s="456"/>
      <c r="LO14" s="456"/>
      <c r="LP14" s="456"/>
      <c r="LQ14" s="456"/>
      <c r="LR14" s="456"/>
      <c r="LS14" s="456"/>
      <c r="LT14" s="456"/>
      <c r="LU14" s="456"/>
      <c r="LV14" s="456"/>
      <c r="LW14" s="456"/>
      <c r="LX14" s="456"/>
      <c r="LY14" s="456"/>
      <c r="LZ14" s="456"/>
      <c r="MA14" s="456"/>
      <c r="MB14" s="456"/>
      <c r="MC14" s="456"/>
      <c r="MD14" s="456"/>
      <c r="ME14" s="456"/>
      <c r="MF14" s="456"/>
      <c r="MG14" s="456"/>
      <c r="MH14" s="456"/>
      <c r="MI14" s="456"/>
      <c r="MJ14" s="456"/>
      <c r="MK14" s="456"/>
      <c r="ML14" s="456"/>
      <c r="MM14" s="456"/>
      <c r="MN14" s="456"/>
      <c r="MO14" s="456"/>
      <c r="MP14" s="456"/>
      <c r="MQ14" s="456"/>
      <c r="MR14" s="456"/>
      <c r="MS14" s="456"/>
      <c r="MT14" s="456"/>
      <c r="MU14" s="456"/>
      <c r="MV14" s="456"/>
      <c r="MW14" s="456"/>
      <c r="MX14" s="456"/>
      <c r="MY14" s="456"/>
      <c r="MZ14" s="456"/>
      <c r="NA14" s="456"/>
      <c r="NB14" s="456"/>
      <c r="NC14" s="456"/>
      <c r="ND14" s="456"/>
      <c r="NE14" s="456"/>
      <c r="NF14" s="456"/>
      <c r="NG14" s="456"/>
      <c r="NH14" s="456"/>
      <c r="NI14" s="456"/>
      <c r="NJ14" s="456"/>
      <c r="NK14" s="456"/>
      <c r="NL14" s="456"/>
      <c r="NM14" s="456"/>
      <c r="NN14" s="456"/>
      <c r="NO14" s="456"/>
      <c r="NP14" s="456"/>
      <c r="NQ14" s="456"/>
      <c r="NR14" s="456"/>
      <c r="NS14" s="456"/>
      <c r="NT14" s="456"/>
      <c r="NU14" s="456"/>
      <c r="NV14" s="456"/>
      <c r="NW14" s="456"/>
      <c r="NX14" s="456"/>
      <c r="NY14" s="456"/>
      <c r="NZ14" s="456"/>
      <c r="OA14" s="456"/>
      <c r="OB14" s="456"/>
      <c r="OC14" s="456"/>
      <c r="OD14" s="456"/>
      <c r="OE14" s="456"/>
      <c r="OF14" s="456"/>
      <c r="OG14" s="456"/>
      <c r="OH14" s="456"/>
      <c r="OI14" s="456"/>
      <c r="OJ14" s="456"/>
      <c r="OK14" s="456"/>
      <c r="OL14" s="456"/>
      <c r="OM14" s="456"/>
      <c r="ON14" s="456"/>
      <c r="OO14" s="456"/>
      <c r="OP14" s="456"/>
      <c r="OQ14" s="456"/>
      <c r="OR14" s="456"/>
      <c r="OS14" s="456"/>
      <c r="OT14" s="456"/>
      <c r="OU14" s="456"/>
      <c r="OV14" s="456"/>
      <c r="OW14" s="456"/>
      <c r="OX14" s="456"/>
      <c r="OY14" s="456"/>
      <c r="OZ14" s="456"/>
      <c r="PA14" s="456"/>
      <c r="PB14" s="456"/>
      <c r="PC14" s="456"/>
      <c r="PD14" s="456"/>
      <c r="PE14" s="456"/>
      <c r="PF14" s="456"/>
      <c r="PG14" s="456"/>
      <c r="PH14" s="456"/>
      <c r="PI14" s="456"/>
      <c r="PJ14" s="456"/>
      <c r="PK14" s="456"/>
      <c r="PL14" s="456"/>
      <c r="PM14" s="456"/>
      <c r="PN14" s="456"/>
      <c r="PO14" s="456"/>
      <c r="PP14" s="456"/>
      <c r="PQ14" s="456"/>
      <c r="PR14" s="456"/>
      <c r="PS14" s="456"/>
      <c r="PT14" s="456"/>
      <c r="PU14" s="456"/>
      <c r="PV14" s="456"/>
      <c r="PW14" s="456"/>
      <c r="PX14" s="456"/>
      <c r="PY14" s="456"/>
      <c r="PZ14" s="456"/>
      <c r="QA14" s="456"/>
      <c r="QB14" s="456"/>
      <c r="QC14" s="456"/>
      <c r="QD14" s="456"/>
      <c r="QE14" s="456"/>
      <c r="QF14" s="456"/>
      <c r="QG14" s="456"/>
      <c r="QH14" s="456"/>
      <c r="QI14" s="456"/>
      <c r="QJ14" s="456"/>
      <c r="QK14" s="456"/>
      <c r="QL14" s="456"/>
      <c r="QM14" s="456"/>
      <c r="QN14" s="456"/>
      <c r="QO14" s="456"/>
      <c r="QP14" s="456"/>
      <c r="QQ14" s="456"/>
      <c r="QR14" s="456"/>
      <c r="QS14" s="456"/>
      <c r="QT14" s="456"/>
      <c r="QU14" s="456"/>
      <c r="QV14" s="456"/>
      <c r="QW14" s="456"/>
      <c r="QX14" s="456"/>
      <c r="QY14" s="456"/>
      <c r="QZ14" s="456"/>
      <c r="RA14" s="456"/>
      <c r="RB14" s="456"/>
      <c r="RC14" s="456"/>
      <c r="RD14" s="456"/>
      <c r="RE14" s="456"/>
      <c r="RF14" s="456"/>
      <c r="RG14" s="456"/>
      <c r="RH14" s="456"/>
      <c r="RI14" s="456"/>
      <c r="RJ14" s="456"/>
      <c r="RK14" s="456"/>
      <c r="RL14" s="456"/>
      <c r="RM14" s="456"/>
      <c r="RN14" s="456"/>
      <c r="RO14" s="456"/>
      <c r="RP14" s="456"/>
      <c r="RQ14" s="456"/>
      <c r="RR14" s="456"/>
      <c r="RS14" s="456"/>
      <c r="RT14" s="456"/>
      <c r="RU14" s="456"/>
      <c r="RV14" s="456"/>
      <c r="RW14" s="456"/>
      <c r="RX14" s="456"/>
      <c r="RY14" s="456"/>
      <c r="RZ14" s="456"/>
      <c r="SA14" s="456"/>
      <c r="SB14" s="456"/>
      <c r="SC14" s="456"/>
      <c r="SD14" s="456"/>
      <c r="SE14" s="456"/>
      <c r="SF14" s="456"/>
      <c r="SG14" s="456"/>
      <c r="SH14" s="456"/>
      <c r="SI14" s="456"/>
      <c r="SJ14" s="456"/>
      <c r="SK14" s="456"/>
      <c r="SL14" s="456"/>
      <c r="SM14" s="456"/>
      <c r="SN14" s="456"/>
      <c r="SO14" s="456"/>
      <c r="SP14" s="456"/>
      <c r="SQ14" s="456"/>
      <c r="SR14" s="456"/>
      <c r="SS14" s="456"/>
      <c r="ST14" s="456"/>
      <c r="SU14" s="456"/>
      <c r="SV14" s="456"/>
      <c r="SW14" s="456"/>
      <c r="SX14" s="456"/>
      <c r="SY14" s="456"/>
      <c r="SZ14" s="456"/>
      <c r="TA14" s="456"/>
      <c r="TB14" s="456"/>
      <c r="TC14" s="456"/>
      <c r="TD14" s="456"/>
      <c r="TE14" s="456"/>
      <c r="TF14" s="456"/>
      <c r="TG14" s="456"/>
      <c r="TH14" s="456"/>
      <c r="TI14" s="456"/>
      <c r="TJ14" s="456"/>
      <c r="TK14" s="456"/>
      <c r="TL14" s="456"/>
      <c r="TM14" s="456"/>
      <c r="TN14" s="456"/>
      <c r="TO14" s="456"/>
      <c r="TP14" s="456"/>
      <c r="TQ14" s="456"/>
      <c r="TR14" s="456"/>
      <c r="TS14" s="456"/>
      <c r="TT14" s="456"/>
      <c r="TU14" s="456"/>
      <c r="TV14" s="456"/>
      <c r="TW14" s="456"/>
      <c r="TX14" s="456"/>
      <c r="TY14" s="456"/>
      <c r="TZ14" s="456"/>
      <c r="UA14" s="456"/>
      <c r="UB14" s="456"/>
      <c r="UC14" s="456"/>
      <c r="UD14" s="456"/>
      <c r="UE14" s="456"/>
      <c r="UF14" s="456"/>
      <c r="UG14" s="456"/>
      <c r="UH14" s="456"/>
      <c r="UI14" s="456"/>
      <c r="UJ14" s="456"/>
      <c r="UK14" s="456"/>
      <c r="UL14" s="456"/>
      <c r="UM14" s="456"/>
      <c r="UN14" s="456"/>
      <c r="UO14" s="456"/>
      <c r="UP14" s="456"/>
      <c r="UQ14" s="456"/>
      <c r="UR14" s="456"/>
      <c r="US14" s="456"/>
      <c r="UT14" s="456"/>
      <c r="UU14" s="456"/>
      <c r="UV14" s="456"/>
      <c r="UW14" s="456"/>
      <c r="UX14" s="456"/>
      <c r="UY14" s="456"/>
      <c r="UZ14" s="456"/>
      <c r="VA14" s="456"/>
      <c r="VB14" s="456"/>
      <c r="VC14" s="456"/>
      <c r="VD14" s="456"/>
      <c r="VE14" s="456"/>
      <c r="VF14" s="456"/>
      <c r="VG14" s="456"/>
      <c r="VH14" s="456"/>
      <c r="VI14" s="456"/>
      <c r="VJ14" s="456"/>
      <c r="VK14" s="456"/>
      <c r="VL14" s="456"/>
      <c r="VM14" s="456"/>
      <c r="VN14" s="456"/>
      <c r="VO14" s="456"/>
      <c r="VP14" s="456"/>
      <c r="VQ14" s="456"/>
      <c r="VR14" s="456"/>
      <c r="VS14" s="456"/>
      <c r="VT14" s="456"/>
      <c r="VU14" s="456"/>
      <c r="VV14" s="456"/>
      <c r="VW14" s="456"/>
      <c r="VX14" s="456"/>
      <c r="VY14" s="456"/>
      <c r="VZ14" s="456"/>
      <c r="WA14" s="456"/>
      <c r="WB14" s="456"/>
      <c r="WC14" s="456"/>
      <c r="WD14" s="456"/>
      <c r="WE14" s="456"/>
      <c r="WF14" s="456"/>
      <c r="WG14" s="456"/>
      <c r="WH14" s="456"/>
      <c r="WI14" s="456"/>
      <c r="WJ14" s="456"/>
      <c r="WK14" s="456"/>
      <c r="WL14" s="456"/>
      <c r="WM14" s="456"/>
      <c r="WN14" s="456"/>
      <c r="WO14" s="456"/>
      <c r="WP14" s="456"/>
      <c r="WQ14" s="456"/>
      <c r="WR14" s="456"/>
      <c r="WS14" s="456"/>
      <c r="WT14" s="456"/>
      <c r="WU14" s="456"/>
      <c r="WV14" s="456"/>
      <c r="WW14" s="456"/>
      <c r="WX14" s="456"/>
      <c r="WY14" s="456"/>
      <c r="WZ14" s="456"/>
      <c r="XA14" s="456"/>
      <c r="XB14" s="456"/>
      <c r="XC14" s="456"/>
      <c r="XD14" s="456"/>
      <c r="XE14" s="456"/>
      <c r="XF14" s="456"/>
      <c r="XG14" s="456"/>
      <c r="XH14" s="456"/>
      <c r="XI14" s="456"/>
      <c r="XJ14" s="456"/>
      <c r="XK14" s="456"/>
      <c r="XL14" s="456"/>
      <c r="XM14" s="456"/>
      <c r="XN14" s="456"/>
      <c r="XO14" s="456"/>
      <c r="XP14" s="456"/>
      <c r="XQ14" s="456"/>
      <c r="XR14" s="456"/>
      <c r="XS14" s="456"/>
      <c r="XT14" s="456"/>
      <c r="XU14" s="456"/>
      <c r="XV14" s="456"/>
      <c r="XW14" s="456"/>
      <c r="XX14" s="456"/>
      <c r="XY14" s="456"/>
      <c r="XZ14" s="456"/>
      <c r="YA14" s="456"/>
      <c r="YB14" s="456"/>
      <c r="YC14" s="456"/>
      <c r="YD14" s="456"/>
      <c r="YE14" s="456"/>
      <c r="YF14" s="456"/>
      <c r="YG14" s="456"/>
      <c r="YH14" s="456"/>
      <c r="YI14" s="456"/>
      <c r="YJ14" s="456"/>
      <c r="YK14" s="456"/>
      <c r="YL14" s="456"/>
      <c r="YM14" s="456"/>
      <c r="YN14" s="456"/>
      <c r="YO14" s="456"/>
      <c r="YP14" s="456"/>
      <c r="YQ14" s="456"/>
      <c r="YR14" s="456"/>
      <c r="YS14" s="456"/>
      <c r="YT14" s="456"/>
      <c r="YU14" s="456"/>
      <c r="YV14" s="456"/>
      <c r="YW14" s="456"/>
      <c r="YX14" s="456"/>
      <c r="YY14" s="456"/>
      <c r="YZ14" s="456"/>
      <c r="ZA14" s="456"/>
      <c r="ZB14" s="456"/>
      <c r="ZC14" s="456"/>
      <c r="ZD14" s="456"/>
      <c r="ZE14" s="456"/>
      <c r="ZF14" s="456"/>
      <c r="ZG14" s="456"/>
      <c r="ZH14" s="456"/>
      <c r="ZI14" s="456"/>
      <c r="ZJ14" s="456"/>
      <c r="ZK14" s="456"/>
      <c r="ZL14" s="456"/>
      <c r="ZM14" s="456"/>
      <c r="ZN14" s="456"/>
      <c r="ZO14" s="456"/>
      <c r="ZP14" s="456"/>
      <c r="ZQ14" s="456"/>
      <c r="ZR14" s="456"/>
      <c r="ZS14" s="456"/>
      <c r="ZT14" s="456"/>
      <c r="ZU14" s="456"/>
      <c r="ZV14" s="456"/>
      <c r="ZW14" s="456"/>
      <c r="ZX14" s="456"/>
      <c r="ZY14" s="456"/>
      <c r="ZZ14" s="456"/>
      <c r="AAA14" s="456"/>
      <c r="AAB14" s="456"/>
      <c r="AAC14" s="456"/>
      <c r="AAD14" s="456"/>
      <c r="AAE14" s="456"/>
      <c r="AAF14" s="456"/>
      <c r="AAG14" s="456"/>
      <c r="AAH14" s="456"/>
      <c r="AAI14" s="456"/>
      <c r="AAJ14" s="456"/>
      <c r="AAK14" s="456"/>
      <c r="AAL14" s="456"/>
      <c r="AAM14" s="456"/>
      <c r="AAN14" s="456"/>
      <c r="AAO14" s="456"/>
      <c r="AAP14" s="456"/>
      <c r="AAQ14" s="456"/>
      <c r="AAR14" s="456"/>
      <c r="AAS14" s="456"/>
      <c r="AAT14" s="456"/>
      <c r="AAU14" s="456"/>
      <c r="AAV14" s="456"/>
      <c r="AAW14" s="456"/>
      <c r="AAX14" s="456"/>
      <c r="AAY14" s="456"/>
      <c r="AAZ14" s="456"/>
      <c r="ABA14" s="456"/>
      <c r="ABB14" s="456"/>
      <c r="ABC14" s="456"/>
      <c r="ABD14" s="456"/>
      <c r="ABE14" s="456"/>
      <c r="ABF14" s="456"/>
      <c r="ABG14" s="456"/>
      <c r="ABH14" s="456"/>
      <c r="ABI14" s="456"/>
      <c r="ABJ14" s="456"/>
      <c r="ABK14" s="456"/>
      <c r="ABL14" s="456"/>
      <c r="ABM14" s="456"/>
      <c r="ABN14" s="456"/>
      <c r="ABO14" s="456"/>
      <c r="ABP14" s="456"/>
      <c r="ABQ14" s="456"/>
      <c r="ABR14" s="456"/>
      <c r="ABS14" s="456"/>
      <c r="ABT14" s="456"/>
      <c r="ABU14" s="456"/>
      <c r="ABV14" s="456"/>
      <c r="ABW14" s="456"/>
      <c r="ABX14" s="456"/>
      <c r="ABY14" s="456"/>
      <c r="ABZ14" s="456"/>
      <c r="ACA14" s="456"/>
      <c r="ACB14" s="456"/>
      <c r="ACC14" s="456"/>
      <c r="ACD14" s="456"/>
      <c r="ACE14" s="456"/>
      <c r="ACF14" s="456"/>
      <c r="ACG14" s="456"/>
      <c r="ACH14" s="456"/>
      <c r="ACI14" s="456"/>
      <c r="ACJ14" s="456"/>
      <c r="ACK14" s="456"/>
      <c r="ACL14" s="456"/>
      <c r="ACM14" s="456"/>
      <c r="ACN14" s="456"/>
      <c r="ACO14" s="456"/>
      <c r="ACP14" s="456"/>
      <c r="ACQ14" s="456"/>
      <c r="ACR14" s="456"/>
      <c r="ACS14" s="456"/>
      <c r="ACT14" s="456"/>
      <c r="ACU14" s="456"/>
      <c r="ACV14" s="456"/>
      <c r="ACW14" s="456"/>
      <c r="ACX14" s="456"/>
      <c r="ACY14" s="456"/>
      <c r="ACZ14" s="456"/>
      <c r="ADA14" s="456"/>
      <c r="ADB14" s="456"/>
      <c r="ADC14" s="456"/>
      <c r="ADD14" s="456"/>
      <c r="ADE14" s="456"/>
      <c r="ADF14" s="456"/>
      <c r="ADG14" s="456"/>
      <c r="ADH14" s="456"/>
      <c r="ADI14" s="456"/>
      <c r="ADJ14" s="456"/>
      <c r="ADK14" s="456"/>
      <c r="ADL14" s="456"/>
      <c r="ADM14" s="456"/>
      <c r="ADN14" s="456"/>
      <c r="ADO14" s="456"/>
      <c r="ADP14" s="456"/>
      <c r="ADQ14" s="456"/>
      <c r="ADR14" s="456"/>
      <c r="ADS14" s="456"/>
      <c r="ADT14" s="456"/>
      <c r="ADU14" s="456"/>
      <c r="ADV14" s="456"/>
      <c r="ADW14" s="456"/>
      <c r="ADX14" s="456"/>
      <c r="ADY14" s="456"/>
      <c r="ADZ14" s="456"/>
      <c r="AEA14" s="456"/>
      <c r="AEB14" s="456"/>
      <c r="AEC14" s="456"/>
      <c r="AED14" s="456"/>
      <c r="AEE14" s="456"/>
      <c r="AEF14" s="456"/>
      <c r="AEG14" s="456"/>
      <c r="AEH14" s="456"/>
      <c r="AEI14" s="456"/>
      <c r="AEJ14" s="456"/>
      <c r="AEK14" s="456"/>
      <c r="AEL14" s="456"/>
      <c r="AEM14" s="456"/>
      <c r="AEN14" s="456"/>
      <c r="AEO14" s="456"/>
      <c r="AEP14" s="456"/>
      <c r="AEQ14" s="456"/>
      <c r="AER14" s="456"/>
      <c r="AES14" s="456"/>
      <c r="AET14" s="456"/>
      <c r="AEU14" s="456"/>
      <c r="AEV14" s="456"/>
      <c r="AEW14" s="456"/>
      <c r="AEX14" s="456"/>
      <c r="AEY14" s="456"/>
      <c r="AEZ14" s="456"/>
      <c r="AFA14" s="456"/>
      <c r="AFB14" s="456"/>
      <c r="AFC14" s="456"/>
      <c r="AFD14" s="456"/>
      <c r="AFE14" s="456"/>
      <c r="AFF14" s="456"/>
      <c r="AFG14" s="456"/>
      <c r="AFH14" s="456"/>
      <c r="AFI14" s="456"/>
      <c r="AFJ14" s="456"/>
      <c r="AFK14" s="456"/>
      <c r="AFL14" s="456"/>
      <c r="AFM14" s="456"/>
      <c r="AFN14" s="456"/>
      <c r="AFO14" s="456"/>
      <c r="AFP14" s="456"/>
      <c r="AFQ14" s="456"/>
      <c r="AFR14" s="456"/>
      <c r="AFS14" s="456"/>
      <c r="AFT14" s="456"/>
      <c r="AFU14" s="456"/>
      <c r="AFV14" s="456"/>
      <c r="AFW14" s="456"/>
      <c r="AFX14" s="456"/>
      <c r="AFY14" s="456"/>
      <c r="AFZ14" s="456"/>
      <c r="AGA14" s="456"/>
      <c r="AGB14" s="456"/>
      <c r="AGC14" s="456"/>
      <c r="AGD14" s="456"/>
      <c r="AGE14" s="456"/>
      <c r="AGF14" s="456"/>
      <c r="AGG14" s="456"/>
      <c r="AGH14" s="456"/>
      <c r="AGI14" s="456"/>
      <c r="AGJ14" s="456"/>
      <c r="AGK14" s="456"/>
      <c r="AGL14" s="456"/>
      <c r="AGM14" s="456"/>
      <c r="AGN14" s="456"/>
      <c r="AGO14" s="456"/>
      <c r="AGP14" s="456"/>
      <c r="AGQ14" s="456"/>
      <c r="AGR14" s="456"/>
      <c r="AGS14" s="456"/>
      <c r="AGT14" s="456"/>
      <c r="AGU14" s="456"/>
      <c r="AGV14" s="456"/>
      <c r="AGW14" s="456"/>
      <c r="AGX14" s="456"/>
      <c r="AGY14" s="456"/>
      <c r="AGZ14" s="456"/>
      <c r="AHA14" s="456"/>
      <c r="AHB14" s="456"/>
      <c r="AHC14" s="456"/>
      <c r="AHD14" s="456"/>
      <c r="AHE14" s="456"/>
      <c r="AHF14" s="456"/>
      <c r="AHG14" s="456"/>
      <c r="AHH14" s="456"/>
      <c r="AHI14" s="456"/>
      <c r="AHJ14" s="456"/>
      <c r="AHK14" s="456"/>
      <c r="AHL14" s="456"/>
      <c r="AHM14" s="456"/>
      <c r="AHN14" s="456"/>
      <c r="AHO14" s="456"/>
      <c r="AHP14" s="456"/>
      <c r="AHQ14" s="456"/>
      <c r="AHR14" s="456"/>
      <c r="AHS14" s="456"/>
      <c r="AHT14" s="456"/>
      <c r="AHU14" s="456"/>
      <c r="AHV14" s="456"/>
      <c r="AHW14" s="456"/>
      <c r="AHX14" s="456"/>
      <c r="AHY14" s="456"/>
      <c r="AHZ14" s="456"/>
      <c r="AIA14" s="456"/>
      <c r="AIB14" s="456"/>
      <c r="AIC14" s="456"/>
      <c r="AID14" s="456"/>
      <c r="AIE14" s="456"/>
      <c r="AIF14" s="456"/>
      <c r="AIG14" s="456"/>
      <c r="AIH14" s="456"/>
      <c r="AII14" s="456"/>
      <c r="AIJ14" s="456"/>
      <c r="AIK14" s="456"/>
      <c r="AIL14" s="456"/>
      <c r="AIM14" s="456"/>
      <c r="AIN14" s="456"/>
      <c r="AIO14" s="456"/>
      <c r="AIP14" s="456"/>
      <c r="AIQ14" s="456"/>
      <c r="AIR14" s="456"/>
      <c r="AIS14" s="456"/>
      <c r="AIT14" s="456"/>
      <c r="AIU14" s="456"/>
      <c r="AIV14" s="456"/>
      <c r="AIW14" s="456"/>
      <c r="AIX14" s="456"/>
      <c r="AIY14" s="456"/>
      <c r="AIZ14" s="456"/>
      <c r="AJA14" s="456"/>
      <c r="AJB14" s="456"/>
      <c r="AJC14" s="456"/>
      <c r="AJD14" s="456"/>
      <c r="AJE14" s="456"/>
      <c r="AJF14" s="456"/>
      <c r="AJG14" s="456"/>
      <c r="AJH14" s="456"/>
      <c r="AJI14" s="456"/>
      <c r="AJJ14" s="456"/>
      <c r="AJK14" s="456"/>
      <c r="AJL14" s="456"/>
      <c r="AJM14" s="456"/>
      <c r="AJN14" s="456"/>
      <c r="AJO14" s="456"/>
      <c r="AJP14" s="456"/>
      <c r="AJQ14" s="456"/>
      <c r="AJR14" s="456"/>
      <c r="AJS14" s="456"/>
      <c r="AJT14" s="456"/>
      <c r="AJU14" s="456"/>
      <c r="AJV14" s="456"/>
      <c r="AJW14" s="456"/>
      <c r="AJX14" s="456"/>
      <c r="AJY14" s="456"/>
      <c r="AJZ14" s="456"/>
      <c r="AKA14" s="456"/>
      <c r="AKB14" s="456"/>
      <c r="AKC14" s="456"/>
      <c r="AKD14" s="456"/>
      <c r="AKE14" s="456"/>
      <c r="AKF14" s="456"/>
      <c r="AKG14" s="456"/>
      <c r="AKH14" s="456"/>
      <c r="AKI14" s="456"/>
      <c r="AKJ14" s="456"/>
      <c r="AKK14" s="456"/>
      <c r="AKL14" s="456"/>
      <c r="AKM14" s="456"/>
      <c r="AKN14" s="456"/>
      <c r="AKO14" s="456"/>
      <c r="AKP14" s="456"/>
      <c r="AKQ14" s="456"/>
      <c r="AKR14" s="456"/>
      <c r="AKS14" s="456"/>
      <c r="AKT14" s="456"/>
      <c r="AKU14" s="456"/>
      <c r="AKV14" s="456"/>
      <c r="AKW14" s="456"/>
      <c r="AKX14" s="456"/>
      <c r="AKY14" s="456"/>
      <c r="AKZ14" s="456"/>
      <c r="ALA14" s="456"/>
      <c r="ALB14" s="456"/>
      <c r="ALC14" s="456"/>
      <c r="ALD14" s="456"/>
      <c r="ALE14" s="456"/>
      <c r="ALF14" s="456"/>
      <c r="ALG14" s="456"/>
      <c r="ALH14" s="456"/>
      <c r="ALI14" s="456"/>
      <c r="ALJ14" s="456"/>
      <c r="ALK14" s="456"/>
      <c r="ALL14" s="456"/>
      <c r="ALM14" s="456"/>
      <c r="ALN14" s="456"/>
      <c r="ALO14" s="456"/>
      <c r="ALP14" s="456"/>
      <c r="ALQ14" s="456"/>
      <c r="ALR14" s="456"/>
      <c r="ALS14" s="456"/>
      <c r="ALT14" s="456"/>
      <c r="ALU14" s="456"/>
      <c r="ALV14" s="456"/>
      <c r="ALW14" s="456"/>
      <c r="ALX14" s="456"/>
      <c r="ALY14" s="456"/>
      <c r="ALZ14" s="456"/>
      <c r="AMA14" s="456"/>
      <c r="AMB14" s="456"/>
      <c r="AMC14" s="456"/>
      <c r="AMD14" s="456"/>
      <c r="AME14" s="456"/>
      <c r="AMF14" s="456"/>
      <c r="AMG14" s="456"/>
      <c r="AMH14" s="456"/>
      <c r="AMI14" s="456"/>
      <c r="AMJ14" s="456"/>
      <c r="AMK14" s="456"/>
      <c r="AML14" s="456"/>
      <c r="AMM14" s="456"/>
      <c r="AMN14" s="456"/>
      <c r="AMO14" s="456"/>
      <c r="AMP14" s="456"/>
      <c r="AMQ14" s="456"/>
      <c r="AMR14" s="456"/>
      <c r="AMS14" s="456"/>
      <c r="AMT14" s="456"/>
      <c r="AMU14" s="456"/>
      <c r="AMV14" s="456"/>
      <c r="AMW14" s="456"/>
      <c r="AMX14" s="456"/>
      <c r="AMY14" s="456"/>
      <c r="AMZ14" s="456"/>
      <c r="ANA14" s="456"/>
      <c r="ANB14" s="456"/>
      <c r="ANC14" s="456"/>
      <c r="AND14" s="456"/>
      <c r="ANE14" s="456"/>
      <c r="ANF14" s="456"/>
      <c r="ANG14" s="456"/>
      <c r="ANH14" s="456"/>
      <c r="ANI14" s="456"/>
      <c r="ANJ14" s="456"/>
      <c r="ANK14" s="456"/>
      <c r="ANL14" s="456"/>
      <c r="ANM14" s="456"/>
      <c r="ANN14" s="456"/>
      <c r="ANO14" s="456"/>
      <c r="ANP14" s="456"/>
      <c r="ANQ14" s="456"/>
      <c r="ANR14" s="456"/>
      <c r="ANS14" s="456"/>
      <c r="ANT14" s="456"/>
      <c r="ANU14" s="456"/>
      <c r="ANV14" s="456"/>
      <c r="ANW14" s="456"/>
      <c r="ANX14" s="456"/>
      <c r="ANY14" s="456"/>
      <c r="ANZ14" s="456"/>
      <c r="AOA14" s="456"/>
      <c r="AOB14" s="456"/>
      <c r="AOC14" s="456"/>
      <c r="AOD14" s="456"/>
      <c r="AOE14" s="456"/>
      <c r="AOF14" s="456"/>
      <c r="AOG14" s="456"/>
      <c r="AOH14" s="456"/>
      <c r="AOI14" s="456"/>
      <c r="AOJ14" s="456"/>
      <c r="AOK14" s="456"/>
      <c r="AOL14" s="456"/>
      <c r="AOM14" s="456"/>
      <c r="AON14" s="456"/>
      <c r="AOO14" s="456"/>
      <c r="AOP14" s="456"/>
      <c r="AOQ14" s="456"/>
      <c r="AOR14" s="456"/>
      <c r="AOS14" s="456"/>
      <c r="AOT14" s="456"/>
      <c r="AOU14" s="456"/>
      <c r="AOV14" s="456"/>
      <c r="AOW14" s="456"/>
      <c r="AOX14" s="456"/>
      <c r="AOY14" s="456"/>
      <c r="AOZ14" s="456"/>
      <c r="APA14" s="456"/>
      <c r="APB14" s="456"/>
      <c r="APC14" s="456"/>
      <c r="APD14" s="456"/>
      <c r="APE14" s="456"/>
      <c r="APF14" s="456"/>
      <c r="APG14" s="456"/>
      <c r="APH14" s="456"/>
      <c r="API14" s="456"/>
      <c r="APJ14" s="456"/>
      <c r="APK14" s="456"/>
      <c r="APL14" s="456"/>
      <c r="APM14" s="456"/>
      <c r="APN14" s="456"/>
      <c r="APO14" s="456"/>
      <c r="APP14" s="456"/>
      <c r="APQ14" s="456"/>
      <c r="APR14" s="456"/>
      <c r="APS14" s="456"/>
      <c r="APT14" s="456"/>
      <c r="APU14" s="456"/>
      <c r="APV14" s="456"/>
      <c r="APW14" s="456"/>
      <c r="APX14" s="456"/>
      <c r="APY14" s="456"/>
      <c r="APZ14" s="456"/>
      <c r="AQA14" s="456"/>
      <c r="AQB14" s="456"/>
      <c r="AQC14" s="456"/>
      <c r="AQD14" s="456"/>
      <c r="AQE14" s="456"/>
      <c r="AQF14" s="456"/>
      <c r="AQG14" s="456"/>
      <c r="AQH14" s="456"/>
      <c r="AQI14" s="456"/>
      <c r="AQJ14" s="456"/>
      <c r="AQK14" s="456"/>
      <c r="AQL14" s="456"/>
      <c r="AQM14" s="456"/>
      <c r="AQN14" s="456"/>
      <c r="AQO14" s="456"/>
      <c r="AQP14" s="456"/>
      <c r="AQQ14" s="456"/>
      <c r="AQR14" s="456"/>
      <c r="AQS14" s="456"/>
      <c r="AQT14" s="456"/>
      <c r="AQU14" s="456"/>
      <c r="AQV14" s="456"/>
      <c r="AQW14" s="456"/>
      <c r="AQX14" s="456"/>
      <c r="AQY14" s="456"/>
      <c r="AQZ14" s="456"/>
      <c r="ARA14" s="456"/>
      <c r="ARB14" s="456"/>
      <c r="ARC14" s="456"/>
      <c r="ARD14" s="456"/>
      <c r="ARE14" s="456"/>
      <c r="ARF14" s="456"/>
      <c r="ARG14" s="456"/>
      <c r="ARH14" s="456"/>
      <c r="ARI14" s="456"/>
      <c r="ARJ14" s="456"/>
      <c r="ARK14" s="456"/>
      <c r="ARL14" s="456"/>
      <c r="ARM14" s="456"/>
      <c r="ARN14" s="456"/>
      <c r="ARO14" s="456"/>
      <c r="ARP14" s="456"/>
      <c r="ARQ14" s="456"/>
      <c r="ARR14" s="456"/>
      <c r="ARS14" s="456"/>
      <c r="ART14" s="456"/>
      <c r="ARU14" s="456"/>
      <c r="ARV14" s="456"/>
      <c r="ARW14" s="456"/>
      <c r="ARX14" s="456"/>
      <c r="ARY14" s="456"/>
      <c r="ARZ14" s="456"/>
      <c r="ASA14" s="456"/>
      <c r="ASB14" s="456"/>
      <c r="ASC14" s="456"/>
      <c r="ASD14" s="456"/>
      <c r="ASE14" s="456"/>
      <c r="ASF14" s="456"/>
      <c r="ASG14" s="456"/>
      <c r="ASH14" s="456"/>
      <c r="ASI14" s="456"/>
      <c r="ASJ14" s="456"/>
      <c r="ASK14" s="456"/>
      <c r="ASL14" s="456"/>
      <c r="ASM14" s="456"/>
      <c r="ASN14" s="456"/>
      <c r="ASO14" s="456"/>
      <c r="ASP14" s="456"/>
      <c r="ASQ14" s="456"/>
      <c r="ASR14" s="456"/>
      <c r="ASS14" s="456"/>
      <c r="AST14" s="456"/>
      <c r="ASU14" s="456"/>
      <c r="ASV14" s="456"/>
      <c r="ASW14" s="456"/>
      <c r="ASX14" s="456"/>
      <c r="ASY14" s="456"/>
      <c r="ASZ14" s="456"/>
      <c r="ATA14" s="456"/>
      <c r="ATB14" s="456"/>
      <c r="ATC14" s="456"/>
      <c r="ATD14" s="456"/>
      <c r="ATE14" s="456"/>
      <c r="ATF14" s="456"/>
      <c r="ATG14" s="456"/>
      <c r="ATH14" s="456"/>
      <c r="ATI14" s="456"/>
      <c r="ATJ14" s="456"/>
      <c r="ATK14" s="456"/>
      <c r="ATL14" s="456"/>
      <c r="ATM14" s="456"/>
      <c r="ATN14" s="456"/>
      <c r="ATO14" s="456"/>
      <c r="ATP14" s="456"/>
      <c r="ATQ14" s="456"/>
      <c r="ATR14" s="456"/>
      <c r="ATS14" s="456"/>
      <c r="ATT14" s="456"/>
      <c r="ATU14" s="456"/>
      <c r="ATV14" s="456"/>
      <c r="ATW14" s="456"/>
      <c r="ATX14" s="456"/>
      <c r="ATY14" s="456"/>
      <c r="ATZ14" s="456"/>
      <c r="AUA14" s="456"/>
      <c r="AUB14" s="456"/>
      <c r="AUC14" s="456"/>
      <c r="AUD14" s="456"/>
      <c r="AUE14" s="456"/>
      <c r="AUF14" s="456"/>
      <c r="AUG14" s="456"/>
      <c r="AUH14" s="456"/>
      <c r="AUI14" s="456"/>
      <c r="AUJ14" s="456"/>
      <c r="AUK14" s="456"/>
      <c r="AUL14" s="456"/>
      <c r="AUM14" s="456"/>
      <c r="AUN14" s="456"/>
      <c r="AUO14" s="456"/>
      <c r="AUP14" s="456"/>
      <c r="AUQ14" s="456"/>
      <c r="AUR14" s="456"/>
      <c r="AUS14" s="456"/>
      <c r="AUT14" s="456"/>
      <c r="AUU14" s="456"/>
      <c r="AUV14" s="456"/>
      <c r="AUW14" s="456"/>
      <c r="AUX14" s="456"/>
      <c r="AUY14" s="456"/>
      <c r="AUZ14" s="456"/>
      <c r="AVA14" s="456"/>
      <c r="AVB14" s="456"/>
      <c r="AVC14" s="456"/>
      <c r="AVD14" s="456"/>
      <c r="AVE14" s="456"/>
      <c r="AVF14" s="456"/>
      <c r="AVG14" s="456"/>
      <c r="AVH14" s="456"/>
      <c r="AVI14" s="456"/>
      <c r="AVJ14" s="456"/>
      <c r="AVK14" s="456"/>
      <c r="AVL14" s="456"/>
      <c r="AVM14" s="456"/>
      <c r="AVN14" s="456"/>
      <c r="AVO14" s="456"/>
      <c r="AVP14" s="456"/>
      <c r="AVQ14" s="456"/>
      <c r="AVR14" s="456"/>
      <c r="AVS14" s="456"/>
      <c r="AVT14" s="456"/>
      <c r="AVU14" s="456"/>
      <c r="AVV14" s="456"/>
      <c r="AVW14" s="456"/>
      <c r="AVX14" s="456"/>
      <c r="AVY14" s="456"/>
      <c r="AVZ14" s="456"/>
      <c r="AWA14" s="456"/>
      <c r="AWB14" s="456"/>
      <c r="AWC14" s="456"/>
      <c r="AWD14" s="456"/>
      <c r="AWE14" s="456"/>
      <c r="AWF14" s="456"/>
      <c r="AWG14" s="456"/>
      <c r="AWH14" s="456"/>
      <c r="AWI14" s="456"/>
      <c r="AWJ14" s="456"/>
      <c r="AWK14" s="456"/>
      <c r="AWL14" s="456"/>
      <c r="AWM14" s="456"/>
      <c r="AWN14" s="456"/>
      <c r="AWO14" s="456"/>
      <c r="AWP14" s="456"/>
      <c r="AWQ14" s="456"/>
      <c r="AWR14" s="456"/>
      <c r="AWS14" s="456"/>
      <c r="AWT14" s="456"/>
      <c r="AWU14" s="456"/>
      <c r="AWV14" s="456"/>
      <c r="AWW14" s="456"/>
      <c r="AWX14" s="456"/>
      <c r="AWY14" s="456"/>
      <c r="AWZ14" s="456"/>
      <c r="AXA14" s="456"/>
      <c r="AXB14" s="456"/>
      <c r="AXC14" s="456"/>
      <c r="AXD14" s="456"/>
      <c r="AXE14" s="456"/>
      <c r="AXF14" s="456"/>
      <c r="AXG14" s="456"/>
      <c r="AXH14" s="456"/>
      <c r="AXI14" s="456"/>
      <c r="AXJ14" s="456"/>
      <c r="AXK14" s="456"/>
      <c r="AXL14" s="456"/>
      <c r="AXM14" s="456"/>
      <c r="AXN14" s="456"/>
      <c r="AXO14" s="456"/>
      <c r="AXP14" s="456"/>
      <c r="AXQ14" s="456"/>
      <c r="AXR14" s="456"/>
      <c r="AXS14" s="456"/>
      <c r="AXT14" s="456"/>
      <c r="AXU14" s="456"/>
      <c r="AXV14" s="456"/>
      <c r="AXW14" s="456"/>
      <c r="AXX14" s="456"/>
      <c r="AXY14" s="456"/>
      <c r="AXZ14" s="456"/>
      <c r="AYA14" s="456"/>
      <c r="AYB14" s="456"/>
      <c r="AYC14" s="456"/>
      <c r="AYD14" s="456"/>
      <c r="AYE14" s="456"/>
      <c r="AYF14" s="456"/>
      <c r="AYG14" s="456"/>
      <c r="AYH14" s="456"/>
      <c r="AYI14" s="456"/>
      <c r="AYJ14" s="456"/>
      <c r="AYK14" s="456"/>
      <c r="AYL14" s="456"/>
      <c r="AYM14" s="456"/>
      <c r="AYN14" s="456"/>
      <c r="AYO14" s="456"/>
      <c r="AYP14" s="456"/>
      <c r="AYQ14" s="456"/>
      <c r="AYR14" s="456"/>
      <c r="AYS14" s="456"/>
      <c r="AYT14" s="456"/>
      <c r="AYU14" s="456"/>
      <c r="AYV14" s="456"/>
      <c r="AYW14" s="456"/>
      <c r="AYX14" s="456"/>
      <c r="AYY14" s="456"/>
      <c r="AYZ14" s="456"/>
      <c r="AZA14" s="456"/>
      <c r="AZB14" s="456"/>
      <c r="AZC14" s="456"/>
      <c r="AZD14" s="456"/>
      <c r="AZE14" s="456"/>
      <c r="AZF14" s="456"/>
      <c r="AZG14" s="456"/>
      <c r="AZH14" s="456"/>
      <c r="AZI14" s="456"/>
      <c r="AZJ14" s="456"/>
      <c r="AZK14" s="456"/>
      <c r="AZL14" s="456"/>
      <c r="AZM14" s="456"/>
      <c r="AZN14" s="456"/>
      <c r="AZO14" s="456"/>
      <c r="AZP14" s="456"/>
      <c r="AZQ14" s="456"/>
      <c r="AZR14" s="456"/>
      <c r="AZS14" s="456"/>
      <c r="AZT14" s="456"/>
      <c r="AZU14" s="456"/>
      <c r="AZV14" s="456"/>
      <c r="AZW14" s="456"/>
      <c r="AZX14" s="456"/>
      <c r="AZY14" s="456"/>
      <c r="AZZ14" s="456"/>
      <c r="BAA14" s="456"/>
      <c r="BAB14" s="456"/>
      <c r="BAC14" s="456"/>
      <c r="BAD14" s="456"/>
      <c r="BAE14" s="456"/>
      <c r="BAF14" s="456"/>
      <c r="BAG14" s="456"/>
      <c r="BAH14" s="456"/>
      <c r="BAI14" s="456"/>
      <c r="BAJ14" s="456"/>
      <c r="BAK14" s="456"/>
      <c r="BAL14" s="456"/>
      <c r="BAM14" s="456"/>
      <c r="BAN14" s="456"/>
      <c r="BAO14" s="456"/>
      <c r="BAP14" s="456"/>
      <c r="BAQ14" s="456"/>
      <c r="BAR14" s="456"/>
      <c r="BAS14" s="456"/>
      <c r="BAT14" s="456"/>
      <c r="BAU14" s="456"/>
      <c r="BAV14" s="456"/>
      <c r="BAW14" s="456"/>
      <c r="BAX14" s="456"/>
      <c r="BAY14" s="456"/>
      <c r="BAZ14" s="456"/>
      <c r="BBA14" s="456"/>
      <c r="BBB14" s="456"/>
      <c r="BBC14" s="456"/>
      <c r="BBD14" s="456"/>
      <c r="BBE14" s="456"/>
      <c r="BBF14" s="456"/>
      <c r="BBG14" s="456"/>
      <c r="BBH14" s="456"/>
      <c r="BBI14" s="456"/>
      <c r="BBJ14" s="456"/>
      <c r="BBK14" s="456"/>
      <c r="BBL14" s="456"/>
      <c r="BBM14" s="456"/>
      <c r="BBN14" s="456"/>
      <c r="BBO14" s="456"/>
      <c r="BBP14" s="456"/>
      <c r="BBQ14" s="456"/>
      <c r="BBR14" s="456"/>
      <c r="BBS14" s="456"/>
      <c r="BBT14" s="456"/>
      <c r="BBU14" s="456"/>
      <c r="BBV14" s="456"/>
      <c r="BBW14" s="456"/>
      <c r="BBX14" s="456"/>
      <c r="BBY14" s="456"/>
      <c r="BBZ14" s="456"/>
      <c r="BCA14" s="456"/>
      <c r="BCB14" s="456"/>
      <c r="BCC14" s="456"/>
      <c r="BCD14" s="456"/>
      <c r="BCE14" s="456"/>
      <c r="BCF14" s="456"/>
      <c r="BCG14" s="456"/>
      <c r="BCH14" s="456"/>
      <c r="BCI14" s="456"/>
      <c r="BCJ14" s="456"/>
      <c r="BCK14" s="456"/>
      <c r="BCL14" s="456"/>
      <c r="BCM14" s="456"/>
      <c r="BCN14" s="456"/>
      <c r="BCO14" s="456"/>
      <c r="BCP14" s="456"/>
      <c r="BCQ14" s="456"/>
      <c r="BCR14" s="456"/>
      <c r="BCS14" s="456"/>
      <c r="BCT14" s="456"/>
      <c r="BCU14" s="456"/>
      <c r="BCV14" s="456"/>
      <c r="BCW14" s="456"/>
      <c r="BCX14" s="456"/>
      <c r="BCY14" s="456"/>
      <c r="BCZ14" s="456"/>
      <c r="BDA14" s="456"/>
      <c r="BDB14" s="456"/>
      <c r="BDC14" s="456"/>
      <c r="BDD14" s="456"/>
      <c r="BDE14" s="456"/>
      <c r="BDF14" s="456"/>
      <c r="BDG14" s="456"/>
      <c r="BDH14" s="456"/>
      <c r="BDI14" s="456"/>
      <c r="BDJ14" s="456"/>
      <c r="BDK14" s="456"/>
      <c r="BDL14" s="456"/>
      <c r="BDM14" s="456"/>
      <c r="BDN14" s="456"/>
      <c r="BDO14" s="456"/>
      <c r="BDP14" s="456"/>
      <c r="BDQ14" s="456"/>
      <c r="BDR14" s="456"/>
      <c r="BDS14" s="456"/>
      <c r="BDT14" s="456"/>
      <c r="BDU14" s="456"/>
      <c r="BDV14" s="456"/>
      <c r="BDW14" s="456"/>
      <c r="BDX14" s="456"/>
      <c r="BDY14" s="456"/>
      <c r="BDZ14" s="456"/>
      <c r="BEA14" s="456"/>
      <c r="BEB14" s="456"/>
      <c r="BEC14" s="456"/>
      <c r="BED14" s="456"/>
      <c r="BEE14" s="456"/>
      <c r="BEF14" s="456"/>
      <c r="BEG14" s="456"/>
      <c r="BEH14" s="456"/>
      <c r="BEI14" s="456"/>
      <c r="BEJ14" s="456"/>
      <c r="BEK14" s="456"/>
      <c r="BEL14" s="456"/>
      <c r="BEM14" s="456"/>
      <c r="BEN14" s="456"/>
      <c r="BEO14" s="456"/>
      <c r="BEP14" s="456"/>
      <c r="BEQ14" s="456"/>
      <c r="BER14" s="456"/>
      <c r="BES14" s="456"/>
      <c r="BET14" s="456"/>
      <c r="BEU14" s="456"/>
      <c r="BEV14" s="456"/>
      <c r="BEW14" s="456"/>
      <c r="BEX14" s="456"/>
      <c r="BEY14" s="456"/>
      <c r="BEZ14" s="456"/>
      <c r="BFA14" s="456"/>
      <c r="BFB14" s="456"/>
      <c r="BFC14" s="456"/>
      <c r="BFD14" s="456"/>
      <c r="BFE14" s="456"/>
      <c r="BFF14" s="456"/>
      <c r="BFG14" s="456"/>
      <c r="BFH14" s="456"/>
      <c r="BFI14" s="456"/>
      <c r="BFJ14" s="456"/>
      <c r="BFK14" s="456"/>
      <c r="BFL14" s="456"/>
      <c r="BFM14" s="456"/>
      <c r="BFN14" s="456"/>
      <c r="BFO14" s="456"/>
      <c r="BFP14" s="456"/>
      <c r="BFQ14" s="456"/>
      <c r="BFR14" s="456"/>
      <c r="BFS14" s="456"/>
      <c r="BFT14" s="456"/>
      <c r="BFU14" s="456"/>
      <c r="BFV14" s="456"/>
      <c r="BFW14" s="456"/>
      <c r="BFX14" s="456"/>
      <c r="BFY14" s="456"/>
      <c r="BFZ14" s="456"/>
      <c r="BGA14" s="456"/>
      <c r="BGB14" s="456"/>
      <c r="BGC14" s="456"/>
      <c r="BGD14" s="456"/>
      <c r="BGE14" s="456"/>
      <c r="BGF14" s="456"/>
      <c r="BGG14" s="456"/>
      <c r="BGH14" s="456"/>
      <c r="BGI14" s="456"/>
      <c r="BGJ14" s="456"/>
      <c r="BGK14" s="456"/>
      <c r="BGL14" s="456"/>
      <c r="BGM14" s="456"/>
      <c r="BGN14" s="456"/>
      <c r="BGO14" s="456"/>
      <c r="BGP14" s="456"/>
      <c r="BGQ14" s="456"/>
      <c r="BGR14" s="456"/>
      <c r="BGS14" s="456"/>
      <c r="BGT14" s="456"/>
      <c r="BGU14" s="456"/>
      <c r="BGV14" s="456"/>
      <c r="BGW14" s="456"/>
      <c r="BGX14" s="456"/>
      <c r="BGY14" s="456"/>
      <c r="BGZ14" s="456"/>
      <c r="BHA14" s="456"/>
      <c r="BHB14" s="456"/>
      <c r="BHC14" s="456"/>
      <c r="BHD14" s="456"/>
      <c r="BHE14" s="456"/>
      <c r="BHF14" s="456"/>
      <c r="BHG14" s="456"/>
      <c r="BHH14" s="456"/>
      <c r="BHI14" s="456"/>
      <c r="BHJ14" s="456"/>
      <c r="BHK14" s="456"/>
      <c r="BHL14" s="456"/>
      <c r="BHM14" s="456"/>
      <c r="BHN14" s="456"/>
      <c r="BHO14" s="456"/>
      <c r="BHP14" s="456"/>
      <c r="BHQ14" s="456"/>
      <c r="BHR14" s="456"/>
      <c r="BHS14" s="456"/>
      <c r="BHT14" s="456"/>
      <c r="BHU14" s="456"/>
      <c r="BHV14" s="456"/>
      <c r="BHW14" s="456"/>
      <c r="BHX14" s="456"/>
      <c r="BHY14" s="456"/>
      <c r="BHZ14" s="456"/>
      <c r="BIA14" s="456"/>
      <c r="BIB14" s="456"/>
      <c r="BIC14" s="456"/>
      <c r="BID14" s="456"/>
      <c r="BIE14" s="456"/>
      <c r="BIF14" s="456"/>
      <c r="BIG14" s="456"/>
      <c r="BIH14" s="456"/>
      <c r="BII14" s="456"/>
      <c r="BIJ14" s="456"/>
      <c r="BIK14" s="456"/>
      <c r="BIL14" s="456"/>
      <c r="BIM14" s="456"/>
      <c r="BIN14" s="456"/>
      <c r="BIO14" s="456"/>
      <c r="BIP14" s="456"/>
      <c r="BIQ14" s="456"/>
      <c r="BIR14" s="456"/>
      <c r="BIS14" s="456"/>
      <c r="BIT14" s="456"/>
      <c r="BIU14" s="456"/>
      <c r="BIV14" s="456"/>
      <c r="BIW14" s="456"/>
      <c r="BIX14" s="456"/>
      <c r="BIY14" s="456"/>
      <c r="BIZ14" s="456"/>
      <c r="BJA14" s="456"/>
      <c r="BJB14" s="456"/>
      <c r="BJC14" s="456"/>
      <c r="BJD14" s="456"/>
      <c r="BJE14" s="456"/>
      <c r="BJF14" s="456"/>
      <c r="BJG14" s="456"/>
      <c r="BJH14" s="456"/>
      <c r="BJI14" s="456"/>
      <c r="BJJ14" s="456"/>
      <c r="BJK14" s="456"/>
      <c r="BJL14" s="456"/>
      <c r="BJM14" s="456"/>
      <c r="BJN14" s="456"/>
      <c r="BJO14" s="456"/>
      <c r="BJP14" s="456"/>
      <c r="BJQ14" s="456"/>
      <c r="BJR14" s="456"/>
      <c r="BJS14" s="456"/>
      <c r="BJT14" s="456"/>
      <c r="BJU14" s="456"/>
      <c r="BJV14" s="456"/>
      <c r="BJW14" s="456"/>
      <c r="BJX14" s="456"/>
      <c r="BJY14" s="456"/>
      <c r="BJZ14" s="456"/>
      <c r="BKA14" s="456"/>
      <c r="BKB14" s="456"/>
      <c r="BKC14" s="456"/>
      <c r="BKD14" s="456"/>
      <c r="BKE14" s="456"/>
      <c r="BKF14" s="456"/>
      <c r="BKG14" s="456"/>
      <c r="BKH14" s="456"/>
      <c r="BKI14" s="456"/>
      <c r="BKJ14" s="456"/>
      <c r="BKK14" s="456"/>
      <c r="BKL14" s="456"/>
      <c r="BKM14" s="456"/>
      <c r="BKN14" s="456"/>
      <c r="BKO14" s="456"/>
      <c r="BKP14" s="456"/>
      <c r="BKQ14" s="456"/>
      <c r="BKR14" s="456"/>
      <c r="BKS14" s="456"/>
      <c r="BKT14" s="456"/>
      <c r="BKU14" s="456"/>
      <c r="BKV14" s="456"/>
      <c r="BKW14" s="456"/>
      <c r="BKX14" s="456"/>
      <c r="BKY14" s="456"/>
      <c r="BKZ14" s="456"/>
      <c r="BLA14" s="456"/>
      <c r="BLB14" s="456"/>
      <c r="BLC14" s="456"/>
      <c r="BLD14" s="456"/>
      <c r="BLE14" s="456"/>
      <c r="BLF14" s="456"/>
      <c r="BLG14" s="456"/>
      <c r="BLH14" s="456"/>
      <c r="BLI14" s="456"/>
      <c r="BLJ14" s="456"/>
      <c r="BLK14" s="456"/>
      <c r="BLL14" s="456"/>
      <c r="BLM14" s="456"/>
      <c r="BLN14" s="456"/>
      <c r="BLO14" s="456"/>
      <c r="BLP14" s="456"/>
      <c r="BLQ14" s="456"/>
      <c r="BLR14" s="456"/>
      <c r="BLS14" s="456"/>
      <c r="BLT14" s="456"/>
      <c r="BLU14" s="456"/>
      <c r="BLV14" s="456"/>
      <c r="BLW14" s="456"/>
      <c r="BLX14" s="456"/>
      <c r="BLY14" s="456"/>
      <c r="BLZ14" s="456"/>
      <c r="BMA14" s="456"/>
      <c r="BMB14" s="456"/>
      <c r="BMC14" s="456"/>
      <c r="BMD14" s="456"/>
      <c r="BME14" s="456"/>
      <c r="BMF14" s="456"/>
      <c r="BMG14" s="456"/>
      <c r="BMH14" s="456"/>
      <c r="BMI14" s="456"/>
      <c r="BMJ14" s="456"/>
      <c r="BMK14" s="456"/>
      <c r="BML14" s="456"/>
      <c r="BMM14" s="456"/>
      <c r="BMN14" s="456"/>
      <c r="BMO14" s="456"/>
      <c r="BMP14" s="456"/>
      <c r="BMQ14" s="456"/>
      <c r="BMR14" s="456"/>
      <c r="BMS14" s="456"/>
      <c r="BMT14" s="456"/>
      <c r="BMU14" s="456"/>
      <c r="BMV14" s="456"/>
      <c r="BMW14" s="456"/>
      <c r="BMX14" s="456"/>
      <c r="BMY14" s="456"/>
      <c r="BMZ14" s="456"/>
      <c r="BNA14" s="456"/>
      <c r="BNB14" s="456"/>
      <c r="BNC14" s="456"/>
      <c r="BND14" s="456"/>
      <c r="BNE14" s="456"/>
      <c r="BNF14" s="456"/>
      <c r="BNG14" s="456"/>
      <c r="BNH14" s="456"/>
      <c r="BNI14" s="456"/>
      <c r="BNJ14" s="456"/>
      <c r="BNK14" s="456"/>
      <c r="BNL14" s="456"/>
      <c r="BNM14" s="456"/>
      <c r="BNN14" s="456"/>
      <c r="BNO14" s="456"/>
      <c r="BNP14" s="456"/>
      <c r="BNQ14" s="456"/>
      <c r="BNR14" s="456"/>
      <c r="BNS14" s="456"/>
      <c r="BNT14" s="456"/>
      <c r="BNU14" s="456"/>
      <c r="BNV14" s="456"/>
      <c r="BNW14" s="456"/>
      <c r="BNX14" s="456"/>
      <c r="BNY14" s="456"/>
      <c r="BNZ14" s="456"/>
      <c r="BOA14" s="456"/>
      <c r="BOB14" s="456"/>
      <c r="BOC14" s="456"/>
      <c r="BOD14" s="456"/>
      <c r="BOE14" s="456"/>
      <c r="BOF14" s="456"/>
      <c r="BOG14" s="456"/>
      <c r="BOH14" s="456"/>
      <c r="BOI14" s="456"/>
      <c r="BOJ14" s="456"/>
      <c r="BOK14" s="456"/>
      <c r="BOL14" s="456"/>
      <c r="BOM14" s="456"/>
      <c r="BON14" s="456"/>
      <c r="BOO14" s="456"/>
      <c r="BOP14" s="456"/>
      <c r="BOQ14" s="456"/>
      <c r="BOR14" s="456"/>
      <c r="BOS14" s="456"/>
      <c r="BOT14" s="456"/>
      <c r="BOU14" s="456"/>
      <c r="BOV14" s="456"/>
      <c r="BOW14" s="456"/>
      <c r="BOX14" s="456"/>
      <c r="BOY14" s="456"/>
      <c r="BOZ14" s="456"/>
      <c r="BPA14" s="456"/>
      <c r="BPB14" s="456"/>
      <c r="BPC14" s="456"/>
      <c r="BPD14" s="456"/>
      <c r="BPE14" s="456"/>
      <c r="BPF14" s="456"/>
      <c r="BPG14" s="456"/>
      <c r="BPH14" s="456"/>
      <c r="BPI14" s="456"/>
      <c r="BPJ14" s="456"/>
      <c r="BPK14" s="456"/>
      <c r="BPL14" s="456"/>
      <c r="BPM14" s="456"/>
      <c r="BPN14" s="456"/>
      <c r="BPO14" s="456"/>
      <c r="BPP14" s="456"/>
      <c r="BPQ14" s="456"/>
      <c r="BPR14" s="456"/>
      <c r="BPS14" s="456"/>
      <c r="BPT14" s="456"/>
      <c r="BPU14" s="456"/>
      <c r="BPV14" s="456"/>
      <c r="BPW14" s="456"/>
      <c r="BPX14" s="456"/>
      <c r="BPY14" s="456"/>
      <c r="BPZ14" s="456"/>
      <c r="BQA14" s="456"/>
      <c r="BQB14" s="456"/>
      <c r="BQC14" s="456"/>
      <c r="BQD14" s="456"/>
      <c r="BQE14" s="456"/>
      <c r="BQF14" s="456"/>
      <c r="BQG14" s="456"/>
      <c r="BQH14" s="456"/>
      <c r="BQI14" s="456"/>
      <c r="BQJ14" s="456"/>
      <c r="BQK14" s="456"/>
      <c r="BQL14" s="456"/>
      <c r="BQM14" s="456"/>
      <c r="BQN14" s="456"/>
      <c r="BQO14" s="456"/>
      <c r="BQP14" s="456"/>
      <c r="BQQ14" s="456"/>
      <c r="BQR14" s="456"/>
      <c r="BQS14" s="456"/>
      <c r="BQT14" s="456"/>
      <c r="BQU14" s="456"/>
      <c r="BQV14" s="456"/>
      <c r="BQW14" s="456"/>
      <c r="BQX14" s="456"/>
      <c r="BQY14" s="456"/>
      <c r="BQZ14" s="456"/>
      <c r="BRA14" s="456"/>
      <c r="BRB14" s="456"/>
      <c r="BRC14" s="456"/>
      <c r="BRD14" s="456"/>
      <c r="BRE14" s="456"/>
      <c r="BRF14" s="456"/>
      <c r="BRG14" s="456"/>
      <c r="BRH14" s="456"/>
      <c r="BRI14" s="456"/>
      <c r="BRJ14" s="456"/>
      <c r="BRK14" s="456"/>
      <c r="BRL14" s="456"/>
      <c r="BRM14" s="456"/>
      <c r="BRN14" s="456"/>
      <c r="BRO14" s="456"/>
      <c r="BRP14" s="456"/>
      <c r="BRQ14" s="456"/>
      <c r="BRR14" s="456"/>
      <c r="BRS14" s="456"/>
      <c r="BRT14" s="456"/>
      <c r="BRU14" s="456"/>
      <c r="BRV14" s="456"/>
      <c r="BRW14" s="456"/>
      <c r="BRX14" s="456"/>
      <c r="BRY14" s="456"/>
      <c r="BRZ14" s="456"/>
      <c r="BSA14" s="456"/>
      <c r="BSB14" s="456"/>
      <c r="BSC14" s="456"/>
      <c r="BSD14" s="456"/>
      <c r="BSE14" s="456"/>
      <c r="BSF14" s="456"/>
      <c r="BSG14" s="456"/>
      <c r="BSH14" s="456"/>
      <c r="BSI14" s="456"/>
      <c r="BSJ14" s="456"/>
      <c r="BSK14" s="456"/>
      <c r="BSL14" s="456"/>
      <c r="BSM14" s="456"/>
      <c r="BSN14" s="456"/>
      <c r="BSO14" s="456"/>
      <c r="BSP14" s="456"/>
      <c r="BSQ14" s="456"/>
      <c r="BSR14" s="456"/>
      <c r="BSS14" s="456"/>
      <c r="BST14" s="456"/>
      <c r="BSU14" s="456"/>
      <c r="BSV14" s="456"/>
      <c r="BSW14" s="456"/>
      <c r="BSX14" s="456"/>
      <c r="BSY14" s="456"/>
      <c r="BSZ14" s="456"/>
      <c r="BTA14" s="456"/>
      <c r="BTB14" s="456"/>
      <c r="BTC14" s="456"/>
      <c r="BTD14" s="456"/>
      <c r="BTE14" s="456"/>
      <c r="BTF14" s="456"/>
      <c r="BTG14" s="456"/>
      <c r="BTH14" s="456"/>
      <c r="BTI14" s="456"/>
      <c r="BTJ14" s="456"/>
      <c r="BTK14" s="456"/>
      <c r="BTL14" s="456"/>
      <c r="BTM14" s="456"/>
      <c r="BTN14" s="456"/>
      <c r="BTO14" s="456"/>
      <c r="BTP14" s="456"/>
      <c r="BTQ14" s="456"/>
      <c r="BTR14" s="456"/>
      <c r="BTS14" s="456"/>
      <c r="BTT14" s="456"/>
      <c r="BTU14" s="456"/>
      <c r="BTV14" s="456"/>
      <c r="BTW14" s="456"/>
      <c r="BTX14" s="456"/>
      <c r="BTY14" s="456"/>
      <c r="BTZ14" s="456"/>
      <c r="BUA14" s="456"/>
      <c r="BUB14" s="456"/>
      <c r="BUC14" s="456"/>
      <c r="BUD14" s="456"/>
      <c r="BUE14" s="456"/>
      <c r="BUF14" s="456"/>
      <c r="BUG14" s="456"/>
      <c r="BUH14" s="456"/>
      <c r="BUI14" s="456"/>
      <c r="BUJ14" s="456"/>
      <c r="BUK14" s="456"/>
      <c r="BUL14" s="456"/>
      <c r="BUM14" s="456"/>
      <c r="BUN14" s="456"/>
      <c r="BUO14" s="456"/>
      <c r="BUP14" s="456"/>
      <c r="BUQ14" s="456"/>
      <c r="BUR14" s="456"/>
      <c r="BUS14" s="456"/>
      <c r="BUT14" s="456"/>
      <c r="BUU14" s="456"/>
      <c r="BUV14" s="456"/>
      <c r="BUW14" s="456"/>
      <c r="BUX14" s="456"/>
      <c r="BUY14" s="456"/>
      <c r="BUZ14" s="456"/>
      <c r="BVA14" s="456"/>
      <c r="BVB14" s="456"/>
      <c r="BVC14" s="456"/>
      <c r="BVD14" s="456"/>
      <c r="BVE14" s="456"/>
      <c r="BVF14" s="456"/>
      <c r="BVG14" s="456"/>
      <c r="BVH14" s="456"/>
      <c r="BVI14" s="456"/>
      <c r="BVJ14" s="456"/>
      <c r="BVK14" s="456"/>
      <c r="BVL14" s="456"/>
      <c r="BVM14" s="456"/>
      <c r="BVN14" s="456"/>
      <c r="BVO14" s="456"/>
      <c r="BVP14" s="456"/>
      <c r="BVQ14" s="456"/>
      <c r="BVR14" s="456"/>
      <c r="BVS14" s="456"/>
      <c r="BVT14" s="456"/>
      <c r="BVU14" s="456"/>
      <c r="BVV14" s="456"/>
      <c r="BVW14" s="456"/>
      <c r="BVX14" s="456"/>
      <c r="BVY14" s="456"/>
      <c r="BVZ14" s="456"/>
      <c r="BWA14" s="456"/>
      <c r="BWB14" s="456"/>
      <c r="BWC14" s="456"/>
      <c r="BWD14" s="456"/>
      <c r="BWE14" s="456"/>
      <c r="BWF14" s="456"/>
      <c r="BWG14" s="456"/>
      <c r="BWH14" s="456"/>
      <c r="BWI14" s="456"/>
      <c r="BWJ14" s="456"/>
      <c r="BWK14" s="456"/>
      <c r="BWL14" s="456"/>
      <c r="BWM14" s="456"/>
      <c r="BWN14" s="456"/>
      <c r="BWO14" s="456"/>
      <c r="BWP14" s="456"/>
      <c r="BWQ14" s="456"/>
      <c r="BWR14" s="456"/>
      <c r="BWS14" s="456"/>
      <c r="BWT14" s="456"/>
      <c r="BWU14" s="456"/>
      <c r="BWV14" s="456"/>
      <c r="BWW14" s="456"/>
      <c r="BWX14" s="456"/>
      <c r="BWY14" s="456"/>
      <c r="BWZ14" s="456"/>
      <c r="BXA14" s="456"/>
      <c r="BXB14" s="456"/>
      <c r="BXC14" s="456"/>
      <c r="BXD14" s="456"/>
      <c r="BXE14" s="456"/>
      <c r="BXF14" s="456"/>
      <c r="BXG14" s="456"/>
      <c r="BXH14" s="456"/>
      <c r="BXI14" s="456"/>
      <c r="BXJ14" s="456"/>
      <c r="BXK14" s="456"/>
      <c r="BXL14" s="456"/>
      <c r="BXM14" s="456"/>
      <c r="BXN14" s="456"/>
      <c r="BXO14" s="456"/>
      <c r="BXP14" s="456"/>
      <c r="BXQ14" s="456"/>
      <c r="BXR14" s="456"/>
      <c r="BXS14" s="456"/>
      <c r="BXT14" s="456"/>
      <c r="BXU14" s="456"/>
      <c r="BXV14" s="456"/>
      <c r="BXW14" s="456"/>
      <c r="BXX14" s="456"/>
      <c r="BXY14" s="456"/>
      <c r="BXZ14" s="456"/>
      <c r="BYA14" s="456"/>
      <c r="BYB14" s="456"/>
      <c r="BYC14" s="456"/>
      <c r="BYD14" s="456"/>
      <c r="BYE14" s="456"/>
      <c r="BYF14" s="456"/>
      <c r="BYG14" s="456"/>
      <c r="BYH14" s="456"/>
      <c r="BYI14" s="456"/>
      <c r="BYJ14" s="456"/>
      <c r="BYK14" s="456"/>
      <c r="BYL14" s="456"/>
      <c r="BYM14" s="456"/>
      <c r="BYN14" s="456"/>
      <c r="BYO14" s="456"/>
      <c r="BYP14" s="456"/>
      <c r="BYQ14" s="456"/>
      <c r="BYR14" s="456"/>
      <c r="BYS14" s="456"/>
      <c r="BYT14" s="456"/>
      <c r="BYU14" s="456"/>
      <c r="BYV14" s="456"/>
      <c r="BYW14" s="456"/>
      <c r="BYX14" s="456"/>
      <c r="BYY14" s="456"/>
      <c r="BYZ14" s="456"/>
      <c r="BZA14" s="456"/>
      <c r="BZB14" s="456"/>
      <c r="BZC14" s="456"/>
      <c r="BZD14" s="456"/>
      <c r="BZE14" s="456"/>
      <c r="BZF14" s="456"/>
      <c r="BZG14" s="456"/>
      <c r="BZH14" s="456"/>
      <c r="BZI14" s="456"/>
      <c r="BZJ14" s="456"/>
      <c r="BZK14" s="456"/>
      <c r="BZL14" s="456"/>
      <c r="BZM14" s="456"/>
      <c r="BZN14" s="456"/>
      <c r="BZO14" s="456"/>
      <c r="BZP14" s="456"/>
      <c r="BZQ14" s="456"/>
      <c r="BZR14" s="456"/>
      <c r="BZS14" s="456"/>
      <c r="BZT14" s="456"/>
      <c r="BZU14" s="456"/>
      <c r="BZV14" s="456"/>
      <c r="BZW14" s="456"/>
      <c r="BZX14" s="456"/>
      <c r="BZY14" s="456"/>
      <c r="BZZ14" s="456"/>
      <c r="CAA14" s="456"/>
      <c r="CAB14" s="456"/>
      <c r="CAC14" s="456"/>
      <c r="CAD14" s="456"/>
      <c r="CAE14" s="456"/>
      <c r="CAF14" s="456"/>
      <c r="CAG14" s="456"/>
      <c r="CAH14" s="456"/>
      <c r="CAI14" s="456"/>
      <c r="CAJ14" s="456"/>
      <c r="CAK14" s="456"/>
      <c r="CAL14" s="456"/>
      <c r="CAM14" s="456"/>
      <c r="CAN14" s="456"/>
      <c r="CAO14" s="456"/>
      <c r="CAP14" s="456"/>
      <c r="CAQ14" s="456"/>
      <c r="CAR14" s="456"/>
      <c r="CAS14" s="456"/>
      <c r="CAT14" s="456"/>
      <c r="CAU14" s="456"/>
      <c r="CAV14" s="456"/>
      <c r="CAW14" s="456"/>
      <c r="CAX14" s="456"/>
      <c r="CAY14" s="456"/>
      <c r="CAZ14" s="456"/>
      <c r="CBA14" s="456"/>
      <c r="CBB14" s="456"/>
      <c r="CBC14" s="456"/>
      <c r="CBD14" s="456"/>
      <c r="CBE14" s="456"/>
      <c r="CBF14" s="456"/>
      <c r="CBG14" s="456"/>
      <c r="CBH14" s="456"/>
      <c r="CBI14" s="456"/>
      <c r="CBJ14" s="456"/>
      <c r="CBK14" s="456"/>
      <c r="CBL14" s="456"/>
      <c r="CBM14" s="456"/>
      <c r="CBN14" s="456"/>
      <c r="CBO14" s="456"/>
      <c r="CBP14" s="456"/>
      <c r="CBQ14" s="456"/>
      <c r="CBR14" s="456"/>
      <c r="CBS14" s="456"/>
      <c r="CBT14" s="456"/>
      <c r="CBU14" s="456"/>
      <c r="CBV14" s="456"/>
      <c r="CBW14" s="456"/>
      <c r="CBX14" s="456"/>
      <c r="CBY14" s="456"/>
      <c r="CBZ14" s="456"/>
      <c r="CCA14" s="456"/>
      <c r="CCB14" s="456"/>
      <c r="CCC14" s="456"/>
      <c r="CCD14" s="456"/>
      <c r="CCE14" s="456"/>
      <c r="CCF14" s="456"/>
      <c r="CCG14" s="456"/>
      <c r="CCH14" s="456"/>
      <c r="CCI14" s="456"/>
      <c r="CCJ14" s="456"/>
      <c r="CCK14" s="456"/>
      <c r="CCL14" s="456"/>
      <c r="CCM14" s="456"/>
      <c r="CCN14" s="456"/>
      <c r="CCO14" s="456"/>
      <c r="CCP14" s="456"/>
      <c r="CCQ14" s="456"/>
      <c r="CCR14" s="456"/>
      <c r="CCS14" s="456"/>
      <c r="CCT14" s="456"/>
      <c r="CCU14" s="456"/>
      <c r="CCV14" s="456"/>
      <c r="CCW14" s="456"/>
      <c r="CCX14" s="456"/>
      <c r="CCY14" s="456"/>
      <c r="CCZ14" s="456"/>
      <c r="CDA14" s="456"/>
      <c r="CDB14" s="456"/>
      <c r="CDC14" s="456"/>
      <c r="CDD14" s="456"/>
      <c r="CDE14" s="456"/>
      <c r="CDF14" s="456"/>
      <c r="CDG14" s="456"/>
      <c r="CDH14" s="456"/>
      <c r="CDI14" s="456"/>
      <c r="CDJ14" s="456"/>
      <c r="CDK14" s="456"/>
      <c r="CDL14" s="456"/>
      <c r="CDM14" s="456"/>
      <c r="CDN14" s="456"/>
      <c r="CDO14" s="456"/>
      <c r="CDP14" s="456"/>
      <c r="CDQ14" s="456"/>
      <c r="CDR14" s="456"/>
      <c r="CDS14" s="456"/>
      <c r="CDT14" s="456"/>
      <c r="CDU14" s="456"/>
      <c r="CDV14" s="456"/>
      <c r="CDW14" s="456"/>
      <c r="CDX14" s="456"/>
      <c r="CDY14" s="456"/>
      <c r="CDZ14" s="456"/>
      <c r="CEA14" s="456"/>
      <c r="CEB14" s="456"/>
      <c r="CEC14" s="456"/>
      <c r="CED14" s="456"/>
      <c r="CEE14" s="456"/>
      <c r="CEF14" s="456"/>
      <c r="CEG14" s="456"/>
      <c r="CEH14" s="456"/>
      <c r="CEI14" s="456"/>
      <c r="CEJ14" s="456"/>
      <c r="CEK14" s="456"/>
      <c r="CEL14" s="456"/>
      <c r="CEM14" s="456"/>
      <c r="CEN14" s="456"/>
      <c r="CEO14" s="456"/>
      <c r="CEP14" s="456"/>
      <c r="CEQ14" s="456"/>
      <c r="CER14" s="456"/>
      <c r="CES14" s="456"/>
      <c r="CET14" s="456"/>
      <c r="CEU14" s="456"/>
      <c r="CEV14" s="456"/>
      <c r="CEW14" s="456"/>
      <c r="CEX14" s="456"/>
      <c r="CEY14" s="456"/>
      <c r="CEZ14" s="456"/>
      <c r="CFA14" s="456"/>
      <c r="CFB14" s="456"/>
      <c r="CFC14" s="456"/>
      <c r="CFD14" s="456"/>
      <c r="CFE14" s="456"/>
      <c r="CFF14" s="456"/>
      <c r="CFG14" s="456"/>
      <c r="CFH14" s="456"/>
      <c r="CFI14" s="456"/>
      <c r="CFJ14" s="456"/>
      <c r="CFK14" s="456"/>
      <c r="CFL14" s="456"/>
      <c r="CFM14" s="456"/>
      <c r="CFN14" s="456"/>
      <c r="CFO14" s="456"/>
      <c r="CFP14" s="456"/>
      <c r="CFQ14" s="456"/>
      <c r="CFR14" s="456"/>
      <c r="CFS14" s="456"/>
      <c r="CFT14" s="456"/>
      <c r="CFU14" s="456"/>
      <c r="CFV14" s="456"/>
      <c r="CFW14" s="456"/>
      <c r="CFX14" s="456"/>
      <c r="CFY14" s="456"/>
      <c r="CFZ14" s="456"/>
      <c r="CGA14" s="456"/>
      <c r="CGB14" s="456"/>
      <c r="CGC14" s="456"/>
      <c r="CGD14" s="456"/>
      <c r="CGE14" s="456"/>
      <c r="CGF14" s="456"/>
      <c r="CGG14" s="456"/>
      <c r="CGH14" s="456"/>
      <c r="CGI14" s="456"/>
      <c r="CGJ14" s="456"/>
      <c r="CGK14" s="456"/>
      <c r="CGL14" s="456"/>
      <c r="CGM14" s="456"/>
      <c r="CGN14" s="456"/>
      <c r="CGO14" s="456"/>
      <c r="CGP14" s="456"/>
      <c r="CGQ14" s="456"/>
      <c r="CGR14" s="456"/>
      <c r="CGS14" s="456"/>
      <c r="CGT14" s="456"/>
      <c r="CGU14" s="456"/>
      <c r="CGV14" s="456"/>
      <c r="CGW14" s="456"/>
      <c r="CGX14" s="456"/>
      <c r="CGY14" s="456"/>
      <c r="CGZ14" s="456"/>
      <c r="CHA14" s="456"/>
      <c r="CHB14" s="456"/>
      <c r="CHC14" s="456"/>
      <c r="CHD14" s="456"/>
      <c r="CHE14" s="456"/>
      <c r="CHF14" s="456"/>
      <c r="CHG14" s="456"/>
      <c r="CHH14" s="456"/>
      <c r="CHI14" s="456"/>
      <c r="CHJ14" s="456"/>
      <c r="CHK14" s="456"/>
      <c r="CHL14" s="456"/>
      <c r="CHM14" s="456"/>
      <c r="CHN14" s="456"/>
      <c r="CHO14" s="456"/>
      <c r="CHP14" s="456"/>
      <c r="CHQ14" s="456"/>
      <c r="CHR14" s="456"/>
      <c r="CHS14" s="456"/>
      <c r="CHT14" s="456"/>
      <c r="CHU14" s="456"/>
      <c r="CHV14" s="456"/>
      <c r="CHW14" s="456"/>
      <c r="CHX14" s="456"/>
      <c r="CHY14" s="456"/>
      <c r="CHZ14" s="456"/>
      <c r="CIA14" s="456"/>
      <c r="CIB14" s="456"/>
      <c r="CIC14" s="456"/>
      <c r="CID14" s="456"/>
      <c r="CIE14" s="456"/>
      <c r="CIF14" s="456"/>
      <c r="CIG14" s="456"/>
      <c r="CIH14" s="456"/>
      <c r="CII14" s="456"/>
      <c r="CIJ14" s="456"/>
      <c r="CIK14" s="456"/>
      <c r="CIL14" s="456"/>
      <c r="CIM14" s="456"/>
      <c r="CIN14" s="456"/>
      <c r="CIO14" s="456"/>
      <c r="CIP14" s="456"/>
      <c r="CIQ14" s="456"/>
      <c r="CIR14" s="456"/>
      <c r="CIS14" s="456"/>
      <c r="CIT14" s="456"/>
      <c r="CIU14" s="456"/>
      <c r="CIV14" s="456"/>
      <c r="CIW14" s="456"/>
      <c r="CIX14" s="456"/>
      <c r="CIY14" s="456"/>
      <c r="CIZ14" s="456"/>
      <c r="CJA14" s="456"/>
      <c r="CJB14" s="456"/>
      <c r="CJC14" s="456"/>
      <c r="CJD14" s="456"/>
      <c r="CJE14" s="456"/>
      <c r="CJF14" s="456"/>
      <c r="CJG14" s="456"/>
      <c r="CJH14" s="456"/>
      <c r="CJI14" s="456"/>
      <c r="CJJ14" s="456"/>
      <c r="CJK14" s="456"/>
      <c r="CJL14" s="456"/>
      <c r="CJM14" s="456"/>
      <c r="CJN14" s="456"/>
      <c r="CJO14" s="456"/>
      <c r="CJP14" s="456"/>
      <c r="CJQ14" s="456"/>
      <c r="CJR14" s="456"/>
      <c r="CJS14" s="456"/>
      <c r="CJT14" s="456"/>
      <c r="CJU14" s="456"/>
      <c r="CJV14" s="456"/>
      <c r="CJW14" s="456"/>
      <c r="CJX14" s="456"/>
      <c r="CJY14" s="456"/>
      <c r="CJZ14" s="456"/>
      <c r="CKA14" s="456"/>
      <c r="CKB14" s="456"/>
      <c r="CKC14" s="456"/>
      <c r="CKD14" s="456"/>
      <c r="CKE14" s="456"/>
      <c r="CKF14" s="456"/>
      <c r="CKG14" s="456"/>
      <c r="CKH14" s="456"/>
      <c r="CKI14" s="456"/>
      <c r="CKJ14" s="456"/>
      <c r="CKK14" s="456"/>
      <c r="CKL14" s="456"/>
      <c r="CKM14" s="456"/>
      <c r="CKN14" s="456"/>
      <c r="CKO14" s="456"/>
      <c r="CKP14" s="456"/>
      <c r="CKQ14" s="456"/>
      <c r="CKR14" s="456"/>
      <c r="CKS14" s="456"/>
      <c r="CKT14" s="456"/>
      <c r="CKU14" s="456"/>
      <c r="CKV14" s="456"/>
      <c r="CKW14" s="456"/>
      <c r="CKX14" s="456"/>
      <c r="CKY14" s="456"/>
      <c r="CKZ14" s="456"/>
      <c r="CLA14" s="456"/>
      <c r="CLB14" s="456"/>
      <c r="CLC14" s="456"/>
      <c r="CLD14" s="456"/>
      <c r="CLE14" s="456"/>
      <c r="CLF14" s="456"/>
      <c r="CLG14" s="456"/>
      <c r="CLH14" s="456"/>
      <c r="CLI14" s="456"/>
      <c r="CLJ14" s="456"/>
      <c r="CLK14" s="456"/>
      <c r="CLL14" s="456"/>
      <c r="CLM14" s="456"/>
      <c r="CLN14" s="456"/>
      <c r="CLO14" s="456"/>
      <c r="CLP14" s="456"/>
      <c r="CLQ14" s="456"/>
      <c r="CLR14" s="456"/>
      <c r="CLS14" s="456"/>
      <c r="CLT14" s="456"/>
      <c r="CLU14" s="456"/>
      <c r="CLV14" s="456"/>
      <c r="CLW14" s="456"/>
      <c r="CLX14" s="456"/>
      <c r="CLY14" s="456"/>
      <c r="CLZ14" s="456"/>
      <c r="CMA14" s="456"/>
      <c r="CMB14" s="456"/>
      <c r="CMC14" s="456"/>
      <c r="CMD14" s="456"/>
      <c r="CME14" s="456"/>
      <c r="CMF14" s="456"/>
      <c r="CMG14" s="456"/>
      <c r="CMH14" s="456"/>
      <c r="CMI14" s="456"/>
      <c r="CMJ14" s="456"/>
      <c r="CMK14" s="456"/>
      <c r="CML14" s="456"/>
      <c r="CMM14" s="456"/>
      <c r="CMN14" s="456"/>
      <c r="CMO14" s="456"/>
      <c r="CMP14" s="456"/>
      <c r="CMQ14" s="456"/>
      <c r="CMR14" s="456"/>
      <c r="CMS14" s="456"/>
      <c r="CMT14" s="456"/>
      <c r="CMU14" s="456"/>
      <c r="CMV14" s="456"/>
      <c r="CMW14" s="456"/>
      <c r="CMX14" s="456"/>
      <c r="CMY14" s="456"/>
      <c r="CMZ14" s="456"/>
      <c r="CNA14" s="456"/>
      <c r="CNB14" s="456"/>
      <c r="CNC14" s="456"/>
      <c r="CND14" s="456"/>
      <c r="CNE14" s="456"/>
      <c r="CNF14" s="456"/>
      <c r="CNG14" s="456"/>
      <c r="CNH14" s="456"/>
      <c r="CNI14" s="456"/>
      <c r="CNJ14" s="456"/>
      <c r="CNK14" s="456"/>
      <c r="CNL14" s="456"/>
      <c r="CNM14" s="456"/>
      <c r="CNN14" s="456"/>
      <c r="CNO14" s="456"/>
      <c r="CNP14" s="456"/>
      <c r="CNQ14" s="456"/>
      <c r="CNR14" s="456"/>
      <c r="CNS14" s="456"/>
      <c r="CNT14" s="456"/>
      <c r="CNU14" s="456"/>
      <c r="CNV14" s="456"/>
      <c r="CNW14" s="456"/>
      <c r="CNX14" s="456"/>
      <c r="CNY14" s="456"/>
      <c r="CNZ14" s="456"/>
      <c r="COA14" s="456"/>
      <c r="COB14" s="456"/>
      <c r="COC14" s="456"/>
      <c r="COD14" s="456"/>
      <c r="COE14" s="456"/>
      <c r="COF14" s="456"/>
      <c r="COG14" s="456"/>
      <c r="COH14" s="456"/>
      <c r="COI14" s="456"/>
      <c r="COJ14" s="456"/>
      <c r="COK14" s="456"/>
      <c r="COL14" s="456"/>
      <c r="COM14" s="456"/>
      <c r="CON14" s="456"/>
      <c r="COO14" s="456"/>
      <c r="COP14" s="456"/>
      <c r="COQ14" s="456"/>
      <c r="COR14" s="456"/>
      <c r="COS14" s="456"/>
      <c r="COT14" s="456"/>
      <c r="COU14" s="456"/>
      <c r="COV14" s="456"/>
      <c r="COW14" s="456"/>
      <c r="COX14" s="456"/>
      <c r="COY14" s="456"/>
      <c r="COZ14" s="456"/>
      <c r="CPA14" s="456"/>
      <c r="CPB14" s="456"/>
      <c r="CPC14" s="456"/>
      <c r="CPD14" s="456"/>
      <c r="CPE14" s="456"/>
      <c r="CPF14" s="456"/>
      <c r="CPG14" s="456"/>
      <c r="CPH14" s="456"/>
      <c r="CPI14" s="456"/>
      <c r="CPJ14" s="456"/>
      <c r="CPK14" s="456"/>
      <c r="CPL14" s="456"/>
      <c r="CPM14" s="456"/>
      <c r="CPN14" s="456"/>
      <c r="CPO14" s="456"/>
      <c r="CPP14" s="456"/>
      <c r="CPQ14" s="456"/>
      <c r="CPR14" s="456"/>
      <c r="CPS14" s="456"/>
      <c r="CPT14" s="456"/>
      <c r="CPU14" s="456"/>
      <c r="CPV14" s="456"/>
      <c r="CPW14" s="456"/>
      <c r="CPX14" s="456"/>
      <c r="CPY14" s="456"/>
      <c r="CPZ14" s="456"/>
      <c r="CQA14" s="456"/>
      <c r="CQB14" s="456"/>
      <c r="CQC14" s="456"/>
      <c r="CQD14" s="456"/>
      <c r="CQE14" s="456"/>
      <c r="CQF14" s="456"/>
      <c r="CQG14" s="456"/>
      <c r="CQH14" s="456"/>
      <c r="CQI14" s="456"/>
      <c r="CQJ14" s="456"/>
      <c r="CQK14" s="456"/>
      <c r="CQL14" s="456"/>
      <c r="CQM14" s="456"/>
      <c r="CQN14" s="456"/>
      <c r="CQO14" s="456"/>
      <c r="CQP14" s="456"/>
      <c r="CQQ14" s="456"/>
      <c r="CQR14" s="456"/>
      <c r="CQS14" s="456"/>
      <c r="CQT14" s="456"/>
      <c r="CQU14" s="456"/>
      <c r="CQV14" s="456"/>
      <c r="CQW14" s="456"/>
      <c r="CQX14" s="456"/>
      <c r="CQY14" s="456"/>
      <c r="CQZ14" s="456"/>
      <c r="CRA14" s="456"/>
      <c r="CRB14" s="456"/>
      <c r="CRC14" s="456"/>
      <c r="CRD14" s="456"/>
      <c r="CRE14" s="456"/>
      <c r="CRF14" s="456"/>
      <c r="CRG14" s="456"/>
      <c r="CRH14" s="456"/>
      <c r="CRI14" s="456"/>
      <c r="CRJ14" s="456"/>
      <c r="CRK14" s="456"/>
      <c r="CRL14" s="456"/>
      <c r="CRM14" s="456"/>
      <c r="CRN14" s="456"/>
      <c r="CRO14" s="456"/>
      <c r="CRP14" s="456"/>
      <c r="CRQ14" s="456"/>
      <c r="CRR14" s="456"/>
      <c r="CRS14" s="456"/>
      <c r="CRT14" s="456"/>
      <c r="CRU14" s="456"/>
      <c r="CRV14" s="456"/>
      <c r="CRW14" s="456"/>
      <c r="CRX14" s="456"/>
      <c r="CRY14" s="456"/>
      <c r="CRZ14" s="456"/>
      <c r="CSA14" s="456"/>
      <c r="CSB14" s="456"/>
      <c r="CSC14" s="456"/>
      <c r="CSD14" s="456"/>
      <c r="CSE14" s="456"/>
      <c r="CSF14" s="456"/>
      <c r="CSG14" s="456"/>
      <c r="CSH14" s="456"/>
      <c r="CSI14" s="456"/>
      <c r="CSJ14" s="456"/>
      <c r="CSK14" s="456"/>
      <c r="CSL14" s="456"/>
      <c r="CSM14" s="456"/>
      <c r="CSN14" s="456"/>
      <c r="CSO14" s="456"/>
      <c r="CSP14" s="456"/>
      <c r="CSQ14" s="456"/>
      <c r="CSR14" s="456"/>
      <c r="CSS14" s="456"/>
      <c r="CST14" s="456"/>
      <c r="CSU14" s="456"/>
      <c r="CSV14" s="456"/>
      <c r="CSW14" s="456"/>
      <c r="CSX14" s="456"/>
      <c r="CSY14" s="456"/>
      <c r="CSZ14" s="456"/>
      <c r="CTA14" s="456"/>
      <c r="CTB14" s="456"/>
      <c r="CTC14" s="456"/>
      <c r="CTD14" s="456"/>
      <c r="CTE14" s="456"/>
      <c r="CTF14" s="456"/>
      <c r="CTG14" s="456"/>
      <c r="CTH14" s="456"/>
      <c r="CTI14" s="456"/>
      <c r="CTJ14" s="456"/>
      <c r="CTK14" s="456"/>
      <c r="CTL14" s="456"/>
      <c r="CTM14" s="456"/>
      <c r="CTN14" s="456"/>
      <c r="CTO14" s="456"/>
      <c r="CTP14" s="456"/>
      <c r="CTQ14" s="456"/>
      <c r="CTR14" s="456"/>
      <c r="CTS14" s="456"/>
      <c r="CTT14" s="456"/>
      <c r="CTU14" s="456"/>
      <c r="CTV14" s="456"/>
      <c r="CTW14" s="456"/>
      <c r="CTX14" s="456"/>
      <c r="CTY14" s="456"/>
      <c r="CTZ14" s="456"/>
      <c r="CUA14" s="456"/>
      <c r="CUB14" s="456"/>
      <c r="CUC14" s="456"/>
      <c r="CUD14" s="456"/>
      <c r="CUE14" s="456"/>
      <c r="CUF14" s="456"/>
      <c r="CUG14" s="456"/>
      <c r="CUH14" s="456"/>
      <c r="CUI14" s="456"/>
      <c r="CUJ14" s="456"/>
      <c r="CUK14" s="456"/>
      <c r="CUL14" s="456"/>
      <c r="CUM14" s="456"/>
      <c r="CUN14" s="456"/>
      <c r="CUO14" s="456"/>
      <c r="CUP14" s="456"/>
      <c r="CUQ14" s="456"/>
      <c r="CUR14" s="456"/>
      <c r="CUS14" s="456"/>
      <c r="CUT14" s="456"/>
      <c r="CUU14" s="456"/>
      <c r="CUV14" s="456"/>
      <c r="CUW14" s="456"/>
      <c r="CUX14" s="456"/>
      <c r="CUY14" s="456"/>
      <c r="CUZ14" s="456"/>
      <c r="CVA14" s="456"/>
      <c r="CVB14" s="456"/>
      <c r="CVC14" s="456"/>
      <c r="CVD14" s="456"/>
      <c r="CVE14" s="456"/>
      <c r="CVF14" s="456"/>
      <c r="CVG14" s="456"/>
      <c r="CVH14" s="456"/>
      <c r="CVI14" s="456"/>
      <c r="CVJ14" s="456"/>
      <c r="CVK14" s="456"/>
      <c r="CVL14" s="456"/>
      <c r="CVM14" s="456"/>
      <c r="CVN14" s="456"/>
      <c r="CVO14" s="456"/>
      <c r="CVP14" s="456"/>
      <c r="CVQ14" s="456"/>
      <c r="CVR14" s="456"/>
      <c r="CVS14" s="456"/>
      <c r="CVT14" s="456"/>
      <c r="CVU14" s="456"/>
      <c r="CVV14" s="456"/>
      <c r="CVW14" s="456"/>
      <c r="CVX14" s="456"/>
      <c r="CVY14" s="456"/>
      <c r="CVZ14" s="456"/>
      <c r="CWA14" s="456"/>
      <c r="CWB14" s="456"/>
      <c r="CWC14" s="456"/>
      <c r="CWD14" s="456"/>
      <c r="CWE14" s="456"/>
      <c r="CWF14" s="456"/>
      <c r="CWG14" s="456"/>
      <c r="CWH14" s="456"/>
      <c r="CWI14" s="456"/>
      <c r="CWJ14" s="456"/>
      <c r="CWK14" s="456"/>
      <c r="CWL14" s="456"/>
      <c r="CWM14" s="456"/>
      <c r="CWN14" s="456"/>
      <c r="CWO14" s="456"/>
      <c r="CWP14" s="456"/>
      <c r="CWQ14" s="456"/>
      <c r="CWR14" s="456"/>
      <c r="CWS14" s="456"/>
      <c r="CWT14" s="456"/>
      <c r="CWU14" s="456"/>
      <c r="CWV14" s="456"/>
      <c r="CWW14" s="456"/>
      <c r="CWX14" s="456"/>
      <c r="CWY14" s="456"/>
      <c r="CWZ14" s="456"/>
      <c r="CXA14" s="456"/>
      <c r="CXB14" s="456"/>
      <c r="CXC14" s="456"/>
      <c r="CXD14" s="456"/>
      <c r="CXE14" s="456"/>
      <c r="CXF14" s="456"/>
      <c r="CXG14" s="456"/>
      <c r="CXH14" s="456"/>
      <c r="CXI14" s="456"/>
      <c r="CXJ14" s="456"/>
      <c r="CXK14" s="456"/>
      <c r="CXL14" s="456"/>
      <c r="CXM14" s="456"/>
      <c r="CXN14" s="456"/>
      <c r="CXO14" s="456"/>
      <c r="CXP14" s="456"/>
      <c r="CXQ14" s="456"/>
      <c r="CXR14" s="456"/>
      <c r="CXS14" s="456"/>
      <c r="CXT14" s="456"/>
      <c r="CXU14" s="456"/>
      <c r="CXV14" s="456"/>
      <c r="CXW14" s="456"/>
      <c r="CXX14" s="456"/>
      <c r="CXY14" s="456"/>
      <c r="CXZ14" s="456"/>
      <c r="CYA14" s="456"/>
      <c r="CYB14" s="456"/>
      <c r="CYC14" s="456"/>
      <c r="CYD14" s="456"/>
      <c r="CYE14" s="456"/>
      <c r="CYF14" s="456"/>
      <c r="CYG14" s="456"/>
      <c r="CYH14" s="456"/>
      <c r="CYI14" s="456"/>
      <c r="CYJ14" s="456"/>
      <c r="CYK14" s="456"/>
      <c r="CYL14" s="456"/>
      <c r="CYM14" s="456"/>
      <c r="CYN14" s="456"/>
      <c r="CYO14" s="456"/>
      <c r="CYP14" s="456"/>
      <c r="CYQ14" s="456"/>
      <c r="CYR14" s="456"/>
      <c r="CYS14" s="456"/>
      <c r="CYT14" s="456"/>
      <c r="CYU14" s="456"/>
      <c r="CYV14" s="456"/>
      <c r="CYW14" s="456"/>
      <c r="CYX14" s="456"/>
      <c r="CYY14" s="456"/>
      <c r="CYZ14" s="456"/>
      <c r="CZA14" s="456"/>
      <c r="CZB14" s="456"/>
      <c r="CZC14" s="456"/>
      <c r="CZD14" s="456"/>
      <c r="CZE14" s="456"/>
      <c r="CZF14" s="456"/>
      <c r="CZG14" s="456"/>
      <c r="CZH14" s="456"/>
      <c r="CZI14" s="456"/>
      <c r="CZJ14" s="456"/>
      <c r="CZK14" s="456"/>
      <c r="CZL14" s="456"/>
      <c r="CZM14" s="456"/>
      <c r="CZN14" s="456"/>
      <c r="CZO14" s="456"/>
      <c r="CZP14" s="456"/>
      <c r="CZQ14" s="456"/>
      <c r="CZR14" s="456"/>
      <c r="CZS14" s="456"/>
      <c r="CZT14" s="456"/>
      <c r="CZU14" s="456"/>
      <c r="CZV14" s="456"/>
      <c r="CZW14" s="456"/>
      <c r="CZX14" s="456"/>
      <c r="CZY14" s="456"/>
      <c r="CZZ14" s="456"/>
      <c r="DAA14" s="456"/>
      <c r="DAB14" s="456"/>
      <c r="DAC14" s="456"/>
      <c r="DAD14" s="456"/>
      <c r="DAE14" s="456"/>
      <c r="DAF14" s="456"/>
      <c r="DAG14" s="456"/>
      <c r="DAH14" s="456"/>
      <c r="DAI14" s="456"/>
      <c r="DAJ14" s="456"/>
      <c r="DAK14" s="456"/>
      <c r="DAL14" s="456"/>
      <c r="DAM14" s="456"/>
      <c r="DAN14" s="456"/>
      <c r="DAO14" s="456"/>
      <c r="DAP14" s="456"/>
      <c r="DAQ14" s="456"/>
      <c r="DAR14" s="456"/>
      <c r="DAS14" s="456"/>
      <c r="DAT14" s="456"/>
      <c r="DAU14" s="456"/>
      <c r="DAV14" s="456"/>
      <c r="DAW14" s="456"/>
      <c r="DAX14" s="456"/>
      <c r="DAY14" s="456"/>
      <c r="DAZ14" s="456"/>
      <c r="DBA14" s="456"/>
      <c r="DBB14" s="456"/>
      <c r="DBC14" s="456"/>
      <c r="DBD14" s="456"/>
      <c r="DBE14" s="456"/>
      <c r="DBF14" s="456"/>
      <c r="DBG14" s="456"/>
      <c r="DBH14" s="456"/>
      <c r="DBI14" s="456"/>
      <c r="DBJ14" s="456"/>
      <c r="DBK14" s="456"/>
      <c r="DBL14" s="456"/>
      <c r="DBM14" s="456"/>
      <c r="DBN14" s="456"/>
      <c r="DBO14" s="456"/>
      <c r="DBP14" s="456"/>
      <c r="DBQ14" s="456"/>
      <c r="DBR14" s="456"/>
      <c r="DBS14" s="456"/>
      <c r="DBT14" s="456"/>
      <c r="DBU14" s="456"/>
      <c r="DBV14" s="456"/>
      <c r="DBW14" s="456"/>
      <c r="DBX14" s="456"/>
      <c r="DBY14" s="456"/>
      <c r="DBZ14" s="456"/>
      <c r="DCA14" s="456"/>
      <c r="DCB14" s="456"/>
      <c r="DCC14" s="456"/>
      <c r="DCD14" s="456"/>
      <c r="DCE14" s="456"/>
      <c r="DCF14" s="456"/>
      <c r="DCG14" s="456"/>
      <c r="DCH14" s="456"/>
      <c r="DCI14" s="456"/>
      <c r="DCJ14" s="456"/>
      <c r="DCK14" s="456"/>
      <c r="DCL14" s="456"/>
      <c r="DCM14" s="456"/>
      <c r="DCN14" s="456"/>
      <c r="DCO14" s="456"/>
      <c r="DCP14" s="456"/>
      <c r="DCQ14" s="456"/>
      <c r="DCR14" s="456"/>
      <c r="DCS14" s="456"/>
      <c r="DCT14" s="456"/>
      <c r="DCU14" s="456"/>
      <c r="DCV14" s="456"/>
      <c r="DCW14" s="456"/>
      <c r="DCX14" s="456"/>
      <c r="DCY14" s="456"/>
      <c r="DCZ14" s="456"/>
      <c r="DDA14" s="456"/>
      <c r="DDB14" s="456"/>
      <c r="DDC14" s="456"/>
      <c r="DDD14" s="456"/>
      <c r="DDE14" s="456"/>
      <c r="DDF14" s="456"/>
      <c r="DDG14" s="456"/>
      <c r="DDH14" s="456"/>
      <c r="DDI14" s="456"/>
      <c r="DDJ14" s="456"/>
      <c r="DDK14" s="456"/>
      <c r="DDL14" s="456"/>
      <c r="DDM14" s="456"/>
      <c r="DDN14" s="456"/>
      <c r="DDO14" s="456"/>
      <c r="DDP14" s="456"/>
      <c r="DDQ14" s="456"/>
      <c r="DDR14" s="456"/>
      <c r="DDS14" s="456"/>
      <c r="DDT14" s="456"/>
      <c r="DDU14" s="456"/>
      <c r="DDV14" s="456"/>
      <c r="DDW14" s="456"/>
      <c r="DDX14" s="456"/>
      <c r="DDY14" s="456"/>
      <c r="DDZ14" s="456"/>
      <c r="DEA14" s="456"/>
      <c r="DEB14" s="456"/>
      <c r="DEC14" s="456"/>
      <c r="DED14" s="456"/>
      <c r="DEE14" s="456"/>
      <c r="DEF14" s="456"/>
      <c r="DEG14" s="456"/>
      <c r="DEH14" s="456"/>
      <c r="DEI14" s="456"/>
      <c r="DEJ14" s="456"/>
      <c r="DEK14" s="456"/>
      <c r="DEL14" s="456"/>
      <c r="DEM14" s="456"/>
      <c r="DEN14" s="456"/>
      <c r="DEO14" s="456"/>
      <c r="DEP14" s="456"/>
      <c r="DEQ14" s="456"/>
      <c r="DER14" s="456"/>
      <c r="DES14" s="456"/>
      <c r="DET14" s="456"/>
      <c r="DEU14" s="456"/>
      <c r="DEV14" s="456"/>
      <c r="DEW14" s="456"/>
      <c r="DEX14" s="456"/>
      <c r="DEY14" s="456"/>
      <c r="DEZ14" s="456"/>
      <c r="DFA14" s="456"/>
      <c r="DFB14" s="456"/>
      <c r="DFC14" s="456"/>
      <c r="DFD14" s="456"/>
      <c r="DFE14" s="456"/>
      <c r="DFF14" s="456"/>
      <c r="DFG14" s="456"/>
      <c r="DFH14" s="456"/>
      <c r="DFI14" s="456"/>
      <c r="DFJ14" s="456"/>
      <c r="DFK14" s="456"/>
      <c r="DFL14" s="456"/>
      <c r="DFM14" s="456"/>
      <c r="DFN14" s="456"/>
      <c r="DFO14" s="456"/>
      <c r="DFP14" s="456"/>
      <c r="DFQ14" s="456"/>
      <c r="DFR14" s="456"/>
      <c r="DFS14" s="456"/>
      <c r="DFT14" s="456"/>
      <c r="DFU14" s="456"/>
      <c r="DFV14" s="456"/>
      <c r="DFW14" s="456"/>
      <c r="DFX14" s="456"/>
      <c r="DFY14" s="456"/>
      <c r="DFZ14" s="456"/>
      <c r="DGA14" s="456"/>
      <c r="DGB14" s="456"/>
      <c r="DGC14" s="456"/>
      <c r="DGD14" s="456"/>
      <c r="DGE14" s="456"/>
      <c r="DGF14" s="456"/>
      <c r="DGG14" s="456"/>
      <c r="DGH14" s="456"/>
      <c r="DGI14" s="456"/>
      <c r="DGJ14" s="456"/>
      <c r="DGK14" s="456"/>
      <c r="DGL14" s="456"/>
      <c r="DGM14" s="456"/>
      <c r="DGN14" s="456"/>
      <c r="DGO14" s="456"/>
      <c r="DGP14" s="456"/>
      <c r="DGQ14" s="456"/>
      <c r="DGR14" s="456"/>
      <c r="DGS14" s="456"/>
      <c r="DGT14" s="456"/>
      <c r="DGU14" s="456"/>
      <c r="DGV14" s="456"/>
      <c r="DGW14" s="456"/>
      <c r="DGX14" s="456"/>
      <c r="DGY14" s="456"/>
      <c r="DGZ14" s="456"/>
      <c r="DHA14" s="456"/>
      <c r="DHB14" s="456"/>
      <c r="DHC14" s="456"/>
      <c r="DHD14" s="456"/>
      <c r="DHE14" s="456"/>
      <c r="DHF14" s="456"/>
      <c r="DHG14" s="456"/>
      <c r="DHH14" s="456"/>
      <c r="DHI14" s="456"/>
      <c r="DHJ14" s="456"/>
      <c r="DHK14" s="456"/>
      <c r="DHL14" s="456"/>
      <c r="DHM14" s="456"/>
      <c r="DHN14" s="456"/>
      <c r="DHO14" s="456"/>
      <c r="DHP14" s="456"/>
      <c r="DHQ14" s="456"/>
      <c r="DHR14" s="456"/>
      <c r="DHS14" s="456"/>
      <c r="DHT14" s="456"/>
      <c r="DHU14" s="456"/>
      <c r="DHV14" s="456"/>
      <c r="DHW14" s="456"/>
      <c r="DHX14" s="456"/>
      <c r="DHY14" s="456"/>
      <c r="DHZ14" s="456"/>
      <c r="DIA14" s="456"/>
      <c r="DIB14" s="456"/>
      <c r="DIC14" s="456"/>
      <c r="DID14" s="456"/>
      <c r="DIE14" s="456"/>
      <c r="DIF14" s="456"/>
      <c r="DIG14" s="456"/>
      <c r="DIH14" s="456"/>
      <c r="DII14" s="456"/>
      <c r="DIJ14" s="456"/>
      <c r="DIK14" s="456"/>
      <c r="DIL14" s="456"/>
      <c r="DIM14" s="456"/>
      <c r="DIN14" s="456"/>
      <c r="DIO14" s="456"/>
      <c r="DIP14" s="456"/>
      <c r="DIQ14" s="456"/>
      <c r="DIR14" s="456"/>
      <c r="DIS14" s="456"/>
      <c r="DIT14" s="456"/>
      <c r="DIU14" s="456"/>
      <c r="DIV14" s="456"/>
      <c r="DIW14" s="456"/>
      <c r="DIX14" s="456"/>
      <c r="DIY14" s="456"/>
      <c r="DIZ14" s="456"/>
      <c r="DJA14" s="456"/>
      <c r="DJB14" s="456"/>
      <c r="DJC14" s="456"/>
      <c r="DJD14" s="456"/>
      <c r="DJE14" s="456"/>
      <c r="DJF14" s="456"/>
      <c r="DJG14" s="456"/>
      <c r="DJH14" s="456"/>
      <c r="DJI14" s="456"/>
      <c r="DJJ14" s="456"/>
      <c r="DJK14" s="456"/>
      <c r="DJL14" s="456"/>
      <c r="DJM14" s="456"/>
      <c r="DJN14" s="456"/>
      <c r="DJO14" s="456"/>
      <c r="DJP14" s="456"/>
      <c r="DJQ14" s="456"/>
      <c r="DJR14" s="456"/>
      <c r="DJS14" s="456"/>
      <c r="DJT14" s="456"/>
      <c r="DJU14" s="456"/>
      <c r="DJV14" s="456"/>
      <c r="DJW14" s="456"/>
      <c r="DJX14" s="456"/>
      <c r="DJY14" s="456"/>
      <c r="DJZ14" s="456"/>
      <c r="DKA14" s="456"/>
      <c r="DKB14" s="456"/>
      <c r="DKC14" s="456"/>
      <c r="DKD14" s="456"/>
      <c r="DKE14" s="456"/>
      <c r="DKF14" s="456"/>
      <c r="DKG14" s="456"/>
      <c r="DKH14" s="456"/>
      <c r="DKI14" s="456"/>
      <c r="DKJ14" s="456"/>
      <c r="DKK14" s="456"/>
      <c r="DKL14" s="456"/>
      <c r="DKM14" s="456"/>
      <c r="DKN14" s="456"/>
      <c r="DKO14" s="456"/>
      <c r="DKP14" s="456"/>
      <c r="DKQ14" s="456"/>
      <c r="DKR14" s="456"/>
      <c r="DKS14" s="456"/>
      <c r="DKT14" s="456"/>
      <c r="DKU14" s="456"/>
      <c r="DKV14" s="456"/>
      <c r="DKW14" s="456"/>
      <c r="DKX14" s="456"/>
      <c r="DKY14" s="456"/>
      <c r="DKZ14" s="456"/>
      <c r="DLA14" s="456"/>
      <c r="DLB14" s="456"/>
      <c r="DLC14" s="456"/>
      <c r="DLD14" s="456"/>
      <c r="DLE14" s="456"/>
      <c r="DLF14" s="456"/>
      <c r="DLG14" s="456"/>
      <c r="DLH14" s="456"/>
      <c r="DLI14" s="456"/>
      <c r="DLJ14" s="456"/>
      <c r="DLK14" s="456"/>
      <c r="DLL14" s="456"/>
      <c r="DLM14" s="456"/>
      <c r="DLN14" s="456"/>
      <c r="DLO14" s="456"/>
      <c r="DLP14" s="456"/>
      <c r="DLQ14" s="456"/>
      <c r="DLR14" s="456"/>
      <c r="DLS14" s="456"/>
      <c r="DLT14" s="456"/>
      <c r="DLU14" s="456"/>
      <c r="DLV14" s="456"/>
      <c r="DLW14" s="456"/>
      <c r="DLX14" s="456"/>
      <c r="DLY14" s="456"/>
      <c r="DLZ14" s="456"/>
      <c r="DMA14" s="456"/>
      <c r="DMB14" s="456"/>
      <c r="DMC14" s="456"/>
      <c r="DMD14" s="456"/>
      <c r="DME14" s="456"/>
      <c r="DMF14" s="456"/>
      <c r="DMG14" s="456"/>
      <c r="DMH14" s="456"/>
      <c r="DMI14" s="456"/>
      <c r="DMJ14" s="456"/>
      <c r="DMK14" s="456"/>
      <c r="DML14" s="456"/>
      <c r="DMM14" s="456"/>
      <c r="DMN14" s="456"/>
      <c r="DMO14" s="456"/>
      <c r="DMP14" s="456"/>
      <c r="DMQ14" s="456"/>
      <c r="DMR14" s="456"/>
      <c r="DMS14" s="456"/>
      <c r="DMT14" s="456"/>
      <c r="DMU14" s="456"/>
      <c r="DMV14" s="456"/>
      <c r="DMW14" s="456"/>
      <c r="DMX14" s="456"/>
      <c r="DMY14" s="456"/>
      <c r="DMZ14" s="456"/>
      <c r="DNA14" s="456"/>
      <c r="DNB14" s="456"/>
      <c r="DNC14" s="456"/>
      <c r="DND14" s="456"/>
      <c r="DNE14" s="456"/>
      <c r="DNF14" s="456"/>
      <c r="DNG14" s="456"/>
      <c r="DNH14" s="456"/>
      <c r="DNI14" s="456"/>
      <c r="DNJ14" s="456"/>
      <c r="DNK14" s="456"/>
      <c r="DNL14" s="456"/>
      <c r="DNM14" s="456"/>
      <c r="DNN14" s="456"/>
      <c r="DNO14" s="456"/>
      <c r="DNP14" s="456"/>
      <c r="DNQ14" s="456"/>
      <c r="DNR14" s="456"/>
      <c r="DNS14" s="456"/>
      <c r="DNT14" s="456"/>
      <c r="DNU14" s="456"/>
      <c r="DNV14" s="456"/>
      <c r="DNW14" s="456"/>
      <c r="DNX14" s="456"/>
      <c r="DNY14" s="456"/>
      <c r="DNZ14" s="456"/>
      <c r="DOA14" s="456"/>
      <c r="DOB14" s="456"/>
      <c r="DOC14" s="456"/>
      <c r="DOD14" s="456"/>
      <c r="DOE14" s="456"/>
      <c r="DOF14" s="456"/>
      <c r="DOG14" s="456"/>
      <c r="DOH14" s="456"/>
      <c r="DOI14" s="456"/>
      <c r="DOJ14" s="456"/>
      <c r="DOK14" s="456"/>
      <c r="DOL14" s="456"/>
      <c r="DOM14" s="456"/>
      <c r="DON14" s="456"/>
      <c r="DOO14" s="456"/>
      <c r="DOP14" s="456"/>
      <c r="DOQ14" s="456"/>
      <c r="DOR14" s="456"/>
      <c r="DOS14" s="456"/>
      <c r="DOT14" s="456"/>
      <c r="DOU14" s="456"/>
      <c r="DOV14" s="456"/>
      <c r="DOW14" s="456"/>
      <c r="DOX14" s="456"/>
      <c r="DOY14" s="456"/>
      <c r="DOZ14" s="456"/>
      <c r="DPA14" s="456"/>
      <c r="DPB14" s="456"/>
      <c r="DPC14" s="456"/>
      <c r="DPD14" s="456"/>
      <c r="DPE14" s="456"/>
      <c r="DPF14" s="456"/>
      <c r="DPG14" s="456"/>
      <c r="DPH14" s="456"/>
      <c r="DPI14" s="456"/>
      <c r="DPJ14" s="456"/>
      <c r="DPK14" s="456"/>
      <c r="DPL14" s="456"/>
      <c r="DPM14" s="456"/>
      <c r="DPN14" s="456"/>
      <c r="DPO14" s="456"/>
      <c r="DPP14" s="456"/>
      <c r="DPQ14" s="456"/>
      <c r="DPR14" s="456"/>
      <c r="DPS14" s="456"/>
      <c r="DPT14" s="456"/>
      <c r="DPU14" s="456"/>
      <c r="DPV14" s="456"/>
      <c r="DPW14" s="456"/>
      <c r="DPX14" s="456"/>
      <c r="DPY14" s="456"/>
      <c r="DPZ14" s="456"/>
      <c r="DQA14" s="456"/>
      <c r="DQB14" s="456"/>
      <c r="DQC14" s="456"/>
      <c r="DQD14" s="456"/>
      <c r="DQE14" s="456"/>
      <c r="DQF14" s="456"/>
      <c r="DQG14" s="456"/>
      <c r="DQH14" s="456"/>
      <c r="DQI14" s="456"/>
      <c r="DQJ14" s="456"/>
      <c r="DQK14" s="456"/>
      <c r="DQL14" s="456"/>
      <c r="DQM14" s="456"/>
      <c r="DQN14" s="456"/>
      <c r="DQO14" s="456"/>
      <c r="DQP14" s="456"/>
      <c r="DQQ14" s="456"/>
      <c r="DQR14" s="456"/>
      <c r="DQS14" s="456"/>
      <c r="DQT14" s="456"/>
      <c r="DQU14" s="456"/>
      <c r="DQV14" s="456"/>
      <c r="DQW14" s="456"/>
      <c r="DQX14" s="456"/>
      <c r="DQY14" s="456"/>
      <c r="DQZ14" s="456"/>
      <c r="DRA14" s="456"/>
      <c r="DRB14" s="456"/>
      <c r="DRC14" s="456"/>
      <c r="DRD14" s="456"/>
      <c r="DRE14" s="456"/>
      <c r="DRF14" s="456"/>
      <c r="DRG14" s="456"/>
      <c r="DRH14" s="456"/>
      <c r="DRI14" s="456"/>
      <c r="DRJ14" s="456"/>
      <c r="DRK14" s="456"/>
      <c r="DRL14" s="456"/>
      <c r="DRM14" s="456"/>
      <c r="DRN14" s="456"/>
      <c r="DRO14" s="456"/>
      <c r="DRP14" s="456"/>
      <c r="DRQ14" s="456"/>
      <c r="DRR14" s="456"/>
      <c r="DRS14" s="456"/>
      <c r="DRT14" s="456"/>
      <c r="DRU14" s="456"/>
      <c r="DRV14" s="456"/>
      <c r="DRW14" s="456"/>
      <c r="DRX14" s="456"/>
      <c r="DRY14" s="456"/>
      <c r="DRZ14" s="456"/>
      <c r="DSA14" s="456"/>
      <c r="DSB14" s="456"/>
      <c r="DSC14" s="456"/>
      <c r="DSD14" s="456"/>
      <c r="DSE14" s="456"/>
      <c r="DSF14" s="456"/>
      <c r="DSG14" s="456"/>
      <c r="DSH14" s="456"/>
      <c r="DSI14" s="456"/>
      <c r="DSJ14" s="456"/>
      <c r="DSK14" s="456"/>
      <c r="DSL14" s="456"/>
      <c r="DSM14" s="456"/>
      <c r="DSN14" s="456"/>
      <c r="DSO14" s="456"/>
      <c r="DSP14" s="456"/>
      <c r="DSQ14" s="456"/>
      <c r="DSR14" s="456"/>
      <c r="DSS14" s="456"/>
      <c r="DST14" s="456"/>
      <c r="DSU14" s="456"/>
      <c r="DSV14" s="456"/>
      <c r="DSW14" s="456"/>
      <c r="DSX14" s="456"/>
      <c r="DSY14" s="456"/>
      <c r="DSZ14" s="456"/>
      <c r="DTA14" s="456"/>
      <c r="DTB14" s="456"/>
      <c r="DTC14" s="456"/>
      <c r="DTD14" s="456"/>
      <c r="DTE14" s="456"/>
      <c r="DTF14" s="456"/>
      <c r="DTG14" s="456"/>
      <c r="DTH14" s="456"/>
      <c r="DTI14" s="456"/>
      <c r="DTJ14" s="456"/>
      <c r="DTK14" s="456"/>
      <c r="DTL14" s="456"/>
      <c r="DTM14" s="456"/>
      <c r="DTN14" s="456"/>
      <c r="DTO14" s="456"/>
      <c r="DTP14" s="456"/>
      <c r="DTQ14" s="456"/>
      <c r="DTR14" s="456"/>
      <c r="DTS14" s="456"/>
      <c r="DTT14" s="456"/>
      <c r="DTU14" s="456"/>
      <c r="DTV14" s="456"/>
      <c r="DTW14" s="456"/>
      <c r="DTX14" s="456"/>
      <c r="DTY14" s="456"/>
      <c r="DTZ14" s="456"/>
      <c r="DUA14" s="456"/>
      <c r="DUB14" s="456"/>
      <c r="DUC14" s="456"/>
      <c r="DUD14" s="456"/>
      <c r="DUE14" s="456"/>
      <c r="DUF14" s="456"/>
      <c r="DUG14" s="456"/>
      <c r="DUH14" s="456"/>
      <c r="DUI14" s="456"/>
      <c r="DUJ14" s="456"/>
      <c r="DUK14" s="456"/>
      <c r="DUL14" s="456"/>
      <c r="DUM14" s="456"/>
      <c r="DUN14" s="456"/>
      <c r="DUO14" s="456"/>
      <c r="DUP14" s="456"/>
      <c r="DUQ14" s="456"/>
      <c r="DUR14" s="456"/>
      <c r="DUS14" s="456"/>
      <c r="DUT14" s="456"/>
      <c r="DUU14" s="456"/>
      <c r="DUV14" s="456"/>
      <c r="DUW14" s="456"/>
      <c r="DUX14" s="456"/>
      <c r="DUY14" s="456"/>
      <c r="DUZ14" s="456"/>
      <c r="DVA14" s="456"/>
      <c r="DVB14" s="456"/>
      <c r="DVC14" s="456"/>
      <c r="DVD14" s="456"/>
      <c r="DVE14" s="456"/>
      <c r="DVF14" s="456"/>
      <c r="DVG14" s="456"/>
      <c r="DVH14" s="456"/>
      <c r="DVI14" s="456"/>
      <c r="DVJ14" s="456"/>
      <c r="DVK14" s="456"/>
      <c r="DVL14" s="456"/>
      <c r="DVM14" s="456"/>
      <c r="DVN14" s="456"/>
      <c r="DVO14" s="456"/>
      <c r="DVP14" s="456"/>
      <c r="DVQ14" s="456"/>
      <c r="DVR14" s="456"/>
      <c r="DVS14" s="456"/>
      <c r="DVT14" s="456"/>
      <c r="DVU14" s="456"/>
      <c r="DVV14" s="456"/>
      <c r="DVW14" s="456"/>
      <c r="DVX14" s="456"/>
      <c r="DVY14" s="456"/>
      <c r="DVZ14" s="456"/>
      <c r="DWA14" s="456"/>
      <c r="DWB14" s="456"/>
      <c r="DWC14" s="456"/>
      <c r="DWD14" s="456"/>
      <c r="DWE14" s="456"/>
      <c r="DWF14" s="456"/>
      <c r="DWG14" s="456"/>
      <c r="DWH14" s="456"/>
      <c r="DWI14" s="456"/>
      <c r="DWJ14" s="456"/>
      <c r="DWK14" s="456"/>
      <c r="DWL14" s="456"/>
      <c r="DWM14" s="456"/>
      <c r="DWN14" s="456"/>
      <c r="DWO14" s="456"/>
      <c r="DWP14" s="456"/>
      <c r="DWQ14" s="456"/>
      <c r="DWR14" s="456"/>
      <c r="DWS14" s="456"/>
      <c r="DWT14" s="456"/>
      <c r="DWU14" s="456"/>
      <c r="DWV14" s="456"/>
      <c r="DWW14" s="456"/>
      <c r="DWX14" s="456"/>
      <c r="DWY14" s="456"/>
      <c r="DWZ14" s="456"/>
      <c r="DXA14" s="456"/>
      <c r="DXB14" s="456"/>
      <c r="DXC14" s="456"/>
      <c r="DXD14" s="456"/>
      <c r="DXE14" s="456"/>
      <c r="DXF14" s="456"/>
      <c r="DXG14" s="456"/>
      <c r="DXH14" s="456"/>
      <c r="DXI14" s="456"/>
      <c r="DXJ14" s="456"/>
      <c r="DXK14" s="456"/>
      <c r="DXL14" s="456"/>
      <c r="DXM14" s="456"/>
      <c r="DXN14" s="456"/>
      <c r="DXO14" s="456"/>
      <c r="DXP14" s="456"/>
      <c r="DXQ14" s="456"/>
      <c r="DXR14" s="456"/>
      <c r="DXS14" s="456"/>
      <c r="DXT14" s="456"/>
      <c r="DXU14" s="456"/>
      <c r="DXV14" s="456"/>
      <c r="DXW14" s="456"/>
      <c r="DXX14" s="456"/>
      <c r="DXY14" s="456"/>
      <c r="DXZ14" s="456"/>
      <c r="DYA14" s="456"/>
      <c r="DYB14" s="456"/>
      <c r="DYC14" s="456"/>
      <c r="DYD14" s="456"/>
      <c r="DYE14" s="456"/>
      <c r="DYF14" s="456"/>
      <c r="DYG14" s="456"/>
      <c r="DYH14" s="456"/>
      <c r="DYI14" s="456"/>
      <c r="DYJ14" s="456"/>
      <c r="DYK14" s="456"/>
      <c r="DYL14" s="456"/>
      <c r="DYM14" s="456"/>
      <c r="DYN14" s="456"/>
      <c r="DYO14" s="456"/>
      <c r="DYP14" s="456"/>
      <c r="DYQ14" s="456"/>
      <c r="DYR14" s="456"/>
      <c r="DYS14" s="456"/>
      <c r="DYT14" s="456"/>
      <c r="DYU14" s="456"/>
      <c r="DYV14" s="456"/>
      <c r="DYW14" s="456"/>
      <c r="DYX14" s="456"/>
      <c r="DYY14" s="456"/>
      <c r="DYZ14" s="456"/>
      <c r="DZA14" s="456"/>
      <c r="DZB14" s="456"/>
      <c r="DZC14" s="456"/>
      <c r="DZD14" s="456"/>
      <c r="DZE14" s="456"/>
      <c r="DZF14" s="456"/>
      <c r="DZG14" s="456"/>
      <c r="DZH14" s="456"/>
      <c r="DZI14" s="456"/>
      <c r="DZJ14" s="456"/>
      <c r="DZK14" s="456"/>
      <c r="DZL14" s="456"/>
      <c r="DZM14" s="456"/>
      <c r="DZN14" s="456"/>
      <c r="DZO14" s="456"/>
      <c r="DZP14" s="456"/>
      <c r="DZQ14" s="456"/>
      <c r="DZR14" s="456"/>
      <c r="DZS14" s="456"/>
      <c r="DZT14" s="456"/>
      <c r="DZU14" s="456"/>
      <c r="DZV14" s="456"/>
      <c r="DZW14" s="456"/>
      <c r="DZX14" s="456"/>
      <c r="DZY14" s="456"/>
      <c r="DZZ14" s="456"/>
      <c r="EAA14" s="456"/>
      <c r="EAB14" s="456"/>
      <c r="EAC14" s="456"/>
      <c r="EAD14" s="456"/>
      <c r="EAE14" s="456"/>
      <c r="EAF14" s="456"/>
      <c r="EAG14" s="456"/>
      <c r="EAH14" s="456"/>
      <c r="EAI14" s="456"/>
      <c r="EAJ14" s="456"/>
      <c r="EAK14" s="456"/>
      <c r="EAL14" s="456"/>
      <c r="EAM14" s="456"/>
      <c r="EAN14" s="456"/>
      <c r="EAO14" s="456"/>
      <c r="EAP14" s="456"/>
      <c r="EAQ14" s="456"/>
      <c r="EAR14" s="456"/>
      <c r="EAS14" s="456"/>
      <c r="EAT14" s="456"/>
      <c r="EAU14" s="456"/>
      <c r="EAV14" s="456"/>
      <c r="EAW14" s="456"/>
      <c r="EAX14" s="456"/>
      <c r="EAY14" s="456"/>
      <c r="EAZ14" s="456"/>
      <c r="EBA14" s="456"/>
      <c r="EBB14" s="456"/>
      <c r="EBC14" s="456"/>
      <c r="EBD14" s="456"/>
      <c r="EBE14" s="456"/>
      <c r="EBF14" s="456"/>
      <c r="EBG14" s="456"/>
      <c r="EBH14" s="456"/>
      <c r="EBI14" s="456"/>
      <c r="EBJ14" s="456"/>
      <c r="EBK14" s="456"/>
      <c r="EBL14" s="456"/>
      <c r="EBM14" s="456"/>
      <c r="EBN14" s="456"/>
      <c r="EBO14" s="456"/>
      <c r="EBP14" s="456"/>
      <c r="EBQ14" s="456"/>
      <c r="EBR14" s="456"/>
      <c r="EBS14" s="456"/>
      <c r="EBT14" s="456"/>
      <c r="EBU14" s="456"/>
      <c r="EBV14" s="456"/>
      <c r="EBW14" s="456"/>
      <c r="EBX14" s="456"/>
      <c r="EBY14" s="456"/>
      <c r="EBZ14" s="456"/>
      <c r="ECA14" s="456"/>
      <c r="ECB14" s="456"/>
      <c r="ECC14" s="456"/>
      <c r="ECD14" s="456"/>
      <c r="ECE14" s="456"/>
      <c r="ECF14" s="456"/>
      <c r="ECG14" s="456"/>
      <c r="ECH14" s="456"/>
      <c r="ECI14" s="456"/>
      <c r="ECJ14" s="456"/>
      <c r="ECK14" s="456"/>
      <c r="ECL14" s="456"/>
      <c r="ECM14" s="456"/>
      <c r="ECN14" s="456"/>
      <c r="ECO14" s="456"/>
      <c r="ECP14" s="456"/>
      <c r="ECQ14" s="456"/>
      <c r="ECR14" s="456"/>
      <c r="ECS14" s="456"/>
      <c r="ECT14" s="456"/>
      <c r="ECU14" s="456"/>
      <c r="ECV14" s="456"/>
      <c r="ECW14" s="456"/>
      <c r="ECX14" s="456"/>
      <c r="ECY14" s="456"/>
      <c r="ECZ14" s="456"/>
      <c r="EDA14" s="456"/>
      <c r="EDB14" s="456"/>
      <c r="EDC14" s="456"/>
      <c r="EDD14" s="456"/>
      <c r="EDE14" s="456"/>
      <c r="EDF14" s="456"/>
      <c r="EDG14" s="456"/>
      <c r="EDH14" s="456"/>
      <c r="EDI14" s="456"/>
      <c r="EDJ14" s="456"/>
      <c r="EDK14" s="456"/>
      <c r="EDL14" s="456"/>
      <c r="EDM14" s="456"/>
      <c r="EDN14" s="456"/>
      <c r="EDO14" s="456"/>
      <c r="EDP14" s="456"/>
      <c r="EDQ14" s="456"/>
      <c r="EDR14" s="456"/>
      <c r="EDS14" s="456"/>
      <c r="EDT14" s="456"/>
      <c r="EDU14" s="456"/>
      <c r="EDV14" s="456"/>
      <c r="EDW14" s="456"/>
      <c r="EDX14" s="456"/>
      <c r="EDY14" s="456"/>
      <c r="EDZ14" s="456"/>
      <c r="EEA14" s="456"/>
      <c r="EEB14" s="456"/>
      <c r="EEC14" s="456"/>
      <c r="EED14" s="456"/>
      <c r="EEE14" s="456"/>
      <c r="EEF14" s="456"/>
      <c r="EEG14" s="456"/>
      <c r="EEH14" s="456"/>
      <c r="EEI14" s="456"/>
      <c r="EEJ14" s="456"/>
      <c r="EEK14" s="456"/>
      <c r="EEL14" s="456"/>
      <c r="EEM14" s="456"/>
      <c r="EEN14" s="456"/>
      <c r="EEO14" s="456"/>
      <c r="EEP14" s="456"/>
      <c r="EEQ14" s="456"/>
      <c r="EER14" s="456"/>
      <c r="EES14" s="456"/>
      <c r="EET14" s="456"/>
      <c r="EEU14" s="456"/>
      <c r="EEV14" s="456"/>
      <c r="EEW14" s="456"/>
      <c r="EEX14" s="456"/>
      <c r="EEY14" s="456"/>
      <c r="EEZ14" s="456"/>
      <c r="EFA14" s="456"/>
      <c r="EFB14" s="456"/>
      <c r="EFC14" s="456"/>
      <c r="EFD14" s="456"/>
      <c r="EFE14" s="456"/>
      <c r="EFF14" s="456"/>
      <c r="EFG14" s="456"/>
      <c r="EFH14" s="456"/>
      <c r="EFI14" s="456"/>
      <c r="EFJ14" s="456"/>
      <c r="EFK14" s="456"/>
      <c r="EFL14" s="456"/>
      <c r="EFM14" s="456"/>
      <c r="EFN14" s="456"/>
      <c r="EFO14" s="456"/>
      <c r="EFP14" s="456"/>
      <c r="EFQ14" s="456"/>
      <c r="EFR14" s="456"/>
      <c r="EFS14" s="456"/>
      <c r="EFT14" s="456"/>
      <c r="EFU14" s="456"/>
      <c r="EFV14" s="456"/>
      <c r="EFW14" s="456"/>
      <c r="EFX14" s="456"/>
      <c r="EFY14" s="456"/>
      <c r="EFZ14" s="456"/>
      <c r="EGA14" s="456"/>
      <c r="EGB14" s="456"/>
      <c r="EGC14" s="456"/>
      <c r="EGD14" s="456"/>
      <c r="EGE14" s="456"/>
      <c r="EGF14" s="456"/>
      <c r="EGG14" s="456"/>
      <c r="EGH14" s="456"/>
      <c r="EGI14" s="456"/>
      <c r="EGJ14" s="456"/>
      <c r="EGK14" s="456"/>
      <c r="EGL14" s="456"/>
      <c r="EGM14" s="456"/>
      <c r="EGN14" s="456"/>
      <c r="EGO14" s="456"/>
      <c r="EGP14" s="456"/>
      <c r="EGQ14" s="456"/>
      <c r="EGR14" s="456"/>
      <c r="EGS14" s="456"/>
      <c r="EGT14" s="456"/>
      <c r="EGU14" s="456"/>
      <c r="EGV14" s="456"/>
      <c r="EGW14" s="456"/>
      <c r="EGX14" s="456"/>
      <c r="EGY14" s="456"/>
      <c r="EGZ14" s="456"/>
      <c r="EHA14" s="456"/>
      <c r="EHB14" s="456"/>
      <c r="EHC14" s="456"/>
      <c r="EHD14" s="456"/>
      <c r="EHE14" s="456"/>
      <c r="EHF14" s="456"/>
      <c r="EHG14" s="456"/>
      <c r="EHH14" s="456"/>
      <c r="EHI14" s="456"/>
      <c r="EHJ14" s="456"/>
      <c r="EHK14" s="456"/>
      <c r="EHL14" s="456"/>
      <c r="EHM14" s="456"/>
      <c r="EHN14" s="456"/>
      <c r="EHO14" s="456"/>
      <c r="EHP14" s="456"/>
      <c r="EHQ14" s="456"/>
      <c r="EHR14" s="456"/>
      <c r="EHS14" s="456"/>
      <c r="EHT14" s="456"/>
      <c r="EHU14" s="456"/>
      <c r="EHV14" s="456"/>
      <c r="EHW14" s="456"/>
      <c r="EHX14" s="456"/>
      <c r="EHY14" s="456"/>
      <c r="EHZ14" s="456"/>
      <c r="EIA14" s="456"/>
      <c r="EIB14" s="456"/>
      <c r="EIC14" s="456"/>
      <c r="EID14" s="456"/>
      <c r="EIE14" s="456"/>
      <c r="EIF14" s="456"/>
      <c r="EIG14" s="456"/>
      <c r="EIH14" s="456"/>
      <c r="EII14" s="456"/>
      <c r="EIJ14" s="456"/>
      <c r="EIK14" s="456"/>
      <c r="EIL14" s="456"/>
      <c r="EIM14" s="456"/>
      <c r="EIN14" s="456"/>
      <c r="EIO14" s="456"/>
      <c r="EIP14" s="456"/>
      <c r="EIQ14" s="456"/>
      <c r="EIR14" s="456"/>
      <c r="EIS14" s="456"/>
      <c r="EIT14" s="456"/>
      <c r="EIU14" s="456"/>
      <c r="EIV14" s="456"/>
      <c r="EIW14" s="456"/>
      <c r="EIX14" s="456"/>
      <c r="EIY14" s="456"/>
      <c r="EIZ14" s="456"/>
      <c r="EJA14" s="456"/>
      <c r="EJB14" s="456"/>
      <c r="EJC14" s="456"/>
      <c r="EJD14" s="456"/>
      <c r="EJE14" s="456"/>
      <c r="EJF14" s="456"/>
      <c r="EJG14" s="456"/>
      <c r="EJH14" s="456"/>
      <c r="EJI14" s="456"/>
      <c r="EJJ14" s="456"/>
      <c r="EJK14" s="456"/>
      <c r="EJL14" s="456"/>
      <c r="EJM14" s="456"/>
      <c r="EJN14" s="456"/>
      <c r="EJO14" s="456"/>
      <c r="EJP14" s="456"/>
      <c r="EJQ14" s="456"/>
      <c r="EJR14" s="456"/>
      <c r="EJS14" s="456"/>
      <c r="EJT14" s="456"/>
      <c r="EJU14" s="456"/>
      <c r="EJV14" s="456"/>
      <c r="EJW14" s="456"/>
      <c r="EJX14" s="456"/>
      <c r="EJY14" s="456"/>
      <c r="EJZ14" s="456"/>
      <c r="EKA14" s="456"/>
      <c r="EKB14" s="456"/>
      <c r="EKC14" s="456"/>
      <c r="EKD14" s="456"/>
      <c r="EKE14" s="456"/>
      <c r="EKF14" s="456"/>
      <c r="EKG14" s="456"/>
      <c r="EKH14" s="456"/>
      <c r="EKI14" s="456"/>
      <c r="EKJ14" s="456"/>
      <c r="EKK14" s="456"/>
      <c r="EKL14" s="456"/>
      <c r="EKM14" s="456"/>
      <c r="EKN14" s="456"/>
      <c r="EKO14" s="456"/>
      <c r="EKP14" s="456"/>
      <c r="EKQ14" s="456"/>
      <c r="EKR14" s="456"/>
      <c r="EKS14" s="456"/>
      <c r="EKT14" s="456"/>
      <c r="EKU14" s="456"/>
      <c r="EKV14" s="456"/>
      <c r="EKW14" s="456"/>
      <c r="EKX14" s="456"/>
      <c r="EKY14" s="456"/>
      <c r="EKZ14" s="456"/>
      <c r="ELA14" s="456"/>
      <c r="ELB14" s="456"/>
      <c r="ELC14" s="456"/>
      <c r="ELD14" s="456"/>
      <c r="ELE14" s="456"/>
      <c r="ELF14" s="456"/>
      <c r="ELG14" s="456"/>
      <c r="ELH14" s="456"/>
      <c r="ELI14" s="456"/>
      <c r="ELJ14" s="456"/>
      <c r="ELK14" s="456"/>
      <c r="ELL14" s="456"/>
      <c r="ELM14" s="456"/>
      <c r="ELN14" s="456"/>
      <c r="ELO14" s="456"/>
      <c r="ELP14" s="456"/>
      <c r="ELQ14" s="456"/>
      <c r="ELR14" s="456"/>
      <c r="ELS14" s="456"/>
      <c r="ELT14" s="456"/>
      <c r="ELU14" s="456"/>
      <c r="ELV14" s="456"/>
      <c r="ELW14" s="456"/>
      <c r="ELX14" s="456"/>
      <c r="ELY14" s="456"/>
      <c r="ELZ14" s="456"/>
      <c r="EMA14" s="456"/>
      <c r="EMB14" s="456"/>
      <c r="EMC14" s="456"/>
      <c r="EMD14" s="456"/>
      <c r="EME14" s="456"/>
      <c r="EMF14" s="456"/>
      <c r="EMG14" s="456"/>
      <c r="EMH14" s="456"/>
      <c r="EMI14" s="456"/>
      <c r="EMJ14" s="456"/>
      <c r="EMK14" s="456"/>
      <c r="EML14" s="456"/>
      <c r="EMM14" s="456"/>
      <c r="EMN14" s="456"/>
      <c r="EMO14" s="456"/>
      <c r="EMP14" s="456"/>
      <c r="EMQ14" s="456"/>
      <c r="EMR14" s="456"/>
      <c r="EMS14" s="456"/>
      <c r="EMT14" s="456"/>
      <c r="EMU14" s="456"/>
      <c r="EMV14" s="456"/>
      <c r="EMW14" s="456"/>
      <c r="EMX14" s="456"/>
      <c r="EMY14" s="456"/>
      <c r="EMZ14" s="456"/>
      <c r="ENA14" s="456"/>
      <c r="ENB14" s="456"/>
      <c r="ENC14" s="456"/>
      <c r="END14" s="456"/>
      <c r="ENE14" s="456"/>
      <c r="ENF14" s="456"/>
      <c r="ENG14" s="456"/>
      <c r="ENH14" s="456"/>
      <c r="ENI14" s="456"/>
      <c r="ENJ14" s="456"/>
      <c r="ENK14" s="456"/>
      <c r="ENL14" s="456"/>
      <c r="ENM14" s="456"/>
      <c r="ENN14" s="456"/>
      <c r="ENO14" s="456"/>
      <c r="ENP14" s="456"/>
      <c r="ENQ14" s="456"/>
      <c r="ENR14" s="456"/>
      <c r="ENS14" s="456"/>
      <c r="ENT14" s="456"/>
      <c r="ENU14" s="456"/>
      <c r="ENV14" s="456"/>
      <c r="ENW14" s="456"/>
      <c r="ENX14" s="456"/>
      <c r="ENY14" s="456"/>
      <c r="ENZ14" s="456"/>
      <c r="EOA14" s="456"/>
      <c r="EOB14" s="456"/>
      <c r="EOC14" s="456"/>
      <c r="EOD14" s="456"/>
      <c r="EOE14" s="456"/>
      <c r="EOF14" s="456"/>
      <c r="EOG14" s="456"/>
      <c r="EOH14" s="456"/>
      <c r="EOI14" s="456"/>
      <c r="EOJ14" s="456"/>
      <c r="EOK14" s="456"/>
      <c r="EOL14" s="456"/>
      <c r="EOM14" s="456"/>
      <c r="EON14" s="456"/>
      <c r="EOO14" s="456"/>
      <c r="EOP14" s="456"/>
      <c r="EOQ14" s="456"/>
      <c r="EOR14" s="456"/>
      <c r="EOS14" s="456"/>
      <c r="EOT14" s="456"/>
      <c r="EOU14" s="456"/>
      <c r="EOV14" s="456"/>
      <c r="EOW14" s="456"/>
      <c r="EOX14" s="456"/>
      <c r="EOY14" s="456"/>
      <c r="EOZ14" s="456"/>
      <c r="EPA14" s="456"/>
      <c r="EPB14" s="456"/>
      <c r="EPC14" s="456"/>
      <c r="EPD14" s="456"/>
      <c r="EPE14" s="456"/>
      <c r="EPF14" s="456"/>
      <c r="EPG14" s="456"/>
      <c r="EPH14" s="456"/>
      <c r="EPI14" s="456"/>
      <c r="EPJ14" s="456"/>
      <c r="EPK14" s="456"/>
      <c r="EPL14" s="456"/>
      <c r="EPM14" s="456"/>
      <c r="EPN14" s="456"/>
      <c r="EPO14" s="456"/>
      <c r="EPP14" s="456"/>
      <c r="EPQ14" s="456"/>
      <c r="EPR14" s="456"/>
      <c r="EPS14" s="456"/>
      <c r="EPT14" s="456"/>
      <c r="EPU14" s="456"/>
      <c r="EPV14" s="456"/>
      <c r="EPW14" s="456"/>
      <c r="EPX14" s="456"/>
      <c r="EPY14" s="456"/>
      <c r="EPZ14" s="456"/>
      <c r="EQA14" s="456"/>
      <c r="EQB14" s="456"/>
      <c r="EQC14" s="456"/>
      <c r="EQD14" s="456"/>
      <c r="EQE14" s="456"/>
      <c r="EQF14" s="456"/>
      <c r="EQG14" s="456"/>
      <c r="EQH14" s="456"/>
      <c r="EQI14" s="456"/>
      <c r="EQJ14" s="456"/>
      <c r="EQK14" s="456"/>
      <c r="EQL14" s="456"/>
      <c r="EQM14" s="456"/>
      <c r="EQN14" s="456"/>
      <c r="EQO14" s="456"/>
      <c r="EQP14" s="456"/>
      <c r="EQQ14" s="456"/>
      <c r="EQR14" s="456"/>
      <c r="EQS14" s="456"/>
      <c r="EQT14" s="456"/>
      <c r="EQU14" s="456"/>
      <c r="EQV14" s="456"/>
      <c r="EQW14" s="456"/>
      <c r="EQX14" s="456"/>
      <c r="EQY14" s="456"/>
      <c r="EQZ14" s="456"/>
      <c r="ERA14" s="456"/>
      <c r="ERB14" s="456"/>
      <c r="ERC14" s="456"/>
      <c r="ERD14" s="456"/>
      <c r="ERE14" s="456"/>
      <c r="ERF14" s="456"/>
      <c r="ERG14" s="456"/>
      <c r="ERH14" s="456"/>
      <c r="ERI14" s="456"/>
      <c r="ERJ14" s="456"/>
      <c r="ERK14" s="456"/>
      <c r="ERL14" s="456"/>
      <c r="ERM14" s="456"/>
      <c r="ERN14" s="456"/>
      <c r="ERO14" s="456"/>
      <c r="ERP14" s="456"/>
      <c r="ERQ14" s="456"/>
      <c r="ERR14" s="456"/>
      <c r="ERS14" s="456"/>
      <c r="ERT14" s="456"/>
      <c r="ERU14" s="456"/>
      <c r="ERV14" s="456"/>
      <c r="ERW14" s="456"/>
      <c r="ERX14" s="456"/>
      <c r="ERY14" s="456"/>
      <c r="ERZ14" s="456"/>
      <c r="ESA14" s="456"/>
      <c r="ESB14" s="456"/>
      <c r="ESC14" s="456"/>
      <c r="ESD14" s="456"/>
      <c r="ESE14" s="456"/>
      <c r="ESF14" s="456"/>
      <c r="ESG14" s="456"/>
      <c r="ESH14" s="456"/>
      <c r="ESI14" s="456"/>
      <c r="ESJ14" s="456"/>
      <c r="ESK14" s="456"/>
      <c r="ESL14" s="456"/>
      <c r="ESM14" s="456"/>
      <c r="ESN14" s="456"/>
      <c r="ESO14" s="456"/>
      <c r="ESP14" s="456"/>
      <c r="ESQ14" s="456"/>
      <c r="ESR14" s="456"/>
      <c r="ESS14" s="456"/>
      <c r="EST14" s="456"/>
      <c r="ESU14" s="456"/>
      <c r="ESV14" s="456"/>
      <c r="ESW14" s="456"/>
      <c r="ESX14" s="456"/>
      <c r="ESY14" s="456"/>
      <c r="ESZ14" s="456"/>
      <c r="ETA14" s="456"/>
      <c r="ETB14" s="456"/>
      <c r="ETC14" s="456"/>
      <c r="ETD14" s="456"/>
      <c r="ETE14" s="456"/>
      <c r="ETF14" s="456"/>
      <c r="ETG14" s="456"/>
      <c r="ETH14" s="456"/>
      <c r="ETI14" s="456"/>
      <c r="ETJ14" s="456"/>
      <c r="ETK14" s="456"/>
      <c r="ETL14" s="456"/>
      <c r="ETM14" s="456"/>
      <c r="ETN14" s="456"/>
      <c r="ETO14" s="456"/>
      <c r="ETP14" s="456"/>
      <c r="ETQ14" s="456"/>
      <c r="ETR14" s="456"/>
      <c r="ETS14" s="456"/>
      <c r="ETT14" s="456"/>
      <c r="ETU14" s="456"/>
      <c r="ETV14" s="456"/>
      <c r="ETW14" s="456"/>
      <c r="ETX14" s="456"/>
      <c r="ETY14" s="456"/>
      <c r="ETZ14" s="456"/>
      <c r="EUA14" s="456"/>
      <c r="EUB14" s="456"/>
      <c r="EUC14" s="456"/>
      <c r="EUD14" s="456"/>
      <c r="EUE14" s="456"/>
      <c r="EUF14" s="456"/>
      <c r="EUG14" s="456"/>
      <c r="EUH14" s="456"/>
      <c r="EUI14" s="456"/>
      <c r="EUJ14" s="456"/>
      <c r="EUK14" s="456"/>
      <c r="EUL14" s="456"/>
      <c r="EUM14" s="456"/>
      <c r="EUN14" s="456"/>
      <c r="EUO14" s="456"/>
      <c r="EUP14" s="456"/>
      <c r="EUQ14" s="456"/>
      <c r="EUR14" s="456"/>
      <c r="EUS14" s="456"/>
      <c r="EUT14" s="456"/>
      <c r="EUU14" s="456"/>
      <c r="EUV14" s="456"/>
      <c r="EUW14" s="456"/>
      <c r="EUX14" s="456"/>
      <c r="EUY14" s="456"/>
      <c r="EUZ14" s="456"/>
      <c r="EVA14" s="456"/>
      <c r="EVB14" s="456"/>
      <c r="EVC14" s="456"/>
      <c r="EVD14" s="456"/>
      <c r="EVE14" s="456"/>
      <c r="EVF14" s="456"/>
      <c r="EVG14" s="456"/>
      <c r="EVH14" s="456"/>
      <c r="EVI14" s="456"/>
      <c r="EVJ14" s="456"/>
      <c r="EVK14" s="456"/>
      <c r="EVL14" s="456"/>
      <c r="EVM14" s="456"/>
      <c r="EVN14" s="456"/>
      <c r="EVO14" s="456"/>
      <c r="EVP14" s="456"/>
      <c r="EVQ14" s="456"/>
      <c r="EVR14" s="456"/>
      <c r="EVS14" s="456"/>
      <c r="EVT14" s="456"/>
      <c r="EVU14" s="456"/>
      <c r="EVV14" s="456"/>
      <c r="EVW14" s="456"/>
      <c r="EVX14" s="456"/>
      <c r="EVY14" s="456"/>
      <c r="EVZ14" s="456"/>
      <c r="EWA14" s="456"/>
      <c r="EWB14" s="456"/>
      <c r="EWC14" s="456"/>
      <c r="EWD14" s="456"/>
      <c r="EWE14" s="456"/>
      <c r="EWF14" s="456"/>
      <c r="EWG14" s="456"/>
      <c r="EWH14" s="456"/>
      <c r="EWI14" s="456"/>
      <c r="EWJ14" s="456"/>
      <c r="EWK14" s="456"/>
      <c r="EWL14" s="456"/>
      <c r="EWM14" s="456"/>
      <c r="EWN14" s="456"/>
      <c r="EWO14" s="456"/>
      <c r="EWP14" s="456"/>
      <c r="EWQ14" s="456"/>
      <c r="EWR14" s="456"/>
      <c r="EWS14" s="456"/>
      <c r="EWT14" s="456"/>
      <c r="EWU14" s="456"/>
      <c r="EWV14" s="456"/>
      <c r="EWW14" s="456"/>
      <c r="EWX14" s="456"/>
      <c r="EWY14" s="456"/>
      <c r="EWZ14" s="456"/>
      <c r="EXA14" s="456"/>
      <c r="EXB14" s="456"/>
      <c r="EXC14" s="456"/>
      <c r="EXD14" s="456"/>
      <c r="EXE14" s="456"/>
      <c r="EXF14" s="456"/>
      <c r="EXG14" s="456"/>
      <c r="EXH14" s="456"/>
      <c r="EXI14" s="456"/>
      <c r="EXJ14" s="456"/>
      <c r="EXK14" s="456"/>
      <c r="EXL14" s="456"/>
      <c r="EXM14" s="456"/>
      <c r="EXN14" s="456"/>
      <c r="EXO14" s="456"/>
      <c r="EXP14" s="456"/>
      <c r="EXQ14" s="456"/>
      <c r="EXR14" s="456"/>
      <c r="EXS14" s="456"/>
      <c r="EXT14" s="456"/>
      <c r="EXU14" s="456"/>
      <c r="EXV14" s="456"/>
      <c r="EXW14" s="456"/>
      <c r="EXX14" s="456"/>
      <c r="EXY14" s="456"/>
      <c r="EXZ14" s="456"/>
      <c r="EYA14" s="456"/>
      <c r="EYB14" s="456"/>
      <c r="EYC14" s="456"/>
      <c r="EYD14" s="456"/>
      <c r="EYE14" s="456"/>
      <c r="EYF14" s="456"/>
      <c r="EYG14" s="456"/>
      <c r="EYH14" s="456"/>
      <c r="EYI14" s="456"/>
      <c r="EYJ14" s="456"/>
      <c r="EYK14" s="456"/>
      <c r="EYL14" s="456"/>
      <c r="EYM14" s="456"/>
      <c r="EYN14" s="456"/>
      <c r="EYO14" s="456"/>
      <c r="EYP14" s="456"/>
      <c r="EYQ14" s="456"/>
      <c r="EYR14" s="456"/>
      <c r="EYS14" s="456"/>
      <c r="EYT14" s="456"/>
      <c r="EYU14" s="456"/>
      <c r="EYV14" s="456"/>
      <c r="EYW14" s="456"/>
      <c r="EYX14" s="456"/>
      <c r="EYY14" s="456"/>
      <c r="EYZ14" s="456"/>
      <c r="EZA14" s="456"/>
      <c r="EZB14" s="456"/>
      <c r="EZC14" s="456"/>
      <c r="EZD14" s="456"/>
      <c r="EZE14" s="456"/>
      <c r="EZF14" s="456"/>
      <c r="EZG14" s="456"/>
      <c r="EZH14" s="456"/>
      <c r="EZI14" s="456"/>
      <c r="EZJ14" s="456"/>
      <c r="EZK14" s="456"/>
      <c r="EZL14" s="456"/>
      <c r="EZM14" s="456"/>
      <c r="EZN14" s="456"/>
      <c r="EZO14" s="456"/>
      <c r="EZP14" s="456"/>
      <c r="EZQ14" s="456"/>
      <c r="EZR14" s="456"/>
      <c r="EZS14" s="456"/>
      <c r="EZT14" s="456"/>
      <c r="EZU14" s="456"/>
      <c r="EZV14" s="456"/>
      <c r="EZW14" s="456"/>
      <c r="EZX14" s="456"/>
      <c r="EZY14" s="456"/>
      <c r="EZZ14" s="456"/>
      <c r="FAA14" s="456"/>
      <c r="FAB14" s="456"/>
      <c r="FAC14" s="456"/>
      <c r="FAD14" s="456"/>
      <c r="FAE14" s="456"/>
      <c r="FAF14" s="456"/>
      <c r="FAG14" s="456"/>
      <c r="FAH14" s="456"/>
      <c r="FAI14" s="456"/>
      <c r="FAJ14" s="456"/>
      <c r="FAK14" s="456"/>
      <c r="FAL14" s="456"/>
      <c r="FAM14" s="456"/>
      <c r="FAN14" s="456"/>
      <c r="FAO14" s="456"/>
      <c r="FAP14" s="456"/>
      <c r="FAQ14" s="456"/>
      <c r="FAR14" s="456"/>
      <c r="FAS14" s="456"/>
      <c r="FAT14" s="456"/>
      <c r="FAU14" s="456"/>
      <c r="FAV14" s="456"/>
      <c r="FAW14" s="456"/>
      <c r="FAX14" s="456"/>
      <c r="FAY14" s="456"/>
      <c r="FAZ14" s="456"/>
      <c r="FBA14" s="456"/>
      <c r="FBB14" s="456"/>
      <c r="FBC14" s="456"/>
      <c r="FBD14" s="456"/>
      <c r="FBE14" s="456"/>
      <c r="FBF14" s="456"/>
      <c r="FBG14" s="456"/>
      <c r="FBH14" s="456"/>
      <c r="FBI14" s="456"/>
      <c r="FBJ14" s="456"/>
      <c r="FBK14" s="456"/>
      <c r="FBL14" s="456"/>
      <c r="FBM14" s="456"/>
      <c r="FBN14" s="456"/>
      <c r="FBO14" s="456"/>
      <c r="FBP14" s="456"/>
      <c r="FBQ14" s="456"/>
      <c r="FBR14" s="456"/>
      <c r="FBS14" s="456"/>
      <c r="FBT14" s="456"/>
      <c r="FBU14" s="456"/>
      <c r="FBV14" s="456"/>
      <c r="FBW14" s="456"/>
      <c r="FBX14" s="456"/>
      <c r="FBY14" s="456"/>
      <c r="FBZ14" s="456"/>
      <c r="FCA14" s="456"/>
      <c r="FCB14" s="456"/>
      <c r="FCC14" s="456"/>
      <c r="FCD14" s="456"/>
      <c r="FCE14" s="456"/>
      <c r="FCF14" s="456"/>
      <c r="FCG14" s="456"/>
      <c r="FCH14" s="456"/>
      <c r="FCI14" s="456"/>
      <c r="FCJ14" s="456"/>
      <c r="FCK14" s="456"/>
      <c r="FCL14" s="456"/>
      <c r="FCM14" s="456"/>
      <c r="FCN14" s="456"/>
      <c r="FCO14" s="456"/>
      <c r="FCP14" s="456"/>
      <c r="FCQ14" s="456"/>
      <c r="FCR14" s="456"/>
      <c r="FCS14" s="456"/>
      <c r="FCT14" s="456"/>
      <c r="FCU14" s="456"/>
      <c r="FCV14" s="456"/>
      <c r="FCW14" s="456"/>
      <c r="FCX14" s="456"/>
      <c r="FCY14" s="456"/>
      <c r="FCZ14" s="456"/>
      <c r="FDA14" s="456"/>
      <c r="FDB14" s="456"/>
      <c r="FDC14" s="456"/>
      <c r="FDD14" s="456"/>
      <c r="FDE14" s="456"/>
      <c r="FDF14" s="456"/>
      <c r="FDG14" s="456"/>
      <c r="FDH14" s="456"/>
      <c r="FDI14" s="456"/>
      <c r="FDJ14" s="456"/>
      <c r="FDK14" s="456"/>
      <c r="FDL14" s="456"/>
      <c r="FDM14" s="456"/>
      <c r="FDN14" s="456"/>
      <c r="FDO14" s="456"/>
      <c r="FDP14" s="456"/>
      <c r="FDQ14" s="456"/>
      <c r="FDR14" s="456"/>
      <c r="FDS14" s="456"/>
      <c r="FDT14" s="456"/>
      <c r="FDU14" s="456"/>
      <c r="FDV14" s="456"/>
      <c r="FDW14" s="456"/>
      <c r="FDX14" s="456"/>
      <c r="FDY14" s="456"/>
      <c r="FDZ14" s="456"/>
      <c r="FEA14" s="456"/>
      <c r="FEB14" s="456"/>
      <c r="FEC14" s="456"/>
      <c r="FED14" s="456"/>
      <c r="FEE14" s="456"/>
      <c r="FEF14" s="456"/>
      <c r="FEG14" s="456"/>
      <c r="FEH14" s="456"/>
      <c r="FEI14" s="456"/>
      <c r="FEJ14" s="456"/>
      <c r="FEK14" s="456"/>
      <c r="FEL14" s="456"/>
      <c r="FEM14" s="456"/>
      <c r="FEN14" s="456"/>
      <c r="FEO14" s="456"/>
      <c r="FEP14" s="456"/>
      <c r="FEQ14" s="456"/>
      <c r="FER14" s="456"/>
      <c r="FES14" s="456"/>
      <c r="FET14" s="456"/>
      <c r="FEU14" s="456"/>
      <c r="FEV14" s="456"/>
      <c r="FEW14" s="456"/>
      <c r="FEX14" s="456"/>
      <c r="FEY14" s="456"/>
      <c r="FEZ14" s="456"/>
      <c r="FFA14" s="456"/>
      <c r="FFB14" s="456"/>
      <c r="FFC14" s="456"/>
      <c r="FFD14" s="456"/>
      <c r="FFE14" s="456"/>
      <c r="FFF14" s="456"/>
      <c r="FFG14" s="456"/>
      <c r="FFH14" s="456"/>
      <c r="FFI14" s="456"/>
      <c r="FFJ14" s="456"/>
      <c r="FFK14" s="456"/>
      <c r="FFL14" s="456"/>
      <c r="FFM14" s="456"/>
      <c r="FFN14" s="456"/>
      <c r="FFO14" s="456"/>
      <c r="FFP14" s="456"/>
      <c r="FFQ14" s="456"/>
      <c r="FFR14" s="456"/>
      <c r="FFS14" s="456"/>
      <c r="FFT14" s="456"/>
      <c r="FFU14" s="456"/>
      <c r="FFV14" s="456"/>
      <c r="FFW14" s="456"/>
      <c r="FFX14" s="456"/>
      <c r="FFY14" s="456"/>
      <c r="FFZ14" s="456"/>
      <c r="FGA14" s="456"/>
      <c r="FGB14" s="456"/>
      <c r="FGC14" s="456"/>
      <c r="FGD14" s="456"/>
      <c r="FGE14" s="456"/>
      <c r="FGF14" s="456"/>
      <c r="FGG14" s="456"/>
      <c r="FGH14" s="456"/>
      <c r="FGI14" s="456"/>
      <c r="FGJ14" s="456"/>
      <c r="FGK14" s="456"/>
      <c r="FGL14" s="456"/>
      <c r="FGM14" s="456"/>
      <c r="FGN14" s="456"/>
      <c r="FGO14" s="456"/>
      <c r="FGP14" s="456"/>
      <c r="FGQ14" s="456"/>
      <c r="FGR14" s="456"/>
      <c r="FGS14" s="456"/>
      <c r="FGT14" s="456"/>
      <c r="FGU14" s="456"/>
      <c r="FGV14" s="456"/>
      <c r="FGW14" s="456"/>
      <c r="FGX14" s="456"/>
      <c r="FGY14" s="456"/>
      <c r="FGZ14" s="456"/>
      <c r="FHA14" s="456"/>
      <c r="FHB14" s="456"/>
      <c r="FHC14" s="456"/>
      <c r="FHD14" s="456"/>
      <c r="FHE14" s="456"/>
      <c r="FHF14" s="456"/>
      <c r="FHG14" s="456"/>
      <c r="FHH14" s="456"/>
      <c r="FHI14" s="456"/>
      <c r="FHJ14" s="456"/>
      <c r="FHK14" s="456"/>
      <c r="FHL14" s="456"/>
      <c r="FHM14" s="456"/>
      <c r="FHN14" s="456"/>
      <c r="FHO14" s="456"/>
      <c r="FHP14" s="456"/>
      <c r="FHQ14" s="456"/>
      <c r="FHR14" s="456"/>
      <c r="FHS14" s="456"/>
      <c r="FHT14" s="456"/>
      <c r="FHU14" s="456"/>
      <c r="FHV14" s="456"/>
      <c r="FHW14" s="456"/>
      <c r="FHX14" s="456"/>
      <c r="FHY14" s="456"/>
      <c r="FHZ14" s="456"/>
      <c r="FIA14" s="456"/>
      <c r="FIB14" s="456"/>
      <c r="FIC14" s="456"/>
      <c r="FID14" s="456"/>
      <c r="FIE14" s="456"/>
      <c r="FIF14" s="456"/>
      <c r="FIG14" s="456"/>
      <c r="FIH14" s="456"/>
      <c r="FII14" s="456"/>
      <c r="FIJ14" s="456"/>
      <c r="FIK14" s="456"/>
      <c r="FIL14" s="456"/>
      <c r="FIM14" s="456"/>
      <c r="FIN14" s="456"/>
      <c r="FIO14" s="456"/>
      <c r="FIP14" s="456"/>
      <c r="FIQ14" s="456"/>
      <c r="FIR14" s="456"/>
      <c r="FIS14" s="456"/>
      <c r="FIT14" s="456"/>
      <c r="FIU14" s="456"/>
      <c r="FIV14" s="456"/>
      <c r="FIW14" s="456"/>
      <c r="FIX14" s="456"/>
      <c r="FIY14" s="456"/>
      <c r="FIZ14" s="456"/>
      <c r="FJA14" s="456"/>
      <c r="FJB14" s="456"/>
      <c r="FJC14" s="456"/>
      <c r="FJD14" s="456"/>
      <c r="FJE14" s="456"/>
      <c r="FJF14" s="456"/>
      <c r="FJG14" s="456"/>
      <c r="FJH14" s="456"/>
      <c r="FJI14" s="456"/>
      <c r="FJJ14" s="456"/>
      <c r="FJK14" s="456"/>
      <c r="FJL14" s="456"/>
      <c r="FJM14" s="456"/>
      <c r="FJN14" s="456"/>
      <c r="FJO14" s="456"/>
      <c r="FJP14" s="456"/>
      <c r="FJQ14" s="456"/>
      <c r="FJR14" s="456"/>
      <c r="FJS14" s="456"/>
      <c r="FJT14" s="456"/>
      <c r="FJU14" s="456"/>
      <c r="FJV14" s="456"/>
      <c r="FJW14" s="456"/>
      <c r="FJX14" s="456"/>
      <c r="FJY14" s="456"/>
      <c r="FJZ14" s="456"/>
      <c r="FKA14" s="456"/>
      <c r="FKB14" s="456"/>
      <c r="FKC14" s="456"/>
      <c r="FKD14" s="456"/>
      <c r="FKE14" s="456"/>
      <c r="FKF14" s="456"/>
      <c r="FKG14" s="456"/>
      <c r="FKH14" s="456"/>
      <c r="FKI14" s="456"/>
      <c r="FKJ14" s="456"/>
      <c r="FKK14" s="456"/>
      <c r="FKL14" s="456"/>
      <c r="FKM14" s="456"/>
      <c r="FKN14" s="456"/>
      <c r="FKO14" s="456"/>
      <c r="FKP14" s="456"/>
      <c r="FKQ14" s="456"/>
      <c r="FKR14" s="456"/>
      <c r="FKS14" s="456"/>
      <c r="FKT14" s="456"/>
      <c r="FKU14" s="456"/>
      <c r="FKV14" s="456"/>
      <c r="FKW14" s="456"/>
      <c r="FKX14" s="456"/>
      <c r="FKY14" s="456"/>
      <c r="FKZ14" s="456"/>
      <c r="FLA14" s="456"/>
      <c r="FLB14" s="456"/>
      <c r="FLC14" s="456"/>
      <c r="FLD14" s="456"/>
      <c r="FLE14" s="456"/>
      <c r="FLF14" s="456"/>
      <c r="FLG14" s="456"/>
      <c r="FLH14" s="456"/>
      <c r="FLI14" s="456"/>
      <c r="FLJ14" s="456"/>
      <c r="FLK14" s="456"/>
      <c r="FLL14" s="456"/>
      <c r="FLM14" s="456"/>
      <c r="FLN14" s="456"/>
      <c r="FLO14" s="456"/>
      <c r="FLP14" s="456"/>
      <c r="FLQ14" s="456"/>
      <c r="FLR14" s="456"/>
      <c r="FLS14" s="456"/>
      <c r="FLT14" s="456"/>
      <c r="FLU14" s="456"/>
      <c r="FLV14" s="456"/>
      <c r="FLW14" s="456"/>
      <c r="FLX14" s="456"/>
      <c r="FLY14" s="456"/>
      <c r="FLZ14" s="456"/>
      <c r="FMA14" s="456"/>
      <c r="FMB14" s="456"/>
      <c r="FMC14" s="456"/>
      <c r="FMD14" s="456"/>
      <c r="FME14" s="456"/>
      <c r="FMF14" s="456"/>
      <c r="FMG14" s="456"/>
      <c r="FMH14" s="456"/>
      <c r="FMI14" s="456"/>
      <c r="FMJ14" s="456"/>
      <c r="FMK14" s="456"/>
      <c r="FML14" s="456"/>
      <c r="FMM14" s="456"/>
      <c r="FMN14" s="456"/>
      <c r="FMO14" s="456"/>
      <c r="FMP14" s="456"/>
      <c r="FMQ14" s="456"/>
      <c r="FMR14" s="456"/>
      <c r="FMS14" s="456"/>
      <c r="FMT14" s="456"/>
      <c r="FMU14" s="456"/>
      <c r="FMV14" s="456"/>
      <c r="FMW14" s="456"/>
      <c r="FMX14" s="456"/>
      <c r="FMY14" s="456"/>
      <c r="FMZ14" s="456"/>
      <c r="FNA14" s="456"/>
      <c r="FNB14" s="456"/>
      <c r="FNC14" s="456"/>
      <c r="FND14" s="456"/>
      <c r="FNE14" s="456"/>
      <c r="FNF14" s="456"/>
      <c r="FNG14" s="456"/>
      <c r="FNH14" s="456"/>
      <c r="FNI14" s="456"/>
      <c r="FNJ14" s="456"/>
      <c r="FNK14" s="456"/>
      <c r="FNL14" s="456"/>
      <c r="FNM14" s="456"/>
      <c r="FNN14" s="456"/>
      <c r="FNO14" s="456"/>
      <c r="FNP14" s="456"/>
      <c r="FNQ14" s="456"/>
      <c r="FNR14" s="456"/>
      <c r="FNS14" s="456"/>
      <c r="FNT14" s="456"/>
      <c r="FNU14" s="456"/>
      <c r="FNV14" s="456"/>
      <c r="FNW14" s="456"/>
      <c r="FNX14" s="456"/>
      <c r="FNY14" s="456"/>
      <c r="FNZ14" s="456"/>
      <c r="FOA14" s="456"/>
      <c r="FOB14" s="456"/>
      <c r="FOC14" s="456"/>
      <c r="FOD14" s="456"/>
      <c r="FOE14" s="456"/>
      <c r="FOF14" s="456"/>
      <c r="FOG14" s="456"/>
      <c r="FOH14" s="456"/>
      <c r="FOI14" s="456"/>
      <c r="FOJ14" s="456"/>
      <c r="FOK14" s="456"/>
      <c r="FOL14" s="456"/>
      <c r="FOM14" s="456"/>
      <c r="FON14" s="456"/>
      <c r="FOO14" s="456"/>
      <c r="FOP14" s="456"/>
      <c r="FOQ14" s="456"/>
      <c r="FOR14" s="456"/>
      <c r="FOS14" s="456"/>
      <c r="FOT14" s="456"/>
      <c r="FOU14" s="456"/>
      <c r="FOV14" s="456"/>
      <c r="FOW14" s="456"/>
      <c r="FOX14" s="456"/>
      <c r="FOY14" s="456"/>
      <c r="FOZ14" s="456"/>
      <c r="FPA14" s="456"/>
      <c r="FPB14" s="456"/>
      <c r="FPC14" s="456"/>
      <c r="FPD14" s="456"/>
      <c r="FPE14" s="456"/>
      <c r="FPF14" s="456"/>
      <c r="FPG14" s="456"/>
      <c r="FPH14" s="456"/>
      <c r="FPI14" s="456"/>
      <c r="FPJ14" s="456"/>
      <c r="FPK14" s="456"/>
      <c r="FPL14" s="456"/>
      <c r="FPM14" s="456"/>
      <c r="FPN14" s="456"/>
      <c r="FPO14" s="456"/>
      <c r="FPP14" s="456"/>
      <c r="FPQ14" s="456"/>
      <c r="FPR14" s="456"/>
      <c r="FPS14" s="456"/>
      <c r="FPT14" s="456"/>
      <c r="FPU14" s="456"/>
      <c r="FPV14" s="456"/>
      <c r="FPW14" s="456"/>
      <c r="FPX14" s="456"/>
      <c r="FPY14" s="456"/>
      <c r="FPZ14" s="456"/>
      <c r="FQA14" s="456"/>
      <c r="FQB14" s="456"/>
      <c r="FQC14" s="456"/>
      <c r="FQD14" s="456"/>
      <c r="FQE14" s="456"/>
      <c r="FQF14" s="456"/>
      <c r="FQG14" s="456"/>
      <c r="FQH14" s="456"/>
      <c r="FQI14" s="456"/>
      <c r="FQJ14" s="456"/>
      <c r="FQK14" s="456"/>
      <c r="FQL14" s="456"/>
      <c r="FQM14" s="456"/>
      <c r="FQN14" s="456"/>
      <c r="FQO14" s="456"/>
      <c r="FQP14" s="456"/>
      <c r="FQQ14" s="456"/>
      <c r="FQR14" s="456"/>
      <c r="FQS14" s="456"/>
      <c r="FQT14" s="456"/>
      <c r="FQU14" s="456"/>
      <c r="FQV14" s="456"/>
      <c r="FQW14" s="456"/>
      <c r="FQX14" s="456"/>
      <c r="FQY14" s="456"/>
      <c r="FQZ14" s="456"/>
      <c r="FRA14" s="456"/>
      <c r="FRB14" s="456"/>
      <c r="FRC14" s="456"/>
      <c r="FRD14" s="456"/>
      <c r="FRE14" s="456"/>
      <c r="FRF14" s="456"/>
      <c r="FRG14" s="456"/>
      <c r="FRH14" s="456"/>
      <c r="FRI14" s="456"/>
      <c r="FRJ14" s="456"/>
      <c r="FRK14" s="456"/>
      <c r="FRL14" s="456"/>
      <c r="FRM14" s="456"/>
      <c r="FRN14" s="456"/>
      <c r="FRO14" s="456"/>
      <c r="FRP14" s="456"/>
      <c r="FRQ14" s="456"/>
      <c r="FRR14" s="456"/>
      <c r="FRS14" s="456"/>
      <c r="FRT14" s="456"/>
      <c r="FRU14" s="456"/>
      <c r="FRV14" s="456"/>
      <c r="FRW14" s="456"/>
      <c r="FRX14" s="456"/>
      <c r="FRY14" s="456"/>
      <c r="FRZ14" s="456"/>
      <c r="FSA14" s="456"/>
      <c r="FSB14" s="456"/>
      <c r="FSC14" s="456"/>
      <c r="FSD14" s="456"/>
      <c r="FSE14" s="456"/>
      <c r="FSF14" s="456"/>
      <c r="FSG14" s="456"/>
      <c r="FSH14" s="456"/>
      <c r="FSI14" s="456"/>
      <c r="FSJ14" s="456"/>
      <c r="FSK14" s="456"/>
      <c r="FSL14" s="456"/>
      <c r="FSM14" s="456"/>
      <c r="FSN14" s="456"/>
      <c r="FSO14" s="456"/>
      <c r="FSP14" s="456"/>
      <c r="FSQ14" s="456"/>
      <c r="FSR14" s="456"/>
      <c r="FSS14" s="456"/>
      <c r="FST14" s="456"/>
      <c r="FSU14" s="456"/>
      <c r="FSV14" s="456"/>
      <c r="FSW14" s="456"/>
      <c r="FSX14" s="456"/>
      <c r="FSY14" s="456"/>
      <c r="FSZ14" s="456"/>
      <c r="FTA14" s="456"/>
      <c r="FTB14" s="456"/>
      <c r="FTC14" s="456"/>
      <c r="FTD14" s="456"/>
      <c r="FTE14" s="456"/>
      <c r="FTF14" s="456"/>
      <c r="FTG14" s="456"/>
      <c r="FTH14" s="456"/>
      <c r="FTI14" s="456"/>
      <c r="FTJ14" s="456"/>
      <c r="FTK14" s="456"/>
      <c r="FTL14" s="456"/>
      <c r="FTM14" s="456"/>
      <c r="FTN14" s="456"/>
      <c r="FTO14" s="456"/>
      <c r="FTP14" s="456"/>
      <c r="FTQ14" s="456"/>
      <c r="FTR14" s="456"/>
      <c r="FTS14" s="456"/>
      <c r="FTT14" s="456"/>
      <c r="FTU14" s="456"/>
      <c r="FTV14" s="456"/>
      <c r="FTW14" s="456"/>
      <c r="FTX14" s="456"/>
      <c r="FTY14" s="456"/>
      <c r="FTZ14" s="456"/>
      <c r="FUA14" s="456"/>
      <c r="FUB14" s="456"/>
      <c r="FUC14" s="456"/>
      <c r="FUD14" s="456"/>
      <c r="FUE14" s="456"/>
      <c r="FUF14" s="456"/>
      <c r="FUG14" s="456"/>
      <c r="FUH14" s="456"/>
      <c r="FUI14" s="456"/>
      <c r="FUJ14" s="456"/>
      <c r="FUK14" s="456"/>
      <c r="FUL14" s="456"/>
      <c r="FUM14" s="456"/>
      <c r="FUN14" s="456"/>
      <c r="FUO14" s="456"/>
      <c r="FUP14" s="456"/>
      <c r="FUQ14" s="456"/>
      <c r="FUR14" s="456"/>
      <c r="FUS14" s="456"/>
      <c r="FUT14" s="456"/>
      <c r="FUU14" s="456"/>
      <c r="FUV14" s="456"/>
      <c r="FUW14" s="456"/>
      <c r="FUX14" s="456"/>
      <c r="FUY14" s="456"/>
      <c r="FUZ14" s="456"/>
      <c r="FVA14" s="456"/>
      <c r="FVB14" s="456"/>
      <c r="FVC14" s="456"/>
      <c r="FVD14" s="456"/>
      <c r="FVE14" s="456"/>
      <c r="FVF14" s="456"/>
      <c r="FVG14" s="456"/>
      <c r="FVH14" s="456"/>
      <c r="FVI14" s="456"/>
      <c r="FVJ14" s="456"/>
      <c r="FVK14" s="456"/>
      <c r="FVL14" s="456"/>
      <c r="FVM14" s="456"/>
      <c r="FVN14" s="456"/>
      <c r="FVO14" s="456"/>
      <c r="FVP14" s="456"/>
      <c r="FVQ14" s="456"/>
      <c r="FVR14" s="456"/>
      <c r="FVS14" s="456"/>
      <c r="FVT14" s="456"/>
      <c r="FVU14" s="456"/>
      <c r="FVV14" s="456"/>
      <c r="FVW14" s="456"/>
      <c r="FVX14" s="456"/>
      <c r="FVY14" s="456"/>
      <c r="FVZ14" s="456"/>
      <c r="FWA14" s="456"/>
      <c r="FWB14" s="456"/>
      <c r="FWC14" s="456"/>
      <c r="FWD14" s="456"/>
      <c r="FWE14" s="456"/>
      <c r="FWF14" s="456"/>
      <c r="FWG14" s="456"/>
      <c r="FWH14" s="456"/>
      <c r="FWI14" s="456"/>
      <c r="FWJ14" s="456"/>
      <c r="FWK14" s="456"/>
      <c r="FWL14" s="456"/>
      <c r="FWM14" s="456"/>
      <c r="FWN14" s="456"/>
      <c r="FWO14" s="456"/>
      <c r="FWP14" s="456"/>
      <c r="FWQ14" s="456"/>
      <c r="FWR14" s="456"/>
      <c r="FWS14" s="456"/>
      <c r="FWT14" s="456"/>
      <c r="FWU14" s="456"/>
      <c r="FWV14" s="456"/>
      <c r="FWW14" s="456"/>
      <c r="FWX14" s="456"/>
      <c r="FWY14" s="456"/>
      <c r="FWZ14" s="456"/>
      <c r="FXA14" s="456"/>
      <c r="FXB14" s="456"/>
      <c r="FXC14" s="456"/>
      <c r="FXD14" s="456"/>
      <c r="FXE14" s="456"/>
      <c r="FXF14" s="456"/>
      <c r="FXG14" s="456"/>
      <c r="FXH14" s="456"/>
      <c r="FXI14" s="456"/>
      <c r="FXJ14" s="456"/>
      <c r="FXK14" s="456"/>
      <c r="FXL14" s="456"/>
      <c r="FXM14" s="456"/>
      <c r="FXN14" s="456"/>
      <c r="FXO14" s="456"/>
      <c r="FXP14" s="456"/>
      <c r="FXQ14" s="456"/>
      <c r="FXR14" s="456"/>
      <c r="FXS14" s="456"/>
      <c r="FXT14" s="456"/>
      <c r="FXU14" s="456"/>
      <c r="FXV14" s="456"/>
      <c r="FXW14" s="456"/>
      <c r="FXX14" s="456"/>
      <c r="FXY14" s="456"/>
      <c r="FXZ14" s="456"/>
      <c r="FYA14" s="456"/>
      <c r="FYB14" s="456"/>
      <c r="FYC14" s="456"/>
      <c r="FYD14" s="456"/>
      <c r="FYE14" s="456"/>
      <c r="FYF14" s="456"/>
      <c r="FYG14" s="456"/>
      <c r="FYH14" s="456"/>
      <c r="FYI14" s="456"/>
      <c r="FYJ14" s="456"/>
      <c r="FYK14" s="456"/>
      <c r="FYL14" s="456"/>
      <c r="FYM14" s="456"/>
      <c r="FYN14" s="456"/>
      <c r="FYO14" s="456"/>
      <c r="FYP14" s="456"/>
      <c r="FYQ14" s="456"/>
      <c r="FYR14" s="456"/>
      <c r="FYS14" s="456"/>
      <c r="FYT14" s="456"/>
      <c r="FYU14" s="456"/>
      <c r="FYV14" s="456"/>
      <c r="FYW14" s="456"/>
      <c r="FYX14" s="456"/>
      <c r="FYY14" s="456"/>
      <c r="FYZ14" s="456"/>
      <c r="FZA14" s="456"/>
      <c r="FZB14" s="456"/>
      <c r="FZC14" s="456"/>
      <c r="FZD14" s="456"/>
      <c r="FZE14" s="456"/>
      <c r="FZF14" s="456"/>
      <c r="FZG14" s="456"/>
      <c r="FZH14" s="456"/>
      <c r="FZI14" s="456"/>
      <c r="FZJ14" s="456"/>
      <c r="FZK14" s="456"/>
      <c r="FZL14" s="456"/>
      <c r="FZM14" s="456"/>
      <c r="FZN14" s="456"/>
      <c r="FZO14" s="456"/>
      <c r="FZP14" s="456"/>
      <c r="FZQ14" s="456"/>
      <c r="FZR14" s="456"/>
      <c r="FZS14" s="456"/>
      <c r="FZT14" s="456"/>
      <c r="FZU14" s="456"/>
      <c r="FZV14" s="456"/>
      <c r="FZW14" s="456"/>
      <c r="FZX14" s="456"/>
      <c r="FZY14" s="456"/>
      <c r="FZZ14" s="456"/>
      <c r="GAA14" s="456"/>
      <c r="GAB14" s="456"/>
      <c r="GAC14" s="456"/>
      <c r="GAD14" s="456"/>
      <c r="GAE14" s="456"/>
      <c r="GAF14" s="456"/>
      <c r="GAG14" s="456"/>
      <c r="GAH14" s="456"/>
      <c r="GAI14" s="456"/>
      <c r="GAJ14" s="456"/>
      <c r="GAK14" s="456"/>
      <c r="GAL14" s="456"/>
      <c r="GAM14" s="456"/>
      <c r="GAN14" s="456"/>
      <c r="GAO14" s="456"/>
      <c r="GAP14" s="456"/>
      <c r="GAQ14" s="456"/>
      <c r="GAR14" s="456"/>
      <c r="GAS14" s="456"/>
      <c r="GAT14" s="456"/>
      <c r="GAU14" s="456"/>
      <c r="GAV14" s="456"/>
      <c r="GAW14" s="456"/>
      <c r="GAX14" s="456"/>
      <c r="GAY14" s="456"/>
      <c r="GAZ14" s="456"/>
      <c r="GBA14" s="456"/>
      <c r="GBB14" s="456"/>
      <c r="GBC14" s="456"/>
      <c r="GBD14" s="456"/>
      <c r="GBE14" s="456"/>
      <c r="GBF14" s="456"/>
      <c r="GBG14" s="456"/>
      <c r="GBH14" s="456"/>
      <c r="GBI14" s="456"/>
      <c r="GBJ14" s="456"/>
      <c r="GBK14" s="456"/>
      <c r="GBL14" s="456"/>
      <c r="GBM14" s="456"/>
      <c r="GBN14" s="456"/>
      <c r="GBO14" s="456"/>
      <c r="GBP14" s="456"/>
      <c r="GBQ14" s="456"/>
      <c r="GBR14" s="456"/>
      <c r="GBS14" s="456"/>
      <c r="GBT14" s="456"/>
      <c r="GBU14" s="456"/>
      <c r="GBV14" s="456"/>
      <c r="GBW14" s="456"/>
      <c r="GBX14" s="456"/>
      <c r="GBY14" s="456"/>
      <c r="GBZ14" s="456"/>
      <c r="GCA14" s="456"/>
      <c r="GCB14" s="456"/>
      <c r="GCC14" s="456"/>
      <c r="GCD14" s="456"/>
      <c r="GCE14" s="456"/>
      <c r="GCF14" s="456"/>
      <c r="GCG14" s="456"/>
      <c r="GCH14" s="456"/>
      <c r="GCI14" s="456"/>
      <c r="GCJ14" s="456"/>
      <c r="GCK14" s="456"/>
      <c r="GCL14" s="456"/>
      <c r="GCM14" s="456"/>
      <c r="GCN14" s="456"/>
      <c r="GCO14" s="456"/>
      <c r="GCP14" s="456"/>
      <c r="GCQ14" s="456"/>
      <c r="GCR14" s="456"/>
      <c r="GCS14" s="456"/>
      <c r="GCT14" s="456"/>
      <c r="GCU14" s="456"/>
      <c r="GCV14" s="456"/>
      <c r="GCW14" s="456"/>
      <c r="GCX14" s="456"/>
      <c r="GCY14" s="456"/>
      <c r="GCZ14" s="456"/>
      <c r="GDA14" s="456"/>
      <c r="GDB14" s="456"/>
      <c r="GDC14" s="456"/>
      <c r="GDD14" s="456"/>
      <c r="GDE14" s="456"/>
      <c r="GDF14" s="456"/>
      <c r="GDG14" s="456"/>
      <c r="GDH14" s="456"/>
      <c r="GDI14" s="456"/>
      <c r="GDJ14" s="456"/>
      <c r="GDK14" s="456"/>
      <c r="GDL14" s="456"/>
      <c r="GDM14" s="456"/>
      <c r="GDN14" s="456"/>
      <c r="GDO14" s="456"/>
      <c r="GDP14" s="456"/>
      <c r="GDQ14" s="456"/>
      <c r="GDR14" s="456"/>
      <c r="GDS14" s="456"/>
      <c r="GDT14" s="456"/>
      <c r="GDU14" s="456"/>
      <c r="GDV14" s="456"/>
      <c r="GDW14" s="456"/>
      <c r="GDX14" s="456"/>
      <c r="GDY14" s="456"/>
      <c r="GDZ14" s="456"/>
      <c r="GEA14" s="456"/>
      <c r="GEB14" s="456"/>
      <c r="GEC14" s="456"/>
      <c r="GED14" s="456"/>
      <c r="GEE14" s="456"/>
      <c r="GEF14" s="456"/>
      <c r="GEG14" s="456"/>
      <c r="GEH14" s="456"/>
      <c r="GEI14" s="456"/>
      <c r="GEJ14" s="456"/>
      <c r="GEK14" s="456"/>
      <c r="GEL14" s="456"/>
      <c r="GEM14" s="456"/>
      <c r="GEN14" s="456"/>
      <c r="GEO14" s="456"/>
      <c r="GEP14" s="456"/>
      <c r="GEQ14" s="456"/>
      <c r="GER14" s="456"/>
      <c r="GES14" s="456"/>
      <c r="GET14" s="456"/>
      <c r="GEU14" s="456"/>
      <c r="GEV14" s="456"/>
      <c r="GEW14" s="456"/>
      <c r="GEX14" s="456"/>
      <c r="GEY14" s="456"/>
      <c r="GEZ14" s="456"/>
      <c r="GFA14" s="456"/>
      <c r="GFB14" s="456"/>
      <c r="GFC14" s="456"/>
      <c r="GFD14" s="456"/>
      <c r="GFE14" s="456"/>
      <c r="GFF14" s="456"/>
      <c r="GFG14" s="456"/>
      <c r="GFH14" s="456"/>
      <c r="GFI14" s="456"/>
      <c r="GFJ14" s="456"/>
      <c r="GFK14" s="456"/>
      <c r="GFL14" s="456"/>
      <c r="GFM14" s="456"/>
      <c r="GFN14" s="456"/>
      <c r="GFO14" s="456"/>
      <c r="GFP14" s="456"/>
      <c r="GFQ14" s="456"/>
      <c r="GFR14" s="456"/>
      <c r="GFS14" s="456"/>
      <c r="GFT14" s="456"/>
      <c r="GFU14" s="456"/>
      <c r="GFV14" s="456"/>
      <c r="GFW14" s="456"/>
      <c r="GFX14" s="456"/>
      <c r="GFY14" s="456"/>
      <c r="GFZ14" s="456"/>
      <c r="GGA14" s="456"/>
      <c r="GGB14" s="456"/>
      <c r="GGC14" s="456"/>
      <c r="GGD14" s="456"/>
      <c r="GGE14" s="456"/>
      <c r="GGF14" s="456"/>
      <c r="GGG14" s="456"/>
      <c r="GGH14" s="456"/>
      <c r="GGI14" s="456"/>
      <c r="GGJ14" s="456"/>
      <c r="GGK14" s="456"/>
      <c r="GGL14" s="456"/>
      <c r="GGM14" s="456"/>
      <c r="GGN14" s="456"/>
      <c r="GGO14" s="456"/>
      <c r="GGP14" s="456"/>
      <c r="GGQ14" s="456"/>
      <c r="GGR14" s="456"/>
      <c r="GGS14" s="456"/>
      <c r="GGT14" s="456"/>
      <c r="GGU14" s="456"/>
      <c r="GGV14" s="456"/>
      <c r="GGW14" s="456"/>
      <c r="GGX14" s="456"/>
      <c r="GGY14" s="456"/>
      <c r="GGZ14" s="456"/>
      <c r="GHA14" s="456"/>
      <c r="GHB14" s="456"/>
      <c r="GHC14" s="456"/>
      <c r="GHD14" s="456"/>
      <c r="GHE14" s="456"/>
      <c r="GHF14" s="456"/>
      <c r="GHG14" s="456"/>
      <c r="GHH14" s="456"/>
      <c r="GHI14" s="456"/>
      <c r="GHJ14" s="456"/>
      <c r="GHK14" s="456"/>
      <c r="GHL14" s="456"/>
      <c r="GHM14" s="456"/>
      <c r="GHN14" s="456"/>
      <c r="GHO14" s="456"/>
      <c r="GHP14" s="456"/>
      <c r="GHQ14" s="456"/>
      <c r="GHR14" s="456"/>
      <c r="GHS14" s="456"/>
      <c r="GHT14" s="456"/>
      <c r="GHU14" s="456"/>
      <c r="GHV14" s="456"/>
      <c r="GHW14" s="456"/>
      <c r="GHX14" s="456"/>
      <c r="GHY14" s="456"/>
      <c r="GHZ14" s="456"/>
      <c r="GIA14" s="456"/>
      <c r="GIB14" s="456"/>
      <c r="GIC14" s="456"/>
      <c r="GID14" s="456"/>
      <c r="GIE14" s="456"/>
      <c r="GIF14" s="456"/>
      <c r="GIG14" s="456"/>
      <c r="GIH14" s="456"/>
      <c r="GII14" s="456"/>
      <c r="GIJ14" s="456"/>
      <c r="GIK14" s="456"/>
      <c r="GIL14" s="456"/>
      <c r="GIM14" s="456"/>
      <c r="GIN14" s="456"/>
      <c r="GIO14" s="456"/>
      <c r="GIP14" s="456"/>
      <c r="GIQ14" s="456"/>
      <c r="GIR14" s="456"/>
      <c r="GIS14" s="456"/>
      <c r="GIT14" s="456"/>
      <c r="GIU14" s="456"/>
      <c r="GIV14" s="456"/>
      <c r="GIW14" s="456"/>
      <c r="GIX14" s="456"/>
      <c r="GIY14" s="456"/>
      <c r="GIZ14" s="456"/>
      <c r="GJA14" s="456"/>
      <c r="GJB14" s="456"/>
      <c r="GJC14" s="456"/>
      <c r="GJD14" s="456"/>
      <c r="GJE14" s="456"/>
      <c r="GJF14" s="456"/>
      <c r="GJG14" s="456"/>
      <c r="GJH14" s="456"/>
      <c r="GJI14" s="456"/>
      <c r="GJJ14" s="456"/>
      <c r="GJK14" s="456"/>
      <c r="GJL14" s="456"/>
      <c r="GJM14" s="456"/>
      <c r="GJN14" s="456"/>
      <c r="GJO14" s="456"/>
      <c r="GJP14" s="456"/>
      <c r="GJQ14" s="456"/>
      <c r="GJR14" s="456"/>
      <c r="GJS14" s="456"/>
      <c r="GJT14" s="456"/>
      <c r="GJU14" s="456"/>
      <c r="GJV14" s="456"/>
      <c r="GJW14" s="456"/>
      <c r="GJX14" s="456"/>
      <c r="GJY14" s="456"/>
      <c r="GJZ14" s="456"/>
      <c r="GKA14" s="456"/>
      <c r="GKB14" s="456"/>
      <c r="GKC14" s="456"/>
      <c r="GKD14" s="456"/>
      <c r="GKE14" s="456"/>
      <c r="GKF14" s="456"/>
      <c r="GKG14" s="456"/>
      <c r="GKH14" s="456"/>
      <c r="GKI14" s="456"/>
      <c r="GKJ14" s="456"/>
      <c r="GKK14" s="456"/>
      <c r="GKL14" s="456"/>
      <c r="GKM14" s="456"/>
      <c r="GKN14" s="456"/>
      <c r="GKO14" s="456"/>
      <c r="GKP14" s="456"/>
      <c r="GKQ14" s="456"/>
      <c r="GKR14" s="456"/>
      <c r="GKS14" s="456"/>
      <c r="GKT14" s="456"/>
      <c r="GKU14" s="456"/>
      <c r="GKV14" s="456"/>
      <c r="GKW14" s="456"/>
      <c r="GKX14" s="456"/>
      <c r="GKY14" s="456"/>
      <c r="GKZ14" s="456"/>
      <c r="GLA14" s="456"/>
      <c r="GLB14" s="456"/>
      <c r="GLC14" s="456"/>
      <c r="GLD14" s="456"/>
      <c r="GLE14" s="456"/>
      <c r="GLF14" s="456"/>
      <c r="GLG14" s="456"/>
      <c r="GLH14" s="456"/>
      <c r="GLI14" s="456"/>
      <c r="GLJ14" s="456"/>
      <c r="GLK14" s="456"/>
      <c r="GLL14" s="456"/>
      <c r="GLM14" s="456"/>
      <c r="GLN14" s="456"/>
      <c r="GLO14" s="456"/>
      <c r="GLP14" s="456"/>
      <c r="GLQ14" s="456"/>
      <c r="GLR14" s="456"/>
      <c r="GLS14" s="456"/>
      <c r="GLT14" s="456"/>
      <c r="GLU14" s="456"/>
      <c r="GLV14" s="456"/>
      <c r="GLW14" s="456"/>
      <c r="GLX14" s="456"/>
      <c r="GLY14" s="456"/>
      <c r="GLZ14" s="456"/>
      <c r="GMA14" s="456"/>
      <c r="GMB14" s="456"/>
      <c r="GMC14" s="456"/>
      <c r="GMD14" s="456"/>
      <c r="GME14" s="456"/>
      <c r="GMF14" s="456"/>
      <c r="GMG14" s="456"/>
      <c r="GMH14" s="456"/>
      <c r="GMI14" s="456"/>
      <c r="GMJ14" s="456"/>
      <c r="GMK14" s="456"/>
      <c r="GML14" s="456"/>
      <c r="GMM14" s="456"/>
      <c r="GMN14" s="456"/>
      <c r="GMO14" s="456"/>
      <c r="GMP14" s="456"/>
      <c r="GMQ14" s="456"/>
      <c r="GMR14" s="456"/>
      <c r="GMS14" s="456"/>
      <c r="GMT14" s="456"/>
      <c r="GMU14" s="456"/>
      <c r="GMV14" s="456"/>
      <c r="GMW14" s="456"/>
      <c r="GMX14" s="456"/>
      <c r="GMY14" s="456"/>
      <c r="GMZ14" s="456"/>
      <c r="GNA14" s="456"/>
      <c r="GNB14" s="456"/>
      <c r="GNC14" s="456"/>
      <c r="GND14" s="456"/>
      <c r="GNE14" s="456"/>
      <c r="GNF14" s="456"/>
      <c r="GNG14" s="456"/>
      <c r="GNH14" s="456"/>
      <c r="GNI14" s="456"/>
      <c r="GNJ14" s="456"/>
      <c r="GNK14" s="456"/>
      <c r="GNL14" s="456"/>
      <c r="GNM14" s="456"/>
      <c r="GNN14" s="456"/>
      <c r="GNO14" s="456"/>
      <c r="GNP14" s="456"/>
      <c r="GNQ14" s="456"/>
      <c r="GNR14" s="456"/>
      <c r="GNS14" s="456"/>
      <c r="GNT14" s="456"/>
      <c r="GNU14" s="456"/>
      <c r="GNV14" s="456"/>
      <c r="GNW14" s="456"/>
      <c r="GNX14" s="456"/>
      <c r="GNY14" s="456"/>
      <c r="GNZ14" s="456"/>
      <c r="GOA14" s="456"/>
      <c r="GOB14" s="456"/>
      <c r="GOC14" s="456"/>
      <c r="GOD14" s="456"/>
      <c r="GOE14" s="456"/>
      <c r="GOF14" s="456"/>
      <c r="GOG14" s="456"/>
      <c r="GOH14" s="456"/>
      <c r="GOI14" s="456"/>
      <c r="GOJ14" s="456"/>
      <c r="GOK14" s="456"/>
      <c r="GOL14" s="456"/>
      <c r="GOM14" s="456"/>
      <c r="GON14" s="456"/>
      <c r="GOO14" s="456"/>
      <c r="GOP14" s="456"/>
      <c r="GOQ14" s="456"/>
      <c r="GOR14" s="456"/>
      <c r="GOS14" s="456"/>
      <c r="GOT14" s="456"/>
      <c r="GOU14" s="456"/>
      <c r="GOV14" s="456"/>
      <c r="GOW14" s="456"/>
      <c r="GOX14" s="456"/>
      <c r="GOY14" s="456"/>
      <c r="GOZ14" s="456"/>
      <c r="GPA14" s="456"/>
      <c r="GPB14" s="456"/>
      <c r="GPC14" s="456"/>
      <c r="GPD14" s="456"/>
      <c r="GPE14" s="456"/>
      <c r="GPF14" s="456"/>
      <c r="GPG14" s="456"/>
      <c r="GPH14" s="456"/>
      <c r="GPI14" s="456"/>
      <c r="GPJ14" s="456"/>
      <c r="GPK14" s="456"/>
      <c r="GPL14" s="456"/>
      <c r="GPM14" s="456"/>
      <c r="GPN14" s="456"/>
      <c r="GPO14" s="456"/>
      <c r="GPP14" s="456"/>
      <c r="GPQ14" s="456"/>
      <c r="GPR14" s="456"/>
      <c r="GPS14" s="456"/>
      <c r="GPT14" s="456"/>
      <c r="GPU14" s="456"/>
      <c r="GPV14" s="456"/>
      <c r="GPW14" s="456"/>
      <c r="GPX14" s="456"/>
      <c r="GPY14" s="456"/>
      <c r="GPZ14" s="456"/>
      <c r="GQA14" s="456"/>
      <c r="GQB14" s="456"/>
      <c r="GQC14" s="456"/>
      <c r="GQD14" s="456"/>
      <c r="GQE14" s="456"/>
      <c r="GQF14" s="456"/>
      <c r="GQG14" s="456"/>
      <c r="GQH14" s="456"/>
      <c r="GQI14" s="456"/>
      <c r="GQJ14" s="456"/>
      <c r="GQK14" s="456"/>
      <c r="GQL14" s="456"/>
      <c r="GQM14" s="456"/>
      <c r="GQN14" s="456"/>
      <c r="GQO14" s="456"/>
      <c r="GQP14" s="456"/>
      <c r="GQQ14" s="456"/>
      <c r="GQR14" s="456"/>
      <c r="GQS14" s="456"/>
      <c r="GQT14" s="456"/>
      <c r="GQU14" s="456"/>
      <c r="GQV14" s="456"/>
      <c r="GQW14" s="456"/>
      <c r="GQX14" s="456"/>
      <c r="GQY14" s="456"/>
      <c r="GQZ14" s="456"/>
      <c r="GRA14" s="456"/>
      <c r="GRB14" s="456"/>
      <c r="GRC14" s="456"/>
      <c r="GRD14" s="456"/>
      <c r="GRE14" s="456"/>
      <c r="GRF14" s="456"/>
      <c r="GRG14" s="456"/>
      <c r="GRH14" s="456"/>
      <c r="GRI14" s="456"/>
      <c r="GRJ14" s="456"/>
      <c r="GRK14" s="456"/>
      <c r="GRL14" s="456"/>
      <c r="GRM14" s="456"/>
      <c r="GRN14" s="456"/>
      <c r="GRO14" s="456"/>
      <c r="GRP14" s="456"/>
      <c r="GRQ14" s="456"/>
      <c r="GRR14" s="456"/>
      <c r="GRS14" s="456"/>
      <c r="GRT14" s="456"/>
      <c r="GRU14" s="456"/>
      <c r="GRV14" s="456"/>
      <c r="GRW14" s="456"/>
      <c r="GRX14" s="456"/>
      <c r="GRY14" s="456"/>
      <c r="GRZ14" s="456"/>
      <c r="GSA14" s="456"/>
      <c r="GSB14" s="456"/>
      <c r="GSC14" s="456"/>
      <c r="GSD14" s="456"/>
      <c r="GSE14" s="456"/>
      <c r="GSF14" s="456"/>
      <c r="GSG14" s="456"/>
      <c r="GSH14" s="456"/>
      <c r="GSI14" s="456"/>
      <c r="GSJ14" s="456"/>
      <c r="GSK14" s="456"/>
      <c r="GSL14" s="456"/>
      <c r="GSM14" s="456"/>
      <c r="GSN14" s="456"/>
      <c r="GSO14" s="456"/>
      <c r="GSP14" s="456"/>
      <c r="GSQ14" s="456"/>
      <c r="GSR14" s="456"/>
      <c r="GSS14" s="456"/>
      <c r="GST14" s="456"/>
      <c r="GSU14" s="456"/>
      <c r="GSV14" s="456"/>
      <c r="GSW14" s="456"/>
      <c r="GSX14" s="456"/>
      <c r="GSY14" s="456"/>
      <c r="GSZ14" s="456"/>
      <c r="GTA14" s="456"/>
      <c r="GTB14" s="456"/>
      <c r="GTC14" s="456"/>
      <c r="GTD14" s="456"/>
      <c r="GTE14" s="456"/>
      <c r="GTF14" s="456"/>
      <c r="GTG14" s="456"/>
      <c r="GTH14" s="456"/>
      <c r="GTI14" s="456"/>
      <c r="GTJ14" s="456"/>
      <c r="GTK14" s="456"/>
      <c r="GTL14" s="456"/>
      <c r="GTM14" s="456"/>
      <c r="GTN14" s="456"/>
      <c r="GTO14" s="456"/>
      <c r="GTP14" s="456"/>
      <c r="GTQ14" s="456"/>
      <c r="GTR14" s="456"/>
      <c r="GTS14" s="456"/>
      <c r="GTT14" s="456"/>
      <c r="GTU14" s="456"/>
      <c r="GTV14" s="456"/>
      <c r="GTW14" s="456"/>
      <c r="GTX14" s="456"/>
      <c r="GTY14" s="456"/>
      <c r="GTZ14" s="456"/>
      <c r="GUA14" s="456"/>
      <c r="GUB14" s="456"/>
      <c r="GUC14" s="456"/>
      <c r="GUD14" s="456"/>
      <c r="GUE14" s="456"/>
      <c r="GUF14" s="456"/>
      <c r="GUG14" s="456"/>
      <c r="GUH14" s="456"/>
      <c r="GUI14" s="456"/>
      <c r="GUJ14" s="456"/>
      <c r="GUK14" s="456"/>
      <c r="GUL14" s="456"/>
      <c r="GUM14" s="456"/>
      <c r="GUN14" s="456"/>
      <c r="GUO14" s="456"/>
      <c r="GUP14" s="456"/>
      <c r="GUQ14" s="456"/>
      <c r="GUR14" s="456"/>
      <c r="GUS14" s="456"/>
      <c r="GUT14" s="456"/>
      <c r="GUU14" s="456"/>
      <c r="GUV14" s="456"/>
      <c r="GUW14" s="456"/>
      <c r="GUX14" s="456"/>
      <c r="GUY14" s="456"/>
      <c r="GUZ14" s="456"/>
      <c r="GVA14" s="456"/>
      <c r="GVB14" s="456"/>
      <c r="GVC14" s="456"/>
      <c r="GVD14" s="456"/>
      <c r="GVE14" s="456"/>
      <c r="GVF14" s="456"/>
      <c r="GVG14" s="456"/>
      <c r="GVH14" s="456"/>
      <c r="GVI14" s="456"/>
      <c r="GVJ14" s="456"/>
      <c r="GVK14" s="456"/>
      <c r="GVL14" s="456"/>
      <c r="GVM14" s="456"/>
      <c r="GVN14" s="456"/>
      <c r="GVO14" s="456"/>
      <c r="GVP14" s="456"/>
      <c r="GVQ14" s="456"/>
      <c r="GVR14" s="456"/>
      <c r="GVS14" s="456"/>
      <c r="GVT14" s="456"/>
      <c r="GVU14" s="456"/>
      <c r="GVV14" s="456"/>
      <c r="GVW14" s="456"/>
      <c r="GVX14" s="456"/>
      <c r="GVY14" s="456"/>
      <c r="GVZ14" s="456"/>
      <c r="GWA14" s="456"/>
      <c r="GWB14" s="456"/>
      <c r="GWC14" s="456"/>
      <c r="GWD14" s="456"/>
      <c r="GWE14" s="456"/>
      <c r="GWF14" s="456"/>
      <c r="GWG14" s="456"/>
      <c r="GWH14" s="456"/>
      <c r="GWI14" s="456"/>
      <c r="GWJ14" s="456"/>
      <c r="GWK14" s="456"/>
      <c r="GWL14" s="456"/>
      <c r="GWM14" s="456"/>
      <c r="GWN14" s="456"/>
      <c r="GWO14" s="456"/>
      <c r="GWP14" s="456"/>
      <c r="GWQ14" s="456"/>
      <c r="GWR14" s="456"/>
      <c r="GWS14" s="456"/>
      <c r="GWT14" s="456"/>
      <c r="GWU14" s="456"/>
      <c r="GWV14" s="456"/>
      <c r="GWW14" s="456"/>
      <c r="GWX14" s="456"/>
      <c r="GWY14" s="456"/>
      <c r="GWZ14" s="456"/>
      <c r="GXA14" s="456"/>
      <c r="GXB14" s="456"/>
      <c r="GXC14" s="456"/>
      <c r="GXD14" s="456"/>
      <c r="GXE14" s="456"/>
      <c r="GXF14" s="456"/>
      <c r="GXG14" s="456"/>
      <c r="GXH14" s="456"/>
      <c r="GXI14" s="456"/>
      <c r="GXJ14" s="456"/>
      <c r="GXK14" s="456"/>
      <c r="GXL14" s="456"/>
      <c r="GXM14" s="456"/>
      <c r="GXN14" s="456"/>
      <c r="GXO14" s="456"/>
      <c r="GXP14" s="456"/>
      <c r="GXQ14" s="456"/>
      <c r="GXR14" s="456"/>
      <c r="GXS14" s="456"/>
      <c r="GXT14" s="456"/>
      <c r="GXU14" s="456"/>
      <c r="GXV14" s="456"/>
      <c r="GXW14" s="456"/>
      <c r="GXX14" s="456"/>
      <c r="GXY14" s="456"/>
      <c r="GXZ14" s="456"/>
      <c r="GYA14" s="456"/>
      <c r="GYB14" s="456"/>
      <c r="GYC14" s="456"/>
      <c r="GYD14" s="456"/>
      <c r="GYE14" s="456"/>
      <c r="GYF14" s="456"/>
      <c r="GYG14" s="456"/>
      <c r="GYH14" s="456"/>
      <c r="GYI14" s="456"/>
      <c r="GYJ14" s="456"/>
      <c r="GYK14" s="456"/>
      <c r="GYL14" s="456"/>
      <c r="GYM14" s="456"/>
      <c r="GYN14" s="456"/>
      <c r="GYO14" s="456"/>
      <c r="GYP14" s="456"/>
      <c r="GYQ14" s="456"/>
      <c r="GYR14" s="456"/>
      <c r="GYS14" s="456"/>
      <c r="GYT14" s="456"/>
      <c r="GYU14" s="456"/>
      <c r="GYV14" s="456"/>
      <c r="GYW14" s="456"/>
      <c r="GYX14" s="456"/>
      <c r="GYY14" s="456"/>
      <c r="GYZ14" s="456"/>
      <c r="GZA14" s="456"/>
      <c r="GZB14" s="456"/>
      <c r="GZC14" s="456"/>
      <c r="GZD14" s="456"/>
      <c r="GZE14" s="456"/>
      <c r="GZF14" s="456"/>
      <c r="GZG14" s="456"/>
      <c r="GZH14" s="456"/>
      <c r="GZI14" s="456"/>
      <c r="GZJ14" s="456"/>
      <c r="GZK14" s="456"/>
      <c r="GZL14" s="456"/>
      <c r="GZM14" s="456"/>
      <c r="GZN14" s="456"/>
      <c r="GZO14" s="456"/>
      <c r="GZP14" s="456"/>
      <c r="GZQ14" s="456"/>
      <c r="GZR14" s="456"/>
      <c r="GZS14" s="456"/>
      <c r="GZT14" s="456"/>
      <c r="GZU14" s="456"/>
      <c r="GZV14" s="456"/>
      <c r="GZW14" s="456"/>
      <c r="GZX14" s="456"/>
      <c r="GZY14" s="456"/>
      <c r="GZZ14" s="456"/>
      <c r="HAA14" s="456"/>
      <c r="HAB14" s="456"/>
      <c r="HAC14" s="456"/>
      <c r="HAD14" s="456"/>
      <c r="HAE14" s="456"/>
      <c r="HAF14" s="456"/>
      <c r="HAG14" s="456"/>
      <c r="HAH14" s="456"/>
      <c r="HAI14" s="456"/>
      <c r="HAJ14" s="456"/>
      <c r="HAK14" s="456"/>
      <c r="HAL14" s="456"/>
      <c r="HAM14" s="456"/>
      <c r="HAN14" s="456"/>
      <c r="HAO14" s="456"/>
      <c r="HAP14" s="456"/>
      <c r="HAQ14" s="456"/>
      <c r="HAR14" s="456"/>
      <c r="HAS14" s="456"/>
      <c r="HAT14" s="456"/>
      <c r="HAU14" s="456"/>
      <c r="HAV14" s="456"/>
      <c r="HAW14" s="456"/>
      <c r="HAX14" s="456"/>
      <c r="HAY14" s="456"/>
      <c r="HAZ14" s="456"/>
      <c r="HBA14" s="456"/>
      <c r="HBB14" s="456"/>
      <c r="HBC14" s="456"/>
      <c r="HBD14" s="456"/>
      <c r="HBE14" s="456"/>
      <c r="HBF14" s="456"/>
      <c r="HBG14" s="456"/>
      <c r="HBH14" s="456"/>
      <c r="HBI14" s="456"/>
      <c r="HBJ14" s="456"/>
      <c r="HBK14" s="456"/>
      <c r="HBL14" s="456"/>
      <c r="HBM14" s="456"/>
      <c r="HBN14" s="456"/>
      <c r="HBO14" s="456"/>
      <c r="HBP14" s="456"/>
      <c r="HBQ14" s="456"/>
      <c r="HBR14" s="456"/>
      <c r="HBS14" s="456"/>
      <c r="HBT14" s="456"/>
      <c r="HBU14" s="456"/>
      <c r="HBV14" s="456"/>
      <c r="HBW14" s="456"/>
      <c r="HBX14" s="456"/>
      <c r="HBY14" s="456"/>
      <c r="HBZ14" s="456"/>
      <c r="HCA14" s="456"/>
      <c r="HCB14" s="456"/>
      <c r="HCC14" s="456"/>
      <c r="HCD14" s="456"/>
      <c r="HCE14" s="456"/>
      <c r="HCF14" s="456"/>
      <c r="HCG14" s="456"/>
      <c r="HCH14" s="456"/>
      <c r="HCI14" s="456"/>
      <c r="HCJ14" s="456"/>
      <c r="HCK14" s="456"/>
      <c r="HCL14" s="456"/>
      <c r="HCM14" s="456"/>
      <c r="HCN14" s="456"/>
      <c r="HCO14" s="456"/>
      <c r="HCP14" s="456"/>
      <c r="HCQ14" s="456"/>
      <c r="HCR14" s="456"/>
      <c r="HCS14" s="456"/>
      <c r="HCT14" s="456"/>
      <c r="HCU14" s="456"/>
      <c r="HCV14" s="456"/>
      <c r="HCW14" s="456"/>
      <c r="HCX14" s="456"/>
      <c r="HCY14" s="456"/>
      <c r="HCZ14" s="456"/>
      <c r="HDA14" s="456"/>
      <c r="HDB14" s="456"/>
      <c r="HDC14" s="456"/>
      <c r="HDD14" s="456"/>
      <c r="HDE14" s="456"/>
      <c r="HDF14" s="456"/>
      <c r="HDG14" s="456"/>
      <c r="HDH14" s="456"/>
      <c r="HDI14" s="456"/>
      <c r="HDJ14" s="456"/>
      <c r="HDK14" s="456"/>
      <c r="HDL14" s="456"/>
      <c r="HDM14" s="456"/>
      <c r="HDN14" s="456"/>
      <c r="HDO14" s="456"/>
      <c r="HDP14" s="456"/>
      <c r="HDQ14" s="456"/>
      <c r="HDR14" s="456"/>
      <c r="HDS14" s="456"/>
      <c r="HDT14" s="456"/>
      <c r="HDU14" s="456"/>
      <c r="HDV14" s="456"/>
      <c r="HDW14" s="456"/>
      <c r="HDX14" s="456"/>
      <c r="HDY14" s="456"/>
      <c r="HDZ14" s="456"/>
      <c r="HEA14" s="456"/>
      <c r="HEB14" s="456"/>
      <c r="HEC14" s="456"/>
      <c r="HED14" s="456"/>
      <c r="HEE14" s="456"/>
      <c r="HEF14" s="456"/>
      <c r="HEG14" s="456"/>
      <c r="HEH14" s="456"/>
      <c r="HEI14" s="456"/>
      <c r="HEJ14" s="456"/>
      <c r="HEK14" s="456"/>
      <c r="HEL14" s="456"/>
      <c r="HEM14" s="456"/>
      <c r="HEN14" s="456"/>
      <c r="HEO14" s="456"/>
      <c r="HEP14" s="456"/>
      <c r="HEQ14" s="456"/>
      <c r="HER14" s="456"/>
      <c r="HES14" s="456"/>
      <c r="HET14" s="456"/>
      <c r="HEU14" s="456"/>
      <c r="HEV14" s="456"/>
      <c r="HEW14" s="456"/>
      <c r="HEX14" s="456"/>
      <c r="HEY14" s="456"/>
      <c r="HEZ14" s="456"/>
      <c r="HFA14" s="456"/>
      <c r="HFB14" s="456"/>
      <c r="HFC14" s="456"/>
      <c r="HFD14" s="456"/>
      <c r="HFE14" s="456"/>
      <c r="HFF14" s="456"/>
      <c r="HFG14" s="456"/>
      <c r="HFH14" s="456"/>
      <c r="HFI14" s="456"/>
      <c r="HFJ14" s="456"/>
      <c r="HFK14" s="456"/>
      <c r="HFL14" s="456"/>
      <c r="HFM14" s="456"/>
      <c r="HFN14" s="456"/>
      <c r="HFO14" s="456"/>
      <c r="HFP14" s="456"/>
      <c r="HFQ14" s="456"/>
      <c r="HFR14" s="456"/>
      <c r="HFS14" s="456"/>
      <c r="HFT14" s="456"/>
      <c r="HFU14" s="456"/>
      <c r="HFV14" s="456"/>
      <c r="HFW14" s="456"/>
      <c r="HFX14" s="456"/>
      <c r="HFY14" s="456"/>
      <c r="HFZ14" s="456"/>
      <c r="HGA14" s="456"/>
      <c r="HGB14" s="456"/>
      <c r="HGC14" s="456"/>
      <c r="HGD14" s="456"/>
      <c r="HGE14" s="456"/>
      <c r="HGF14" s="456"/>
      <c r="HGG14" s="456"/>
      <c r="HGH14" s="456"/>
      <c r="HGI14" s="456"/>
      <c r="HGJ14" s="456"/>
      <c r="HGK14" s="456"/>
      <c r="HGL14" s="456"/>
      <c r="HGM14" s="456"/>
      <c r="HGN14" s="456"/>
      <c r="HGO14" s="456"/>
      <c r="HGP14" s="456"/>
      <c r="HGQ14" s="456"/>
      <c r="HGR14" s="456"/>
      <c r="HGS14" s="456"/>
      <c r="HGT14" s="456"/>
      <c r="HGU14" s="456"/>
      <c r="HGV14" s="456"/>
      <c r="HGW14" s="456"/>
      <c r="HGX14" s="456"/>
      <c r="HGY14" s="456"/>
      <c r="HGZ14" s="456"/>
      <c r="HHA14" s="456"/>
      <c r="HHB14" s="456"/>
      <c r="HHC14" s="456"/>
      <c r="HHD14" s="456"/>
      <c r="HHE14" s="456"/>
      <c r="HHF14" s="456"/>
      <c r="HHG14" s="456"/>
      <c r="HHH14" s="456"/>
      <c r="HHI14" s="456"/>
      <c r="HHJ14" s="456"/>
      <c r="HHK14" s="456"/>
      <c r="HHL14" s="456"/>
      <c r="HHM14" s="456"/>
      <c r="HHN14" s="456"/>
      <c r="HHO14" s="456"/>
      <c r="HHP14" s="456"/>
      <c r="HHQ14" s="456"/>
      <c r="HHR14" s="456"/>
      <c r="HHS14" s="456"/>
      <c r="HHT14" s="456"/>
      <c r="HHU14" s="456"/>
      <c r="HHV14" s="456"/>
      <c r="HHW14" s="456"/>
      <c r="HHX14" s="456"/>
      <c r="HHY14" s="456"/>
      <c r="HHZ14" s="456"/>
      <c r="HIA14" s="456"/>
      <c r="HIB14" s="456"/>
      <c r="HIC14" s="456"/>
      <c r="HID14" s="456"/>
      <c r="HIE14" s="456"/>
      <c r="HIF14" s="456"/>
      <c r="HIG14" s="456"/>
      <c r="HIH14" s="456"/>
      <c r="HII14" s="456"/>
      <c r="HIJ14" s="456"/>
      <c r="HIK14" s="456"/>
      <c r="HIL14" s="456"/>
      <c r="HIM14" s="456"/>
      <c r="HIN14" s="456"/>
      <c r="HIO14" s="456"/>
      <c r="HIP14" s="456"/>
      <c r="HIQ14" s="456"/>
      <c r="HIR14" s="456"/>
      <c r="HIS14" s="456"/>
      <c r="HIT14" s="456"/>
      <c r="HIU14" s="456"/>
      <c r="HIV14" s="456"/>
      <c r="HIW14" s="456"/>
      <c r="HIX14" s="456"/>
      <c r="HIY14" s="456"/>
      <c r="HIZ14" s="456"/>
      <c r="HJA14" s="456"/>
      <c r="HJB14" s="456"/>
      <c r="HJC14" s="456"/>
      <c r="HJD14" s="456"/>
      <c r="HJE14" s="456"/>
      <c r="HJF14" s="456"/>
      <c r="HJG14" s="456"/>
      <c r="HJH14" s="456"/>
      <c r="HJI14" s="456"/>
      <c r="HJJ14" s="456"/>
      <c r="HJK14" s="456"/>
      <c r="HJL14" s="456"/>
      <c r="HJM14" s="456"/>
      <c r="HJN14" s="456"/>
      <c r="HJO14" s="456"/>
      <c r="HJP14" s="456"/>
      <c r="HJQ14" s="456"/>
      <c r="HJR14" s="456"/>
      <c r="HJS14" s="456"/>
      <c r="HJT14" s="456"/>
      <c r="HJU14" s="456"/>
      <c r="HJV14" s="456"/>
      <c r="HJW14" s="456"/>
      <c r="HJX14" s="456"/>
      <c r="HJY14" s="456"/>
      <c r="HJZ14" s="456"/>
      <c r="HKA14" s="456"/>
      <c r="HKB14" s="456"/>
      <c r="HKC14" s="456"/>
      <c r="HKD14" s="456"/>
      <c r="HKE14" s="456"/>
      <c r="HKF14" s="456"/>
      <c r="HKG14" s="456"/>
      <c r="HKH14" s="456"/>
      <c r="HKI14" s="456"/>
      <c r="HKJ14" s="456"/>
      <c r="HKK14" s="456"/>
      <c r="HKL14" s="456"/>
      <c r="HKM14" s="456"/>
      <c r="HKN14" s="456"/>
      <c r="HKO14" s="456"/>
      <c r="HKP14" s="456"/>
      <c r="HKQ14" s="456"/>
      <c r="HKR14" s="456"/>
      <c r="HKS14" s="456"/>
      <c r="HKT14" s="456"/>
      <c r="HKU14" s="456"/>
      <c r="HKV14" s="456"/>
      <c r="HKW14" s="456"/>
      <c r="HKX14" s="456"/>
      <c r="HKY14" s="456"/>
      <c r="HKZ14" s="456"/>
      <c r="HLA14" s="456"/>
      <c r="HLB14" s="456"/>
      <c r="HLC14" s="456"/>
      <c r="HLD14" s="456"/>
      <c r="HLE14" s="456"/>
      <c r="HLF14" s="456"/>
      <c r="HLG14" s="456"/>
      <c r="HLH14" s="456"/>
      <c r="HLI14" s="456"/>
      <c r="HLJ14" s="456"/>
      <c r="HLK14" s="456"/>
      <c r="HLL14" s="456"/>
      <c r="HLM14" s="456"/>
      <c r="HLN14" s="456"/>
      <c r="HLO14" s="456"/>
      <c r="HLP14" s="456"/>
      <c r="HLQ14" s="456"/>
      <c r="HLR14" s="456"/>
      <c r="HLS14" s="456"/>
      <c r="HLT14" s="456"/>
      <c r="HLU14" s="456"/>
      <c r="HLV14" s="456"/>
      <c r="HLW14" s="456"/>
      <c r="HLX14" s="456"/>
      <c r="HLY14" s="456"/>
      <c r="HLZ14" s="456"/>
      <c r="HMA14" s="456"/>
      <c r="HMB14" s="456"/>
      <c r="HMC14" s="456"/>
      <c r="HMD14" s="456"/>
      <c r="HME14" s="456"/>
      <c r="HMF14" s="456"/>
      <c r="HMG14" s="456"/>
      <c r="HMH14" s="456"/>
      <c r="HMI14" s="456"/>
      <c r="HMJ14" s="456"/>
      <c r="HMK14" s="456"/>
      <c r="HML14" s="456"/>
      <c r="HMM14" s="456"/>
      <c r="HMN14" s="456"/>
      <c r="HMO14" s="456"/>
      <c r="HMP14" s="456"/>
      <c r="HMQ14" s="456"/>
      <c r="HMR14" s="456"/>
      <c r="HMS14" s="456"/>
      <c r="HMT14" s="456"/>
      <c r="HMU14" s="456"/>
      <c r="HMV14" s="456"/>
      <c r="HMW14" s="456"/>
      <c r="HMX14" s="456"/>
      <c r="HMY14" s="456"/>
      <c r="HMZ14" s="456"/>
      <c r="HNA14" s="456"/>
      <c r="HNB14" s="456"/>
      <c r="HNC14" s="456"/>
      <c r="HND14" s="456"/>
      <c r="HNE14" s="456"/>
      <c r="HNF14" s="456"/>
      <c r="HNG14" s="456"/>
      <c r="HNH14" s="456"/>
      <c r="HNI14" s="456"/>
      <c r="HNJ14" s="456"/>
      <c r="HNK14" s="456"/>
      <c r="HNL14" s="456"/>
      <c r="HNM14" s="456"/>
      <c r="HNN14" s="456"/>
      <c r="HNO14" s="456"/>
      <c r="HNP14" s="456"/>
      <c r="HNQ14" s="456"/>
      <c r="HNR14" s="456"/>
      <c r="HNS14" s="456"/>
      <c r="HNT14" s="456"/>
      <c r="HNU14" s="456"/>
      <c r="HNV14" s="456"/>
      <c r="HNW14" s="456"/>
      <c r="HNX14" s="456"/>
      <c r="HNY14" s="456"/>
      <c r="HNZ14" s="456"/>
      <c r="HOA14" s="456"/>
      <c r="HOB14" s="456"/>
      <c r="HOC14" s="456"/>
      <c r="HOD14" s="456"/>
      <c r="HOE14" s="456"/>
      <c r="HOF14" s="456"/>
      <c r="HOG14" s="456"/>
      <c r="HOH14" s="456"/>
      <c r="HOI14" s="456"/>
      <c r="HOJ14" s="456"/>
      <c r="HOK14" s="456"/>
      <c r="HOL14" s="456"/>
      <c r="HOM14" s="456"/>
      <c r="HON14" s="456"/>
      <c r="HOO14" s="456"/>
      <c r="HOP14" s="456"/>
      <c r="HOQ14" s="456"/>
      <c r="HOR14" s="456"/>
      <c r="HOS14" s="456"/>
      <c r="HOT14" s="456"/>
      <c r="HOU14" s="456"/>
      <c r="HOV14" s="456"/>
      <c r="HOW14" s="456"/>
      <c r="HOX14" s="456"/>
      <c r="HOY14" s="456"/>
      <c r="HOZ14" s="456"/>
      <c r="HPA14" s="456"/>
      <c r="HPB14" s="456"/>
      <c r="HPC14" s="456"/>
      <c r="HPD14" s="456"/>
      <c r="HPE14" s="456"/>
      <c r="HPF14" s="456"/>
      <c r="HPG14" s="456"/>
      <c r="HPH14" s="456"/>
      <c r="HPI14" s="456"/>
      <c r="HPJ14" s="456"/>
      <c r="HPK14" s="456"/>
      <c r="HPL14" s="456"/>
      <c r="HPM14" s="456"/>
      <c r="HPN14" s="456"/>
      <c r="HPO14" s="456"/>
      <c r="HPP14" s="456"/>
      <c r="HPQ14" s="456"/>
      <c r="HPR14" s="456"/>
      <c r="HPS14" s="456"/>
      <c r="HPT14" s="456"/>
      <c r="HPU14" s="456"/>
      <c r="HPV14" s="456"/>
      <c r="HPW14" s="456"/>
      <c r="HPX14" s="456"/>
      <c r="HPY14" s="456"/>
      <c r="HPZ14" s="456"/>
      <c r="HQA14" s="456"/>
      <c r="HQB14" s="456"/>
      <c r="HQC14" s="456"/>
      <c r="HQD14" s="456"/>
      <c r="HQE14" s="456"/>
      <c r="HQF14" s="456"/>
      <c r="HQG14" s="456"/>
      <c r="HQH14" s="456"/>
      <c r="HQI14" s="456"/>
      <c r="HQJ14" s="456"/>
      <c r="HQK14" s="456"/>
      <c r="HQL14" s="456"/>
      <c r="HQM14" s="456"/>
      <c r="HQN14" s="456"/>
      <c r="HQO14" s="456"/>
      <c r="HQP14" s="456"/>
      <c r="HQQ14" s="456"/>
      <c r="HQR14" s="456"/>
      <c r="HQS14" s="456"/>
      <c r="HQT14" s="456"/>
      <c r="HQU14" s="456"/>
      <c r="HQV14" s="456"/>
      <c r="HQW14" s="456"/>
      <c r="HQX14" s="456"/>
      <c r="HQY14" s="456"/>
      <c r="HQZ14" s="456"/>
      <c r="HRA14" s="456"/>
      <c r="HRB14" s="456"/>
      <c r="HRC14" s="456"/>
      <c r="HRD14" s="456"/>
      <c r="HRE14" s="456"/>
      <c r="HRF14" s="456"/>
      <c r="HRG14" s="456"/>
      <c r="HRH14" s="456"/>
      <c r="HRI14" s="456"/>
      <c r="HRJ14" s="456"/>
      <c r="HRK14" s="456"/>
      <c r="HRL14" s="456"/>
      <c r="HRM14" s="456"/>
      <c r="HRN14" s="456"/>
      <c r="HRO14" s="456"/>
      <c r="HRP14" s="456"/>
      <c r="HRQ14" s="456"/>
      <c r="HRR14" s="456"/>
      <c r="HRS14" s="456"/>
      <c r="HRT14" s="456"/>
      <c r="HRU14" s="456"/>
      <c r="HRV14" s="456"/>
      <c r="HRW14" s="456"/>
      <c r="HRX14" s="456"/>
      <c r="HRY14" s="456"/>
      <c r="HRZ14" s="456"/>
      <c r="HSA14" s="456"/>
      <c r="HSB14" s="456"/>
      <c r="HSC14" s="456"/>
      <c r="HSD14" s="456"/>
      <c r="HSE14" s="456"/>
      <c r="HSF14" s="456"/>
      <c r="HSG14" s="456"/>
      <c r="HSH14" s="456"/>
      <c r="HSI14" s="456"/>
      <c r="HSJ14" s="456"/>
      <c r="HSK14" s="456"/>
      <c r="HSL14" s="456"/>
      <c r="HSM14" s="456"/>
      <c r="HSN14" s="456"/>
      <c r="HSO14" s="456"/>
      <c r="HSP14" s="456"/>
      <c r="HSQ14" s="456"/>
      <c r="HSR14" s="456"/>
      <c r="HSS14" s="456"/>
      <c r="HST14" s="456"/>
      <c r="HSU14" s="456"/>
      <c r="HSV14" s="456"/>
      <c r="HSW14" s="456"/>
      <c r="HSX14" s="456"/>
      <c r="HSY14" s="456"/>
      <c r="HSZ14" s="456"/>
      <c r="HTA14" s="456"/>
      <c r="HTB14" s="456"/>
      <c r="HTC14" s="456"/>
      <c r="HTD14" s="456"/>
      <c r="HTE14" s="456"/>
      <c r="HTF14" s="456"/>
      <c r="HTG14" s="456"/>
      <c r="HTH14" s="456"/>
      <c r="HTI14" s="456"/>
      <c r="HTJ14" s="456"/>
      <c r="HTK14" s="456"/>
      <c r="HTL14" s="456"/>
      <c r="HTM14" s="456"/>
      <c r="HTN14" s="456"/>
      <c r="HTO14" s="456"/>
      <c r="HTP14" s="456"/>
      <c r="HTQ14" s="456"/>
      <c r="HTR14" s="456"/>
      <c r="HTS14" s="456"/>
      <c r="HTT14" s="456"/>
      <c r="HTU14" s="456"/>
      <c r="HTV14" s="456"/>
      <c r="HTW14" s="456"/>
      <c r="HTX14" s="456"/>
      <c r="HTY14" s="456"/>
      <c r="HTZ14" s="456"/>
      <c r="HUA14" s="456"/>
      <c r="HUB14" s="456"/>
      <c r="HUC14" s="456"/>
      <c r="HUD14" s="456"/>
      <c r="HUE14" s="456"/>
      <c r="HUF14" s="456"/>
      <c r="HUG14" s="456"/>
      <c r="HUH14" s="456"/>
      <c r="HUI14" s="456"/>
      <c r="HUJ14" s="456"/>
      <c r="HUK14" s="456"/>
      <c r="HUL14" s="456"/>
      <c r="HUM14" s="456"/>
      <c r="HUN14" s="456"/>
      <c r="HUO14" s="456"/>
      <c r="HUP14" s="456"/>
      <c r="HUQ14" s="456"/>
      <c r="HUR14" s="456"/>
      <c r="HUS14" s="456"/>
      <c r="HUT14" s="456"/>
      <c r="HUU14" s="456"/>
      <c r="HUV14" s="456"/>
      <c r="HUW14" s="456"/>
      <c r="HUX14" s="456"/>
      <c r="HUY14" s="456"/>
      <c r="HUZ14" s="456"/>
      <c r="HVA14" s="456"/>
      <c r="HVB14" s="456"/>
      <c r="HVC14" s="456"/>
      <c r="HVD14" s="456"/>
      <c r="HVE14" s="456"/>
      <c r="HVF14" s="456"/>
      <c r="HVG14" s="456"/>
      <c r="HVH14" s="456"/>
      <c r="HVI14" s="456"/>
      <c r="HVJ14" s="456"/>
      <c r="HVK14" s="456"/>
      <c r="HVL14" s="456"/>
      <c r="HVM14" s="456"/>
      <c r="HVN14" s="456"/>
      <c r="HVO14" s="456"/>
      <c r="HVP14" s="456"/>
      <c r="HVQ14" s="456"/>
      <c r="HVR14" s="456"/>
      <c r="HVS14" s="456"/>
      <c r="HVT14" s="456"/>
      <c r="HVU14" s="456"/>
      <c r="HVV14" s="456"/>
      <c r="HVW14" s="456"/>
      <c r="HVX14" s="456"/>
      <c r="HVY14" s="456"/>
      <c r="HVZ14" s="456"/>
      <c r="HWA14" s="456"/>
      <c r="HWB14" s="456"/>
      <c r="HWC14" s="456"/>
      <c r="HWD14" s="456"/>
      <c r="HWE14" s="456"/>
      <c r="HWF14" s="456"/>
      <c r="HWG14" s="456"/>
      <c r="HWH14" s="456"/>
      <c r="HWI14" s="456"/>
      <c r="HWJ14" s="456"/>
      <c r="HWK14" s="456"/>
      <c r="HWL14" s="456"/>
      <c r="HWM14" s="456"/>
      <c r="HWN14" s="456"/>
      <c r="HWO14" s="456"/>
      <c r="HWP14" s="456"/>
      <c r="HWQ14" s="456"/>
      <c r="HWR14" s="456"/>
      <c r="HWS14" s="456"/>
      <c r="HWT14" s="456"/>
      <c r="HWU14" s="456"/>
      <c r="HWV14" s="456"/>
      <c r="HWW14" s="456"/>
      <c r="HWX14" s="456"/>
      <c r="HWY14" s="456"/>
      <c r="HWZ14" s="456"/>
      <c r="HXA14" s="456"/>
      <c r="HXB14" s="456"/>
      <c r="HXC14" s="456"/>
      <c r="HXD14" s="456"/>
      <c r="HXE14" s="456"/>
      <c r="HXF14" s="456"/>
      <c r="HXG14" s="456"/>
      <c r="HXH14" s="456"/>
      <c r="HXI14" s="456"/>
      <c r="HXJ14" s="456"/>
      <c r="HXK14" s="456"/>
      <c r="HXL14" s="456"/>
      <c r="HXM14" s="456"/>
      <c r="HXN14" s="456"/>
      <c r="HXO14" s="456"/>
      <c r="HXP14" s="456"/>
      <c r="HXQ14" s="456"/>
      <c r="HXR14" s="456"/>
      <c r="HXS14" s="456"/>
      <c r="HXT14" s="456"/>
      <c r="HXU14" s="456"/>
      <c r="HXV14" s="456"/>
      <c r="HXW14" s="456"/>
      <c r="HXX14" s="456"/>
      <c r="HXY14" s="456"/>
      <c r="HXZ14" s="456"/>
      <c r="HYA14" s="456"/>
      <c r="HYB14" s="456"/>
      <c r="HYC14" s="456"/>
      <c r="HYD14" s="456"/>
      <c r="HYE14" s="456"/>
      <c r="HYF14" s="456"/>
      <c r="HYG14" s="456"/>
      <c r="HYH14" s="456"/>
      <c r="HYI14" s="456"/>
      <c r="HYJ14" s="456"/>
      <c r="HYK14" s="456"/>
      <c r="HYL14" s="456"/>
      <c r="HYM14" s="456"/>
      <c r="HYN14" s="456"/>
      <c r="HYO14" s="456"/>
      <c r="HYP14" s="456"/>
      <c r="HYQ14" s="456"/>
      <c r="HYR14" s="456"/>
      <c r="HYS14" s="456"/>
      <c r="HYT14" s="456"/>
      <c r="HYU14" s="456"/>
      <c r="HYV14" s="456"/>
      <c r="HYW14" s="456"/>
      <c r="HYX14" s="456"/>
      <c r="HYY14" s="456"/>
      <c r="HYZ14" s="456"/>
      <c r="HZA14" s="456"/>
      <c r="HZB14" s="456"/>
      <c r="HZC14" s="456"/>
      <c r="HZD14" s="456"/>
      <c r="HZE14" s="456"/>
      <c r="HZF14" s="456"/>
      <c r="HZG14" s="456"/>
      <c r="HZH14" s="456"/>
      <c r="HZI14" s="456"/>
      <c r="HZJ14" s="456"/>
      <c r="HZK14" s="456"/>
      <c r="HZL14" s="456"/>
      <c r="HZM14" s="456"/>
      <c r="HZN14" s="456"/>
      <c r="HZO14" s="456"/>
      <c r="HZP14" s="456"/>
      <c r="HZQ14" s="456"/>
      <c r="HZR14" s="456"/>
      <c r="HZS14" s="456"/>
      <c r="HZT14" s="456"/>
      <c r="HZU14" s="456"/>
      <c r="HZV14" s="456"/>
      <c r="HZW14" s="456"/>
      <c r="HZX14" s="456"/>
      <c r="HZY14" s="456"/>
      <c r="HZZ14" s="456"/>
      <c r="IAA14" s="456"/>
      <c r="IAB14" s="456"/>
      <c r="IAC14" s="456"/>
      <c r="IAD14" s="456"/>
      <c r="IAE14" s="456"/>
      <c r="IAF14" s="456"/>
      <c r="IAG14" s="456"/>
      <c r="IAH14" s="456"/>
      <c r="IAI14" s="456"/>
      <c r="IAJ14" s="456"/>
      <c r="IAK14" s="456"/>
      <c r="IAL14" s="456"/>
      <c r="IAM14" s="456"/>
      <c r="IAN14" s="456"/>
      <c r="IAO14" s="456"/>
      <c r="IAP14" s="456"/>
      <c r="IAQ14" s="456"/>
      <c r="IAR14" s="456"/>
      <c r="IAS14" s="456"/>
      <c r="IAT14" s="456"/>
      <c r="IAU14" s="456"/>
      <c r="IAV14" s="456"/>
      <c r="IAW14" s="456"/>
      <c r="IAX14" s="456"/>
      <c r="IAY14" s="456"/>
      <c r="IAZ14" s="456"/>
      <c r="IBA14" s="456"/>
      <c r="IBB14" s="456"/>
      <c r="IBC14" s="456"/>
      <c r="IBD14" s="456"/>
      <c r="IBE14" s="456"/>
      <c r="IBF14" s="456"/>
      <c r="IBG14" s="456"/>
      <c r="IBH14" s="456"/>
      <c r="IBI14" s="456"/>
      <c r="IBJ14" s="456"/>
      <c r="IBK14" s="456"/>
      <c r="IBL14" s="456"/>
      <c r="IBM14" s="456"/>
      <c r="IBN14" s="456"/>
      <c r="IBO14" s="456"/>
      <c r="IBP14" s="456"/>
      <c r="IBQ14" s="456"/>
      <c r="IBR14" s="456"/>
      <c r="IBS14" s="456"/>
      <c r="IBT14" s="456"/>
      <c r="IBU14" s="456"/>
      <c r="IBV14" s="456"/>
      <c r="IBW14" s="456"/>
      <c r="IBX14" s="456"/>
      <c r="IBY14" s="456"/>
      <c r="IBZ14" s="456"/>
      <c r="ICA14" s="456"/>
      <c r="ICB14" s="456"/>
      <c r="ICC14" s="456"/>
      <c r="ICD14" s="456"/>
      <c r="ICE14" s="456"/>
      <c r="ICF14" s="456"/>
      <c r="ICG14" s="456"/>
      <c r="ICH14" s="456"/>
      <c r="ICI14" s="456"/>
      <c r="ICJ14" s="456"/>
      <c r="ICK14" s="456"/>
      <c r="ICL14" s="456"/>
      <c r="ICM14" s="456"/>
      <c r="ICN14" s="456"/>
      <c r="ICO14" s="456"/>
      <c r="ICP14" s="456"/>
      <c r="ICQ14" s="456"/>
      <c r="ICR14" s="456"/>
      <c r="ICS14" s="456"/>
      <c r="ICT14" s="456"/>
      <c r="ICU14" s="456"/>
      <c r="ICV14" s="456"/>
      <c r="ICW14" s="456"/>
      <c r="ICX14" s="456"/>
      <c r="ICY14" s="456"/>
      <c r="ICZ14" s="456"/>
      <c r="IDA14" s="456"/>
      <c r="IDB14" s="456"/>
      <c r="IDC14" s="456"/>
      <c r="IDD14" s="456"/>
      <c r="IDE14" s="456"/>
      <c r="IDF14" s="456"/>
      <c r="IDG14" s="456"/>
      <c r="IDH14" s="456"/>
      <c r="IDI14" s="456"/>
      <c r="IDJ14" s="456"/>
      <c r="IDK14" s="456"/>
      <c r="IDL14" s="456"/>
      <c r="IDM14" s="456"/>
      <c r="IDN14" s="456"/>
      <c r="IDO14" s="456"/>
      <c r="IDP14" s="456"/>
      <c r="IDQ14" s="456"/>
      <c r="IDR14" s="456"/>
      <c r="IDS14" s="456"/>
      <c r="IDT14" s="456"/>
      <c r="IDU14" s="456"/>
      <c r="IDV14" s="456"/>
      <c r="IDW14" s="456"/>
      <c r="IDX14" s="456"/>
      <c r="IDY14" s="456"/>
      <c r="IDZ14" s="456"/>
      <c r="IEA14" s="456"/>
      <c r="IEB14" s="456"/>
      <c r="IEC14" s="456"/>
      <c r="IED14" s="456"/>
      <c r="IEE14" s="456"/>
      <c r="IEF14" s="456"/>
      <c r="IEG14" s="456"/>
      <c r="IEH14" s="456"/>
      <c r="IEI14" s="456"/>
      <c r="IEJ14" s="456"/>
      <c r="IEK14" s="456"/>
      <c r="IEL14" s="456"/>
      <c r="IEM14" s="456"/>
      <c r="IEN14" s="456"/>
      <c r="IEO14" s="456"/>
      <c r="IEP14" s="456"/>
      <c r="IEQ14" s="456"/>
      <c r="IER14" s="456"/>
      <c r="IES14" s="456"/>
      <c r="IET14" s="456"/>
      <c r="IEU14" s="456"/>
      <c r="IEV14" s="456"/>
      <c r="IEW14" s="456"/>
      <c r="IEX14" s="456"/>
      <c r="IEY14" s="456"/>
      <c r="IEZ14" s="456"/>
      <c r="IFA14" s="456"/>
      <c r="IFB14" s="456"/>
      <c r="IFC14" s="456"/>
      <c r="IFD14" s="456"/>
      <c r="IFE14" s="456"/>
      <c r="IFF14" s="456"/>
      <c r="IFG14" s="456"/>
      <c r="IFH14" s="456"/>
      <c r="IFI14" s="456"/>
      <c r="IFJ14" s="456"/>
      <c r="IFK14" s="456"/>
      <c r="IFL14" s="456"/>
      <c r="IFM14" s="456"/>
      <c r="IFN14" s="456"/>
      <c r="IFO14" s="456"/>
      <c r="IFP14" s="456"/>
      <c r="IFQ14" s="456"/>
      <c r="IFR14" s="456"/>
      <c r="IFS14" s="456"/>
      <c r="IFT14" s="456"/>
      <c r="IFU14" s="456"/>
      <c r="IFV14" s="456"/>
      <c r="IFW14" s="456"/>
      <c r="IFX14" s="456"/>
      <c r="IFY14" s="456"/>
      <c r="IFZ14" s="456"/>
      <c r="IGA14" s="456"/>
      <c r="IGB14" s="456"/>
      <c r="IGC14" s="456"/>
      <c r="IGD14" s="456"/>
      <c r="IGE14" s="456"/>
      <c r="IGF14" s="456"/>
      <c r="IGG14" s="456"/>
      <c r="IGH14" s="456"/>
      <c r="IGI14" s="456"/>
      <c r="IGJ14" s="456"/>
      <c r="IGK14" s="456"/>
      <c r="IGL14" s="456"/>
      <c r="IGM14" s="456"/>
      <c r="IGN14" s="456"/>
      <c r="IGO14" s="456"/>
      <c r="IGP14" s="456"/>
      <c r="IGQ14" s="456"/>
      <c r="IGR14" s="456"/>
      <c r="IGS14" s="456"/>
      <c r="IGT14" s="456"/>
      <c r="IGU14" s="456"/>
      <c r="IGV14" s="456"/>
      <c r="IGW14" s="456"/>
      <c r="IGX14" s="456"/>
      <c r="IGY14" s="456"/>
      <c r="IGZ14" s="456"/>
      <c r="IHA14" s="456"/>
      <c r="IHB14" s="456"/>
      <c r="IHC14" s="456"/>
      <c r="IHD14" s="456"/>
      <c r="IHE14" s="456"/>
      <c r="IHF14" s="456"/>
      <c r="IHG14" s="456"/>
      <c r="IHH14" s="456"/>
      <c r="IHI14" s="456"/>
      <c r="IHJ14" s="456"/>
      <c r="IHK14" s="456"/>
      <c r="IHL14" s="456"/>
      <c r="IHM14" s="456"/>
      <c r="IHN14" s="456"/>
      <c r="IHO14" s="456"/>
      <c r="IHP14" s="456"/>
      <c r="IHQ14" s="456"/>
      <c r="IHR14" s="456"/>
      <c r="IHS14" s="456"/>
      <c r="IHT14" s="456"/>
      <c r="IHU14" s="456"/>
      <c r="IHV14" s="456"/>
      <c r="IHW14" s="456"/>
      <c r="IHX14" s="456"/>
      <c r="IHY14" s="456"/>
      <c r="IHZ14" s="456"/>
      <c r="IIA14" s="456"/>
      <c r="IIB14" s="456"/>
      <c r="IIC14" s="456"/>
      <c r="IID14" s="456"/>
      <c r="IIE14" s="456"/>
      <c r="IIF14" s="456"/>
      <c r="IIG14" s="456"/>
      <c r="IIH14" s="456"/>
      <c r="III14" s="456"/>
      <c r="IIJ14" s="456"/>
      <c r="IIK14" s="456"/>
      <c r="IIL14" s="456"/>
      <c r="IIM14" s="456"/>
      <c r="IIN14" s="456"/>
      <c r="IIO14" s="456"/>
      <c r="IIP14" s="456"/>
      <c r="IIQ14" s="456"/>
      <c r="IIR14" s="456"/>
      <c r="IIS14" s="456"/>
      <c r="IIT14" s="456"/>
      <c r="IIU14" s="456"/>
      <c r="IIV14" s="456"/>
      <c r="IIW14" s="456"/>
      <c r="IIX14" s="456"/>
      <c r="IIY14" s="456"/>
      <c r="IIZ14" s="456"/>
      <c r="IJA14" s="456"/>
      <c r="IJB14" s="456"/>
      <c r="IJC14" s="456"/>
      <c r="IJD14" s="456"/>
      <c r="IJE14" s="456"/>
      <c r="IJF14" s="456"/>
      <c r="IJG14" s="456"/>
      <c r="IJH14" s="456"/>
      <c r="IJI14" s="456"/>
      <c r="IJJ14" s="456"/>
      <c r="IJK14" s="456"/>
      <c r="IJL14" s="456"/>
      <c r="IJM14" s="456"/>
      <c r="IJN14" s="456"/>
      <c r="IJO14" s="456"/>
      <c r="IJP14" s="456"/>
      <c r="IJQ14" s="456"/>
      <c r="IJR14" s="456"/>
      <c r="IJS14" s="456"/>
      <c r="IJT14" s="456"/>
      <c r="IJU14" s="456"/>
      <c r="IJV14" s="456"/>
      <c r="IJW14" s="456"/>
      <c r="IJX14" s="456"/>
      <c r="IJY14" s="456"/>
      <c r="IJZ14" s="456"/>
      <c r="IKA14" s="456"/>
      <c r="IKB14" s="456"/>
      <c r="IKC14" s="456"/>
      <c r="IKD14" s="456"/>
      <c r="IKE14" s="456"/>
      <c r="IKF14" s="456"/>
      <c r="IKG14" s="456"/>
      <c r="IKH14" s="456"/>
      <c r="IKI14" s="456"/>
      <c r="IKJ14" s="456"/>
      <c r="IKK14" s="456"/>
      <c r="IKL14" s="456"/>
      <c r="IKM14" s="456"/>
      <c r="IKN14" s="456"/>
      <c r="IKO14" s="456"/>
      <c r="IKP14" s="456"/>
      <c r="IKQ14" s="456"/>
      <c r="IKR14" s="456"/>
      <c r="IKS14" s="456"/>
      <c r="IKT14" s="456"/>
      <c r="IKU14" s="456"/>
      <c r="IKV14" s="456"/>
      <c r="IKW14" s="456"/>
      <c r="IKX14" s="456"/>
      <c r="IKY14" s="456"/>
      <c r="IKZ14" s="456"/>
      <c r="ILA14" s="456"/>
      <c r="ILB14" s="456"/>
      <c r="ILC14" s="456"/>
      <c r="ILD14" s="456"/>
      <c r="ILE14" s="456"/>
      <c r="ILF14" s="456"/>
      <c r="ILG14" s="456"/>
      <c r="ILH14" s="456"/>
      <c r="ILI14" s="456"/>
      <c r="ILJ14" s="456"/>
      <c r="ILK14" s="456"/>
      <c r="ILL14" s="456"/>
      <c r="ILM14" s="456"/>
      <c r="ILN14" s="456"/>
      <c r="ILO14" s="456"/>
      <c r="ILP14" s="456"/>
      <c r="ILQ14" s="456"/>
      <c r="ILR14" s="456"/>
      <c r="ILS14" s="456"/>
      <c r="ILT14" s="456"/>
      <c r="ILU14" s="456"/>
      <c r="ILV14" s="456"/>
      <c r="ILW14" s="456"/>
      <c r="ILX14" s="456"/>
      <c r="ILY14" s="456"/>
      <c r="ILZ14" s="456"/>
      <c r="IMA14" s="456"/>
      <c r="IMB14" s="456"/>
      <c r="IMC14" s="456"/>
      <c r="IMD14" s="456"/>
      <c r="IME14" s="456"/>
      <c r="IMF14" s="456"/>
      <c r="IMG14" s="456"/>
      <c r="IMH14" s="456"/>
      <c r="IMI14" s="456"/>
      <c r="IMJ14" s="456"/>
      <c r="IMK14" s="456"/>
      <c r="IML14" s="456"/>
      <c r="IMM14" s="456"/>
      <c r="IMN14" s="456"/>
      <c r="IMO14" s="456"/>
      <c r="IMP14" s="456"/>
      <c r="IMQ14" s="456"/>
      <c r="IMR14" s="456"/>
      <c r="IMS14" s="456"/>
      <c r="IMT14" s="456"/>
      <c r="IMU14" s="456"/>
      <c r="IMV14" s="456"/>
      <c r="IMW14" s="456"/>
      <c r="IMX14" s="456"/>
      <c r="IMY14" s="456"/>
      <c r="IMZ14" s="456"/>
      <c r="INA14" s="456"/>
      <c r="INB14" s="456"/>
      <c r="INC14" s="456"/>
      <c r="IND14" s="456"/>
      <c r="INE14" s="456"/>
      <c r="INF14" s="456"/>
      <c r="ING14" s="456"/>
      <c r="INH14" s="456"/>
      <c r="INI14" s="456"/>
      <c r="INJ14" s="456"/>
      <c r="INK14" s="456"/>
      <c r="INL14" s="456"/>
      <c r="INM14" s="456"/>
      <c r="INN14" s="456"/>
      <c r="INO14" s="456"/>
      <c r="INP14" s="456"/>
      <c r="INQ14" s="456"/>
      <c r="INR14" s="456"/>
      <c r="INS14" s="456"/>
      <c r="INT14" s="456"/>
      <c r="INU14" s="456"/>
      <c r="INV14" s="456"/>
      <c r="INW14" s="456"/>
      <c r="INX14" s="456"/>
      <c r="INY14" s="456"/>
      <c r="INZ14" s="456"/>
      <c r="IOA14" s="456"/>
      <c r="IOB14" s="456"/>
      <c r="IOC14" s="456"/>
      <c r="IOD14" s="456"/>
      <c r="IOE14" s="456"/>
      <c r="IOF14" s="456"/>
      <c r="IOG14" s="456"/>
      <c r="IOH14" s="456"/>
      <c r="IOI14" s="456"/>
      <c r="IOJ14" s="456"/>
      <c r="IOK14" s="456"/>
      <c r="IOL14" s="456"/>
      <c r="IOM14" s="456"/>
      <c r="ION14" s="456"/>
      <c r="IOO14" s="456"/>
      <c r="IOP14" s="456"/>
      <c r="IOQ14" s="456"/>
      <c r="IOR14" s="456"/>
      <c r="IOS14" s="456"/>
      <c r="IOT14" s="456"/>
      <c r="IOU14" s="456"/>
      <c r="IOV14" s="456"/>
      <c r="IOW14" s="456"/>
      <c r="IOX14" s="456"/>
      <c r="IOY14" s="456"/>
      <c r="IOZ14" s="456"/>
      <c r="IPA14" s="456"/>
      <c r="IPB14" s="456"/>
      <c r="IPC14" s="456"/>
      <c r="IPD14" s="456"/>
      <c r="IPE14" s="456"/>
      <c r="IPF14" s="456"/>
      <c r="IPG14" s="456"/>
      <c r="IPH14" s="456"/>
      <c r="IPI14" s="456"/>
      <c r="IPJ14" s="456"/>
      <c r="IPK14" s="456"/>
      <c r="IPL14" s="456"/>
      <c r="IPM14" s="456"/>
      <c r="IPN14" s="456"/>
      <c r="IPO14" s="456"/>
      <c r="IPP14" s="456"/>
      <c r="IPQ14" s="456"/>
      <c r="IPR14" s="456"/>
      <c r="IPS14" s="456"/>
      <c r="IPT14" s="456"/>
      <c r="IPU14" s="456"/>
      <c r="IPV14" s="456"/>
      <c r="IPW14" s="456"/>
      <c r="IPX14" s="456"/>
      <c r="IPY14" s="456"/>
      <c r="IPZ14" s="456"/>
      <c r="IQA14" s="456"/>
      <c r="IQB14" s="456"/>
      <c r="IQC14" s="456"/>
      <c r="IQD14" s="456"/>
      <c r="IQE14" s="456"/>
      <c r="IQF14" s="456"/>
      <c r="IQG14" s="456"/>
      <c r="IQH14" s="456"/>
      <c r="IQI14" s="456"/>
      <c r="IQJ14" s="456"/>
      <c r="IQK14" s="456"/>
      <c r="IQL14" s="456"/>
      <c r="IQM14" s="456"/>
      <c r="IQN14" s="456"/>
      <c r="IQO14" s="456"/>
      <c r="IQP14" s="456"/>
      <c r="IQQ14" s="456"/>
      <c r="IQR14" s="456"/>
      <c r="IQS14" s="456"/>
      <c r="IQT14" s="456"/>
      <c r="IQU14" s="456"/>
      <c r="IQV14" s="456"/>
      <c r="IQW14" s="456"/>
      <c r="IQX14" s="456"/>
      <c r="IQY14" s="456"/>
      <c r="IQZ14" s="456"/>
      <c r="IRA14" s="456"/>
      <c r="IRB14" s="456"/>
      <c r="IRC14" s="456"/>
      <c r="IRD14" s="456"/>
      <c r="IRE14" s="456"/>
      <c r="IRF14" s="456"/>
      <c r="IRG14" s="456"/>
      <c r="IRH14" s="456"/>
      <c r="IRI14" s="456"/>
      <c r="IRJ14" s="456"/>
      <c r="IRK14" s="456"/>
      <c r="IRL14" s="456"/>
      <c r="IRM14" s="456"/>
      <c r="IRN14" s="456"/>
      <c r="IRO14" s="456"/>
      <c r="IRP14" s="456"/>
      <c r="IRQ14" s="456"/>
      <c r="IRR14" s="456"/>
      <c r="IRS14" s="456"/>
      <c r="IRT14" s="456"/>
      <c r="IRU14" s="456"/>
      <c r="IRV14" s="456"/>
      <c r="IRW14" s="456"/>
      <c r="IRX14" s="456"/>
      <c r="IRY14" s="456"/>
      <c r="IRZ14" s="456"/>
      <c r="ISA14" s="456"/>
      <c r="ISB14" s="456"/>
      <c r="ISC14" s="456"/>
      <c r="ISD14" s="456"/>
      <c r="ISE14" s="456"/>
      <c r="ISF14" s="456"/>
      <c r="ISG14" s="456"/>
      <c r="ISH14" s="456"/>
      <c r="ISI14" s="456"/>
      <c r="ISJ14" s="456"/>
      <c r="ISK14" s="456"/>
      <c r="ISL14" s="456"/>
      <c r="ISM14" s="456"/>
      <c r="ISN14" s="456"/>
      <c r="ISO14" s="456"/>
      <c r="ISP14" s="456"/>
      <c r="ISQ14" s="456"/>
      <c r="ISR14" s="456"/>
      <c r="ISS14" s="456"/>
      <c r="IST14" s="456"/>
      <c r="ISU14" s="456"/>
      <c r="ISV14" s="456"/>
      <c r="ISW14" s="456"/>
      <c r="ISX14" s="456"/>
      <c r="ISY14" s="456"/>
      <c r="ISZ14" s="456"/>
      <c r="ITA14" s="456"/>
      <c r="ITB14" s="456"/>
      <c r="ITC14" s="456"/>
      <c r="ITD14" s="456"/>
      <c r="ITE14" s="456"/>
      <c r="ITF14" s="456"/>
      <c r="ITG14" s="456"/>
      <c r="ITH14" s="456"/>
      <c r="ITI14" s="456"/>
      <c r="ITJ14" s="456"/>
      <c r="ITK14" s="456"/>
      <c r="ITL14" s="456"/>
      <c r="ITM14" s="456"/>
      <c r="ITN14" s="456"/>
      <c r="ITO14" s="456"/>
      <c r="ITP14" s="456"/>
      <c r="ITQ14" s="456"/>
      <c r="ITR14" s="456"/>
      <c r="ITS14" s="456"/>
      <c r="ITT14" s="456"/>
      <c r="ITU14" s="456"/>
      <c r="ITV14" s="456"/>
      <c r="ITW14" s="456"/>
      <c r="ITX14" s="456"/>
      <c r="ITY14" s="456"/>
      <c r="ITZ14" s="456"/>
      <c r="IUA14" s="456"/>
      <c r="IUB14" s="456"/>
      <c r="IUC14" s="456"/>
      <c r="IUD14" s="456"/>
      <c r="IUE14" s="456"/>
      <c r="IUF14" s="456"/>
      <c r="IUG14" s="456"/>
      <c r="IUH14" s="456"/>
      <c r="IUI14" s="456"/>
      <c r="IUJ14" s="456"/>
      <c r="IUK14" s="456"/>
      <c r="IUL14" s="456"/>
      <c r="IUM14" s="456"/>
      <c r="IUN14" s="456"/>
      <c r="IUO14" s="456"/>
      <c r="IUP14" s="456"/>
      <c r="IUQ14" s="456"/>
      <c r="IUR14" s="456"/>
      <c r="IUS14" s="456"/>
      <c r="IUT14" s="456"/>
      <c r="IUU14" s="456"/>
      <c r="IUV14" s="456"/>
      <c r="IUW14" s="456"/>
      <c r="IUX14" s="456"/>
      <c r="IUY14" s="456"/>
      <c r="IUZ14" s="456"/>
      <c r="IVA14" s="456"/>
      <c r="IVB14" s="456"/>
      <c r="IVC14" s="456"/>
      <c r="IVD14" s="456"/>
      <c r="IVE14" s="456"/>
      <c r="IVF14" s="456"/>
      <c r="IVG14" s="456"/>
      <c r="IVH14" s="456"/>
      <c r="IVI14" s="456"/>
      <c r="IVJ14" s="456"/>
      <c r="IVK14" s="456"/>
      <c r="IVL14" s="456"/>
      <c r="IVM14" s="456"/>
      <c r="IVN14" s="456"/>
      <c r="IVO14" s="456"/>
      <c r="IVP14" s="456"/>
      <c r="IVQ14" s="456"/>
      <c r="IVR14" s="456"/>
      <c r="IVS14" s="456"/>
      <c r="IVT14" s="456"/>
      <c r="IVU14" s="456"/>
      <c r="IVV14" s="456"/>
      <c r="IVW14" s="456"/>
      <c r="IVX14" s="456"/>
      <c r="IVY14" s="456"/>
      <c r="IVZ14" s="456"/>
      <c r="IWA14" s="456"/>
      <c r="IWB14" s="456"/>
      <c r="IWC14" s="456"/>
      <c r="IWD14" s="456"/>
      <c r="IWE14" s="456"/>
      <c r="IWF14" s="456"/>
      <c r="IWG14" s="456"/>
      <c r="IWH14" s="456"/>
      <c r="IWI14" s="456"/>
      <c r="IWJ14" s="456"/>
      <c r="IWK14" s="456"/>
      <c r="IWL14" s="456"/>
      <c r="IWM14" s="456"/>
      <c r="IWN14" s="456"/>
      <c r="IWO14" s="456"/>
      <c r="IWP14" s="456"/>
      <c r="IWQ14" s="456"/>
      <c r="IWR14" s="456"/>
      <c r="IWS14" s="456"/>
      <c r="IWT14" s="456"/>
      <c r="IWU14" s="456"/>
      <c r="IWV14" s="456"/>
      <c r="IWW14" s="456"/>
      <c r="IWX14" s="456"/>
      <c r="IWY14" s="456"/>
      <c r="IWZ14" s="456"/>
      <c r="IXA14" s="456"/>
      <c r="IXB14" s="456"/>
      <c r="IXC14" s="456"/>
      <c r="IXD14" s="456"/>
      <c r="IXE14" s="456"/>
      <c r="IXF14" s="456"/>
      <c r="IXG14" s="456"/>
      <c r="IXH14" s="456"/>
      <c r="IXI14" s="456"/>
      <c r="IXJ14" s="456"/>
      <c r="IXK14" s="456"/>
      <c r="IXL14" s="456"/>
      <c r="IXM14" s="456"/>
      <c r="IXN14" s="456"/>
      <c r="IXO14" s="456"/>
      <c r="IXP14" s="456"/>
      <c r="IXQ14" s="456"/>
      <c r="IXR14" s="456"/>
      <c r="IXS14" s="456"/>
      <c r="IXT14" s="456"/>
      <c r="IXU14" s="456"/>
      <c r="IXV14" s="456"/>
      <c r="IXW14" s="456"/>
      <c r="IXX14" s="456"/>
      <c r="IXY14" s="456"/>
      <c r="IXZ14" s="456"/>
      <c r="IYA14" s="456"/>
      <c r="IYB14" s="456"/>
      <c r="IYC14" s="456"/>
      <c r="IYD14" s="456"/>
      <c r="IYE14" s="456"/>
      <c r="IYF14" s="456"/>
      <c r="IYG14" s="456"/>
      <c r="IYH14" s="456"/>
      <c r="IYI14" s="456"/>
      <c r="IYJ14" s="456"/>
      <c r="IYK14" s="456"/>
      <c r="IYL14" s="456"/>
      <c r="IYM14" s="456"/>
      <c r="IYN14" s="456"/>
      <c r="IYO14" s="456"/>
      <c r="IYP14" s="456"/>
      <c r="IYQ14" s="456"/>
      <c r="IYR14" s="456"/>
      <c r="IYS14" s="456"/>
      <c r="IYT14" s="456"/>
      <c r="IYU14" s="456"/>
      <c r="IYV14" s="456"/>
      <c r="IYW14" s="456"/>
      <c r="IYX14" s="456"/>
      <c r="IYY14" s="456"/>
      <c r="IYZ14" s="456"/>
      <c r="IZA14" s="456"/>
      <c r="IZB14" s="456"/>
      <c r="IZC14" s="456"/>
      <c r="IZD14" s="456"/>
      <c r="IZE14" s="456"/>
      <c r="IZF14" s="456"/>
      <c r="IZG14" s="456"/>
      <c r="IZH14" s="456"/>
      <c r="IZI14" s="456"/>
      <c r="IZJ14" s="456"/>
      <c r="IZK14" s="456"/>
      <c r="IZL14" s="456"/>
      <c r="IZM14" s="456"/>
      <c r="IZN14" s="456"/>
      <c r="IZO14" s="456"/>
      <c r="IZP14" s="456"/>
      <c r="IZQ14" s="456"/>
      <c r="IZR14" s="456"/>
      <c r="IZS14" s="456"/>
      <c r="IZT14" s="456"/>
      <c r="IZU14" s="456"/>
      <c r="IZV14" s="456"/>
      <c r="IZW14" s="456"/>
      <c r="IZX14" s="456"/>
      <c r="IZY14" s="456"/>
      <c r="IZZ14" s="456"/>
      <c r="JAA14" s="456"/>
      <c r="JAB14" s="456"/>
      <c r="JAC14" s="456"/>
      <c r="JAD14" s="456"/>
      <c r="JAE14" s="456"/>
      <c r="JAF14" s="456"/>
      <c r="JAG14" s="456"/>
      <c r="JAH14" s="456"/>
      <c r="JAI14" s="456"/>
      <c r="JAJ14" s="456"/>
      <c r="JAK14" s="456"/>
      <c r="JAL14" s="456"/>
      <c r="JAM14" s="456"/>
      <c r="JAN14" s="456"/>
      <c r="JAO14" s="456"/>
      <c r="JAP14" s="456"/>
      <c r="JAQ14" s="456"/>
      <c r="JAR14" s="456"/>
      <c r="JAS14" s="456"/>
      <c r="JAT14" s="456"/>
      <c r="JAU14" s="456"/>
      <c r="JAV14" s="456"/>
      <c r="JAW14" s="456"/>
      <c r="JAX14" s="456"/>
      <c r="JAY14" s="456"/>
      <c r="JAZ14" s="456"/>
      <c r="JBA14" s="456"/>
      <c r="JBB14" s="456"/>
      <c r="JBC14" s="456"/>
      <c r="JBD14" s="456"/>
      <c r="JBE14" s="456"/>
      <c r="JBF14" s="456"/>
      <c r="JBG14" s="456"/>
      <c r="JBH14" s="456"/>
      <c r="JBI14" s="456"/>
      <c r="JBJ14" s="456"/>
      <c r="JBK14" s="456"/>
      <c r="JBL14" s="456"/>
      <c r="JBM14" s="456"/>
      <c r="JBN14" s="456"/>
      <c r="JBO14" s="456"/>
      <c r="JBP14" s="456"/>
      <c r="JBQ14" s="456"/>
      <c r="JBR14" s="456"/>
      <c r="JBS14" s="456"/>
      <c r="JBT14" s="456"/>
      <c r="JBU14" s="456"/>
      <c r="JBV14" s="456"/>
      <c r="JBW14" s="456"/>
      <c r="JBX14" s="456"/>
      <c r="JBY14" s="456"/>
      <c r="JBZ14" s="456"/>
      <c r="JCA14" s="456"/>
      <c r="JCB14" s="456"/>
      <c r="JCC14" s="456"/>
      <c r="JCD14" s="456"/>
      <c r="JCE14" s="456"/>
      <c r="JCF14" s="456"/>
      <c r="JCG14" s="456"/>
      <c r="JCH14" s="456"/>
      <c r="JCI14" s="456"/>
      <c r="JCJ14" s="456"/>
      <c r="JCK14" s="456"/>
      <c r="JCL14" s="456"/>
      <c r="JCM14" s="456"/>
      <c r="JCN14" s="456"/>
      <c r="JCO14" s="456"/>
      <c r="JCP14" s="456"/>
      <c r="JCQ14" s="456"/>
      <c r="JCR14" s="456"/>
      <c r="JCS14" s="456"/>
      <c r="JCT14" s="456"/>
      <c r="JCU14" s="456"/>
      <c r="JCV14" s="456"/>
      <c r="JCW14" s="456"/>
      <c r="JCX14" s="456"/>
      <c r="JCY14" s="456"/>
      <c r="JCZ14" s="456"/>
      <c r="JDA14" s="456"/>
      <c r="JDB14" s="456"/>
      <c r="JDC14" s="456"/>
      <c r="JDD14" s="456"/>
      <c r="JDE14" s="456"/>
      <c r="JDF14" s="456"/>
      <c r="JDG14" s="456"/>
      <c r="JDH14" s="456"/>
      <c r="JDI14" s="456"/>
      <c r="JDJ14" s="456"/>
      <c r="JDK14" s="456"/>
      <c r="JDL14" s="456"/>
      <c r="JDM14" s="456"/>
      <c r="JDN14" s="456"/>
      <c r="JDO14" s="456"/>
      <c r="JDP14" s="456"/>
      <c r="JDQ14" s="456"/>
      <c r="JDR14" s="456"/>
      <c r="JDS14" s="456"/>
      <c r="JDT14" s="456"/>
      <c r="JDU14" s="456"/>
      <c r="JDV14" s="456"/>
      <c r="JDW14" s="456"/>
      <c r="JDX14" s="456"/>
      <c r="JDY14" s="456"/>
      <c r="JDZ14" s="456"/>
      <c r="JEA14" s="456"/>
      <c r="JEB14" s="456"/>
      <c r="JEC14" s="456"/>
      <c r="JED14" s="456"/>
      <c r="JEE14" s="456"/>
      <c r="JEF14" s="456"/>
      <c r="JEG14" s="456"/>
      <c r="JEH14" s="456"/>
      <c r="JEI14" s="456"/>
      <c r="JEJ14" s="456"/>
      <c r="JEK14" s="456"/>
      <c r="JEL14" s="456"/>
      <c r="JEM14" s="456"/>
      <c r="JEN14" s="456"/>
      <c r="JEO14" s="456"/>
      <c r="JEP14" s="456"/>
      <c r="JEQ14" s="456"/>
      <c r="JER14" s="456"/>
      <c r="JES14" s="456"/>
      <c r="JET14" s="456"/>
      <c r="JEU14" s="456"/>
      <c r="JEV14" s="456"/>
      <c r="JEW14" s="456"/>
      <c r="JEX14" s="456"/>
      <c r="JEY14" s="456"/>
      <c r="JEZ14" s="456"/>
      <c r="JFA14" s="456"/>
      <c r="JFB14" s="456"/>
      <c r="JFC14" s="456"/>
      <c r="JFD14" s="456"/>
      <c r="JFE14" s="456"/>
      <c r="JFF14" s="456"/>
      <c r="JFG14" s="456"/>
      <c r="JFH14" s="456"/>
      <c r="JFI14" s="456"/>
      <c r="JFJ14" s="456"/>
      <c r="JFK14" s="456"/>
      <c r="JFL14" s="456"/>
      <c r="JFM14" s="456"/>
      <c r="JFN14" s="456"/>
      <c r="JFO14" s="456"/>
      <c r="JFP14" s="456"/>
      <c r="JFQ14" s="456"/>
      <c r="JFR14" s="456"/>
      <c r="JFS14" s="456"/>
      <c r="JFT14" s="456"/>
      <c r="JFU14" s="456"/>
      <c r="JFV14" s="456"/>
      <c r="JFW14" s="456"/>
      <c r="JFX14" s="456"/>
      <c r="JFY14" s="456"/>
      <c r="JFZ14" s="456"/>
      <c r="JGA14" s="456"/>
      <c r="JGB14" s="456"/>
      <c r="JGC14" s="456"/>
      <c r="JGD14" s="456"/>
      <c r="JGE14" s="456"/>
      <c r="JGF14" s="456"/>
      <c r="JGG14" s="456"/>
      <c r="JGH14" s="456"/>
      <c r="JGI14" s="456"/>
      <c r="JGJ14" s="456"/>
      <c r="JGK14" s="456"/>
      <c r="JGL14" s="456"/>
      <c r="JGM14" s="456"/>
      <c r="JGN14" s="456"/>
      <c r="JGO14" s="456"/>
      <c r="JGP14" s="456"/>
      <c r="JGQ14" s="456"/>
      <c r="JGR14" s="456"/>
      <c r="JGS14" s="456"/>
      <c r="JGT14" s="456"/>
      <c r="JGU14" s="456"/>
      <c r="JGV14" s="456"/>
      <c r="JGW14" s="456"/>
      <c r="JGX14" s="456"/>
      <c r="JGY14" s="456"/>
      <c r="JGZ14" s="456"/>
      <c r="JHA14" s="456"/>
      <c r="JHB14" s="456"/>
      <c r="JHC14" s="456"/>
      <c r="JHD14" s="456"/>
      <c r="JHE14" s="456"/>
      <c r="JHF14" s="456"/>
      <c r="JHG14" s="456"/>
      <c r="JHH14" s="456"/>
      <c r="JHI14" s="456"/>
      <c r="JHJ14" s="456"/>
      <c r="JHK14" s="456"/>
      <c r="JHL14" s="456"/>
      <c r="JHM14" s="456"/>
      <c r="JHN14" s="456"/>
      <c r="JHO14" s="456"/>
      <c r="JHP14" s="456"/>
      <c r="JHQ14" s="456"/>
      <c r="JHR14" s="456"/>
      <c r="JHS14" s="456"/>
      <c r="JHT14" s="456"/>
      <c r="JHU14" s="456"/>
      <c r="JHV14" s="456"/>
      <c r="JHW14" s="456"/>
      <c r="JHX14" s="456"/>
      <c r="JHY14" s="456"/>
      <c r="JHZ14" s="456"/>
      <c r="JIA14" s="456"/>
      <c r="JIB14" s="456"/>
      <c r="JIC14" s="456"/>
      <c r="JID14" s="456"/>
      <c r="JIE14" s="456"/>
      <c r="JIF14" s="456"/>
      <c r="JIG14" s="456"/>
      <c r="JIH14" s="456"/>
      <c r="JII14" s="456"/>
      <c r="JIJ14" s="456"/>
      <c r="JIK14" s="456"/>
      <c r="JIL14" s="456"/>
      <c r="JIM14" s="456"/>
      <c r="JIN14" s="456"/>
      <c r="JIO14" s="456"/>
      <c r="JIP14" s="456"/>
      <c r="JIQ14" s="456"/>
      <c r="JIR14" s="456"/>
      <c r="JIS14" s="456"/>
      <c r="JIT14" s="456"/>
      <c r="JIU14" s="456"/>
      <c r="JIV14" s="456"/>
      <c r="JIW14" s="456"/>
      <c r="JIX14" s="456"/>
      <c r="JIY14" s="456"/>
      <c r="JIZ14" s="456"/>
      <c r="JJA14" s="456"/>
      <c r="JJB14" s="456"/>
      <c r="JJC14" s="456"/>
      <c r="JJD14" s="456"/>
      <c r="JJE14" s="456"/>
      <c r="JJF14" s="456"/>
      <c r="JJG14" s="456"/>
      <c r="JJH14" s="456"/>
      <c r="JJI14" s="456"/>
      <c r="JJJ14" s="456"/>
      <c r="JJK14" s="456"/>
      <c r="JJL14" s="456"/>
      <c r="JJM14" s="456"/>
      <c r="JJN14" s="456"/>
      <c r="JJO14" s="456"/>
      <c r="JJP14" s="456"/>
      <c r="JJQ14" s="456"/>
      <c r="JJR14" s="456"/>
      <c r="JJS14" s="456"/>
      <c r="JJT14" s="456"/>
      <c r="JJU14" s="456"/>
      <c r="JJV14" s="456"/>
      <c r="JJW14" s="456"/>
      <c r="JJX14" s="456"/>
      <c r="JJY14" s="456"/>
      <c r="JJZ14" s="456"/>
      <c r="JKA14" s="456"/>
      <c r="JKB14" s="456"/>
      <c r="JKC14" s="456"/>
      <c r="JKD14" s="456"/>
      <c r="JKE14" s="456"/>
      <c r="JKF14" s="456"/>
      <c r="JKG14" s="456"/>
      <c r="JKH14" s="456"/>
      <c r="JKI14" s="456"/>
      <c r="JKJ14" s="456"/>
      <c r="JKK14" s="456"/>
      <c r="JKL14" s="456"/>
      <c r="JKM14" s="456"/>
      <c r="JKN14" s="456"/>
      <c r="JKO14" s="456"/>
      <c r="JKP14" s="456"/>
      <c r="JKQ14" s="456"/>
      <c r="JKR14" s="456"/>
      <c r="JKS14" s="456"/>
      <c r="JKT14" s="456"/>
      <c r="JKU14" s="456"/>
      <c r="JKV14" s="456"/>
      <c r="JKW14" s="456"/>
      <c r="JKX14" s="456"/>
      <c r="JKY14" s="456"/>
      <c r="JKZ14" s="456"/>
      <c r="JLA14" s="456"/>
      <c r="JLB14" s="456"/>
      <c r="JLC14" s="456"/>
      <c r="JLD14" s="456"/>
      <c r="JLE14" s="456"/>
      <c r="JLF14" s="456"/>
      <c r="JLG14" s="456"/>
      <c r="JLH14" s="456"/>
      <c r="JLI14" s="456"/>
      <c r="JLJ14" s="456"/>
      <c r="JLK14" s="456"/>
      <c r="JLL14" s="456"/>
      <c r="JLM14" s="456"/>
      <c r="JLN14" s="456"/>
      <c r="JLO14" s="456"/>
      <c r="JLP14" s="456"/>
      <c r="JLQ14" s="456"/>
      <c r="JLR14" s="456"/>
      <c r="JLS14" s="456"/>
      <c r="JLT14" s="456"/>
      <c r="JLU14" s="456"/>
      <c r="JLV14" s="456"/>
      <c r="JLW14" s="456"/>
      <c r="JLX14" s="456"/>
      <c r="JLY14" s="456"/>
      <c r="JLZ14" s="456"/>
      <c r="JMA14" s="456"/>
      <c r="JMB14" s="456"/>
      <c r="JMC14" s="456"/>
      <c r="JMD14" s="456"/>
      <c r="JME14" s="456"/>
      <c r="JMF14" s="456"/>
      <c r="JMG14" s="456"/>
      <c r="JMH14" s="456"/>
      <c r="JMI14" s="456"/>
      <c r="JMJ14" s="456"/>
      <c r="JMK14" s="456"/>
      <c r="JML14" s="456"/>
      <c r="JMM14" s="456"/>
      <c r="JMN14" s="456"/>
      <c r="JMO14" s="456"/>
      <c r="JMP14" s="456"/>
      <c r="JMQ14" s="456"/>
      <c r="JMR14" s="456"/>
      <c r="JMS14" s="456"/>
      <c r="JMT14" s="456"/>
      <c r="JMU14" s="456"/>
      <c r="JMV14" s="456"/>
      <c r="JMW14" s="456"/>
      <c r="JMX14" s="456"/>
      <c r="JMY14" s="456"/>
      <c r="JMZ14" s="456"/>
      <c r="JNA14" s="456"/>
      <c r="JNB14" s="456"/>
      <c r="JNC14" s="456"/>
      <c r="JND14" s="456"/>
      <c r="JNE14" s="456"/>
      <c r="JNF14" s="456"/>
      <c r="JNG14" s="456"/>
      <c r="JNH14" s="456"/>
      <c r="JNI14" s="456"/>
      <c r="JNJ14" s="456"/>
      <c r="JNK14" s="456"/>
      <c r="JNL14" s="456"/>
      <c r="JNM14" s="456"/>
      <c r="JNN14" s="456"/>
      <c r="JNO14" s="456"/>
      <c r="JNP14" s="456"/>
      <c r="JNQ14" s="456"/>
      <c r="JNR14" s="456"/>
      <c r="JNS14" s="456"/>
      <c r="JNT14" s="456"/>
      <c r="JNU14" s="456"/>
      <c r="JNV14" s="456"/>
      <c r="JNW14" s="456"/>
      <c r="JNX14" s="456"/>
      <c r="JNY14" s="456"/>
      <c r="JNZ14" s="456"/>
      <c r="JOA14" s="456"/>
      <c r="JOB14" s="456"/>
      <c r="JOC14" s="456"/>
      <c r="JOD14" s="456"/>
      <c r="JOE14" s="456"/>
      <c r="JOF14" s="456"/>
      <c r="JOG14" s="456"/>
      <c r="JOH14" s="456"/>
      <c r="JOI14" s="456"/>
      <c r="JOJ14" s="456"/>
      <c r="JOK14" s="456"/>
      <c r="JOL14" s="456"/>
      <c r="JOM14" s="456"/>
      <c r="JON14" s="456"/>
      <c r="JOO14" s="456"/>
      <c r="JOP14" s="456"/>
      <c r="JOQ14" s="456"/>
      <c r="JOR14" s="456"/>
      <c r="JOS14" s="456"/>
      <c r="JOT14" s="456"/>
      <c r="JOU14" s="456"/>
      <c r="JOV14" s="456"/>
      <c r="JOW14" s="456"/>
      <c r="JOX14" s="456"/>
      <c r="JOY14" s="456"/>
      <c r="JOZ14" s="456"/>
      <c r="JPA14" s="456"/>
      <c r="JPB14" s="456"/>
      <c r="JPC14" s="456"/>
      <c r="JPD14" s="456"/>
      <c r="JPE14" s="456"/>
      <c r="JPF14" s="456"/>
      <c r="JPG14" s="456"/>
      <c r="JPH14" s="456"/>
      <c r="JPI14" s="456"/>
      <c r="JPJ14" s="456"/>
      <c r="JPK14" s="456"/>
      <c r="JPL14" s="456"/>
      <c r="JPM14" s="456"/>
      <c r="JPN14" s="456"/>
      <c r="JPO14" s="456"/>
      <c r="JPP14" s="456"/>
      <c r="JPQ14" s="456"/>
      <c r="JPR14" s="456"/>
      <c r="JPS14" s="456"/>
      <c r="JPT14" s="456"/>
      <c r="JPU14" s="456"/>
      <c r="JPV14" s="456"/>
      <c r="JPW14" s="456"/>
      <c r="JPX14" s="456"/>
      <c r="JPY14" s="456"/>
      <c r="JPZ14" s="456"/>
      <c r="JQA14" s="456"/>
      <c r="JQB14" s="456"/>
      <c r="JQC14" s="456"/>
      <c r="JQD14" s="456"/>
      <c r="JQE14" s="456"/>
      <c r="JQF14" s="456"/>
      <c r="JQG14" s="456"/>
      <c r="JQH14" s="456"/>
      <c r="JQI14" s="456"/>
      <c r="JQJ14" s="456"/>
      <c r="JQK14" s="456"/>
      <c r="JQL14" s="456"/>
      <c r="JQM14" s="456"/>
      <c r="JQN14" s="456"/>
      <c r="JQO14" s="456"/>
      <c r="JQP14" s="456"/>
      <c r="JQQ14" s="456"/>
      <c r="JQR14" s="456"/>
      <c r="JQS14" s="456"/>
      <c r="JQT14" s="456"/>
      <c r="JQU14" s="456"/>
      <c r="JQV14" s="456"/>
      <c r="JQW14" s="456"/>
      <c r="JQX14" s="456"/>
      <c r="JQY14" s="456"/>
      <c r="JQZ14" s="456"/>
      <c r="JRA14" s="456"/>
      <c r="JRB14" s="456"/>
      <c r="JRC14" s="456"/>
      <c r="JRD14" s="456"/>
      <c r="JRE14" s="456"/>
      <c r="JRF14" s="456"/>
      <c r="JRG14" s="456"/>
      <c r="JRH14" s="456"/>
      <c r="JRI14" s="456"/>
      <c r="JRJ14" s="456"/>
      <c r="JRK14" s="456"/>
      <c r="JRL14" s="456"/>
      <c r="JRM14" s="456"/>
      <c r="JRN14" s="456"/>
      <c r="JRO14" s="456"/>
      <c r="JRP14" s="456"/>
      <c r="JRQ14" s="456"/>
      <c r="JRR14" s="456"/>
      <c r="JRS14" s="456"/>
      <c r="JRT14" s="456"/>
      <c r="JRU14" s="456"/>
      <c r="JRV14" s="456"/>
      <c r="JRW14" s="456"/>
      <c r="JRX14" s="456"/>
      <c r="JRY14" s="456"/>
      <c r="JRZ14" s="456"/>
      <c r="JSA14" s="456"/>
      <c r="JSB14" s="456"/>
      <c r="JSC14" s="456"/>
      <c r="JSD14" s="456"/>
      <c r="JSE14" s="456"/>
      <c r="JSF14" s="456"/>
      <c r="JSG14" s="456"/>
      <c r="JSH14" s="456"/>
      <c r="JSI14" s="456"/>
      <c r="JSJ14" s="456"/>
      <c r="JSK14" s="456"/>
      <c r="JSL14" s="456"/>
      <c r="JSM14" s="456"/>
      <c r="JSN14" s="456"/>
      <c r="JSO14" s="456"/>
      <c r="JSP14" s="456"/>
      <c r="JSQ14" s="456"/>
      <c r="JSR14" s="456"/>
      <c r="JSS14" s="456"/>
      <c r="JST14" s="456"/>
      <c r="JSU14" s="456"/>
      <c r="JSV14" s="456"/>
      <c r="JSW14" s="456"/>
      <c r="JSX14" s="456"/>
      <c r="JSY14" s="456"/>
      <c r="JSZ14" s="456"/>
      <c r="JTA14" s="456"/>
      <c r="JTB14" s="456"/>
      <c r="JTC14" s="456"/>
      <c r="JTD14" s="456"/>
      <c r="JTE14" s="456"/>
      <c r="JTF14" s="456"/>
      <c r="JTG14" s="456"/>
      <c r="JTH14" s="456"/>
      <c r="JTI14" s="456"/>
      <c r="JTJ14" s="456"/>
      <c r="JTK14" s="456"/>
      <c r="JTL14" s="456"/>
      <c r="JTM14" s="456"/>
      <c r="JTN14" s="456"/>
      <c r="JTO14" s="456"/>
      <c r="JTP14" s="456"/>
      <c r="JTQ14" s="456"/>
      <c r="JTR14" s="456"/>
      <c r="JTS14" s="456"/>
      <c r="JTT14" s="456"/>
      <c r="JTU14" s="456"/>
      <c r="JTV14" s="456"/>
      <c r="JTW14" s="456"/>
      <c r="JTX14" s="456"/>
      <c r="JTY14" s="456"/>
      <c r="JTZ14" s="456"/>
      <c r="JUA14" s="456"/>
      <c r="JUB14" s="456"/>
      <c r="JUC14" s="456"/>
      <c r="JUD14" s="456"/>
      <c r="JUE14" s="456"/>
      <c r="JUF14" s="456"/>
      <c r="JUG14" s="456"/>
      <c r="JUH14" s="456"/>
      <c r="JUI14" s="456"/>
      <c r="JUJ14" s="456"/>
      <c r="JUK14" s="456"/>
      <c r="JUL14" s="456"/>
      <c r="JUM14" s="456"/>
      <c r="JUN14" s="456"/>
      <c r="JUO14" s="456"/>
      <c r="JUP14" s="456"/>
      <c r="JUQ14" s="456"/>
      <c r="JUR14" s="456"/>
      <c r="JUS14" s="456"/>
      <c r="JUT14" s="456"/>
      <c r="JUU14" s="456"/>
      <c r="JUV14" s="456"/>
      <c r="JUW14" s="456"/>
      <c r="JUX14" s="456"/>
      <c r="JUY14" s="456"/>
      <c r="JUZ14" s="456"/>
      <c r="JVA14" s="456"/>
      <c r="JVB14" s="456"/>
      <c r="JVC14" s="456"/>
      <c r="JVD14" s="456"/>
      <c r="JVE14" s="456"/>
      <c r="JVF14" s="456"/>
      <c r="JVG14" s="456"/>
      <c r="JVH14" s="456"/>
      <c r="JVI14" s="456"/>
      <c r="JVJ14" s="456"/>
      <c r="JVK14" s="456"/>
      <c r="JVL14" s="456"/>
      <c r="JVM14" s="456"/>
      <c r="JVN14" s="456"/>
      <c r="JVO14" s="456"/>
      <c r="JVP14" s="456"/>
      <c r="JVQ14" s="456"/>
      <c r="JVR14" s="456"/>
      <c r="JVS14" s="456"/>
      <c r="JVT14" s="456"/>
      <c r="JVU14" s="456"/>
      <c r="JVV14" s="456"/>
      <c r="JVW14" s="456"/>
      <c r="JVX14" s="456"/>
      <c r="JVY14" s="456"/>
      <c r="JVZ14" s="456"/>
      <c r="JWA14" s="456"/>
      <c r="JWB14" s="456"/>
      <c r="JWC14" s="456"/>
      <c r="JWD14" s="456"/>
      <c r="JWE14" s="456"/>
      <c r="JWF14" s="456"/>
      <c r="JWG14" s="456"/>
      <c r="JWH14" s="456"/>
      <c r="JWI14" s="456"/>
      <c r="JWJ14" s="456"/>
      <c r="JWK14" s="456"/>
      <c r="JWL14" s="456"/>
      <c r="JWM14" s="456"/>
      <c r="JWN14" s="456"/>
      <c r="JWO14" s="456"/>
      <c r="JWP14" s="456"/>
      <c r="JWQ14" s="456"/>
      <c r="JWR14" s="456"/>
      <c r="JWS14" s="456"/>
      <c r="JWT14" s="456"/>
      <c r="JWU14" s="456"/>
      <c r="JWV14" s="456"/>
      <c r="JWW14" s="456"/>
      <c r="JWX14" s="456"/>
      <c r="JWY14" s="456"/>
      <c r="JWZ14" s="456"/>
      <c r="JXA14" s="456"/>
      <c r="JXB14" s="456"/>
      <c r="JXC14" s="456"/>
      <c r="JXD14" s="456"/>
      <c r="JXE14" s="456"/>
      <c r="JXF14" s="456"/>
      <c r="JXG14" s="456"/>
      <c r="JXH14" s="456"/>
      <c r="JXI14" s="456"/>
      <c r="JXJ14" s="456"/>
      <c r="JXK14" s="456"/>
      <c r="JXL14" s="456"/>
      <c r="JXM14" s="456"/>
      <c r="JXN14" s="456"/>
      <c r="JXO14" s="456"/>
      <c r="JXP14" s="456"/>
      <c r="JXQ14" s="456"/>
      <c r="JXR14" s="456"/>
      <c r="JXS14" s="456"/>
      <c r="JXT14" s="456"/>
      <c r="JXU14" s="456"/>
      <c r="JXV14" s="456"/>
      <c r="JXW14" s="456"/>
      <c r="JXX14" s="456"/>
      <c r="JXY14" s="456"/>
      <c r="JXZ14" s="456"/>
      <c r="JYA14" s="456"/>
      <c r="JYB14" s="456"/>
      <c r="JYC14" s="456"/>
      <c r="JYD14" s="456"/>
      <c r="JYE14" s="456"/>
      <c r="JYF14" s="456"/>
      <c r="JYG14" s="456"/>
      <c r="JYH14" s="456"/>
      <c r="JYI14" s="456"/>
      <c r="JYJ14" s="456"/>
      <c r="JYK14" s="456"/>
      <c r="JYL14" s="456"/>
      <c r="JYM14" s="456"/>
      <c r="JYN14" s="456"/>
      <c r="JYO14" s="456"/>
      <c r="JYP14" s="456"/>
      <c r="JYQ14" s="456"/>
      <c r="JYR14" s="456"/>
      <c r="JYS14" s="456"/>
      <c r="JYT14" s="456"/>
      <c r="JYU14" s="456"/>
      <c r="JYV14" s="456"/>
      <c r="JYW14" s="456"/>
      <c r="JYX14" s="456"/>
      <c r="JYY14" s="456"/>
      <c r="JYZ14" s="456"/>
      <c r="JZA14" s="456"/>
      <c r="JZB14" s="456"/>
      <c r="JZC14" s="456"/>
      <c r="JZD14" s="456"/>
      <c r="JZE14" s="456"/>
      <c r="JZF14" s="456"/>
      <c r="JZG14" s="456"/>
      <c r="JZH14" s="456"/>
      <c r="JZI14" s="456"/>
      <c r="JZJ14" s="456"/>
      <c r="JZK14" s="456"/>
      <c r="JZL14" s="456"/>
      <c r="JZM14" s="456"/>
      <c r="JZN14" s="456"/>
      <c r="JZO14" s="456"/>
      <c r="JZP14" s="456"/>
      <c r="JZQ14" s="456"/>
      <c r="JZR14" s="456"/>
      <c r="JZS14" s="456"/>
      <c r="JZT14" s="456"/>
      <c r="JZU14" s="456"/>
      <c r="JZV14" s="456"/>
      <c r="JZW14" s="456"/>
      <c r="JZX14" s="456"/>
      <c r="JZY14" s="456"/>
      <c r="JZZ14" s="456"/>
      <c r="KAA14" s="456"/>
      <c r="KAB14" s="456"/>
      <c r="KAC14" s="456"/>
      <c r="KAD14" s="456"/>
      <c r="KAE14" s="456"/>
      <c r="KAF14" s="456"/>
      <c r="KAG14" s="456"/>
      <c r="KAH14" s="456"/>
      <c r="KAI14" s="456"/>
      <c r="KAJ14" s="456"/>
      <c r="KAK14" s="456"/>
      <c r="KAL14" s="456"/>
      <c r="KAM14" s="456"/>
      <c r="KAN14" s="456"/>
      <c r="KAO14" s="456"/>
      <c r="KAP14" s="456"/>
      <c r="KAQ14" s="456"/>
      <c r="KAR14" s="456"/>
      <c r="KAS14" s="456"/>
      <c r="KAT14" s="456"/>
      <c r="KAU14" s="456"/>
      <c r="KAV14" s="456"/>
      <c r="KAW14" s="456"/>
      <c r="KAX14" s="456"/>
      <c r="KAY14" s="456"/>
      <c r="KAZ14" s="456"/>
      <c r="KBA14" s="456"/>
      <c r="KBB14" s="456"/>
      <c r="KBC14" s="456"/>
      <c r="KBD14" s="456"/>
      <c r="KBE14" s="456"/>
      <c r="KBF14" s="456"/>
      <c r="KBG14" s="456"/>
      <c r="KBH14" s="456"/>
      <c r="KBI14" s="456"/>
      <c r="KBJ14" s="456"/>
      <c r="KBK14" s="456"/>
      <c r="KBL14" s="456"/>
      <c r="KBM14" s="456"/>
      <c r="KBN14" s="456"/>
      <c r="KBO14" s="456"/>
      <c r="KBP14" s="456"/>
      <c r="KBQ14" s="456"/>
      <c r="KBR14" s="456"/>
      <c r="KBS14" s="456"/>
      <c r="KBT14" s="456"/>
      <c r="KBU14" s="456"/>
      <c r="KBV14" s="456"/>
      <c r="KBW14" s="456"/>
      <c r="KBX14" s="456"/>
      <c r="KBY14" s="456"/>
      <c r="KBZ14" s="456"/>
      <c r="KCA14" s="456"/>
      <c r="KCB14" s="456"/>
      <c r="KCC14" s="456"/>
      <c r="KCD14" s="456"/>
      <c r="KCE14" s="456"/>
      <c r="KCF14" s="456"/>
      <c r="KCG14" s="456"/>
      <c r="KCH14" s="456"/>
      <c r="KCI14" s="456"/>
      <c r="KCJ14" s="456"/>
      <c r="KCK14" s="456"/>
      <c r="KCL14" s="456"/>
      <c r="KCM14" s="456"/>
      <c r="KCN14" s="456"/>
      <c r="KCO14" s="456"/>
      <c r="KCP14" s="456"/>
      <c r="KCQ14" s="456"/>
      <c r="KCR14" s="456"/>
      <c r="KCS14" s="456"/>
      <c r="KCT14" s="456"/>
      <c r="KCU14" s="456"/>
      <c r="KCV14" s="456"/>
      <c r="KCW14" s="456"/>
      <c r="KCX14" s="456"/>
      <c r="KCY14" s="456"/>
      <c r="KCZ14" s="456"/>
      <c r="KDA14" s="456"/>
      <c r="KDB14" s="456"/>
      <c r="KDC14" s="456"/>
      <c r="KDD14" s="456"/>
      <c r="KDE14" s="456"/>
      <c r="KDF14" s="456"/>
      <c r="KDG14" s="456"/>
      <c r="KDH14" s="456"/>
      <c r="KDI14" s="456"/>
      <c r="KDJ14" s="456"/>
      <c r="KDK14" s="456"/>
      <c r="KDL14" s="456"/>
      <c r="KDM14" s="456"/>
      <c r="KDN14" s="456"/>
      <c r="KDO14" s="456"/>
      <c r="KDP14" s="456"/>
      <c r="KDQ14" s="456"/>
      <c r="KDR14" s="456"/>
      <c r="KDS14" s="456"/>
      <c r="KDT14" s="456"/>
      <c r="KDU14" s="456"/>
      <c r="KDV14" s="456"/>
      <c r="KDW14" s="456"/>
      <c r="KDX14" s="456"/>
      <c r="KDY14" s="456"/>
      <c r="KDZ14" s="456"/>
      <c r="KEA14" s="456"/>
      <c r="KEB14" s="456"/>
      <c r="KEC14" s="456"/>
      <c r="KED14" s="456"/>
      <c r="KEE14" s="456"/>
      <c r="KEF14" s="456"/>
      <c r="KEG14" s="456"/>
      <c r="KEH14" s="456"/>
      <c r="KEI14" s="456"/>
      <c r="KEJ14" s="456"/>
      <c r="KEK14" s="456"/>
      <c r="KEL14" s="456"/>
      <c r="KEM14" s="456"/>
      <c r="KEN14" s="456"/>
      <c r="KEO14" s="456"/>
      <c r="KEP14" s="456"/>
      <c r="KEQ14" s="456"/>
      <c r="KER14" s="456"/>
      <c r="KES14" s="456"/>
      <c r="KET14" s="456"/>
      <c r="KEU14" s="456"/>
      <c r="KEV14" s="456"/>
      <c r="KEW14" s="456"/>
      <c r="KEX14" s="456"/>
      <c r="KEY14" s="456"/>
      <c r="KEZ14" s="456"/>
      <c r="KFA14" s="456"/>
      <c r="KFB14" s="456"/>
      <c r="KFC14" s="456"/>
      <c r="KFD14" s="456"/>
      <c r="KFE14" s="456"/>
      <c r="KFF14" s="456"/>
      <c r="KFG14" s="456"/>
      <c r="KFH14" s="456"/>
      <c r="KFI14" s="456"/>
      <c r="KFJ14" s="456"/>
      <c r="KFK14" s="456"/>
      <c r="KFL14" s="456"/>
      <c r="KFM14" s="456"/>
      <c r="KFN14" s="456"/>
      <c r="KFO14" s="456"/>
      <c r="KFP14" s="456"/>
      <c r="KFQ14" s="456"/>
      <c r="KFR14" s="456"/>
      <c r="KFS14" s="456"/>
      <c r="KFT14" s="456"/>
      <c r="KFU14" s="456"/>
      <c r="KFV14" s="456"/>
      <c r="KFW14" s="456"/>
      <c r="KFX14" s="456"/>
      <c r="KFY14" s="456"/>
      <c r="KFZ14" s="456"/>
      <c r="KGA14" s="456"/>
      <c r="KGB14" s="456"/>
      <c r="KGC14" s="456"/>
      <c r="KGD14" s="456"/>
      <c r="KGE14" s="456"/>
      <c r="KGF14" s="456"/>
      <c r="KGG14" s="456"/>
      <c r="KGH14" s="456"/>
      <c r="KGI14" s="456"/>
      <c r="KGJ14" s="456"/>
      <c r="KGK14" s="456"/>
      <c r="KGL14" s="456"/>
      <c r="KGM14" s="456"/>
      <c r="KGN14" s="456"/>
      <c r="KGO14" s="456"/>
      <c r="KGP14" s="456"/>
      <c r="KGQ14" s="456"/>
      <c r="KGR14" s="456"/>
      <c r="KGS14" s="456"/>
      <c r="KGT14" s="456"/>
      <c r="KGU14" s="456"/>
      <c r="KGV14" s="456"/>
      <c r="KGW14" s="456"/>
      <c r="KGX14" s="456"/>
      <c r="KGY14" s="456"/>
      <c r="KGZ14" s="456"/>
      <c r="KHA14" s="456"/>
      <c r="KHB14" s="456"/>
      <c r="KHC14" s="456"/>
      <c r="KHD14" s="456"/>
      <c r="KHE14" s="456"/>
      <c r="KHF14" s="456"/>
      <c r="KHG14" s="456"/>
      <c r="KHH14" s="456"/>
      <c r="KHI14" s="456"/>
      <c r="KHJ14" s="456"/>
      <c r="KHK14" s="456"/>
      <c r="KHL14" s="456"/>
      <c r="KHM14" s="456"/>
      <c r="KHN14" s="456"/>
      <c r="KHO14" s="456"/>
      <c r="KHP14" s="456"/>
      <c r="KHQ14" s="456"/>
      <c r="KHR14" s="456"/>
      <c r="KHS14" s="456"/>
      <c r="KHT14" s="456"/>
      <c r="KHU14" s="456"/>
      <c r="KHV14" s="456"/>
      <c r="KHW14" s="456"/>
      <c r="KHX14" s="456"/>
      <c r="KHY14" s="456"/>
      <c r="KHZ14" s="456"/>
      <c r="KIA14" s="456"/>
      <c r="KIB14" s="456"/>
      <c r="KIC14" s="456"/>
      <c r="KID14" s="456"/>
      <c r="KIE14" s="456"/>
      <c r="KIF14" s="456"/>
      <c r="KIG14" s="456"/>
      <c r="KIH14" s="456"/>
      <c r="KII14" s="456"/>
      <c r="KIJ14" s="456"/>
      <c r="KIK14" s="456"/>
      <c r="KIL14" s="456"/>
      <c r="KIM14" s="456"/>
      <c r="KIN14" s="456"/>
      <c r="KIO14" s="456"/>
      <c r="KIP14" s="456"/>
      <c r="KIQ14" s="456"/>
      <c r="KIR14" s="456"/>
      <c r="KIS14" s="456"/>
      <c r="KIT14" s="456"/>
      <c r="KIU14" s="456"/>
      <c r="KIV14" s="456"/>
      <c r="KIW14" s="456"/>
      <c r="KIX14" s="456"/>
      <c r="KIY14" s="456"/>
      <c r="KIZ14" s="456"/>
      <c r="KJA14" s="456"/>
      <c r="KJB14" s="456"/>
      <c r="KJC14" s="456"/>
      <c r="KJD14" s="456"/>
      <c r="KJE14" s="456"/>
      <c r="KJF14" s="456"/>
      <c r="KJG14" s="456"/>
      <c r="KJH14" s="456"/>
      <c r="KJI14" s="456"/>
      <c r="KJJ14" s="456"/>
      <c r="KJK14" s="456"/>
      <c r="KJL14" s="456"/>
      <c r="KJM14" s="456"/>
      <c r="KJN14" s="456"/>
      <c r="KJO14" s="456"/>
      <c r="KJP14" s="456"/>
      <c r="KJQ14" s="456"/>
      <c r="KJR14" s="456"/>
      <c r="KJS14" s="456"/>
      <c r="KJT14" s="456"/>
      <c r="KJU14" s="456"/>
      <c r="KJV14" s="456"/>
      <c r="KJW14" s="456"/>
      <c r="KJX14" s="456"/>
      <c r="KJY14" s="456"/>
      <c r="KJZ14" s="456"/>
      <c r="KKA14" s="456"/>
      <c r="KKB14" s="456"/>
      <c r="KKC14" s="456"/>
      <c r="KKD14" s="456"/>
      <c r="KKE14" s="456"/>
      <c r="KKF14" s="456"/>
      <c r="KKG14" s="456"/>
      <c r="KKH14" s="456"/>
      <c r="KKI14" s="456"/>
      <c r="KKJ14" s="456"/>
      <c r="KKK14" s="456"/>
      <c r="KKL14" s="456"/>
      <c r="KKM14" s="456"/>
      <c r="KKN14" s="456"/>
      <c r="KKO14" s="456"/>
      <c r="KKP14" s="456"/>
      <c r="KKQ14" s="456"/>
      <c r="KKR14" s="456"/>
      <c r="KKS14" s="456"/>
      <c r="KKT14" s="456"/>
      <c r="KKU14" s="456"/>
      <c r="KKV14" s="456"/>
      <c r="KKW14" s="456"/>
      <c r="KKX14" s="456"/>
      <c r="KKY14" s="456"/>
      <c r="KKZ14" s="456"/>
      <c r="KLA14" s="456"/>
      <c r="KLB14" s="456"/>
      <c r="KLC14" s="456"/>
      <c r="KLD14" s="456"/>
      <c r="KLE14" s="456"/>
      <c r="KLF14" s="456"/>
      <c r="KLG14" s="456"/>
      <c r="KLH14" s="456"/>
      <c r="KLI14" s="456"/>
      <c r="KLJ14" s="456"/>
      <c r="KLK14" s="456"/>
      <c r="KLL14" s="456"/>
      <c r="KLM14" s="456"/>
      <c r="KLN14" s="456"/>
      <c r="KLO14" s="456"/>
      <c r="KLP14" s="456"/>
      <c r="KLQ14" s="456"/>
      <c r="KLR14" s="456"/>
      <c r="KLS14" s="456"/>
      <c r="KLT14" s="456"/>
      <c r="KLU14" s="456"/>
      <c r="KLV14" s="456"/>
      <c r="KLW14" s="456"/>
      <c r="KLX14" s="456"/>
      <c r="KLY14" s="456"/>
      <c r="KLZ14" s="456"/>
      <c r="KMA14" s="456"/>
      <c r="KMB14" s="456"/>
      <c r="KMC14" s="456"/>
      <c r="KMD14" s="456"/>
      <c r="KME14" s="456"/>
      <c r="KMF14" s="456"/>
      <c r="KMG14" s="456"/>
      <c r="KMH14" s="456"/>
      <c r="KMI14" s="456"/>
      <c r="KMJ14" s="456"/>
      <c r="KMK14" s="456"/>
      <c r="KML14" s="456"/>
      <c r="KMM14" s="456"/>
      <c r="KMN14" s="456"/>
      <c r="KMO14" s="456"/>
      <c r="KMP14" s="456"/>
      <c r="KMQ14" s="456"/>
      <c r="KMR14" s="456"/>
      <c r="KMS14" s="456"/>
      <c r="KMT14" s="456"/>
      <c r="KMU14" s="456"/>
      <c r="KMV14" s="456"/>
      <c r="KMW14" s="456"/>
      <c r="KMX14" s="456"/>
      <c r="KMY14" s="456"/>
      <c r="KMZ14" s="456"/>
      <c r="KNA14" s="456"/>
      <c r="KNB14" s="456"/>
      <c r="KNC14" s="456"/>
      <c r="KND14" s="456"/>
      <c r="KNE14" s="456"/>
      <c r="KNF14" s="456"/>
      <c r="KNG14" s="456"/>
      <c r="KNH14" s="456"/>
      <c r="KNI14" s="456"/>
      <c r="KNJ14" s="456"/>
      <c r="KNK14" s="456"/>
      <c r="KNL14" s="456"/>
      <c r="KNM14" s="456"/>
      <c r="KNN14" s="456"/>
      <c r="KNO14" s="456"/>
      <c r="KNP14" s="456"/>
      <c r="KNQ14" s="456"/>
      <c r="KNR14" s="456"/>
      <c r="KNS14" s="456"/>
      <c r="KNT14" s="456"/>
      <c r="KNU14" s="456"/>
      <c r="KNV14" s="456"/>
      <c r="KNW14" s="456"/>
      <c r="KNX14" s="456"/>
      <c r="KNY14" s="456"/>
      <c r="KNZ14" s="456"/>
      <c r="KOA14" s="456"/>
      <c r="KOB14" s="456"/>
      <c r="KOC14" s="456"/>
      <c r="KOD14" s="456"/>
      <c r="KOE14" s="456"/>
      <c r="KOF14" s="456"/>
      <c r="KOG14" s="456"/>
      <c r="KOH14" s="456"/>
      <c r="KOI14" s="456"/>
      <c r="KOJ14" s="456"/>
      <c r="KOK14" s="456"/>
      <c r="KOL14" s="456"/>
      <c r="KOM14" s="456"/>
      <c r="KON14" s="456"/>
      <c r="KOO14" s="456"/>
      <c r="KOP14" s="456"/>
      <c r="KOQ14" s="456"/>
      <c r="KOR14" s="456"/>
      <c r="KOS14" s="456"/>
      <c r="KOT14" s="456"/>
      <c r="KOU14" s="456"/>
      <c r="KOV14" s="456"/>
      <c r="KOW14" s="456"/>
      <c r="KOX14" s="456"/>
      <c r="KOY14" s="456"/>
      <c r="KOZ14" s="456"/>
      <c r="KPA14" s="456"/>
      <c r="KPB14" s="456"/>
      <c r="KPC14" s="456"/>
      <c r="KPD14" s="456"/>
      <c r="KPE14" s="456"/>
      <c r="KPF14" s="456"/>
      <c r="KPG14" s="456"/>
      <c r="KPH14" s="456"/>
      <c r="KPI14" s="456"/>
      <c r="KPJ14" s="456"/>
      <c r="KPK14" s="456"/>
      <c r="KPL14" s="456"/>
      <c r="KPM14" s="456"/>
      <c r="KPN14" s="456"/>
      <c r="KPO14" s="456"/>
      <c r="KPP14" s="456"/>
      <c r="KPQ14" s="456"/>
      <c r="KPR14" s="456"/>
      <c r="KPS14" s="456"/>
      <c r="KPT14" s="456"/>
      <c r="KPU14" s="456"/>
      <c r="KPV14" s="456"/>
      <c r="KPW14" s="456"/>
      <c r="KPX14" s="456"/>
      <c r="KPY14" s="456"/>
      <c r="KPZ14" s="456"/>
      <c r="KQA14" s="456"/>
      <c r="KQB14" s="456"/>
      <c r="KQC14" s="456"/>
      <c r="KQD14" s="456"/>
      <c r="KQE14" s="456"/>
      <c r="KQF14" s="456"/>
      <c r="KQG14" s="456"/>
      <c r="KQH14" s="456"/>
      <c r="KQI14" s="456"/>
      <c r="KQJ14" s="456"/>
      <c r="KQK14" s="456"/>
      <c r="KQL14" s="456"/>
      <c r="KQM14" s="456"/>
      <c r="KQN14" s="456"/>
      <c r="KQO14" s="456"/>
      <c r="KQP14" s="456"/>
      <c r="KQQ14" s="456"/>
      <c r="KQR14" s="456"/>
      <c r="KQS14" s="456"/>
      <c r="KQT14" s="456"/>
      <c r="KQU14" s="456"/>
      <c r="KQV14" s="456"/>
      <c r="KQW14" s="456"/>
      <c r="KQX14" s="456"/>
      <c r="KQY14" s="456"/>
      <c r="KQZ14" s="456"/>
      <c r="KRA14" s="456"/>
      <c r="KRB14" s="456"/>
      <c r="KRC14" s="456"/>
      <c r="KRD14" s="456"/>
      <c r="KRE14" s="456"/>
      <c r="KRF14" s="456"/>
      <c r="KRG14" s="456"/>
      <c r="KRH14" s="456"/>
      <c r="KRI14" s="456"/>
      <c r="KRJ14" s="456"/>
      <c r="KRK14" s="456"/>
      <c r="KRL14" s="456"/>
      <c r="KRM14" s="456"/>
      <c r="KRN14" s="456"/>
      <c r="KRO14" s="456"/>
      <c r="KRP14" s="456"/>
      <c r="KRQ14" s="456"/>
      <c r="KRR14" s="456"/>
      <c r="KRS14" s="456"/>
      <c r="KRT14" s="456"/>
      <c r="KRU14" s="456"/>
      <c r="KRV14" s="456"/>
      <c r="KRW14" s="456"/>
      <c r="KRX14" s="456"/>
      <c r="KRY14" s="456"/>
      <c r="KRZ14" s="456"/>
      <c r="KSA14" s="456"/>
      <c r="KSB14" s="456"/>
      <c r="KSC14" s="456"/>
      <c r="KSD14" s="456"/>
      <c r="KSE14" s="456"/>
      <c r="KSF14" s="456"/>
      <c r="KSG14" s="456"/>
      <c r="KSH14" s="456"/>
      <c r="KSI14" s="456"/>
      <c r="KSJ14" s="456"/>
      <c r="KSK14" s="456"/>
      <c r="KSL14" s="456"/>
      <c r="KSM14" s="456"/>
      <c r="KSN14" s="456"/>
      <c r="KSO14" s="456"/>
      <c r="KSP14" s="456"/>
      <c r="KSQ14" s="456"/>
      <c r="KSR14" s="456"/>
      <c r="KSS14" s="456"/>
      <c r="KST14" s="456"/>
      <c r="KSU14" s="456"/>
      <c r="KSV14" s="456"/>
      <c r="KSW14" s="456"/>
      <c r="KSX14" s="456"/>
      <c r="KSY14" s="456"/>
      <c r="KSZ14" s="456"/>
      <c r="KTA14" s="456"/>
      <c r="KTB14" s="456"/>
      <c r="KTC14" s="456"/>
      <c r="KTD14" s="456"/>
      <c r="KTE14" s="456"/>
      <c r="KTF14" s="456"/>
      <c r="KTG14" s="456"/>
      <c r="KTH14" s="456"/>
      <c r="KTI14" s="456"/>
      <c r="KTJ14" s="456"/>
      <c r="KTK14" s="456"/>
      <c r="KTL14" s="456"/>
      <c r="KTM14" s="456"/>
      <c r="KTN14" s="456"/>
      <c r="KTO14" s="456"/>
      <c r="KTP14" s="456"/>
      <c r="KTQ14" s="456"/>
      <c r="KTR14" s="456"/>
      <c r="KTS14" s="456"/>
      <c r="KTT14" s="456"/>
      <c r="KTU14" s="456"/>
      <c r="KTV14" s="456"/>
      <c r="KTW14" s="456"/>
      <c r="KTX14" s="456"/>
      <c r="KTY14" s="456"/>
      <c r="KTZ14" s="456"/>
      <c r="KUA14" s="456"/>
      <c r="KUB14" s="456"/>
      <c r="KUC14" s="456"/>
      <c r="KUD14" s="456"/>
      <c r="KUE14" s="456"/>
      <c r="KUF14" s="456"/>
      <c r="KUG14" s="456"/>
      <c r="KUH14" s="456"/>
      <c r="KUI14" s="456"/>
      <c r="KUJ14" s="456"/>
      <c r="KUK14" s="456"/>
      <c r="KUL14" s="456"/>
      <c r="KUM14" s="456"/>
      <c r="KUN14" s="456"/>
      <c r="KUO14" s="456"/>
      <c r="KUP14" s="456"/>
      <c r="KUQ14" s="456"/>
      <c r="KUR14" s="456"/>
      <c r="KUS14" s="456"/>
      <c r="KUT14" s="456"/>
      <c r="KUU14" s="456"/>
      <c r="KUV14" s="456"/>
      <c r="KUW14" s="456"/>
      <c r="KUX14" s="456"/>
      <c r="KUY14" s="456"/>
      <c r="KUZ14" s="456"/>
      <c r="KVA14" s="456"/>
      <c r="KVB14" s="456"/>
      <c r="KVC14" s="456"/>
      <c r="KVD14" s="456"/>
      <c r="KVE14" s="456"/>
      <c r="KVF14" s="456"/>
      <c r="KVG14" s="456"/>
      <c r="KVH14" s="456"/>
      <c r="KVI14" s="456"/>
      <c r="KVJ14" s="456"/>
      <c r="KVK14" s="456"/>
      <c r="KVL14" s="456"/>
      <c r="KVM14" s="456"/>
      <c r="KVN14" s="456"/>
      <c r="KVO14" s="456"/>
      <c r="KVP14" s="456"/>
      <c r="KVQ14" s="456"/>
      <c r="KVR14" s="456"/>
      <c r="KVS14" s="456"/>
      <c r="KVT14" s="456"/>
      <c r="KVU14" s="456"/>
      <c r="KVV14" s="456"/>
      <c r="KVW14" s="456"/>
      <c r="KVX14" s="456"/>
      <c r="KVY14" s="456"/>
      <c r="KVZ14" s="456"/>
      <c r="KWA14" s="456"/>
      <c r="KWB14" s="456"/>
      <c r="KWC14" s="456"/>
      <c r="KWD14" s="456"/>
      <c r="KWE14" s="456"/>
      <c r="KWF14" s="456"/>
      <c r="KWG14" s="456"/>
      <c r="KWH14" s="456"/>
      <c r="KWI14" s="456"/>
      <c r="KWJ14" s="456"/>
      <c r="KWK14" s="456"/>
      <c r="KWL14" s="456"/>
      <c r="KWM14" s="456"/>
      <c r="KWN14" s="456"/>
      <c r="KWO14" s="456"/>
      <c r="KWP14" s="456"/>
      <c r="KWQ14" s="456"/>
      <c r="KWR14" s="456"/>
      <c r="KWS14" s="456"/>
      <c r="KWT14" s="456"/>
      <c r="KWU14" s="456"/>
      <c r="KWV14" s="456"/>
      <c r="KWW14" s="456"/>
      <c r="KWX14" s="456"/>
      <c r="KWY14" s="456"/>
      <c r="KWZ14" s="456"/>
      <c r="KXA14" s="456"/>
      <c r="KXB14" s="456"/>
      <c r="KXC14" s="456"/>
      <c r="KXD14" s="456"/>
      <c r="KXE14" s="456"/>
      <c r="KXF14" s="456"/>
      <c r="KXG14" s="456"/>
      <c r="KXH14" s="456"/>
      <c r="KXI14" s="456"/>
      <c r="KXJ14" s="456"/>
      <c r="KXK14" s="456"/>
      <c r="KXL14" s="456"/>
      <c r="KXM14" s="456"/>
      <c r="KXN14" s="456"/>
      <c r="KXO14" s="456"/>
      <c r="KXP14" s="456"/>
      <c r="KXQ14" s="456"/>
      <c r="KXR14" s="456"/>
      <c r="KXS14" s="456"/>
      <c r="KXT14" s="456"/>
      <c r="KXU14" s="456"/>
      <c r="KXV14" s="456"/>
      <c r="KXW14" s="456"/>
      <c r="KXX14" s="456"/>
      <c r="KXY14" s="456"/>
      <c r="KXZ14" s="456"/>
      <c r="KYA14" s="456"/>
      <c r="KYB14" s="456"/>
      <c r="KYC14" s="456"/>
      <c r="KYD14" s="456"/>
      <c r="KYE14" s="456"/>
      <c r="KYF14" s="456"/>
      <c r="KYG14" s="456"/>
      <c r="KYH14" s="456"/>
      <c r="KYI14" s="456"/>
      <c r="KYJ14" s="456"/>
      <c r="KYK14" s="456"/>
      <c r="KYL14" s="456"/>
      <c r="KYM14" s="456"/>
      <c r="KYN14" s="456"/>
      <c r="KYO14" s="456"/>
      <c r="KYP14" s="456"/>
      <c r="KYQ14" s="456"/>
      <c r="KYR14" s="456"/>
      <c r="KYS14" s="456"/>
      <c r="KYT14" s="456"/>
      <c r="KYU14" s="456"/>
      <c r="KYV14" s="456"/>
      <c r="KYW14" s="456"/>
      <c r="KYX14" s="456"/>
      <c r="KYY14" s="456"/>
      <c r="KYZ14" s="456"/>
      <c r="KZA14" s="456"/>
      <c r="KZB14" s="456"/>
      <c r="KZC14" s="456"/>
      <c r="KZD14" s="456"/>
      <c r="KZE14" s="456"/>
      <c r="KZF14" s="456"/>
      <c r="KZG14" s="456"/>
      <c r="KZH14" s="456"/>
      <c r="KZI14" s="456"/>
      <c r="KZJ14" s="456"/>
      <c r="KZK14" s="456"/>
      <c r="KZL14" s="456"/>
      <c r="KZM14" s="456"/>
      <c r="KZN14" s="456"/>
      <c r="KZO14" s="456"/>
      <c r="KZP14" s="456"/>
      <c r="KZQ14" s="456"/>
      <c r="KZR14" s="456"/>
      <c r="KZS14" s="456"/>
      <c r="KZT14" s="456"/>
      <c r="KZU14" s="456"/>
      <c r="KZV14" s="456"/>
      <c r="KZW14" s="456"/>
      <c r="KZX14" s="456"/>
      <c r="KZY14" s="456"/>
      <c r="KZZ14" s="456"/>
      <c r="LAA14" s="456"/>
      <c r="LAB14" s="456"/>
      <c r="LAC14" s="456"/>
      <c r="LAD14" s="456"/>
      <c r="LAE14" s="456"/>
      <c r="LAF14" s="456"/>
      <c r="LAG14" s="456"/>
      <c r="LAH14" s="456"/>
      <c r="LAI14" s="456"/>
      <c r="LAJ14" s="456"/>
      <c r="LAK14" s="456"/>
      <c r="LAL14" s="456"/>
      <c r="LAM14" s="456"/>
      <c r="LAN14" s="456"/>
      <c r="LAO14" s="456"/>
      <c r="LAP14" s="456"/>
      <c r="LAQ14" s="456"/>
      <c r="LAR14" s="456"/>
      <c r="LAS14" s="456"/>
      <c r="LAT14" s="456"/>
      <c r="LAU14" s="456"/>
      <c r="LAV14" s="456"/>
      <c r="LAW14" s="456"/>
      <c r="LAX14" s="456"/>
      <c r="LAY14" s="456"/>
      <c r="LAZ14" s="456"/>
      <c r="LBA14" s="456"/>
      <c r="LBB14" s="456"/>
      <c r="LBC14" s="456"/>
      <c r="LBD14" s="456"/>
      <c r="LBE14" s="456"/>
      <c r="LBF14" s="456"/>
      <c r="LBG14" s="456"/>
      <c r="LBH14" s="456"/>
      <c r="LBI14" s="456"/>
      <c r="LBJ14" s="456"/>
      <c r="LBK14" s="456"/>
      <c r="LBL14" s="456"/>
      <c r="LBM14" s="456"/>
      <c r="LBN14" s="456"/>
      <c r="LBO14" s="456"/>
      <c r="LBP14" s="456"/>
      <c r="LBQ14" s="456"/>
      <c r="LBR14" s="456"/>
      <c r="LBS14" s="456"/>
      <c r="LBT14" s="456"/>
      <c r="LBU14" s="456"/>
      <c r="LBV14" s="456"/>
      <c r="LBW14" s="456"/>
      <c r="LBX14" s="456"/>
      <c r="LBY14" s="456"/>
      <c r="LBZ14" s="456"/>
      <c r="LCA14" s="456"/>
      <c r="LCB14" s="456"/>
      <c r="LCC14" s="456"/>
      <c r="LCD14" s="456"/>
      <c r="LCE14" s="456"/>
      <c r="LCF14" s="456"/>
      <c r="LCG14" s="456"/>
      <c r="LCH14" s="456"/>
      <c r="LCI14" s="456"/>
      <c r="LCJ14" s="456"/>
      <c r="LCK14" s="456"/>
      <c r="LCL14" s="456"/>
      <c r="LCM14" s="456"/>
      <c r="LCN14" s="456"/>
      <c r="LCO14" s="456"/>
      <c r="LCP14" s="456"/>
      <c r="LCQ14" s="456"/>
      <c r="LCR14" s="456"/>
      <c r="LCS14" s="456"/>
      <c r="LCT14" s="456"/>
      <c r="LCU14" s="456"/>
      <c r="LCV14" s="456"/>
      <c r="LCW14" s="456"/>
      <c r="LCX14" s="456"/>
      <c r="LCY14" s="456"/>
      <c r="LCZ14" s="456"/>
      <c r="LDA14" s="456"/>
      <c r="LDB14" s="456"/>
      <c r="LDC14" s="456"/>
      <c r="LDD14" s="456"/>
      <c r="LDE14" s="456"/>
      <c r="LDF14" s="456"/>
      <c r="LDG14" s="456"/>
      <c r="LDH14" s="456"/>
      <c r="LDI14" s="456"/>
      <c r="LDJ14" s="456"/>
      <c r="LDK14" s="456"/>
      <c r="LDL14" s="456"/>
      <c r="LDM14" s="456"/>
      <c r="LDN14" s="456"/>
      <c r="LDO14" s="456"/>
      <c r="LDP14" s="456"/>
      <c r="LDQ14" s="456"/>
      <c r="LDR14" s="456"/>
      <c r="LDS14" s="456"/>
      <c r="LDT14" s="456"/>
      <c r="LDU14" s="456"/>
      <c r="LDV14" s="456"/>
      <c r="LDW14" s="456"/>
      <c r="LDX14" s="456"/>
      <c r="LDY14" s="456"/>
      <c r="LDZ14" s="456"/>
      <c r="LEA14" s="456"/>
      <c r="LEB14" s="456"/>
      <c r="LEC14" s="456"/>
      <c r="LED14" s="456"/>
      <c r="LEE14" s="456"/>
      <c r="LEF14" s="456"/>
      <c r="LEG14" s="456"/>
      <c r="LEH14" s="456"/>
      <c r="LEI14" s="456"/>
      <c r="LEJ14" s="456"/>
      <c r="LEK14" s="456"/>
      <c r="LEL14" s="456"/>
      <c r="LEM14" s="456"/>
      <c r="LEN14" s="456"/>
      <c r="LEO14" s="456"/>
      <c r="LEP14" s="456"/>
      <c r="LEQ14" s="456"/>
      <c r="LER14" s="456"/>
      <c r="LES14" s="456"/>
      <c r="LET14" s="456"/>
      <c r="LEU14" s="456"/>
      <c r="LEV14" s="456"/>
      <c r="LEW14" s="456"/>
      <c r="LEX14" s="456"/>
      <c r="LEY14" s="456"/>
      <c r="LEZ14" s="456"/>
      <c r="LFA14" s="456"/>
      <c r="LFB14" s="456"/>
      <c r="LFC14" s="456"/>
      <c r="LFD14" s="456"/>
      <c r="LFE14" s="456"/>
      <c r="LFF14" s="456"/>
      <c r="LFG14" s="456"/>
      <c r="LFH14" s="456"/>
      <c r="LFI14" s="456"/>
      <c r="LFJ14" s="456"/>
      <c r="LFK14" s="456"/>
      <c r="LFL14" s="456"/>
      <c r="LFM14" s="456"/>
      <c r="LFN14" s="456"/>
      <c r="LFO14" s="456"/>
      <c r="LFP14" s="456"/>
      <c r="LFQ14" s="456"/>
      <c r="LFR14" s="456"/>
      <c r="LFS14" s="456"/>
      <c r="LFT14" s="456"/>
      <c r="LFU14" s="456"/>
      <c r="LFV14" s="456"/>
      <c r="LFW14" s="456"/>
      <c r="LFX14" s="456"/>
      <c r="LFY14" s="456"/>
      <c r="LFZ14" s="456"/>
      <c r="LGA14" s="456"/>
      <c r="LGB14" s="456"/>
      <c r="LGC14" s="456"/>
      <c r="LGD14" s="456"/>
      <c r="LGE14" s="456"/>
      <c r="LGF14" s="456"/>
      <c r="LGG14" s="456"/>
      <c r="LGH14" s="456"/>
      <c r="LGI14" s="456"/>
      <c r="LGJ14" s="456"/>
      <c r="LGK14" s="456"/>
      <c r="LGL14" s="456"/>
      <c r="LGM14" s="456"/>
      <c r="LGN14" s="456"/>
      <c r="LGO14" s="456"/>
      <c r="LGP14" s="456"/>
      <c r="LGQ14" s="456"/>
      <c r="LGR14" s="456"/>
      <c r="LGS14" s="456"/>
      <c r="LGT14" s="456"/>
      <c r="LGU14" s="456"/>
      <c r="LGV14" s="456"/>
      <c r="LGW14" s="456"/>
      <c r="LGX14" s="456"/>
      <c r="LGY14" s="456"/>
      <c r="LGZ14" s="456"/>
      <c r="LHA14" s="456"/>
      <c r="LHB14" s="456"/>
      <c r="LHC14" s="456"/>
      <c r="LHD14" s="456"/>
      <c r="LHE14" s="456"/>
      <c r="LHF14" s="456"/>
      <c r="LHG14" s="456"/>
      <c r="LHH14" s="456"/>
      <c r="LHI14" s="456"/>
      <c r="LHJ14" s="456"/>
      <c r="LHK14" s="456"/>
      <c r="LHL14" s="456"/>
      <c r="LHM14" s="456"/>
      <c r="LHN14" s="456"/>
      <c r="LHO14" s="456"/>
      <c r="LHP14" s="456"/>
      <c r="LHQ14" s="456"/>
      <c r="LHR14" s="456"/>
      <c r="LHS14" s="456"/>
      <c r="LHT14" s="456"/>
      <c r="LHU14" s="456"/>
      <c r="LHV14" s="456"/>
      <c r="LHW14" s="456"/>
      <c r="LHX14" s="456"/>
      <c r="LHY14" s="456"/>
      <c r="LHZ14" s="456"/>
      <c r="LIA14" s="456"/>
      <c r="LIB14" s="456"/>
      <c r="LIC14" s="456"/>
      <c r="LID14" s="456"/>
      <c r="LIE14" s="456"/>
      <c r="LIF14" s="456"/>
      <c r="LIG14" s="456"/>
      <c r="LIH14" s="456"/>
      <c r="LII14" s="456"/>
      <c r="LIJ14" s="456"/>
      <c r="LIK14" s="456"/>
      <c r="LIL14" s="456"/>
      <c r="LIM14" s="456"/>
      <c r="LIN14" s="456"/>
      <c r="LIO14" s="456"/>
      <c r="LIP14" s="456"/>
      <c r="LIQ14" s="456"/>
      <c r="LIR14" s="456"/>
      <c r="LIS14" s="456"/>
      <c r="LIT14" s="456"/>
      <c r="LIU14" s="456"/>
      <c r="LIV14" s="456"/>
      <c r="LIW14" s="456"/>
      <c r="LIX14" s="456"/>
      <c r="LIY14" s="456"/>
      <c r="LIZ14" s="456"/>
      <c r="LJA14" s="456"/>
      <c r="LJB14" s="456"/>
      <c r="LJC14" s="456"/>
      <c r="LJD14" s="456"/>
      <c r="LJE14" s="456"/>
      <c r="LJF14" s="456"/>
      <c r="LJG14" s="456"/>
      <c r="LJH14" s="456"/>
      <c r="LJI14" s="456"/>
      <c r="LJJ14" s="456"/>
      <c r="LJK14" s="456"/>
      <c r="LJL14" s="456"/>
      <c r="LJM14" s="456"/>
      <c r="LJN14" s="456"/>
      <c r="LJO14" s="456"/>
      <c r="LJP14" s="456"/>
      <c r="LJQ14" s="456"/>
      <c r="LJR14" s="456"/>
      <c r="LJS14" s="456"/>
      <c r="LJT14" s="456"/>
      <c r="LJU14" s="456"/>
      <c r="LJV14" s="456"/>
      <c r="LJW14" s="456"/>
      <c r="LJX14" s="456"/>
      <c r="LJY14" s="456"/>
      <c r="LJZ14" s="456"/>
      <c r="LKA14" s="456"/>
      <c r="LKB14" s="456"/>
      <c r="LKC14" s="456"/>
      <c r="LKD14" s="456"/>
      <c r="LKE14" s="456"/>
      <c r="LKF14" s="456"/>
      <c r="LKG14" s="456"/>
      <c r="LKH14" s="456"/>
      <c r="LKI14" s="456"/>
      <c r="LKJ14" s="456"/>
      <c r="LKK14" s="456"/>
      <c r="LKL14" s="456"/>
      <c r="LKM14" s="456"/>
      <c r="LKN14" s="456"/>
      <c r="LKO14" s="456"/>
      <c r="LKP14" s="456"/>
      <c r="LKQ14" s="456"/>
      <c r="LKR14" s="456"/>
      <c r="LKS14" s="456"/>
      <c r="LKT14" s="456"/>
      <c r="LKU14" s="456"/>
      <c r="LKV14" s="456"/>
      <c r="LKW14" s="456"/>
      <c r="LKX14" s="456"/>
      <c r="LKY14" s="456"/>
      <c r="LKZ14" s="456"/>
      <c r="LLA14" s="456"/>
      <c r="LLB14" s="456"/>
      <c r="LLC14" s="456"/>
      <c r="LLD14" s="456"/>
      <c r="LLE14" s="456"/>
      <c r="LLF14" s="456"/>
      <c r="LLG14" s="456"/>
      <c r="LLH14" s="456"/>
      <c r="LLI14" s="456"/>
      <c r="LLJ14" s="456"/>
      <c r="LLK14" s="456"/>
      <c r="LLL14" s="456"/>
      <c r="LLM14" s="456"/>
      <c r="LLN14" s="456"/>
      <c r="LLO14" s="456"/>
      <c r="LLP14" s="456"/>
      <c r="LLQ14" s="456"/>
      <c r="LLR14" s="456"/>
      <c r="LLS14" s="456"/>
      <c r="LLT14" s="456"/>
      <c r="LLU14" s="456"/>
      <c r="LLV14" s="456"/>
      <c r="LLW14" s="456"/>
      <c r="LLX14" s="456"/>
      <c r="LLY14" s="456"/>
      <c r="LLZ14" s="456"/>
      <c r="LMA14" s="456"/>
      <c r="LMB14" s="456"/>
      <c r="LMC14" s="456"/>
      <c r="LMD14" s="456"/>
      <c r="LME14" s="456"/>
      <c r="LMF14" s="456"/>
      <c r="LMG14" s="456"/>
      <c r="LMH14" s="456"/>
      <c r="LMI14" s="456"/>
      <c r="LMJ14" s="456"/>
      <c r="LMK14" s="456"/>
      <c r="LML14" s="456"/>
      <c r="LMM14" s="456"/>
      <c r="LMN14" s="456"/>
      <c r="LMO14" s="456"/>
      <c r="LMP14" s="456"/>
      <c r="LMQ14" s="456"/>
      <c r="LMR14" s="456"/>
      <c r="LMS14" s="456"/>
      <c r="LMT14" s="456"/>
      <c r="LMU14" s="456"/>
      <c r="LMV14" s="456"/>
      <c r="LMW14" s="456"/>
      <c r="LMX14" s="456"/>
      <c r="LMY14" s="456"/>
      <c r="LMZ14" s="456"/>
      <c r="LNA14" s="456"/>
      <c r="LNB14" s="456"/>
      <c r="LNC14" s="456"/>
      <c r="LND14" s="456"/>
      <c r="LNE14" s="456"/>
      <c r="LNF14" s="456"/>
      <c r="LNG14" s="456"/>
      <c r="LNH14" s="456"/>
      <c r="LNI14" s="456"/>
      <c r="LNJ14" s="456"/>
      <c r="LNK14" s="456"/>
      <c r="LNL14" s="456"/>
      <c r="LNM14" s="456"/>
      <c r="LNN14" s="456"/>
      <c r="LNO14" s="456"/>
      <c r="LNP14" s="456"/>
      <c r="LNQ14" s="456"/>
      <c r="LNR14" s="456"/>
      <c r="LNS14" s="456"/>
      <c r="LNT14" s="456"/>
      <c r="LNU14" s="456"/>
      <c r="LNV14" s="456"/>
      <c r="LNW14" s="456"/>
      <c r="LNX14" s="456"/>
      <c r="LNY14" s="456"/>
      <c r="LNZ14" s="456"/>
      <c r="LOA14" s="456"/>
      <c r="LOB14" s="456"/>
      <c r="LOC14" s="456"/>
      <c r="LOD14" s="456"/>
      <c r="LOE14" s="456"/>
      <c r="LOF14" s="456"/>
      <c r="LOG14" s="456"/>
      <c r="LOH14" s="456"/>
      <c r="LOI14" s="456"/>
      <c r="LOJ14" s="456"/>
      <c r="LOK14" s="456"/>
      <c r="LOL14" s="456"/>
      <c r="LOM14" s="456"/>
      <c r="LON14" s="456"/>
      <c r="LOO14" s="456"/>
      <c r="LOP14" s="456"/>
      <c r="LOQ14" s="456"/>
      <c r="LOR14" s="456"/>
      <c r="LOS14" s="456"/>
      <c r="LOT14" s="456"/>
      <c r="LOU14" s="456"/>
      <c r="LOV14" s="456"/>
      <c r="LOW14" s="456"/>
      <c r="LOX14" s="456"/>
      <c r="LOY14" s="456"/>
      <c r="LOZ14" s="456"/>
      <c r="LPA14" s="456"/>
      <c r="LPB14" s="456"/>
      <c r="LPC14" s="456"/>
      <c r="LPD14" s="456"/>
      <c r="LPE14" s="456"/>
      <c r="LPF14" s="456"/>
      <c r="LPG14" s="456"/>
      <c r="LPH14" s="456"/>
      <c r="LPI14" s="456"/>
      <c r="LPJ14" s="456"/>
      <c r="LPK14" s="456"/>
      <c r="LPL14" s="456"/>
      <c r="LPM14" s="456"/>
      <c r="LPN14" s="456"/>
      <c r="LPO14" s="456"/>
      <c r="LPP14" s="456"/>
      <c r="LPQ14" s="456"/>
      <c r="LPR14" s="456"/>
      <c r="LPS14" s="456"/>
      <c r="LPT14" s="456"/>
      <c r="LPU14" s="456"/>
      <c r="LPV14" s="456"/>
      <c r="LPW14" s="456"/>
      <c r="LPX14" s="456"/>
      <c r="LPY14" s="456"/>
      <c r="LPZ14" s="456"/>
      <c r="LQA14" s="456"/>
      <c r="LQB14" s="456"/>
      <c r="LQC14" s="456"/>
      <c r="LQD14" s="456"/>
      <c r="LQE14" s="456"/>
      <c r="LQF14" s="456"/>
      <c r="LQG14" s="456"/>
      <c r="LQH14" s="456"/>
      <c r="LQI14" s="456"/>
      <c r="LQJ14" s="456"/>
      <c r="LQK14" s="456"/>
      <c r="LQL14" s="456"/>
      <c r="LQM14" s="456"/>
      <c r="LQN14" s="456"/>
      <c r="LQO14" s="456"/>
      <c r="LQP14" s="456"/>
      <c r="LQQ14" s="456"/>
      <c r="LQR14" s="456"/>
      <c r="LQS14" s="456"/>
      <c r="LQT14" s="456"/>
      <c r="LQU14" s="456"/>
      <c r="LQV14" s="456"/>
      <c r="LQW14" s="456"/>
      <c r="LQX14" s="456"/>
      <c r="LQY14" s="456"/>
      <c r="LQZ14" s="456"/>
      <c r="LRA14" s="456"/>
      <c r="LRB14" s="456"/>
      <c r="LRC14" s="456"/>
      <c r="LRD14" s="456"/>
      <c r="LRE14" s="456"/>
      <c r="LRF14" s="456"/>
      <c r="LRG14" s="456"/>
      <c r="LRH14" s="456"/>
      <c r="LRI14" s="456"/>
      <c r="LRJ14" s="456"/>
      <c r="LRK14" s="456"/>
      <c r="LRL14" s="456"/>
      <c r="LRM14" s="456"/>
      <c r="LRN14" s="456"/>
      <c r="LRO14" s="456"/>
      <c r="LRP14" s="456"/>
      <c r="LRQ14" s="456"/>
      <c r="LRR14" s="456"/>
      <c r="LRS14" s="456"/>
      <c r="LRT14" s="456"/>
      <c r="LRU14" s="456"/>
      <c r="LRV14" s="456"/>
      <c r="LRW14" s="456"/>
      <c r="LRX14" s="456"/>
      <c r="LRY14" s="456"/>
      <c r="LRZ14" s="456"/>
      <c r="LSA14" s="456"/>
      <c r="LSB14" s="456"/>
      <c r="LSC14" s="456"/>
      <c r="LSD14" s="456"/>
      <c r="LSE14" s="456"/>
      <c r="LSF14" s="456"/>
      <c r="LSG14" s="456"/>
      <c r="LSH14" s="456"/>
      <c r="LSI14" s="456"/>
      <c r="LSJ14" s="456"/>
      <c r="LSK14" s="456"/>
      <c r="LSL14" s="456"/>
      <c r="LSM14" s="456"/>
      <c r="LSN14" s="456"/>
      <c r="LSO14" s="456"/>
      <c r="LSP14" s="456"/>
      <c r="LSQ14" s="456"/>
      <c r="LSR14" s="456"/>
      <c r="LSS14" s="456"/>
      <c r="LST14" s="456"/>
      <c r="LSU14" s="456"/>
      <c r="LSV14" s="456"/>
      <c r="LSW14" s="456"/>
      <c r="LSX14" s="456"/>
      <c r="LSY14" s="456"/>
      <c r="LSZ14" s="456"/>
      <c r="LTA14" s="456"/>
      <c r="LTB14" s="456"/>
      <c r="LTC14" s="456"/>
      <c r="LTD14" s="456"/>
      <c r="LTE14" s="456"/>
      <c r="LTF14" s="456"/>
      <c r="LTG14" s="456"/>
      <c r="LTH14" s="456"/>
      <c r="LTI14" s="456"/>
      <c r="LTJ14" s="456"/>
      <c r="LTK14" s="456"/>
      <c r="LTL14" s="456"/>
      <c r="LTM14" s="456"/>
      <c r="LTN14" s="456"/>
      <c r="LTO14" s="456"/>
      <c r="LTP14" s="456"/>
      <c r="LTQ14" s="456"/>
      <c r="LTR14" s="456"/>
      <c r="LTS14" s="456"/>
      <c r="LTT14" s="456"/>
      <c r="LTU14" s="456"/>
      <c r="LTV14" s="456"/>
      <c r="LTW14" s="456"/>
      <c r="LTX14" s="456"/>
      <c r="LTY14" s="456"/>
      <c r="LTZ14" s="456"/>
      <c r="LUA14" s="456"/>
      <c r="LUB14" s="456"/>
      <c r="LUC14" s="456"/>
      <c r="LUD14" s="456"/>
      <c r="LUE14" s="456"/>
      <c r="LUF14" s="456"/>
      <c r="LUG14" s="456"/>
      <c r="LUH14" s="456"/>
      <c r="LUI14" s="456"/>
      <c r="LUJ14" s="456"/>
      <c r="LUK14" s="456"/>
      <c r="LUL14" s="456"/>
      <c r="LUM14" s="456"/>
      <c r="LUN14" s="456"/>
      <c r="LUO14" s="456"/>
      <c r="LUP14" s="456"/>
      <c r="LUQ14" s="456"/>
      <c r="LUR14" s="456"/>
      <c r="LUS14" s="456"/>
      <c r="LUT14" s="456"/>
      <c r="LUU14" s="456"/>
      <c r="LUV14" s="456"/>
      <c r="LUW14" s="456"/>
      <c r="LUX14" s="456"/>
      <c r="LUY14" s="456"/>
      <c r="LUZ14" s="456"/>
      <c r="LVA14" s="456"/>
      <c r="LVB14" s="456"/>
      <c r="LVC14" s="456"/>
      <c r="LVD14" s="456"/>
      <c r="LVE14" s="456"/>
      <c r="LVF14" s="456"/>
      <c r="LVG14" s="456"/>
      <c r="LVH14" s="456"/>
      <c r="LVI14" s="456"/>
      <c r="LVJ14" s="456"/>
      <c r="LVK14" s="456"/>
      <c r="LVL14" s="456"/>
      <c r="LVM14" s="456"/>
      <c r="LVN14" s="456"/>
      <c r="LVO14" s="456"/>
      <c r="LVP14" s="456"/>
      <c r="LVQ14" s="456"/>
      <c r="LVR14" s="456"/>
      <c r="LVS14" s="456"/>
      <c r="LVT14" s="456"/>
      <c r="LVU14" s="456"/>
      <c r="LVV14" s="456"/>
      <c r="LVW14" s="456"/>
      <c r="LVX14" s="456"/>
      <c r="LVY14" s="456"/>
      <c r="LVZ14" s="456"/>
      <c r="LWA14" s="456"/>
      <c r="LWB14" s="456"/>
      <c r="LWC14" s="456"/>
      <c r="LWD14" s="456"/>
      <c r="LWE14" s="456"/>
      <c r="LWF14" s="456"/>
      <c r="LWG14" s="456"/>
      <c r="LWH14" s="456"/>
      <c r="LWI14" s="456"/>
      <c r="LWJ14" s="456"/>
      <c r="LWK14" s="456"/>
      <c r="LWL14" s="456"/>
      <c r="LWM14" s="456"/>
      <c r="LWN14" s="456"/>
      <c r="LWO14" s="456"/>
      <c r="LWP14" s="456"/>
      <c r="LWQ14" s="456"/>
      <c r="LWR14" s="456"/>
      <c r="LWS14" s="456"/>
      <c r="LWT14" s="456"/>
      <c r="LWU14" s="456"/>
      <c r="LWV14" s="456"/>
      <c r="LWW14" s="456"/>
      <c r="LWX14" s="456"/>
      <c r="LWY14" s="456"/>
      <c r="LWZ14" s="456"/>
      <c r="LXA14" s="456"/>
      <c r="LXB14" s="456"/>
      <c r="LXC14" s="456"/>
      <c r="LXD14" s="456"/>
      <c r="LXE14" s="456"/>
      <c r="LXF14" s="456"/>
      <c r="LXG14" s="456"/>
      <c r="LXH14" s="456"/>
      <c r="LXI14" s="456"/>
      <c r="LXJ14" s="456"/>
      <c r="LXK14" s="456"/>
      <c r="LXL14" s="456"/>
      <c r="LXM14" s="456"/>
      <c r="LXN14" s="456"/>
      <c r="LXO14" s="456"/>
      <c r="LXP14" s="456"/>
      <c r="LXQ14" s="456"/>
      <c r="LXR14" s="456"/>
      <c r="LXS14" s="456"/>
      <c r="LXT14" s="456"/>
      <c r="LXU14" s="456"/>
      <c r="LXV14" s="456"/>
      <c r="LXW14" s="456"/>
      <c r="LXX14" s="456"/>
      <c r="LXY14" s="456"/>
      <c r="LXZ14" s="456"/>
      <c r="LYA14" s="456"/>
      <c r="LYB14" s="456"/>
      <c r="LYC14" s="456"/>
      <c r="LYD14" s="456"/>
      <c r="LYE14" s="456"/>
      <c r="LYF14" s="456"/>
      <c r="LYG14" s="456"/>
      <c r="LYH14" s="456"/>
      <c r="LYI14" s="456"/>
      <c r="LYJ14" s="456"/>
      <c r="LYK14" s="456"/>
      <c r="LYL14" s="456"/>
      <c r="LYM14" s="456"/>
      <c r="LYN14" s="456"/>
      <c r="LYO14" s="456"/>
      <c r="LYP14" s="456"/>
      <c r="LYQ14" s="456"/>
      <c r="LYR14" s="456"/>
      <c r="LYS14" s="456"/>
      <c r="LYT14" s="456"/>
      <c r="LYU14" s="456"/>
      <c r="LYV14" s="456"/>
      <c r="LYW14" s="456"/>
      <c r="LYX14" s="456"/>
      <c r="LYY14" s="456"/>
      <c r="LYZ14" s="456"/>
      <c r="LZA14" s="456"/>
      <c r="LZB14" s="456"/>
      <c r="LZC14" s="456"/>
      <c r="LZD14" s="456"/>
      <c r="LZE14" s="456"/>
      <c r="LZF14" s="456"/>
      <c r="LZG14" s="456"/>
      <c r="LZH14" s="456"/>
      <c r="LZI14" s="456"/>
      <c r="LZJ14" s="456"/>
      <c r="LZK14" s="456"/>
      <c r="LZL14" s="456"/>
      <c r="LZM14" s="456"/>
      <c r="LZN14" s="456"/>
      <c r="LZO14" s="456"/>
      <c r="LZP14" s="456"/>
      <c r="LZQ14" s="456"/>
      <c r="LZR14" s="456"/>
      <c r="LZS14" s="456"/>
      <c r="LZT14" s="456"/>
      <c r="LZU14" s="456"/>
      <c r="LZV14" s="456"/>
      <c r="LZW14" s="456"/>
      <c r="LZX14" s="456"/>
      <c r="LZY14" s="456"/>
      <c r="LZZ14" s="456"/>
      <c r="MAA14" s="456"/>
      <c r="MAB14" s="456"/>
      <c r="MAC14" s="456"/>
      <c r="MAD14" s="456"/>
      <c r="MAE14" s="456"/>
      <c r="MAF14" s="456"/>
      <c r="MAG14" s="456"/>
      <c r="MAH14" s="456"/>
      <c r="MAI14" s="456"/>
      <c r="MAJ14" s="456"/>
      <c r="MAK14" s="456"/>
      <c r="MAL14" s="456"/>
      <c r="MAM14" s="456"/>
      <c r="MAN14" s="456"/>
      <c r="MAO14" s="456"/>
      <c r="MAP14" s="456"/>
      <c r="MAQ14" s="456"/>
      <c r="MAR14" s="456"/>
      <c r="MAS14" s="456"/>
      <c r="MAT14" s="456"/>
      <c r="MAU14" s="456"/>
      <c r="MAV14" s="456"/>
      <c r="MAW14" s="456"/>
      <c r="MAX14" s="456"/>
      <c r="MAY14" s="456"/>
      <c r="MAZ14" s="456"/>
      <c r="MBA14" s="456"/>
      <c r="MBB14" s="456"/>
      <c r="MBC14" s="456"/>
      <c r="MBD14" s="456"/>
      <c r="MBE14" s="456"/>
      <c r="MBF14" s="456"/>
      <c r="MBG14" s="456"/>
      <c r="MBH14" s="456"/>
      <c r="MBI14" s="456"/>
      <c r="MBJ14" s="456"/>
      <c r="MBK14" s="456"/>
      <c r="MBL14" s="456"/>
      <c r="MBM14" s="456"/>
      <c r="MBN14" s="456"/>
      <c r="MBO14" s="456"/>
      <c r="MBP14" s="456"/>
      <c r="MBQ14" s="456"/>
      <c r="MBR14" s="456"/>
      <c r="MBS14" s="456"/>
      <c r="MBT14" s="456"/>
      <c r="MBU14" s="456"/>
      <c r="MBV14" s="456"/>
      <c r="MBW14" s="456"/>
      <c r="MBX14" s="456"/>
      <c r="MBY14" s="456"/>
      <c r="MBZ14" s="456"/>
      <c r="MCA14" s="456"/>
      <c r="MCB14" s="456"/>
      <c r="MCC14" s="456"/>
      <c r="MCD14" s="456"/>
      <c r="MCE14" s="456"/>
      <c r="MCF14" s="456"/>
      <c r="MCG14" s="456"/>
      <c r="MCH14" s="456"/>
      <c r="MCI14" s="456"/>
      <c r="MCJ14" s="456"/>
      <c r="MCK14" s="456"/>
      <c r="MCL14" s="456"/>
      <c r="MCM14" s="456"/>
      <c r="MCN14" s="456"/>
      <c r="MCO14" s="456"/>
      <c r="MCP14" s="456"/>
      <c r="MCQ14" s="456"/>
      <c r="MCR14" s="456"/>
      <c r="MCS14" s="456"/>
      <c r="MCT14" s="456"/>
      <c r="MCU14" s="456"/>
      <c r="MCV14" s="456"/>
      <c r="MCW14" s="456"/>
      <c r="MCX14" s="456"/>
      <c r="MCY14" s="456"/>
      <c r="MCZ14" s="456"/>
      <c r="MDA14" s="456"/>
      <c r="MDB14" s="456"/>
      <c r="MDC14" s="456"/>
      <c r="MDD14" s="456"/>
      <c r="MDE14" s="456"/>
      <c r="MDF14" s="456"/>
      <c r="MDG14" s="456"/>
      <c r="MDH14" s="456"/>
      <c r="MDI14" s="456"/>
      <c r="MDJ14" s="456"/>
      <c r="MDK14" s="456"/>
      <c r="MDL14" s="456"/>
      <c r="MDM14" s="456"/>
      <c r="MDN14" s="456"/>
      <c r="MDO14" s="456"/>
      <c r="MDP14" s="456"/>
      <c r="MDQ14" s="456"/>
      <c r="MDR14" s="456"/>
      <c r="MDS14" s="456"/>
      <c r="MDT14" s="456"/>
      <c r="MDU14" s="456"/>
      <c r="MDV14" s="456"/>
      <c r="MDW14" s="456"/>
      <c r="MDX14" s="456"/>
      <c r="MDY14" s="456"/>
      <c r="MDZ14" s="456"/>
      <c r="MEA14" s="456"/>
      <c r="MEB14" s="456"/>
      <c r="MEC14" s="456"/>
      <c r="MED14" s="456"/>
      <c r="MEE14" s="456"/>
      <c r="MEF14" s="456"/>
      <c r="MEG14" s="456"/>
      <c r="MEH14" s="456"/>
      <c r="MEI14" s="456"/>
      <c r="MEJ14" s="456"/>
      <c r="MEK14" s="456"/>
      <c r="MEL14" s="456"/>
      <c r="MEM14" s="456"/>
      <c r="MEN14" s="456"/>
      <c r="MEO14" s="456"/>
      <c r="MEP14" s="456"/>
      <c r="MEQ14" s="456"/>
      <c r="MER14" s="456"/>
      <c r="MES14" s="456"/>
      <c r="MET14" s="456"/>
      <c r="MEU14" s="456"/>
      <c r="MEV14" s="456"/>
      <c r="MEW14" s="456"/>
      <c r="MEX14" s="456"/>
      <c r="MEY14" s="456"/>
      <c r="MEZ14" s="456"/>
      <c r="MFA14" s="456"/>
      <c r="MFB14" s="456"/>
      <c r="MFC14" s="456"/>
      <c r="MFD14" s="456"/>
      <c r="MFE14" s="456"/>
      <c r="MFF14" s="456"/>
      <c r="MFG14" s="456"/>
      <c r="MFH14" s="456"/>
      <c r="MFI14" s="456"/>
      <c r="MFJ14" s="456"/>
      <c r="MFK14" s="456"/>
      <c r="MFL14" s="456"/>
      <c r="MFM14" s="456"/>
      <c r="MFN14" s="456"/>
      <c r="MFO14" s="456"/>
      <c r="MFP14" s="456"/>
      <c r="MFQ14" s="456"/>
      <c r="MFR14" s="456"/>
      <c r="MFS14" s="456"/>
      <c r="MFT14" s="456"/>
      <c r="MFU14" s="456"/>
      <c r="MFV14" s="456"/>
      <c r="MFW14" s="456"/>
      <c r="MFX14" s="456"/>
      <c r="MFY14" s="456"/>
      <c r="MFZ14" s="456"/>
      <c r="MGA14" s="456"/>
      <c r="MGB14" s="456"/>
      <c r="MGC14" s="456"/>
      <c r="MGD14" s="456"/>
      <c r="MGE14" s="456"/>
      <c r="MGF14" s="456"/>
      <c r="MGG14" s="456"/>
      <c r="MGH14" s="456"/>
      <c r="MGI14" s="456"/>
      <c r="MGJ14" s="456"/>
      <c r="MGK14" s="456"/>
      <c r="MGL14" s="456"/>
      <c r="MGM14" s="456"/>
      <c r="MGN14" s="456"/>
      <c r="MGO14" s="456"/>
      <c r="MGP14" s="456"/>
      <c r="MGQ14" s="456"/>
      <c r="MGR14" s="456"/>
      <c r="MGS14" s="456"/>
      <c r="MGT14" s="456"/>
      <c r="MGU14" s="456"/>
      <c r="MGV14" s="456"/>
      <c r="MGW14" s="456"/>
      <c r="MGX14" s="456"/>
      <c r="MGY14" s="456"/>
      <c r="MGZ14" s="456"/>
      <c r="MHA14" s="456"/>
      <c r="MHB14" s="456"/>
      <c r="MHC14" s="456"/>
      <c r="MHD14" s="456"/>
      <c r="MHE14" s="456"/>
      <c r="MHF14" s="456"/>
      <c r="MHG14" s="456"/>
      <c r="MHH14" s="456"/>
      <c r="MHI14" s="456"/>
      <c r="MHJ14" s="456"/>
      <c r="MHK14" s="456"/>
      <c r="MHL14" s="456"/>
      <c r="MHM14" s="456"/>
      <c r="MHN14" s="456"/>
      <c r="MHO14" s="456"/>
      <c r="MHP14" s="456"/>
      <c r="MHQ14" s="456"/>
      <c r="MHR14" s="456"/>
      <c r="MHS14" s="456"/>
      <c r="MHT14" s="456"/>
      <c r="MHU14" s="456"/>
      <c r="MHV14" s="456"/>
      <c r="MHW14" s="456"/>
      <c r="MHX14" s="456"/>
      <c r="MHY14" s="456"/>
      <c r="MHZ14" s="456"/>
      <c r="MIA14" s="456"/>
      <c r="MIB14" s="456"/>
      <c r="MIC14" s="456"/>
      <c r="MID14" s="456"/>
      <c r="MIE14" s="456"/>
      <c r="MIF14" s="456"/>
      <c r="MIG14" s="456"/>
      <c r="MIH14" s="456"/>
      <c r="MII14" s="456"/>
      <c r="MIJ14" s="456"/>
      <c r="MIK14" s="456"/>
      <c r="MIL14" s="456"/>
      <c r="MIM14" s="456"/>
      <c r="MIN14" s="456"/>
      <c r="MIO14" s="456"/>
      <c r="MIP14" s="456"/>
      <c r="MIQ14" s="456"/>
      <c r="MIR14" s="456"/>
      <c r="MIS14" s="456"/>
      <c r="MIT14" s="456"/>
      <c r="MIU14" s="456"/>
      <c r="MIV14" s="456"/>
      <c r="MIW14" s="456"/>
      <c r="MIX14" s="456"/>
      <c r="MIY14" s="456"/>
      <c r="MIZ14" s="456"/>
      <c r="MJA14" s="456"/>
      <c r="MJB14" s="456"/>
      <c r="MJC14" s="456"/>
      <c r="MJD14" s="456"/>
      <c r="MJE14" s="456"/>
      <c r="MJF14" s="456"/>
      <c r="MJG14" s="456"/>
      <c r="MJH14" s="456"/>
      <c r="MJI14" s="456"/>
      <c r="MJJ14" s="456"/>
      <c r="MJK14" s="456"/>
      <c r="MJL14" s="456"/>
      <c r="MJM14" s="456"/>
      <c r="MJN14" s="456"/>
      <c r="MJO14" s="456"/>
      <c r="MJP14" s="456"/>
      <c r="MJQ14" s="456"/>
      <c r="MJR14" s="456"/>
      <c r="MJS14" s="456"/>
      <c r="MJT14" s="456"/>
      <c r="MJU14" s="456"/>
      <c r="MJV14" s="456"/>
      <c r="MJW14" s="456"/>
      <c r="MJX14" s="456"/>
      <c r="MJY14" s="456"/>
      <c r="MJZ14" s="456"/>
      <c r="MKA14" s="456"/>
      <c r="MKB14" s="456"/>
      <c r="MKC14" s="456"/>
      <c r="MKD14" s="456"/>
      <c r="MKE14" s="456"/>
      <c r="MKF14" s="456"/>
      <c r="MKG14" s="456"/>
      <c r="MKH14" s="456"/>
      <c r="MKI14" s="456"/>
      <c r="MKJ14" s="456"/>
      <c r="MKK14" s="456"/>
      <c r="MKL14" s="456"/>
      <c r="MKM14" s="456"/>
      <c r="MKN14" s="456"/>
      <c r="MKO14" s="456"/>
      <c r="MKP14" s="456"/>
      <c r="MKQ14" s="456"/>
      <c r="MKR14" s="456"/>
      <c r="MKS14" s="456"/>
      <c r="MKT14" s="456"/>
      <c r="MKU14" s="456"/>
      <c r="MKV14" s="456"/>
      <c r="MKW14" s="456"/>
      <c r="MKX14" s="456"/>
      <c r="MKY14" s="456"/>
      <c r="MKZ14" s="456"/>
      <c r="MLA14" s="456"/>
      <c r="MLB14" s="456"/>
      <c r="MLC14" s="456"/>
      <c r="MLD14" s="456"/>
      <c r="MLE14" s="456"/>
      <c r="MLF14" s="456"/>
      <c r="MLG14" s="456"/>
      <c r="MLH14" s="456"/>
      <c r="MLI14" s="456"/>
      <c r="MLJ14" s="456"/>
      <c r="MLK14" s="456"/>
      <c r="MLL14" s="456"/>
      <c r="MLM14" s="456"/>
      <c r="MLN14" s="456"/>
      <c r="MLO14" s="456"/>
      <c r="MLP14" s="456"/>
      <c r="MLQ14" s="456"/>
      <c r="MLR14" s="456"/>
      <c r="MLS14" s="456"/>
      <c r="MLT14" s="456"/>
      <c r="MLU14" s="456"/>
      <c r="MLV14" s="456"/>
      <c r="MLW14" s="456"/>
      <c r="MLX14" s="456"/>
      <c r="MLY14" s="456"/>
      <c r="MLZ14" s="456"/>
      <c r="MMA14" s="456"/>
      <c r="MMB14" s="456"/>
      <c r="MMC14" s="456"/>
      <c r="MMD14" s="456"/>
      <c r="MME14" s="456"/>
      <c r="MMF14" s="456"/>
      <c r="MMG14" s="456"/>
      <c r="MMH14" s="456"/>
      <c r="MMI14" s="456"/>
      <c r="MMJ14" s="456"/>
      <c r="MMK14" s="456"/>
      <c r="MML14" s="456"/>
      <c r="MMM14" s="456"/>
      <c r="MMN14" s="456"/>
      <c r="MMO14" s="456"/>
      <c r="MMP14" s="456"/>
      <c r="MMQ14" s="456"/>
      <c r="MMR14" s="456"/>
      <c r="MMS14" s="456"/>
      <c r="MMT14" s="456"/>
      <c r="MMU14" s="456"/>
      <c r="MMV14" s="456"/>
      <c r="MMW14" s="456"/>
      <c r="MMX14" s="456"/>
      <c r="MMY14" s="456"/>
      <c r="MMZ14" s="456"/>
      <c r="MNA14" s="456"/>
      <c r="MNB14" s="456"/>
      <c r="MNC14" s="456"/>
      <c r="MND14" s="456"/>
      <c r="MNE14" s="456"/>
      <c r="MNF14" s="456"/>
      <c r="MNG14" s="456"/>
      <c r="MNH14" s="456"/>
      <c r="MNI14" s="456"/>
      <c r="MNJ14" s="456"/>
      <c r="MNK14" s="456"/>
      <c r="MNL14" s="456"/>
      <c r="MNM14" s="456"/>
      <c r="MNN14" s="456"/>
      <c r="MNO14" s="456"/>
      <c r="MNP14" s="456"/>
      <c r="MNQ14" s="456"/>
      <c r="MNR14" s="456"/>
      <c r="MNS14" s="456"/>
      <c r="MNT14" s="456"/>
      <c r="MNU14" s="456"/>
      <c r="MNV14" s="456"/>
      <c r="MNW14" s="456"/>
      <c r="MNX14" s="456"/>
      <c r="MNY14" s="456"/>
      <c r="MNZ14" s="456"/>
      <c r="MOA14" s="456"/>
      <c r="MOB14" s="456"/>
      <c r="MOC14" s="456"/>
      <c r="MOD14" s="456"/>
      <c r="MOE14" s="456"/>
      <c r="MOF14" s="456"/>
      <c r="MOG14" s="456"/>
      <c r="MOH14" s="456"/>
      <c r="MOI14" s="456"/>
      <c r="MOJ14" s="456"/>
      <c r="MOK14" s="456"/>
      <c r="MOL14" s="456"/>
      <c r="MOM14" s="456"/>
      <c r="MON14" s="456"/>
      <c r="MOO14" s="456"/>
      <c r="MOP14" s="456"/>
      <c r="MOQ14" s="456"/>
      <c r="MOR14" s="456"/>
      <c r="MOS14" s="456"/>
      <c r="MOT14" s="456"/>
      <c r="MOU14" s="456"/>
      <c r="MOV14" s="456"/>
      <c r="MOW14" s="456"/>
      <c r="MOX14" s="456"/>
      <c r="MOY14" s="456"/>
      <c r="MOZ14" s="456"/>
      <c r="MPA14" s="456"/>
      <c r="MPB14" s="456"/>
      <c r="MPC14" s="456"/>
      <c r="MPD14" s="456"/>
      <c r="MPE14" s="456"/>
      <c r="MPF14" s="456"/>
      <c r="MPG14" s="456"/>
      <c r="MPH14" s="456"/>
      <c r="MPI14" s="456"/>
      <c r="MPJ14" s="456"/>
      <c r="MPK14" s="456"/>
      <c r="MPL14" s="456"/>
      <c r="MPM14" s="456"/>
      <c r="MPN14" s="456"/>
      <c r="MPO14" s="456"/>
      <c r="MPP14" s="456"/>
      <c r="MPQ14" s="456"/>
      <c r="MPR14" s="456"/>
      <c r="MPS14" s="456"/>
      <c r="MPT14" s="456"/>
      <c r="MPU14" s="456"/>
      <c r="MPV14" s="456"/>
      <c r="MPW14" s="456"/>
      <c r="MPX14" s="456"/>
      <c r="MPY14" s="456"/>
      <c r="MPZ14" s="456"/>
      <c r="MQA14" s="456"/>
      <c r="MQB14" s="456"/>
      <c r="MQC14" s="456"/>
      <c r="MQD14" s="456"/>
      <c r="MQE14" s="456"/>
      <c r="MQF14" s="456"/>
      <c r="MQG14" s="456"/>
      <c r="MQH14" s="456"/>
      <c r="MQI14" s="456"/>
      <c r="MQJ14" s="456"/>
      <c r="MQK14" s="456"/>
      <c r="MQL14" s="456"/>
      <c r="MQM14" s="456"/>
      <c r="MQN14" s="456"/>
      <c r="MQO14" s="456"/>
      <c r="MQP14" s="456"/>
      <c r="MQQ14" s="456"/>
      <c r="MQR14" s="456"/>
      <c r="MQS14" s="456"/>
      <c r="MQT14" s="456"/>
      <c r="MQU14" s="456"/>
      <c r="MQV14" s="456"/>
      <c r="MQW14" s="456"/>
      <c r="MQX14" s="456"/>
      <c r="MQY14" s="456"/>
      <c r="MQZ14" s="456"/>
      <c r="MRA14" s="456"/>
      <c r="MRB14" s="456"/>
      <c r="MRC14" s="456"/>
      <c r="MRD14" s="456"/>
      <c r="MRE14" s="456"/>
      <c r="MRF14" s="456"/>
      <c r="MRG14" s="456"/>
      <c r="MRH14" s="456"/>
      <c r="MRI14" s="456"/>
      <c r="MRJ14" s="456"/>
      <c r="MRK14" s="456"/>
      <c r="MRL14" s="456"/>
      <c r="MRM14" s="456"/>
      <c r="MRN14" s="456"/>
      <c r="MRO14" s="456"/>
      <c r="MRP14" s="456"/>
      <c r="MRQ14" s="456"/>
      <c r="MRR14" s="456"/>
      <c r="MRS14" s="456"/>
      <c r="MRT14" s="456"/>
      <c r="MRU14" s="456"/>
      <c r="MRV14" s="456"/>
      <c r="MRW14" s="456"/>
      <c r="MRX14" s="456"/>
      <c r="MRY14" s="456"/>
      <c r="MRZ14" s="456"/>
      <c r="MSA14" s="456"/>
      <c r="MSB14" s="456"/>
      <c r="MSC14" s="456"/>
      <c r="MSD14" s="456"/>
      <c r="MSE14" s="456"/>
      <c r="MSF14" s="456"/>
      <c r="MSG14" s="456"/>
      <c r="MSH14" s="456"/>
      <c r="MSI14" s="456"/>
      <c r="MSJ14" s="456"/>
      <c r="MSK14" s="456"/>
      <c r="MSL14" s="456"/>
      <c r="MSM14" s="456"/>
      <c r="MSN14" s="456"/>
      <c r="MSO14" s="456"/>
      <c r="MSP14" s="456"/>
      <c r="MSQ14" s="456"/>
      <c r="MSR14" s="456"/>
      <c r="MSS14" s="456"/>
      <c r="MST14" s="456"/>
      <c r="MSU14" s="456"/>
      <c r="MSV14" s="456"/>
      <c r="MSW14" s="456"/>
      <c r="MSX14" s="456"/>
      <c r="MSY14" s="456"/>
      <c r="MSZ14" s="456"/>
      <c r="MTA14" s="456"/>
      <c r="MTB14" s="456"/>
      <c r="MTC14" s="456"/>
      <c r="MTD14" s="456"/>
      <c r="MTE14" s="456"/>
      <c r="MTF14" s="456"/>
      <c r="MTG14" s="456"/>
      <c r="MTH14" s="456"/>
      <c r="MTI14" s="456"/>
      <c r="MTJ14" s="456"/>
      <c r="MTK14" s="456"/>
      <c r="MTL14" s="456"/>
      <c r="MTM14" s="456"/>
      <c r="MTN14" s="456"/>
      <c r="MTO14" s="456"/>
      <c r="MTP14" s="456"/>
      <c r="MTQ14" s="456"/>
      <c r="MTR14" s="456"/>
      <c r="MTS14" s="456"/>
      <c r="MTT14" s="456"/>
      <c r="MTU14" s="456"/>
      <c r="MTV14" s="456"/>
      <c r="MTW14" s="456"/>
      <c r="MTX14" s="456"/>
      <c r="MTY14" s="456"/>
      <c r="MTZ14" s="456"/>
      <c r="MUA14" s="456"/>
      <c r="MUB14" s="456"/>
      <c r="MUC14" s="456"/>
      <c r="MUD14" s="456"/>
      <c r="MUE14" s="456"/>
      <c r="MUF14" s="456"/>
      <c r="MUG14" s="456"/>
      <c r="MUH14" s="456"/>
      <c r="MUI14" s="456"/>
      <c r="MUJ14" s="456"/>
      <c r="MUK14" s="456"/>
      <c r="MUL14" s="456"/>
      <c r="MUM14" s="456"/>
      <c r="MUN14" s="456"/>
      <c r="MUO14" s="456"/>
      <c r="MUP14" s="456"/>
      <c r="MUQ14" s="456"/>
      <c r="MUR14" s="456"/>
      <c r="MUS14" s="456"/>
      <c r="MUT14" s="456"/>
      <c r="MUU14" s="456"/>
      <c r="MUV14" s="456"/>
      <c r="MUW14" s="456"/>
      <c r="MUX14" s="456"/>
      <c r="MUY14" s="456"/>
      <c r="MUZ14" s="456"/>
      <c r="MVA14" s="456"/>
      <c r="MVB14" s="456"/>
      <c r="MVC14" s="456"/>
      <c r="MVD14" s="456"/>
      <c r="MVE14" s="456"/>
      <c r="MVF14" s="456"/>
      <c r="MVG14" s="456"/>
      <c r="MVH14" s="456"/>
      <c r="MVI14" s="456"/>
      <c r="MVJ14" s="456"/>
      <c r="MVK14" s="456"/>
      <c r="MVL14" s="456"/>
      <c r="MVM14" s="456"/>
      <c r="MVN14" s="456"/>
      <c r="MVO14" s="456"/>
      <c r="MVP14" s="456"/>
      <c r="MVQ14" s="456"/>
      <c r="MVR14" s="456"/>
      <c r="MVS14" s="456"/>
      <c r="MVT14" s="456"/>
      <c r="MVU14" s="456"/>
      <c r="MVV14" s="456"/>
      <c r="MVW14" s="456"/>
      <c r="MVX14" s="456"/>
      <c r="MVY14" s="456"/>
      <c r="MVZ14" s="456"/>
      <c r="MWA14" s="456"/>
      <c r="MWB14" s="456"/>
      <c r="MWC14" s="456"/>
      <c r="MWD14" s="456"/>
      <c r="MWE14" s="456"/>
      <c r="MWF14" s="456"/>
      <c r="MWG14" s="456"/>
      <c r="MWH14" s="456"/>
      <c r="MWI14" s="456"/>
      <c r="MWJ14" s="456"/>
      <c r="MWK14" s="456"/>
      <c r="MWL14" s="456"/>
      <c r="MWM14" s="456"/>
      <c r="MWN14" s="456"/>
      <c r="MWO14" s="456"/>
      <c r="MWP14" s="456"/>
      <c r="MWQ14" s="456"/>
      <c r="MWR14" s="456"/>
      <c r="MWS14" s="456"/>
      <c r="MWT14" s="456"/>
      <c r="MWU14" s="456"/>
      <c r="MWV14" s="456"/>
      <c r="MWW14" s="456"/>
      <c r="MWX14" s="456"/>
      <c r="MWY14" s="456"/>
      <c r="MWZ14" s="456"/>
      <c r="MXA14" s="456"/>
      <c r="MXB14" s="456"/>
      <c r="MXC14" s="456"/>
      <c r="MXD14" s="456"/>
      <c r="MXE14" s="456"/>
      <c r="MXF14" s="456"/>
      <c r="MXG14" s="456"/>
      <c r="MXH14" s="456"/>
      <c r="MXI14" s="456"/>
      <c r="MXJ14" s="456"/>
      <c r="MXK14" s="456"/>
      <c r="MXL14" s="456"/>
      <c r="MXM14" s="456"/>
      <c r="MXN14" s="456"/>
      <c r="MXO14" s="456"/>
      <c r="MXP14" s="456"/>
      <c r="MXQ14" s="456"/>
      <c r="MXR14" s="456"/>
      <c r="MXS14" s="456"/>
      <c r="MXT14" s="456"/>
      <c r="MXU14" s="456"/>
      <c r="MXV14" s="456"/>
      <c r="MXW14" s="456"/>
      <c r="MXX14" s="456"/>
      <c r="MXY14" s="456"/>
      <c r="MXZ14" s="456"/>
      <c r="MYA14" s="456"/>
      <c r="MYB14" s="456"/>
      <c r="MYC14" s="456"/>
      <c r="MYD14" s="456"/>
      <c r="MYE14" s="456"/>
      <c r="MYF14" s="456"/>
      <c r="MYG14" s="456"/>
      <c r="MYH14" s="456"/>
      <c r="MYI14" s="456"/>
      <c r="MYJ14" s="456"/>
      <c r="MYK14" s="456"/>
      <c r="MYL14" s="456"/>
      <c r="MYM14" s="456"/>
      <c r="MYN14" s="456"/>
      <c r="MYO14" s="456"/>
      <c r="MYP14" s="456"/>
      <c r="MYQ14" s="456"/>
      <c r="MYR14" s="456"/>
      <c r="MYS14" s="456"/>
      <c r="MYT14" s="456"/>
      <c r="MYU14" s="456"/>
      <c r="MYV14" s="456"/>
      <c r="MYW14" s="456"/>
      <c r="MYX14" s="456"/>
      <c r="MYY14" s="456"/>
      <c r="MYZ14" s="456"/>
      <c r="MZA14" s="456"/>
      <c r="MZB14" s="456"/>
      <c r="MZC14" s="456"/>
      <c r="MZD14" s="456"/>
      <c r="MZE14" s="456"/>
      <c r="MZF14" s="456"/>
      <c r="MZG14" s="456"/>
      <c r="MZH14" s="456"/>
      <c r="MZI14" s="456"/>
      <c r="MZJ14" s="456"/>
      <c r="MZK14" s="456"/>
      <c r="MZL14" s="456"/>
      <c r="MZM14" s="456"/>
      <c r="MZN14" s="456"/>
      <c r="MZO14" s="456"/>
      <c r="MZP14" s="456"/>
      <c r="MZQ14" s="456"/>
      <c r="MZR14" s="456"/>
      <c r="MZS14" s="456"/>
      <c r="MZT14" s="456"/>
      <c r="MZU14" s="456"/>
      <c r="MZV14" s="456"/>
      <c r="MZW14" s="456"/>
      <c r="MZX14" s="456"/>
      <c r="MZY14" s="456"/>
      <c r="MZZ14" s="456"/>
      <c r="NAA14" s="456"/>
      <c r="NAB14" s="456"/>
      <c r="NAC14" s="456"/>
      <c r="NAD14" s="456"/>
      <c r="NAE14" s="456"/>
      <c r="NAF14" s="456"/>
      <c r="NAG14" s="456"/>
      <c r="NAH14" s="456"/>
      <c r="NAI14" s="456"/>
      <c r="NAJ14" s="456"/>
      <c r="NAK14" s="456"/>
      <c r="NAL14" s="456"/>
      <c r="NAM14" s="456"/>
      <c r="NAN14" s="456"/>
      <c r="NAO14" s="456"/>
      <c r="NAP14" s="456"/>
      <c r="NAQ14" s="456"/>
      <c r="NAR14" s="456"/>
      <c r="NAS14" s="456"/>
      <c r="NAT14" s="456"/>
      <c r="NAU14" s="456"/>
      <c r="NAV14" s="456"/>
      <c r="NAW14" s="456"/>
      <c r="NAX14" s="456"/>
      <c r="NAY14" s="456"/>
      <c r="NAZ14" s="456"/>
      <c r="NBA14" s="456"/>
      <c r="NBB14" s="456"/>
      <c r="NBC14" s="456"/>
      <c r="NBD14" s="456"/>
      <c r="NBE14" s="456"/>
      <c r="NBF14" s="456"/>
      <c r="NBG14" s="456"/>
      <c r="NBH14" s="456"/>
      <c r="NBI14" s="456"/>
      <c r="NBJ14" s="456"/>
      <c r="NBK14" s="456"/>
      <c r="NBL14" s="456"/>
      <c r="NBM14" s="456"/>
      <c r="NBN14" s="456"/>
      <c r="NBO14" s="456"/>
      <c r="NBP14" s="456"/>
      <c r="NBQ14" s="456"/>
      <c r="NBR14" s="456"/>
      <c r="NBS14" s="456"/>
      <c r="NBT14" s="456"/>
      <c r="NBU14" s="456"/>
      <c r="NBV14" s="456"/>
      <c r="NBW14" s="456"/>
      <c r="NBX14" s="456"/>
      <c r="NBY14" s="456"/>
      <c r="NBZ14" s="456"/>
      <c r="NCA14" s="456"/>
      <c r="NCB14" s="456"/>
      <c r="NCC14" s="456"/>
      <c r="NCD14" s="456"/>
      <c r="NCE14" s="456"/>
      <c r="NCF14" s="456"/>
      <c r="NCG14" s="456"/>
      <c r="NCH14" s="456"/>
      <c r="NCI14" s="456"/>
      <c r="NCJ14" s="456"/>
      <c r="NCK14" s="456"/>
      <c r="NCL14" s="456"/>
      <c r="NCM14" s="456"/>
      <c r="NCN14" s="456"/>
      <c r="NCO14" s="456"/>
      <c r="NCP14" s="456"/>
      <c r="NCQ14" s="456"/>
      <c r="NCR14" s="456"/>
      <c r="NCS14" s="456"/>
      <c r="NCT14" s="456"/>
      <c r="NCU14" s="456"/>
      <c r="NCV14" s="456"/>
      <c r="NCW14" s="456"/>
      <c r="NCX14" s="456"/>
      <c r="NCY14" s="456"/>
      <c r="NCZ14" s="456"/>
      <c r="NDA14" s="456"/>
      <c r="NDB14" s="456"/>
      <c r="NDC14" s="456"/>
      <c r="NDD14" s="456"/>
      <c r="NDE14" s="456"/>
      <c r="NDF14" s="456"/>
      <c r="NDG14" s="456"/>
      <c r="NDH14" s="456"/>
      <c r="NDI14" s="456"/>
      <c r="NDJ14" s="456"/>
      <c r="NDK14" s="456"/>
      <c r="NDL14" s="456"/>
      <c r="NDM14" s="456"/>
      <c r="NDN14" s="456"/>
      <c r="NDO14" s="456"/>
      <c r="NDP14" s="456"/>
      <c r="NDQ14" s="456"/>
      <c r="NDR14" s="456"/>
      <c r="NDS14" s="456"/>
      <c r="NDT14" s="456"/>
      <c r="NDU14" s="456"/>
      <c r="NDV14" s="456"/>
      <c r="NDW14" s="456"/>
      <c r="NDX14" s="456"/>
      <c r="NDY14" s="456"/>
      <c r="NDZ14" s="456"/>
      <c r="NEA14" s="456"/>
      <c r="NEB14" s="456"/>
      <c r="NEC14" s="456"/>
      <c r="NED14" s="456"/>
      <c r="NEE14" s="456"/>
      <c r="NEF14" s="456"/>
      <c r="NEG14" s="456"/>
      <c r="NEH14" s="456"/>
      <c r="NEI14" s="456"/>
      <c r="NEJ14" s="456"/>
      <c r="NEK14" s="456"/>
      <c r="NEL14" s="456"/>
      <c r="NEM14" s="456"/>
      <c r="NEN14" s="456"/>
      <c r="NEO14" s="456"/>
      <c r="NEP14" s="456"/>
      <c r="NEQ14" s="456"/>
      <c r="NER14" s="456"/>
      <c r="NES14" s="456"/>
      <c r="NET14" s="456"/>
      <c r="NEU14" s="456"/>
      <c r="NEV14" s="456"/>
      <c r="NEW14" s="456"/>
      <c r="NEX14" s="456"/>
      <c r="NEY14" s="456"/>
      <c r="NEZ14" s="456"/>
      <c r="NFA14" s="456"/>
      <c r="NFB14" s="456"/>
      <c r="NFC14" s="456"/>
      <c r="NFD14" s="456"/>
      <c r="NFE14" s="456"/>
      <c r="NFF14" s="456"/>
      <c r="NFG14" s="456"/>
      <c r="NFH14" s="456"/>
      <c r="NFI14" s="456"/>
      <c r="NFJ14" s="456"/>
      <c r="NFK14" s="456"/>
      <c r="NFL14" s="456"/>
      <c r="NFM14" s="456"/>
      <c r="NFN14" s="456"/>
      <c r="NFO14" s="456"/>
      <c r="NFP14" s="456"/>
      <c r="NFQ14" s="456"/>
      <c r="NFR14" s="456"/>
      <c r="NFS14" s="456"/>
      <c r="NFT14" s="456"/>
      <c r="NFU14" s="456"/>
      <c r="NFV14" s="456"/>
      <c r="NFW14" s="456"/>
      <c r="NFX14" s="456"/>
      <c r="NFY14" s="456"/>
      <c r="NFZ14" s="456"/>
      <c r="NGA14" s="456"/>
      <c r="NGB14" s="456"/>
      <c r="NGC14" s="456"/>
      <c r="NGD14" s="456"/>
      <c r="NGE14" s="456"/>
      <c r="NGF14" s="456"/>
      <c r="NGG14" s="456"/>
      <c r="NGH14" s="456"/>
      <c r="NGI14" s="456"/>
      <c r="NGJ14" s="456"/>
      <c r="NGK14" s="456"/>
      <c r="NGL14" s="456"/>
      <c r="NGM14" s="456"/>
      <c r="NGN14" s="456"/>
      <c r="NGO14" s="456"/>
      <c r="NGP14" s="456"/>
      <c r="NGQ14" s="456"/>
      <c r="NGR14" s="456"/>
      <c r="NGS14" s="456"/>
      <c r="NGT14" s="456"/>
      <c r="NGU14" s="456"/>
      <c r="NGV14" s="456"/>
      <c r="NGW14" s="456"/>
      <c r="NGX14" s="456"/>
      <c r="NGY14" s="456"/>
      <c r="NGZ14" s="456"/>
      <c r="NHA14" s="456"/>
      <c r="NHB14" s="456"/>
      <c r="NHC14" s="456"/>
      <c r="NHD14" s="456"/>
      <c r="NHE14" s="456"/>
      <c r="NHF14" s="456"/>
      <c r="NHG14" s="456"/>
      <c r="NHH14" s="456"/>
      <c r="NHI14" s="456"/>
      <c r="NHJ14" s="456"/>
      <c r="NHK14" s="456"/>
      <c r="NHL14" s="456"/>
      <c r="NHM14" s="456"/>
      <c r="NHN14" s="456"/>
      <c r="NHO14" s="456"/>
      <c r="NHP14" s="456"/>
      <c r="NHQ14" s="456"/>
      <c r="NHR14" s="456"/>
      <c r="NHS14" s="456"/>
      <c r="NHT14" s="456"/>
      <c r="NHU14" s="456"/>
      <c r="NHV14" s="456"/>
      <c r="NHW14" s="456"/>
      <c r="NHX14" s="456"/>
      <c r="NHY14" s="456"/>
      <c r="NHZ14" s="456"/>
      <c r="NIA14" s="456"/>
      <c r="NIB14" s="456"/>
      <c r="NIC14" s="456"/>
      <c r="NID14" s="456"/>
      <c r="NIE14" s="456"/>
      <c r="NIF14" s="456"/>
      <c r="NIG14" s="456"/>
      <c r="NIH14" s="456"/>
      <c r="NII14" s="456"/>
      <c r="NIJ14" s="456"/>
      <c r="NIK14" s="456"/>
      <c r="NIL14" s="456"/>
      <c r="NIM14" s="456"/>
      <c r="NIN14" s="456"/>
      <c r="NIO14" s="456"/>
      <c r="NIP14" s="456"/>
      <c r="NIQ14" s="456"/>
      <c r="NIR14" s="456"/>
      <c r="NIS14" s="456"/>
      <c r="NIT14" s="456"/>
      <c r="NIU14" s="456"/>
      <c r="NIV14" s="456"/>
      <c r="NIW14" s="456"/>
      <c r="NIX14" s="456"/>
      <c r="NIY14" s="456"/>
      <c r="NIZ14" s="456"/>
      <c r="NJA14" s="456"/>
      <c r="NJB14" s="456"/>
      <c r="NJC14" s="456"/>
      <c r="NJD14" s="456"/>
      <c r="NJE14" s="456"/>
      <c r="NJF14" s="456"/>
      <c r="NJG14" s="456"/>
      <c r="NJH14" s="456"/>
      <c r="NJI14" s="456"/>
      <c r="NJJ14" s="456"/>
      <c r="NJK14" s="456"/>
      <c r="NJL14" s="456"/>
      <c r="NJM14" s="456"/>
      <c r="NJN14" s="456"/>
      <c r="NJO14" s="456"/>
      <c r="NJP14" s="456"/>
      <c r="NJQ14" s="456"/>
      <c r="NJR14" s="456"/>
      <c r="NJS14" s="456"/>
      <c r="NJT14" s="456"/>
      <c r="NJU14" s="456"/>
      <c r="NJV14" s="456"/>
      <c r="NJW14" s="456"/>
      <c r="NJX14" s="456"/>
      <c r="NJY14" s="456"/>
      <c r="NJZ14" s="456"/>
      <c r="NKA14" s="456"/>
      <c r="NKB14" s="456"/>
      <c r="NKC14" s="456"/>
      <c r="NKD14" s="456"/>
      <c r="NKE14" s="456"/>
      <c r="NKF14" s="456"/>
      <c r="NKG14" s="456"/>
      <c r="NKH14" s="456"/>
      <c r="NKI14" s="456"/>
      <c r="NKJ14" s="456"/>
      <c r="NKK14" s="456"/>
      <c r="NKL14" s="456"/>
      <c r="NKM14" s="456"/>
      <c r="NKN14" s="456"/>
      <c r="NKO14" s="456"/>
      <c r="NKP14" s="456"/>
      <c r="NKQ14" s="456"/>
      <c r="NKR14" s="456"/>
      <c r="NKS14" s="456"/>
      <c r="NKT14" s="456"/>
      <c r="NKU14" s="456"/>
      <c r="NKV14" s="456"/>
      <c r="NKW14" s="456"/>
      <c r="NKX14" s="456"/>
      <c r="NKY14" s="456"/>
      <c r="NKZ14" s="456"/>
      <c r="NLA14" s="456"/>
      <c r="NLB14" s="456"/>
      <c r="NLC14" s="456"/>
      <c r="NLD14" s="456"/>
      <c r="NLE14" s="456"/>
      <c r="NLF14" s="456"/>
      <c r="NLG14" s="456"/>
      <c r="NLH14" s="456"/>
      <c r="NLI14" s="456"/>
      <c r="NLJ14" s="456"/>
      <c r="NLK14" s="456"/>
      <c r="NLL14" s="456"/>
      <c r="NLM14" s="456"/>
      <c r="NLN14" s="456"/>
      <c r="NLO14" s="456"/>
      <c r="NLP14" s="456"/>
      <c r="NLQ14" s="456"/>
      <c r="NLR14" s="456"/>
      <c r="NLS14" s="456"/>
      <c r="NLT14" s="456"/>
      <c r="NLU14" s="456"/>
      <c r="NLV14" s="456"/>
      <c r="NLW14" s="456"/>
      <c r="NLX14" s="456"/>
      <c r="NLY14" s="456"/>
      <c r="NLZ14" s="456"/>
      <c r="NMA14" s="456"/>
      <c r="NMB14" s="456"/>
      <c r="NMC14" s="456"/>
      <c r="NMD14" s="456"/>
      <c r="NME14" s="456"/>
      <c r="NMF14" s="456"/>
      <c r="NMG14" s="456"/>
      <c r="NMH14" s="456"/>
      <c r="NMI14" s="456"/>
      <c r="NMJ14" s="456"/>
      <c r="NMK14" s="456"/>
      <c r="NML14" s="456"/>
      <c r="NMM14" s="456"/>
      <c r="NMN14" s="456"/>
      <c r="NMO14" s="456"/>
      <c r="NMP14" s="456"/>
      <c r="NMQ14" s="456"/>
      <c r="NMR14" s="456"/>
      <c r="NMS14" s="456"/>
      <c r="NMT14" s="456"/>
      <c r="NMU14" s="456"/>
      <c r="NMV14" s="456"/>
      <c r="NMW14" s="456"/>
      <c r="NMX14" s="456"/>
      <c r="NMY14" s="456"/>
      <c r="NMZ14" s="456"/>
      <c r="NNA14" s="456"/>
      <c r="NNB14" s="456"/>
      <c r="NNC14" s="456"/>
      <c r="NND14" s="456"/>
      <c r="NNE14" s="456"/>
      <c r="NNF14" s="456"/>
      <c r="NNG14" s="456"/>
      <c r="NNH14" s="456"/>
      <c r="NNI14" s="456"/>
      <c r="NNJ14" s="456"/>
      <c r="NNK14" s="456"/>
      <c r="NNL14" s="456"/>
      <c r="NNM14" s="456"/>
      <c r="NNN14" s="456"/>
      <c r="NNO14" s="456"/>
      <c r="NNP14" s="456"/>
      <c r="NNQ14" s="456"/>
      <c r="NNR14" s="456"/>
      <c r="NNS14" s="456"/>
      <c r="NNT14" s="456"/>
      <c r="NNU14" s="456"/>
      <c r="NNV14" s="456"/>
      <c r="NNW14" s="456"/>
      <c r="NNX14" s="456"/>
      <c r="NNY14" s="456"/>
      <c r="NNZ14" s="456"/>
      <c r="NOA14" s="456"/>
      <c r="NOB14" s="456"/>
      <c r="NOC14" s="456"/>
      <c r="NOD14" s="456"/>
      <c r="NOE14" s="456"/>
      <c r="NOF14" s="456"/>
      <c r="NOG14" s="456"/>
      <c r="NOH14" s="456"/>
      <c r="NOI14" s="456"/>
      <c r="NOJ14" s="456"/>
      <c r="NOK14" s="456"/>
      <c r="NOL14" s="456"/>
      <c r="NOM14" s="456"/>
      <c r="NON14" s="456"/>
      <c r="NOO14" s="456"/>
      <c r="NOP14" s="456"/>
      <c r="NOQ14" s="456"/>
      <c r="NOR14" s="456"/>
      <c r="NOS14" s="456"/>
      <c r="NOT14" s="456"/>
      <c r="NOU14" s="456"/>
      <c r="NOV14" s="456"/>
      <c r="NOW14" s="456"/>
      <c r="NOX14" s="456"/>
      <c r="NOY14" s="456"/>
      <c r="NOZ14" s="456"/>
      <c r="NPA14" s="456"/>
      <c r="NPB14" s="456"/>
      <c r="NPC14" s="456"/>
      <c r="NPD14" s="456"/>
      <c r="NPE14" s="456"/>
      <c r="NPF14" s="456"/>
      <c r="NPG14" s="456"/>
      <c r="NPH14" s="456"/>
      <c r="NPI14" s="456"/>
      <c r="NPJ14" s="456"/>
      <c r="NPK14" s="456"/>
      <c r="NPL14" s="456"/>
      <c r="NPM14" s="456"/>
      <c r="NPN14" s="456"/>
      <c r="NPO14" s="456"/>
      <c r="NPP14" s="456"/>
      <c r="NPQ14" s="456"/>
      <c r="NPR14" s="456"/>
      <c r="NPS14" s="456"/>
      <c r="NPT14" s="456"/>
      <c r="NPU14" s="456"/>
      <c r="NPV14" s="456"/>
      <c r="NPW14" s="456"/>
      <c r="NPX14" s="456"/>
      <c r="NPY14" s="456"/>
      <c r="NPZ14" s="456"/>
      <c r="NQA14" s="456"/>
      <c r="NQB14" s="456"/>
      <c r="NQC14" s="456"/>
      <c r="NQD14" s="456"/>
      <c r="NQE14" s="456"/>
      <c r="NQF14" s="456"/>
      <c r="NQG14" s="456"/>
      <c r="NQH14" s="456"/>
      <c r="NQI14" s="456"/>
      <c r="NQJ14" s="456"/>
      <c r="NQK14" s="456"/>
      <c r="NQL14" s="456"/>
      <c r="NQM14" s="456"/>
      <c r="NQN14" s="456"/>
      <c r="NQO14" s="456"/>
      <c r="NQP14" s="456"/>
      <c r="NQQ14" s="456"/>
      <c r="NQR14" s="456"/>
      <c r="NQS14" s="456"/>
      <c r="NQT14" s="456"/>
      <c r="NQU14" s="456"/>
      <c r="NQV14" s="456"/>
      <c r="NQW14" s="456"/>
      <c r="NQX14" s="456"/>
      <c r="NQY14" s="456"/>
      <c r="NQZ14" s="456"/>
      <c r="NRA14" s="456"/>
      <c r="NRB14" s="456"/>
      <c r="NRC14" s="456"/>
      <c r="NRD14" s="456"/>
      <c r="NRE14" s="456"/>
      <c r="NRF14" s="456"/>
      <c r="NRG14" s="456"/>
      <c r="NRH14" s="456"/>
      <c r="NRI14" s="456"/>
      <c r="NRJ14" s="456"/>
      <c r="NRK14" s="456"/>
      <c r="NRL14" s="456"/>
      <c r="NRM14" s="456"/>
      <c r="NRN14" s="456"/>
      <c r="NRO14" s="456"/>
      <c r="NRP14" s="456"/>
      <c r="NRQ14" s="456"/>
      <c r="NRR14" s="456"/>
      <c r="NRS14" s="456"/>
      <c r="NRT14" s="456"/>
      <c r="NRU14" s="456"/>
      <c r="NRV14" s="456"/>
      <c r="NRW14" s="456"/>
      <c r="NRX14" s="456"/>
      <c r="NRY14" s="456"/>
      <c r="NRZ14" s="456"/>
      <c r="NSA14" s="456"/>
      <c r="NSB14" s="456"/>
      <c r="NSC14" s="456"/>
      <c r="NSD14" s="456"/>
      <c r="NSE14" s="456"/>
      <c r="NSF14" s="456"/>
      <c r="NSG14" s="456"/>
      <c r="NSH14" s="456"/>
      <c r="NSI14" s="456"/>
      <c r="NSJ14" s="456"/>
      <c r="NSK14" s="456"/>
      <c r="NSL14" s="456"/>
      <c r="NSM14" s="456"/>
      <c r="NSN14" s="456"/>
      <c r="NSO14" s="456"/>
      <c r="NSP14" s="456"/>
      <c r="NSQ14" s="456"/>
      <c r="NSR14" s="456"/>
      <c r="NSS14" s="456"/>
      <c r="NST14" s="456"/>
      <c r="NSU14" s="456"/>
      <c r="NSV14" s="456"/>
      <c r="NSW14" s="456"/>
      <c r="NSX14" s="456"/>
      <c r="NSY14" s="456"/>
      <c r="NSZ14" s="456"/>
      <c r="NTA14" s="456"/>
      <c r="NTB14" s="456"/>
      <c r="NTC14" s="456"/>
      <c r="NTD14" s="456"/>
      <c r="NTE14" s="456"/>
      <c r="NTF14" s="456"/>
      <c r="NTG14" s="456"/>
      <c r="NTH14" s="456"/>
      <c r="NTI14" s="456"/>
      <c r="NTJ14" s="456"/>
      <c r="NTK14" s="456"/>
      <c r="NTL14" s="456"/>
      <c r="NTM14" s="456"/>
      <c r="NTN14" s="456"/>
      <c r="NTO14" s="456"/>
      <c r="NTP14" s="456"/>
      <c r="NTQ14" s="456"/>
      <c r="NTR14" s="456"/>
      <c r="NTS14" s="456"/>
      <c r="NTT14" s="456"/>
      <c r="NTU14" s="456"/>
      <c r="NTV14" s="456"/>
      <c r="NTW14" s="456"/>
      <c r="NTX14" s="456"/>
      <c r="NTY14" s="456"/>
      <c r="NTZ14" s="456"/>
      <c r="NUA14" s="456"/>
      <c r="NUB14" s="456"/>
      <c r="NUC14" s="456"/>
      <c r="NUD14" s="456"/>
      <c r="NUE14" s="456"/>
      <c r="NUF14" s="456"/>
      <c r="NUG14" s="456"/>
      <c r="NUH14" s="456"/>
      <c r="NUI14" s="456"/>
      <c r="NUJ14" s="456"/>
      <c r="NUK14" s="456"/>
      <c r="NUL14" s="456"/>
      <c r="NUM14" s="456"/>
      <c r="NUN14" s="456"/>
      <c r="NUO14" s="456"/>
      <c r="NUP14" s="456"/>
      <c r="NUQ14" s="456"/>
      <c r="NUR14" s="456"/>
      <c r="NUS14" s="456"/>
      <c r="NUT14" s="456"/>
      <c r="NUU14" s="456"/>
      <c r="NUV14" s="456"/>
      <c r="NUW14" s="456"/>
      <c r="NUX14" s="456"/>
      <c r="NUY14" s="456"/>
      <c r="NUZ14" s="456"/>
      <c r="NVA14" s="456"/>
      <c r="NVB14" s="456"/>
      <c r="NVC14" s="456"/>
      <c r="NVD14" s="456"/>
      <c r="NVE14" s="456"/>
      <c r="NVF14" s="456"/>
      <c r="NVG14" s="456"/>
      <c r="NVH14" s="456"/>
      <c r="NVI14" s="456"/>
      <c r="NVJ14" s="456"/>
      <c r="NVK14" s="456"/>
      <c r="NVL14" s="456"/>
      <c r="NVM14" s="456"/>
      <c r="NVN14" s="456"/>
      <c r="NVO14" s="456"/>
      <c r="NVP14" s="456"/>
      <c r="NVQ14" s="456"/>
      <c r="NVR14" s="456"/>
      <c r="NVS14" s="456"/>
      <c r="NVT14" s="456"/>
      <c r="NVU14" s="456"/>
      <c r="NVV14" s="456"/>
      <c r="NVW14" s="456"/>
      <c r="NVX14" s="456"/>
      <c r="NVY14" s="456"/>
      <c r="NVZ14" s="456"/>
      <c r="NWA14" s="456"/>
      <c r="NWB14" s="456"/>
      <c r="NWC14" s="456"/>
      <c r="NWD14" s="456"/>
      <c r="NWE14" s="456"/>
      <c r="NWF14" s="456"/>
      <c r="NWG14" s="456"/>
      <c r="NWH14" s="456"/>
      <c r="NWI14" s="456"/>
      <c r="NWJ14" s="456"/>
      <c r="NWK14" s="456"/>
      <c r="NWL14" s="456"/>
      <c r="NWM14" s="456"/>
      <c r="NWN14" s="456"/>
      <c r="NWO14" s="456"/>
      <c r="NWP14" s="456"/>
      <c r="NWQ14" s="456"/>
      <c r="NWR14" s="456"/>
      <c r="NWS14" s="456"/>
      <c r="NWT14" s="456"/>
      <c r="NWU14" s="456"/>
      <c r="NWV14" s="456"/>
      <c r="NWW14" s="456"/>
      <c r="NWX14" s="456"/>
      <c r="NWY14" s="456"/>
      <c r="NWZ14" s="456"/>
      <c r="NXA14" s="456"/>
      <c r="NXB14" s="456"/>
      <c r="NXC14" s="456"/>
      <c r="NXD14" s="456"/>
      <c r="NXE14" s="456"/>
      <c r="NXF14" s="456"/>
      <c r="NXG14" s="456"/>
      <c r="NXH14" s="456"/>
      <c r="NXI14" s="456"/>
      <c r="NXJ14" s="456"/>
      <c r="NXK14" s="456"/>
      <c r="NXL14" s="456"/>
      <c r="NXM14" s="456"/>
      <c r="NXN14" s="456"/>
      <c r="NXO14" s="456"/>
      <c r="NXP14" s="456"/>
      <c r="NXQ14" s="456"/>
      <c r="NXR14" s="456"/>
      <c r="NXS14" s="456"/>
      <c r="NXT14" s="456"/>
      <c r="NXU14" s="456"/>
      <c r="NXV14" s="456"/>
      <c r="NXW14" s="456"/>
      <c r="NXX14" s="456"/>
      <c r="NXY14" s="456"/>
      <c r="NXZ14" s="456"/>
      <c r="NYA14" s="456"/>
      <c r="NYB14" s="456"/>
      <c r="NYC14" s="456"/>
      <c r="NYD14" s="456"/>
      <c r="NYE14" s="456"/>
      <c r="NYF14" s="456"/>
      <c r="NYG14" s="456"/>
      <c r="NYH14" s="456"/>
      <c r="NYI14" s="456"/>
      <c r="NYJ14" s="456"/>
      <c r="NYK14" s="456"/>
      <c r="NYL14" s="456"/>
      <c r="NYM14" s="456"/>
      <c r="NYN14" s="456"/>
      <c r="NYO14" s="456"/>
      <c r="NYP14" s="456"/>
      <c r="NYQ14" s="456"/>
      <c r="NYR14" s="456"/>
      <c r="NYS14" s="456"/>
      <c r="NYT14" s="456"/>
      <c r="NYU14" s="456"/>
      <c r="NYV14" s="456"/>
      <c r="NYW14" s="456"/>
      <c r="NYX14" s="456"/>
      <c r="NYY14" s="456"/>
      <c r="NYZ14" s="456"/>
      <c r="NZA14" s="456"/>
      <c r="NZB14" s="456"/>
      <c r="NZC14" s="456"/>
      <c r="NZD14" s="456"/>
      <c r="NZE14" s="456"/>
      <c r="NZF14" s="456"/>
      <c r="NZG14" s="456"/>
      <c r="NZH14" s="456"/>
      <c r="NZI14" s="456"/>
      <c r="NZJ14" s="456"/>
      <c r="NZK14" s="456"/>
      <c r="NZL14" s="456"/>
      <c r="NZM14" s="456"/>
      <c r="NZN14" s="456"/>
      <c r="NZO14" s="456"/>
      <c r="NZP14" s="456"/>
      <c r="NZQ14" s="456"/>
      <c r="NZR14" s="456"/>
      <c r="NZS14" s="456"/>
      <c r="NZT14" s="456"/>
      <c r="NZU14" s="456"/>
      <c r="NZV14" s="456"/>
      <c r="NZW14" s="456"/>
      <c r="NZX14" s="456"/>
      <c r="NZY14" s="456"/>
      <c r="NZZ14" s="456"/>
      <c r="OAA14" s="456"/>
      <c r="OAB14" s="456"/>
      <c r="OAC14" s="456"/>
      <c r="OAD14" s="456"/>
      <c r="OAE14" s="456"/>
      <c r="OAF14" s="456"/>
      <c r="OAG14" s="456"/>
      <c r="OAH14" s="456"/>
      <c r="OAI14" s="456"/>
      <c r="OAJ14" s="456"/>
      <c r="OAK14" s="456"/>
      <c r="OAL14" s="456"/>
      <c r="OAM14" s="456"/>
      <c r="OAN14" s="456"/>
      <c r="OAO14" s="456"/>
      <c r="OAP14" s="456"/>
      <c r="OAQ14" s="456"/>
      <c r="OAR14" s="456"/>
      <c r="OAS14" s="456"/>
      <c r="OAT14" s="456"/>
      <c r="OAU14" s="456"/>
      <c r="OAV14" s="456"/>
      <c r="OAW14" s="456"/>
      <c r="OAX14" s="456"/>
      <c r="OAY14" s="456"/>
      <c r="OAZ14" s="456"/>
      <c r="OBA14" s="456"/>
      <c r="OBB14" s="456"/>
      <c r="OBC14" s="456"/>
      <c r="OBD14" s="456"/>
      <c r="OBE14" s="456"/>
      <c r="OBF14" s="456"/>
      <c r="OBG14" s="456"/>
      <c r="OBH14" s="456"/>
      <c r="OBI14" s="456"/>
      <c r="OBJ14" s="456"/>
      <c r="OBK14" s="456"/>
      <c r="OBL14" s="456"/>
      <c r="OBM14" s="456"/>
      <c r="OBN14" s="456"/>
      <c r="OBO14" s="456"/>
      <c r="OBP14" s="456"/>
      <c r="OBQ14" s="456"/>
      <c r="OBR14" s="456"/>
      <c r="OBS14" s="456"/>
      <c r="OBT14" s="456"/>
      <c r="OBU14" s="456"/>
      <c r="OBV14" s="456"/>
      <c r="OBW14" s="456"/>
      <c r="OBX14" s="456"/>
      <c r="OBY14" s="456"/>
      <c r="OBZ14" s="456"/>
      <c r="OCA14" s="456"/>
      <c r="OCB14" s="456"/>
      <c r="OCC14" s="456"/>
      <c r="OCD14" s="456"/>
      <c r="OCE14" s="456"/>
      <c r="OCF14" s="456"/>
      <c r="OCG14" s="456"/>
      <c r="OCH14" s="456"/>
      <c r="OCI14" s="456"/>
      <c r="OCJ14" s="456"/>
      <c r="OCK14" s="456"/>
      <c r="OCL14" s="456"/>
      <c r="OCM14" s="456"/>
      <c r="OCN14" s="456"/>
      <c r="OCO14" s="456"/>
      <c r="OCP14" s="456"/>
      <c r="OCQ14" s="456"/>
      <c r="OCR14" s="456"/>
      <c r="OCS14" s="456"/>
      <c r="OCT14" s="456"/>
      <c r="OCU14" s="456"/>
      <c r="OCV14" s="456"/>
      <c r="OCW14" s="456"/>
      <c r="OCX14" s="456"/>
      <c r="OCY14" s="456"/>
      <c r="OCZ14" s="456"/>
      <c r="ODA14" s="456"/>
      <c r="ODB14" s="456"/>
      <c r="ODC14" s="456"/>
      <c r="ODD14" s="456"/>
      <c r="ODE14" s="456"/>
      <c r="ODF14" s="456"/>
      <c r="ODG14" s="456"/>
      <c r="ODH14" s="456"/>
      <c r="ODI14" s="456"/>
      <c r="ODJ14" s="456"/>
      <c r="ODK14" s="456"/>
      <c r="ODL14" s="456"/>
      <c r="ODM14" s="456"/>
      <c r="ODN14" s="456"/>
      <c r="ODO14" s="456"/>
      <c r="ODP14" s="456"/>
      <c r="ODQ14" s="456"/>
      <c r="ODR14" s="456"/>
      <c r="ODS14" s="456"/>
      <c r="ODT14" s="456"/>
      <c r="ODU14" s="456"/>
      <c r="ODV14" s="456"/>
      <c r="ODW14" s="456"/>
      <c r="ODX14" s="456"/>
      <c r="ODY14" s="456"/>
      <c r="ODZ14" s="456"/>
      <c r="OEA14" s="456"/>
      <c r="OEB14" s="456"/>
      <c r="OEC14" s="456"/>
      <c r="OED14" s="456"/>
      <c r="OEE14" s="456"/>
      <c r="OEF14" s="456"/>
      <c r="OEG14" s="456"/>
      <c r="OEH14" s="456"/>
      <c r="OEI14" s="456"/>
      <c r="OEJ14" s="456"/>
      <c r="OEK14" s="456"/>
      <c r="OEL14" s="456"/>
      <c r="OEM14" s="456"/>
      <c r="OEN14" s="456"/>
      <c r="OEO14" s="456"/>
      <c r="OEP14" s="456"/>
      <c r="OEQ14" s="456"/>
      <c r="OER14" s="456"/>
      <c r="OES14" s="456"/>
      <c r="OET14" s="456"/>
      <c r="OEU14" s="456"/>
      <c r="OEV14" s="456"/>
      <c r="OEW14" s="456"/>
      <c r="OEX14" s="456"/>
      <c r="OEY14" s="456"/>
      <c r="OEZ14" s="456"/>
      <c r="OFA14" s="456"/>
      <c r="OFB14" s="456"/>
      <c r="OFC14" s="456"/>
      <c r="OFD14" s="456"/>
      <c r="OFE14" s="456"/>
      <c r="OFF14" s="456"/>
      <c r="OFG14" s="456"/>
      <c r="OFH14" s="456"/>
      <c r="OFI14" s="456"/>
      <c r="OFJ14" s="456"/>
      <c r="OFK14" s="456"/>
      <c r="OFL14" s="456"/>
      <c r="OFM14" s="456"/>
      <c r="OFN14" s="456"/>
      <c r="OFO14" s="456"/>
      <c r="OFP14" s="456"/>
      <c r="OFQ14" s="456"/>
      <c r="OFR14" s="456"/>
      <c r="OFS14" s="456"/>
      <c r="OFT14" s="456"/>
      <c r="OFU14" s="456"/>
      <c r="OFV14" s="456"/>
      <c r="OFW14" s="456"/>
      <c r="OFX14" s="456"/>
      <c r="OFY14" s="456"/>
      <c r="OFZ14" s="456"/>
      <c r="OGA14" s="456"/>
      <c r="OGB14" s="456"/>
      <c r="OGC14" s="456"/>
      <c r="OGD14" s="456"/>
      <c r="OGE14" s="456"/>
      <c r="OGF14" s="456"/>
      <c r="OGG14" s="456"/>
      <c r="OGH14" s="456"/>
      <c r="OGI14" s="456"/>
      <c r="OGJ14" s="456"/>
      <c r="OGK14" s="456"/>
      <c r="OGL14" s="456"/>
      <c r="OGM14" s="456"/>
      <c r="OGN14" s="456"/>
      <c r="OGO14" s="456"/>
      <c r="OGP14" s="456"/>
      <c r="OGQ14" s="456"/>
      <c r="OGR14" s="456"/>
      <c r="OGS14" s="456"/>
      <c r="OGT14" s="456"/>
      <c r="OGU14" s="456"/>
      <c r="OGV14" s="456"/>
      <c r="OGW14" s="456"/>
      <c r="OGX14" s="456"/>
      <c r="OGY14" s="456"/>
      <c r="OGZ14" s="456"/>
      <c r="OHA14" s="456"/>
      <c r="OHB14" s="456"/>
      <c r="OHC14" s="456"/>
      <c r="OHD14" s="456"/>
      <c r="OHE14" s="456"/>
      <c r="OHF14" s="456"/>
      <c r="OHG14" s="456"/>
      <c r="OHH14" s="456"/>
      <c r="OHI14" s="456"/>
      <c r="OHJ14" s="456"/>
      <c r="OHK14" s="456"/>
      <c r="OHL14" s="456"/>
      <c r="OHM14" s="456"/>
      <c r="OHN14" s="456"/>
      <c r="OHO14" s="456"/>
      <c r="OHP14" s="456"/>
      <c r="OHQ14" s="456"/>
      <c r="OHR14" s="456"/>
      <c r="OHS14" s="456"/>
      <c r="OHT14" s="456"/>
      <c r="OHU14" s="456"/>
      <c r="OHV14" s="456"/>
      <c r="OHW14" s="456"/>
      <c r="OHX14" s="456"/>
      <c r="OHY14" s="456"/>
      <c r="OHZ14" s="456"/>
      <c r="OIA14" s="456"/>
      <c r="OIB14" s="456"/>
      <c r="OIC14" s="456"/>
      <c r="OID14" s="456"/>
      <c r="OIE14" s="456"/>
      <c r="OIF14" s="456"/>
      <c r="OIG14" s="456"/>
      <c r="OIH14" s="456"/>
      <c r="OII14" s="456"/>
      <c r="OIJ14" s="456"/>
      <c r="OIK14" s="456"/>
      <c r="OIL14" s="456"/>
      <c r="OIM14" s="456"/>
      <c r="OIN14" s="456"/>
      <c r="OIO14" s="456"/>
      <c r="OIP14" s="456"/>
      <c r="OIQ14" s="456"/>
      <c r="OIR14" s="456"/>
      <c r="OIS14" s="456"/>
      <c r="OIT14" s="456"/>
      <c r="OIU14" s="456"/>
      <c r="OIV14" s="456"/>
      <c r="OIW14" s="456"/>
      <c r="OIX14" s="456"/>
      <c r="OIY14" s="456"/>
      <c r="OIZ14" s="456"/>
      <c r="OJA14" s="456"/>
      <c r="OJB14" s="456"/>
      <c r="OJC14" s="456"/>
      <c r="OJD14" s="456"/>
      <c r="OJE14" s="456"/>
      <c r="OJF14" s="456"/>
      <c r="OJG14" s="456"/>
      <c r="OJH14" s="456"/>
      <c r="OJI14" s="456"/>
      <c r="OJJ14" s="456"/>
      <c r="OJK14" s="456"/>
      <c r="OJL14" s="456"/>
      <c r="OJM14" s="456"/>
      <c r="OJN14" s="456"/>
      <c r="OJO14" s="456"/>
      <c r="OJP14" s="456"/>
      <c r="OJQ14" s="456"/>
      <c r="OJR14" s="456"/>
      <c r="OJS14" s="456"/>
      <c r="OJT14" s="456"/>
      <c r="OJU14" s="456"/>
      <c r="OJV14" s="456"/>
      <c r="OJW14" s="456"/>
      <c r="OJX14" s="456"/>
      <c r="OJY14" s="456"/>
      <c r="OJZ14" s="456"/>
      <c r="OKA14" s="456"/>
      <c r="OKB14" s="456"/>
      <c r="OKC14" s="456"/>
      <c r="OKD14" s="456"/>
      <c r="OKE14" s="456"/>
      <c r="OKF14" s="456"/>
      <c r="OKG14" s="456"/>
      <c r="OKH14" s="456"/>
      <c r="OKI14" s="456"/>
      <c r="OKJ14" s="456"/>
      <c r="OKK14" s="456"/>
      <c r="OKL14" s="456"/>
      <c r="OKM14" s="456"/>
      <c r="OKN14" s="456"/>
      <c r="OKO14" s="456"/>
      <c r="OKP14" s="456"/>
      <c r="OKQ14" s="456"/>
      <c r="OKR14" s="456"/>
      <c r="OKS14" s="456"/>
      <c r="OKT14" s="456"/>
      <c r="OKU14" s="456"/>
      <c r="OKV14" s="456"/>
      <c r="OKW14" s="456"/>
      <c r="OKX14" s="456"/>
      <c r="OKY14" s="456"/>
      <c r="OKZ14" s="456"/>
      <c r="OLA14" s="456"/>
      <c r="OLB14" s="456"/>
      <c r="OLC14" s="456"/>
      <c r="OLD14" s="456"/>
      <c r="OLE14" s="456"/>
      <c r="OLF14" s="456"/>
      <c r="OLG14" s="456"/>
      <c r="OLH14" s="456"/>
      <c r="OLI14" s="456"/>
      <c r="OLJ14" s="456"/>
      <c r="OLK14" s="456"/>
      <c r="OLL14" s="456"/>
      <c r="OLM14" s="456"/>
      <c r="OLN14" s="456"/>
      <c r="OLO14" s="456"/>
      <c r="OLP14" s="456"/>
      <c r="OLQ14" s="456"/>
      <c r="OLR14" s="456"/>
      <c r="OLS14" s="456"/>
      <c r="OLT14" s="456"/>
      <c r="OLU14" s="456"/>
      <c r="OLV14" s="456"/>
      <c r="OLW14" s="456"/>
      <c r="OLX14" s="456"/>
      <c r="OLY14" s="456"/>
      <c r="OLZ14" s="456"/>
      <c r="OMA14" s="456"/>
      <c r="OMB14" s="456"/>
      <c r="OMC14" s="456"/>
      <c r="OMD14" s="456"/>
      <c r="OME14" s="456"/>
      <c r="OMF14" s="456"/>
      <c r="OMG14" s="456"/>
      <c r="OMH14" s="456"/>
      <c r="OMI14" s="456"/>
      <c r="OMJ14" s="456"/>
      <c r="OMK14" s="456"/>
      <c r="OML14" s="456"/>
      <c r="OMM14" s="456"/>
      <c r="OMN14" s="456"/>
      <c r="OMO14" s="456"/>
      <c r="OMP14" s="456"/>
      <c r="OMQ14" s="456"/>
      <c r="OMR14" s="456"/>
      <c r="OMS14" s="456"/>
      <c r="OMT14" s="456"/>
      <c r="OMU14" s="456"/>
      <c r="OMV14" s="456"/>
      <c r="OMW14" s="456"/>
      <c r="OMX14" s="456"/>
      <c r="OMY14" s="456"/>
      <c r="OMZ14" s="456"/>
      <c r="ONA14" s="456"/>
      <c r="ONB14" s="456"/>
      <c r="ONC14" s="456"/>
      <c r="OND14" s="456"/>
      <c r="ONE14" s="456"/>
      <c r="ONF14" s="456"/>
      <c r="ONG14" s="456"/>
      <c r="ONH14" s="456"/>
      <c r="ONI14" s="456"/>
      <c r="ONJ14" s="456"/>
      <c r="ONK14" s="456"/>
      <c r="ONL14" s="456"/>
      <c r="ONM14" s="456"/>
      <c r="ONN14" s="456"/>
      <c r="ONO14" s="456"/>
      <c r="ONP14" s="456"/>
      <c r="ONQ14" s="456"/>
      <c r="ONR14" s="456"/>
      <c r="ONS14" s="456"/>
      <c r="ONT14" s="456"/>
      <c r="ONU14" s="456"/>
      <c r="ONV14" s="456"/>
      <c r="ONW14" s="456"/>
      <c r="ONX14" s="456"/>
      <c r="ONY14" s="456"/>
      <c r="ONZ14" s="456"/>
      <c r="OOA14" s="456"/>
      <c r="OOB14" s="456"/>
      <c r="OOC14" s="456"/>
      <c r="OOD14" s="456"/>
      <c r="OOE14" s="456"/>
      <c r="OOF14" s="456"/>
      <c r="OOG14" s="456"/>
      <c r="OOH14" s="456"/>
      <c r="OOI14" s="456"/>
      <c r="OOJ14" s="456"/>
      <c r="OOK14" s="456"/>
      <c r="OOL14" s="456"/>
      <c r="OOM14" s="456"/>
      <c r="OON14" s="456"/>
      <c r="OOO14" s="456"/>
      <c r="OOP14" s="456"/>
      <c r="OOQ14" s="456"/>
      <c r="OOR14" s="456"/>
      <c r="OOS14" s="456"/>
      <c r="OOT14" s="456"/>
      <c r="OOU14" s="456"/>
      <c r="OOV14" s="456"/>
      <c r="OOW14" s="456"/>
      <c r="OOX14" s="456"/>
      <c r="OOY14" s="456"/>
      <c r="OOZ14" s="456"/>
      <c r="OPA14" s="456"/>
      <c r="OPB14" s="456"/>
      <c r="OPC14" s="456"/>
      <c r="OPD14" s="456"/>
      <c r="OPE14" s="456"/>
      <c r="OPF14" s="456"/>
      <c r="OPG14" s="456"/>
      <c r="OPH14" s="456"/>
      <c r="OPI14" s="456"/>
      <c r="OPJ14" s="456"/>
      <c r="OPK14" s="456"/>
      <c r="OPL14" s="456"/>
      <c r="OPM14" s="456"/>
      <c r="OPN14" s="456"/>
      <c r="OPO14" s="456"/>
      <c r="OPP14" s="456"/>
      <c r="OPQ14" s="456"/>
      <c r="OPR14" s="456"/>
      <c r="OPS14" s="456"/>
      <c r="OPT14" s="456"/>
      <c r="OPU14" s="456"/>
      <c r="OPV14" s="456"/>
      <c r="OPW14" s="456"/>
      <c r="OPX14" s="456"/>
      <c r="OPY14" s="456"/>
      <c r="OPZ14" s="456"/>
      <c r="OQA14" s="456"/>
      <c r="OQB14" s="456"/>
      <c r="OQC14" s="456"/>
      <c r="OQD14" s="456"/>
      <c r="OQE14" s="456"/>
      <c r="OQF14" s="456"/>
      <c r="OQG14" s="456"/>
      <c r="OQH14" s="456"/>
      <c r="OQI14" s="456"/>
      <c r="OQJ14" s="456"/>
      <c r="OQK14" s="456"/>
      <c r="OQL14" s="456"/>
      <c r="OQM14" s="456"/>
      <c r="OQN14" s="456"/>
      <c r="OQO14" s="456"/>
      <c r="OQP14" s="456"/>
      <c r="OQQ14" s="456"/>
      <c r="OQR14" s="456"/>
      <c r="OQS14" s="456"/>
      <c r="OQT14" s="456"/>
      <c r="OQU14" s="456"/>
      <c r="OQV14" s="456"/>
      <c r="OQW14" s="456"/>
      <c r="OQX14" s="456"/>
      <c r="OQY14" s="456"/>
      <c r="OQZ14" s="456"/>
      <c r="ORA14" s="456"/>
      <c r="ORB14" s="456"/>
      <c r="ORC14" s="456"/>
      <c r="ORD14" s="456"/>
      <c r="ORE14" s="456"/>
      <c r="ORF14" s="456"/>
      <c r="ORG14" s="456"/>
      <c r="ORH14" s="456"/>
      <c r="ORI14" s="456"/>
      <c r="ORJ14" s="456"/>
      <c r="ORK14" s="456"/>
      <c r="ORL14" s="456"/>
      <c r="ORM14" s="456"/>
      <c r="ORN14" s="456"/>
      <c r="ORO14" s="456"/>
      <c r="ORP14" s="456"/>
      <c r="ORQ14" s="456"/>
      <c r="ORR14" s="456"/>
      <c r="ORS14" s="456"/>
      <c r="ORT14" s="456"/>
      <c r="ORU14" s="456"/>
      <c r="ORV14" s="456"/>
      <c r="ORW14" s="456"/>
      <c r="ORX14" s="456"/>
      <c r="ORY14" s="456"/>
      <c r="ORZ14" s="456"/>
      <c r="OSA14" s="456"/>
      <c r="OSB14" s="456"/>
      <c r="OSC14" s="456"/>
      <c r="OSD14" s="456"/>
      <c r="OSE14" s="456"/>
      <c r="OSF14" s="456"/>
      <c r="OSG14" s="456"/>
      <c r="OSH14" s="456"/>
      <c r="OSI14" s="456"/>
      <c r="OSJ14" s="456"/>
      <c r="OSK14" s="456"/>
      <c r="OSL14" s="456"/>
      <c r="OSM14" s="456"/>
      <c r="OSN14" s="456"/>
      <c r="OSO14" s="456"/>
      <c r="OSP14" s="456"/>
      <c r="OSQ14" s="456"/>
      <c r="OSR14" s="456"/>
      <c r="OSS14" s="456"/>
      <c r="OST14" s="456"/>
      <c r="OSU14" s="456"/>
      <c r="OSV14" s="456"/>
      <c r="OSW14" s="456"/>
      <c r="OSX14" s="456"/>
      <c r="OSY14" s="456"/>
      <c r="OSZ14" s="456"/>
      <c r="OTA14" s="456"/>
      <c r="OTB14" s="456"/>
      <c r="OTC14" s="456"/>
      <c r="OTD14" s="456"/>
      <c r="OTE14" s="456"/>
      <c r="OTF14" s="456"/>
      <c r="OTG14" s="456"/>
      <c r="OTH14" s="456"/>
      <c r="OTI14" s="456"/>
      <c r="OTJ14" s="456"/>
      <c r="OTK14" s="456"/>
      <c r="OTL14" s="456"/>
      <c r="OTM14" s="456"/>
      <c r="OTN14" s="456"/>
      <c r="OTO14" s="456"/>
      <c r="OTP14" s="456"/>
      <c r="OTQ14" s="456"/>
      <c r="OTR14" s="456"/>
      <c r="OTS14" s="456"/>
      <c r="OTT14" s="456"/>
      <c r="OTU14" s="456"/>
      <c r="OTV14" s="456"/>
      <c r="OTW14" s="456"/>
      <c r="OTX14" s="456"/>
      <c r="OTY14" s="456"/>
      <c r="OTZ14" s="456"/>
      <c r="OUA14" s="456"/>
      <c r="OUB14" s="456"/>
      <c r="OUC14" s="456"/>
      <c r="OUD14" s="456"/>
      <c r="OUE14" s="456"/>
      <c r="OUF14" s="456"/>
      <c r="OUG14" s="456"/>
      <c r="OUH14" s="456"/>
      <c r="OUI14" s="456"/>
      <c r="OUJ14" s="456"/>
      <c r="OUK14" s="456"/>
      <c r="OUL14" s="456"/>
      <c r="OUM14" s="456"/>
      <c r="OUN14" s="456"/>
      <c r="OUO14" s="456"/>
      <c r="OUP14" s="456"/>
      <c r="OUQ14" s="456"/>
      <c r="OUR14" s="456"/>
      <c r="OUS14" s="456"/>
      <c r="OUT14" s="456"/>
      <c r="OUU14" s="456"/>
      <c r="OUV14" s="456"/>
      <c r="OUW14" s="456"/>
      <c r="OUX14" s="456"/>
      <c r="OUY14" s="456"/>
      <c r="OUZ14" s="456"/>
      <c r="OVA14" s="456"/>
      <c r="OVB14" s="456"/>
      <c r="OVC14" s="456"/>
      <c r="OVD14" s="456"/>
      <c r="OVE14" s="456"/>
      <c r="OVF14" s="456"/>
      <c r="OVG14" s="456"/>
      <c r="OVH14" s="456"/>
      <c r="OVI14" s="456"/>
      <c r="OVJ14" s="456"/>
      <c r="OVK14" s="456"/>
      <c r="OVL14" s="456"/>
      <c r="OVM14" s="456"/>
      <c r="OVN14" s="456"/>
      <c r="OVO14" s="456"/>
      <c r="OVP14" s="456"/>
      <c r="OVQ14" s="456"/>
      <c r="OVR14" s="456"/>
      <c r="OVS14" s="456"/>
      <c r="OVT14" s="456"/>
      <c r="OVU14" s="456"/>
      <c r="OVV14" s="456"/>
      <c r="OVW14" s="456"/>
      <c r="OVX14" s="456"/>
      <c r="OVY14" s="456"/>
      <c r="OVZ14" s="456"/>
      <c r="OWA14" s="456"/>
      <c r="OWB14" s="456"/>
      <c r="OWC14" s="456"/>
      <c r="OWD14" s="456"/>
      <c r="OWE14" s="456"/>
      <c r="OWF14" s="456"/>
      <c r="OWG14" s="456"/>
      <c r="OWH14" s="456"/>
      <c r="OWI14" s="456"/>
      <c r="OWJ14" s="456"/>
      <c r="OWK14" s="456"/>
      <c r="OWL14" s="456"/>
      <c r="OWM14" s="456"/>
      <c r="OWN14" s="456"/>
      <c r="OWO14" s="456"/>
      <c r="OWP14" s="456"/>
      <c r="OWQ14" s="456"/>
      <c r="OWR14" s="456"/>
      <c r="OWS14" s="456"/>
      <c r="OWT14" s="456"/>
      <c r="OWU14" s="456"/>
      <c r="OWV14" s="456"/>
      <c r="OWW14" s="456"/>
      <c r="OWX14" s="456"/>
      <c r="OWY14" s="456"/>
      <c r="OWZ14" s="456"/>
      <c r="OXA14" s="456"/>
      <c r="OXB14" s="456"/>
      <c r="OXC14" s="456"/>
      <c r="OXD14" s="456"/>
      <c r="OXE14" s="456"/>
      <c r="OXF14" s="456"/>
      <c r="OXG14" s="456"/>
      <c r="OXH14" s="456"/>
      <c r="OXI14" s="456"/>
      <c r="OXJ14" s="456"/>
      <c r="OXK14" s="456"/>
      <c r="OXL14" s="456"/>
      <c r="OXM14" s="456"/>
      <c r="OXN14" s="456"/>
      <c r="OXO14" s="456"/>
      <c r="OXP14" s="456"/>
      <c r="OXQ14" s="456"/>
      <c r="OXR14" s="456"/>
      <c r="OXS14" s="456"/>
      <c r="OXT14" s="456"/>
      <c r="OXU14" s="456"/>
      <c r="OXV14" s="456"/>
      <c r="OXW14" s="456"/>
      <c r="OXX14" s="456"/>
      <c r="OXY14" s="456"/>
      <c r="OXZ14" s="456"/>
      <c r="OYA14" s="456"/>
      <c r="OYB14" s="456"/>
      <c r="OYC14" s="456"/>
      <c r="OYD14" s="456"/>
      <c r="OYE14" s="456"/>
      <c r="OYF14" s="456"/>
      <c r="OYG14" s="456"/>
      <c r="OYH14" s="456"/>
      <c r="OYI14" s="456"/>
      <c r="OYJ14" s="456"/>
      <c r="OYK14" s="456"/>
      <c r="OYL14" s="456"/>
      <c r="OYM14" s="456"/>
      <c r="OYN14" s="456"/>
      <c r="OYO14" s="456"/>
      <c r="OYP14" s="456"/>
      <c r="OYQ14" s="456"/>
      <c r="OYR14" s="456"/>
      <c r="OYS14" s="456"/>
      <c r="OYT14" s="456"/>
      <c r="OYU14" s="456"/>
      <c r="OYV14" s="456"/>
      <c r="OYW14" s="456"/>
      <c r="OYX14" s="456"/>
      <c r="OYY14" s="456"/>
      <c r="OYZ14" s="456"/>
      <c r="OZA14" s="456"/>
      <c r="OZB14" s="456"/>
      <c r="OZC14" s="456"/>
      <c r="OZD14" s="456"/>
      <c r="OZE14" s="456"/>
      <c r="OZF14" s="456"/>
      <c r="OZG14" s="456"/>
      <c r="OZH14" s="456"/>
      <c r="OZI14" s="456"/>
      <c r="OZJ14" s="456"/>
      <c r="OZK14" s="456"/>
      <c r="OZL14" s="456"/>
      <c r="OZM14" s="456"/>
      <c r="OZN14" s="456"/>
      <c r="OZO14" s="456"/>
      <c r="OZP14" s="456"/>
      <c r="OZQ14" s="456"/>
      <c r="OZR14" s="456"/>
      <c r="OZS14" s="456"/>
      <c r="OZT14" s="456"/>
      <c r="OZU14" s="456"/>
      <c r="OZV14" s="456"/>
      <c r="OZW14" s="456"/>
      <c r="OZX14" s="456"/>
      <c r="OZY14" s="456"/>
      <c r="OZZ14" s="456"/>
      <c r="PAA14" s="456"/>
      <c r="PAB14" s="456"/>
      <c r="PAC14" s="456"/>
      <c r="PAD14" s="456"/>
      <c r="PAE14" s="456"/>
      <c r="PAF14" s="456"/>
      <c r="PAG14" s="456"/>
      <c r="PAH14" s="456"/>
      <c r="PAI14" s="456"/>
      <c r="PAJ14" s="456"/>
      <c r="PAK14" s="456"/>
      <c r="PAL14" s="456"/>
      <c r="PAM14" s="456"/>
      <c r="PAN14" s="456"/>
      <c r="PAO14" s="456"/>
      <c r="PAP14" s="456"/>
      <c r="PAQ14" s="456"/>
      <c r="PAR14" s="456"/>
      <c r="PAS14" s="456"/>
      <c r="PAT14" s="456"/>
      <c r="PAU14" s="456"/>
      <c r="PAV14" s="456"/>
      <c r="PAW14" s="456"/>
      <c r="PAX14" s="456"/>
      <c r="PAY14" s="456"/>
      <c r="PAZ14" s="456"/>
      <c r="PBA14" s="456"/>
      <c r="PBB14" s="456"/>
      <c r="PBC14" s="456"/>
      <c r="PBD14" s="456"/>
      <c r="PBE14" s="456"/>
      <c r="PBF14" s="456"/>
      <c r="PBG14" s="456"/>
      <c r="PBH14" s="456"/>
      <c r="PBI14" s="456"/>
      <c r="PBJ14" s="456"/>
      <c r="PBK14" s="456"/>
      <c r="PBL14" s="456"/>
      <c r="PBM14" s="456"/>
      <c r="PBN14" s="456"/>
      <c r="PBO14" s="456"/>
      <c r="PBP14" s="456"/>
      <c r="PBQ14" s="456"/>
      <c r="PBR14" s="456"/>
      <c r="PBS14" s="456"/>
      <c r="PBT14" s="456"/>
      <c r="PBU14" s="456"/>
      <c r="PBV14" s="456"/>
      <c r="PBW14" s="456"/>
      <c r="PBX14" s="456"/>
      <c r="PBY14" s="456"/>
      <c r="PBZ14" s="456"/>
      <c r="PCA14" s="456"/>
      <c r="PCB14" s="456"/>
      <c r="PCC14" s="456"/>
      <c r="PCD14" s="456"/>
      <c r="PCE14" s="456"/>
      <c r="PCF14" s="456"/>
      <c r="PCG14" s="456"/>
      <c r="PCH14" s="456"/>
      <c r="PCI14" s="456"/>
      <c r="PCJ14" s="456"/>
      <c r="PCK14" s="456"/>
      <c r="PCL14" s="456"/>
      <c r="PCM14" s="456"/>
      <c r="PCN14" s="456"/>
      <c r="PCO14" s="456"/>
      <c r="PCP14" s="456"/>
      <c r="PCQ14" s="456"/>
      <c r="PCR14" s="456"/>
      <c r="PCS14" s="456"/>
      <c r="PCT14" s="456"/>
      <c r="PCU14" s="456"/>
      <c r="PCV14" s="456"/>
      <c r="PCW14" s="456"/>
      <c r="PCX14" s="456"/>
      <c r="PCY14" s="456"/>
      <c r="PCZ14" s="456"/>
      <c r="PDA14" s="456"/>
      <c r="PDB14" s="456"/>
      <c r="PDC14" s="456"/>
      <c r="PDD14" s="456"/>
      <c r="PDE14" s="456"/>
      <c r="PDF14" s="456"/>
      <c r="PDG14" s="456"/>
      <c r="PDH14" s="456"/>
      <c r="PDI14" s="456"/>
      <c r="PDJ14" s="456"/>
      <c r="PDK14" s="456"/>
      <c r="PDL14" s="456"/>
      <c r="PDM14" s="456"/>
      <c r="PDN14" s="456"/>
      <c r="PDO14" s="456"/>
      <c r="PDP14" s="456"/>
      <c r="PDQ14" s="456"/>
      <c r="PDR14" s="456"/>
      <c r="PDS14" s="456"/>
      <c r="PDT14" s="456"/>
      <c r="PDU14" s="456"/>
      <c r="PDV14" s="456"/>
      <c r="PDW14" s="456"/>
      <c r="PDX14" s="456"/>
      <c r="PDY14" s="456"/>
      <c r="PDZ14" s="456"/>
      <c r="PEA14" s="456"/>
      <c r="PEB14" s="456"/>
      <c r="PEC14" s="456"/>
      <c r="PED14" s="456"/>
      <c r="PEE14" s="456"/>
      <c r="PEF14" s="456"/>
      <c r="PEG14" s="456"/>
      <c r="PEH14" s="456"/>
      <c r="PEI14" s="456"/>
      <c r="PEJ14" s="456"/>
      <c r="PEK14" s="456"/>
      <c r="PEL14" s="456"/>
      <c r="PEM14" s="456"/>
      <c r="PEN14" s="456"/>
      <c r="PEO14" s="456"/>
      <c r="PEP14" s="456"/>
      <c r="PEQ14" s="456"/>
      <c r="PER14" s="456"/>
      <c r="PES14" s="456"/>
      <c r="PET14" s="456"/>
      <c r="PEU14" s="456"/>
      <c r="PEV14" s="456"/>
      <c r="PEW14" s="456"/>
      <c r="PEX14" s="456"/>
      <c r="PEY14" s="456"/>
      <c r="PEZ14" s="456"/>
      <c r="PFA14" s="456"/>
      <c r="PFB14" s="456"/>
      <c r="PFC14" s="456"/>
      <c r="PFD14" s="456"/>
      <c r="PFE14" s="456"/>
      <c r="PFF14" s="456"/>
      <c r="PFG14" s="456"/>
      <c r="PFH14" s="456"/>
      <c r="PFI14" s="456"/>
      <c r="PFJ14" s="456"/>
      <c r="PFK14" s="456"/>
      <c r="PFL14" s="456"/>
      <c r="PFM14" s="456"/>
      <c r="PFN14" s="456"/>
      <c r="PFO14" s="456"/>
      <c r="PFP14" s="456"/>
      <c r="PFQ14" s="456"/>
      <c r="PFR14" s="456"/>
      <c r="PFS14" s="456"/>
      <c r="PFT14" s="456"/>
      <c r="PFU14" s="456"/>
      <c r="PFV14" s="456"/>
      <c r="PFW14" s="456"/>
      <c r="PFX14" s="456"/>
      <c r="PFY14" s="456"/>
      <c r="PFZ14" s="456"/>
      <c r="PGA14" s="456"/>
      <c r="PGB14" s="456"/>
      <c r="PGC14" s="456"/>
      <c r="PGD14" s="456"/>
      <c r="PGE14" s="456"/>
      <c r="PGF14" s="456"/>
      <c r="PGG14" s="456"/>
      <c r="PGH14" s="456"/>
      <c r="PGI14" s="456"/>
      <c r="PGJ14" s="456"/>
      <c r="PGK14" s="456"/>
      <c r="PGL14" s="456"/>
      <c r="PGM14" s="456"/>
      <c r="PGN14" s="456"/>
      <c r="PGO14" s="456"/>
      <c r="PGP14" s="456"/>
      <c r="PGQ14" s="456"/>
      <c r="PGR14" s="456"/>
      <c r="PGS14" s="456"/>
      <c r="PGT14" s="456"/>
      <c r="PGU14" s="456"/>
      <c r="PGV14" s="456"/>
      <c r="PGW14" s="456"/>
      <c r="PGX14" s="456"/>
      <c r="PGY14" s="456"/>
      <c r="PGZ14" s="456"/>
      <c r="PHA14" s="456"/>
      <c r="PHB14" s="456"/>
      <c r="PHC14" s="456"/>
      <c r="PHD14" s="456"/>
      <c r="PHE14" s="456"/>
      <c r="PHF14" s="456"/>
      <c r="PHG14" s="456"/>
      <c r="PHH14" s="456"/>
      <c r="PHI14" s="456"/>
      <c r="PHJ14" s="456"/>
      <c r="PHK14" s="456"/>
      <c r="PHL14" s="456"/>
      <c r="PHM14" s="456"/>
      <c r="PHN14" s="456"/>
      <c r="PHO14" s="456"/>
      <c r="PHP14" s="456"/>
      <c r="PHQ14" s="456"/>
      <c r="PHR14" s="456"/>
      <c r="PHS14" s="456"/>
      <c r="PHT14" s="456"/>
      <c r="PHU14" s="456"/>
      <c r="PHV14" s="456"/>
      <c r="PHW14" s="456"/>
      <c r="PHX14" s="456"/>
      <c r="PHY14" s="456"/>
      <c r="PHZ14" s="456"/>
      <c r="PIA14" s="456"/>
      <c r="PIB14" s="456"/>
      <c r="PIC14" s="456"/>
      <c r="PID14" s="456"/>
      <c r="PIE14" s="456"/>
      <c r="PIF14" s="456"/>
      <c r="PIG14" s="456"/>
      <c r="PIH14" s="456"/>
      <c r="PII14" s="456"/>
      <c r="PIJ14" s="456"/>
      <c r="PIK14" s="456"/>
      <c r="PIL14" s="456"/>
      <c r="PIM14" s="456"/>
      <c r="PIN14" s="456"/>
      <c r="PIO14" s="456"/>
      <c r="PIP14" s="456"/>
      <c r="PIQ14" s="456"/>
      <c r="PIR14" s="456"/>
      <c r="PIS14" s="456"/>
      <c r="PIT14" s="456"/>
      <c r="PIU14" s="456"/>
      <c r="PIV14" s="456"/>
      <c r="PIW14" s="456"/>
      <c r="PIX14" s="456"/>
      <c r="PIY14" s="456"/>
      <c r="PIZ14" s="456"/>
      <c r="PJA14" s="456"/>
      <c r="PJB14" s="456"/>
      <c r="PJC14" s="456"/>
      <c r="PJD14" s="456"/>
      <c r="PJE14" s="456"/>
      <c r="PJF14" s="456"/>
      <c r="PJG14" s="456"/>
      <c r="PJH14" s="456"/>
      <c r="PJI14" s="456"/>
      <c r="PJJ14" s="456"/>
      <c r="PJK14" s="456"/>
      <c r="PJL14" s="456"/>
      <c r="PJM14" s="456"/>
      <c r="PJN14" s="456"/>
      <c r="PJO14" s="456"/>
      <c r="PJP14" s="456"/>
      <c r="PJQ14" s="456"/>
      <c r="PJR14" s="456"/>
      <c r="PJS14" s="456"/>
      <c r="PJT14" s="456"/>
      <c r="PJU14" s="456"/>
      <c r="PJV14" s="456"/>
      <c r="PJW14" s="456"/>
      <c r="PJX14" s="456"/>
      <c r="PJY14" s="456"/>
      <c r="PJZ14" s="456"/>
      <c r="PKA14" s="456"/>
      <c r="PKB14" s="456"/>
      <c r="PKC14" s="456"/>
      <c r="PKD14" s="456"/>
      <c r="PKE14" s="456"/>
      <c r="PKF14" s="456"/>
      <c r="PKG14" s="456"/>
      <c r="PKH14" s="456"/>
      <c r="PKI14" s="456"/>
      <c r="PKJ14" s="456"/>
      <c r="PKK14" s="456"/>
      <c r="PKL14" s="456"/>
      <c r="PKM14" s="456"/>
      <c r="PKN14" s="456"/>
      <c r="PKO14" s="456"/>
      <c r="PKP14" s="456"/>
      <c r="PKQ14" s="456"/>
      <c r="PKR14" s="456"/>
      <c r="PKS14" s="456"/>
      <c r="PKT14" s="456"/>
      <c r="PKU14" s="456"/>
      <c r="PKV14" s="456"/>
      <c r="PKW14" s="456"/>
      <c r="PKX14" s="456"/>
      <c r="PKY14" s="456"/>
      <c r="PKZ14" s="456"/>
      <c r="PLA14" s="456"/>
      <c r="PLB14" s="456"/>
      <c r="PLC14" s="456"/>
      <c r="PLD14" s="456"/>
      <c r="PLE14" s="456"/>
      <c r="PLF14" s="456"/>
      <c r="PLG14" s="456"/>
      <c r="PLH14" s="456"/>
      <c r="PLI14" s="456"/>
      <c r="PLJ14" s="456"/>
      <c r="PLK14" s="456"/>
      <c r="PLL14" s="456"/>
      <c r="PLM14" s="456"/>
      <c r="PLN14" s="456"/>
      <c r="PLO14" s="456"/>
      <c r="PLP14" s="456"/>
      <c r="PLQ14" s="456"/>
      <c r="PLR14" s="456"/>
      <c r="PLS14" s="456"/>
      <c r="PLT14" s="456"/>
      <c r="PLU14" s="456"/>
      <c r="PLV14" s="456"/>
      <c r="PLW14" s="456"/>
      <c r="PLX14" s="456"/>
      <c r="PLY14" s="456"/>
      <c r="PLZ14" s="456"/>
      <c r="PMA14" s="456"/>
      <c r="PMB14" s="456"/>
      <c r="PMC14" s="456"/>
      <c r="PMD14" s="456"/>
      <c r="PME14" s="456"/>
      <c r="PMF14" s="456"/>
      <c r="PMG14" s="456"/>
      <c r="PMH14" s="456"/>
      <c r="PMI14" s="456"/>
      <c r="PMJ14" s="456"/>
      <c r="PMK14" s="456"/>
      <c r="PML14" s="456"/>
      <c r="PMM14" s="456"/>
      <c r="PMN14" s="456"/>
      <c r="PMO14" s="456"/>
      <c r="PMP14" s="456"/>
      <c r="PMQ14" s="456"/>
      <c r="PMR14" s="456"/>
      <c r="PMS14" s="456"/>
      <c r="PMT14" s="456"/>
      <c r="PMU14" s="456"/>
      <c r="PMV14" s="456"/>
      <c r="PMW14" s="456"/>
      <c r="PMX14" s="456"/>
      <c r="PMY14" s="456"/>
      <c r="PMZ14" s="456"/>
      <c r="PNA14" s="456"/>
      <c r="PNB14" s="456"/>
      <c r="PNC14" s="456"/>
      <c r="PND14" s="456"/>
      <c r="PNE14" s="456"/>
      <c r="PNF14" s="456"/>
      <c r="PNG14" s="456"/>
      <c r="PNH14" s="456"/>
      <c r="PNI14" s="456"/>
      <c r="PNJ14" s="456"/>
      <c r="PNK14" s="456"/>
      <c r="PNL14" s="456"/>
      <c r="PNM14" s="456"/>
      <c r="PNN14" s="456"/>
      <c r="PNO14" s="456"/>
      <c r="PNP14" s="456"/>
      <c r="PNQ14" s="456"/>
      <c r="PNR14" s="456"/>
      <c r="PNS14" s="456"/>
      <c r="PNT14" s="456"/>
      <c r="PNU14" s="456"/>
      <c r="PNV14" s="456"/>
      <c r="PNW14" s="456"/>
      <c r="PNX14" s="456"/>
      <c r="PNY14" s="456"/>
      <c r="PNZ14" s="456"/>
      <c r="POA14" s="456"/>
      <c r="POB14" s="456"/>
      <c r="POC14" s="456"/>
      <c r="POD14" s="456"/>
      <c r="POE14" s="456"/>
      <c r="POF14" s="456"/>
      <c r="POG14" s="456"/>
      <c r="POH14" s="456"/>
      <c r="POI14" s="456"/>
      <c r="POJ14" s="456"/>
      <c r="POK14" s="456"/>
      <c r="POL14" s="456"/>
      <c r="POM14" s="456"/>
      <c r="PON14" s="456"/>
      <c r="POO14" s="456"/>
      <c r="POP14" s="456"/>
      <c r="POQ14" s="456"/>
      <c r="POR14" s="456"/>
      <c r="POS14" s="456"/>
      <c r="POT14" s="456"/>
      <c r="POU14" s="456"/>
      <c r="POV14" s="456"/>
      <c r="POW14" s="456"/>
      <c r="POX14" s="456"/>
      <c r="POY14" s="456"/>
      <c r="POZ14" s="456"/>
      <c r="PPA14" s="456"/>
      <c r="PPB14" s="456"/>
      <c r="PPC14" s="456"/>
      <c r="PPD14" s="456"/>
      <c r="PPE14" s="456"/>
      <c r="PPF14" s="456"/>
      <c r="PPG14" s="456"/>
      <c r="PPH14" s="456"/>
      <c r="PPI14" s="456"/>
      <c r="PPJ14" s="456"/>
      <c r="PPK14" s="456"/>
      <c r="PPL14" s="456"/>
      <c r="PPM14" s="456"/>
      <c r="PPN14" s="456"/>
      <c r="PPO14" s="456"/>
      <c r="PPP14" s="456"/>
      <c r="PPQ14" s="456"/>
      <c r="PPR14" s="456"/>
      <c r="PPS14" s="456"/>
      <c r="PPT14" s="456"/>
      <c r="PPU14" s="456"/>
      <c r="PPV14" s="456"/>
      <c r="PPW14" s="456"/>
      <c r="PPX14" s="456"/>
      <c r="PPY14" s="456"/>
      <c r="PPZ14" s="456"/>
      <c r="PQA14" s="456"/>
      <c r="PQB14" s="456"/>
      <c r="PQC14" s="456"/>
      <c r="PQD14" s="456"/>
      <c r="PQE14" s="456"/>
      <c r="PQF14" s="456"/>
      <c r="PQG14" s="456"/>
      <c r="PQH14" s="456"/>
      <c r="PQI14" s="456"/>
      <c r="PQJ14" s="456"/>
      <c r="PQK14" s="456"/>
      <c r="PQL14" s="456"/>
      <c r="PQM14" s="456"/>
      <c r="PQN14" s="456"/>
      <c r="PQO14" s="456"/>
      <c r="PQP14" s="456"/>
      <c r="PQQ14" s="456"/>
      <c r="PQR14" s="456"/>
      <c r="PQS14" s="456"/>
      <c r="PQT14" s="456"/>
      <c r="PQU14" s="456"/>
      <c r="PQV14" s="456"/>
      <c r="PQW14" s="456"/>
      <c r="PQX14" s="456"/>
      <c r="PQY14" s="456"/>
      <c r="PQZ14" s="456"/>
      <c r="PRA14" s="456"/>
      <c r="PRB14" s="456"/>
      <c r="PRC14" s="456"/>
      <c r="PRD14" s="456"/>
      <c r="PRE14" s="456"/>
      <c r="PRF14" s="456"/>
      <c r="PRG14" s="456"/>
      <c r="PRH14" s="456"/>
      <c r="PRI14" s="456"/>
      <c r="PRJ14" s="456"/>
      <c r="PRK14" s="456"/>
      <c r="PRL14" s="456"/>
      <c r="PRM14" s="456"/>
      <c r="PRN14" s="456"/>
      <c r="PRO14" s="456"/>
      <c r="PRP14" s="456"/>
      <c r="PRQ14" s="456"/>
      <c r="PRR14" s="456"/>
      <c r="PRS14" s="456"/>
      <c r="PRT14" s="456"/>
      <c r="PRU14" s="456"/>
      <c r="PRV14" s="456"/>
      <c r="PRW14" s="456"/>
      <c r="PRX14" s="456"/>
      <c r="PRY14" s="456"/>
      <c r="PRZ14" s="456"/>
      <c r="PSA14" s="456"/>
      <c r="PSB14" s="456"/>
      <c r="PSC14" s="456"/>
      <c r="PSD14" s="456"/>
      <c r="PSE14" s="456"/>
      <c r="PSF14" s="456"/>
      <c r="PSG14" s="456"/>
      <c r="PSH14" s="456"/>
      <c r="PSI14" s="456"/>
      <c r="PSJ14" s="456"/>
      <c r="PSK14" s="456"/>
      <c r="PSL14" s="456"/>
      <c r="PSM14" s="456"/>
      <c r="PSN14" s="456"/>
      <c r="PSO14" s="456"/>
      <c r="PSP14" s="456"/>
      <c r="PSQ14" s="456"/>
      <c r="PSR14" s="456"/>
      <c r="PSS14" s="456"/>
      <c r="PST14" s="456"/>
      <c r="PSU14" s="456"/>
      <c r="PSV14" s="456"/>
      <c r="PSW14" s="456"/>
      <c r="PSX14" s="456"/>
      <c r="PSY14" s="456"/>
      <c r="PSZ14" s="456"/>
      <c r="PTA14" s="456"/>
      <c r="PTB14" s="456"/>
      <c r="PTC14" s="456"/>
      <c r="PTD14" s="456"/>
      <c r="PTE14" s="456"/>
      <c r="PTF14" s="456"/>
      <c r="PTG14" s="456"/>
      <c r="PTH14" s="456"/>
      <c r="PTI14" s="456"/>
      <c r="PTJ14" s="456"/>
      <c r="PTK14" s="456"/>
      <c r="PTL14" s="456"/>
      <c r="PTM14" s="456"/>
      <c r="PTN14" s="456"/>
      <c r="PTO14" s="456"/>
      <c r="PTP14" s="456"/>
      <c r="PTQ14" s="456"/>
      <c r="PTR14" s="456"/>
      <c r="PTS14" s="456"/>
      <c r="PTT14" s="456"/>
      <c r="PTU14" s="456"/>
      <c r="PTV14" s="456"/>
      <c r="PTW14" s="456"/>
      <c r="PTX14" s="456"/>
      <c r="PTY14" s="456"/>
      <c r="PTZ14" s="456"/>
      <c r="PUA14" s="456"/>
      <c r="PUB14" s="456"/>
      <c r="PUC14" s="456"/>
      <c r="PUD14" s="456"/>
      <c r="PUE14" s="456"/>
      <c r="PUF14" s="456"/>
      <c r="PUG14" s="456"/>
      <c r="PUH14" s="456"/>
      <c r="PUI14" s="456"/>
      <c r="PUJ14" s="456"/>
      <c r="PUK14" s="456"/>
      <c r="PUL14" s="456"/>
      <c r="PUM14" s="456"/>
      <c r="PUN14" s="456"/>
      <c r="PUO14" s="456"/>
      <c r="PUP14" s="456"/>
      <c r="PUQ14" s="456"/>
      <c r="PUR14" s="456"/>
      <c r="PUS14" s="456"/>
      <c r="PUT14" s="456"/>
      <c r="PUU14" s="456"/>
      <c r="PUV14" s="456"/>
      <c r="PUW14" s="456"/>
      <c r="PUX14" s="456"/>
      <c r="PUY14" s="456"/>
      <c r="PUZ14" s="456"/>
      <c r="PVA14" s="456"/>
      <c r="PVB14" s="456"/>
      <c r="PVC14" s="456"/>
      <c r="PVD14" s="456"/>
      <c r="PVE14" s="456"/>
      <c r="PVF14" s="456"/>
      <c r="PVG14" s="456"/>
      <c r="PVH14" s="456"/>
      <c r="PVI14" s="456"/>
      <c r="PVJ14" s="456"/>
      <c r="PVK14" s="456"/>
      <c r="PVL14" s="456"/>
      <c r="PVM14" s="456"/>
      <c r="PVN14" s="456"/>
      <c r="PVO14" s="456"/>
      <c r="PVP14" s="456"/>
      <c r="PVQ14" s="456"/>
      <c r="PVR14" s="456"/>
      <c r="PVS14" s="456"/>
      <c r="PVT14" s="456"/>
      <c r="PVU14" s="456"/>
      <c r="PVV14" s="456"/>
      <c r="PVW14" s="456"/>
      <c r="PVX14" s="456"/>
      <c r="PVY14" s="456"/>
      <c r="PVZ14" s="456"/>
      <c r="PWA14" s="456"/>
      <c r="PWB14" s="456"/>
      <c r="PWC14" s="456"/>
      <c r="PWD14" s="456"/>
      <c r="PWE14" s="456"/>
      <c r="PWF14" s="456"/>
      <c r="PWG14" s="456"/>
      <c r="PWH14" s="456"/>
      <c r="PWI14" s="456"/>
      <c r="PWJ14" s="456"/>
      <c r="PWK14" s="456"/>
      <c r="PWL14" s="456"/>
      <c r="PWM14" s="456"/>
      <c r="PWN14" s="456"/>
      <c r="PWO14" s="456"/>
      <c r="PWP14" s="456"/>
      <c r="PWQ14" s="456"/>
      <c r="PWR14" s="456"/>
      <c r="PWS14" s="456"/>
      <c r="PWT14" s="456"/>
      <c r="PWU14" s="456"/>
      <c r="PWV14" s="456"/>
      <c r="PWW14" s="456"/>
      <c r="PWX14" s="456"/>
      <c r="PWY14" s="456"/>
      <c r="PWZ14" s="456"/>
      <c r="PXA14" s="456"/>
      <c r="PXB14" s="456"/>
      <c r="PXC14" s="456"/>
      <c r="PXD14" s="456"/>
      <c r="PXE14" s="456"/>
      <c r="PXF14" s="456"/>
      <c r="PXG14" s="456"/>
      <c r="PXH14" s="456"/>
      <c r="PXI14" s="456"/>
      <c r="PXJ14" s="456"/>
      <c r="PXK14" s="456"/>
      <c r="PXL14" s="456"/>
      <c r="PXM14" s="456"/>
      <c r="PXN14" s="456"/>
      <c r="PXO14" s="456"/>
      <c r="PXP14" s="456"/>
      <c r="PXQ14" s="456"/>
      <c r="PXR14" s="456"/>
      <c r="PXS14" s="456"/>
      <c r="PXT14" s="456"/>
      <c r="PXU14" s="456"/>
      <c r="PXV14" s="456"/>
      <c r="PXW14" s="456"/>
      <c r="PXX14" s="456"/>
      <c r="PXY14" s="456"/>
      <c r="PXZ14" s="456"/>
      <c r="PYA14" s="456"/>
      <c r="PYB14" s="456"/>
      <c r="PYC14" s="456"/>
      <c r="PYD14" s="456"/>
      <c r="PYE14" s="456"/>
      <c r="PYF14" s="456"/>
      <c r="PYG14" s="456"/>
      <c r="PYH14" s="456"/>
      <c r="PYI14" s="456"/>
      <c r="PYJ14" s="456"/>
      <c r="PYK14" s="456"/>
      <c r="PYL14" s="456"/>
      <c r="PYM14" s="456"/>
      <c r="PYN14" s="456"/>
      <c r="PYO14" s="456"/>
      <c r="PYP14" s="456"/>
      <c r="PYQ14" s="456"/>
      <c r="PYR14" s="456"/>
      <c r="PYS14" s="456"/>
      <c r="PYT14" s="456"/>
      <c r="PYU14" s="456"/>
      <c r="PYV14" s="456"/>
      <c r="PYW14" s="456"/>
      <c r="PYX14" s="456"/>
      <c r="PYY14" s="456"/>
      <c r="PYZ14" s="456"/>
      <c r="PZA14" s="456"/>
      <c r="PZB14" s="456"/>
      <c r="PZC14" s="456"/>
      <c r="PZD14" s="456"/>
      <c r="PZE14" s="456"/>
      <c r="PZF14" s="456"/>
      <c r="PZG14" s="456"/>
      <c r="PZH14" s="456"/>
      <c r="PZI14" s="456"/>
      <c r="PZJ14" s="456"/>
      <c r="PZK14" s="456"/>
      <c r="PZL14" s="456"/>
      <c r="PZM14" s="456"/>
      <c r="PZN14" s="456"/>
      <c r="PZO14" s="456"/>
      <c r="PZP14" s="456"/>
      <c r="PZQ14" s="456"/>
      <c r="PZR14" s="456"/>
      <c r="PZS14" s="456"/>
      <c r="PZT14" s="456"/>
      <c r="PZU14" s="456"/>
      <c r="PZV14" s="456"/>
      <c r="PZW14" s="456"/>
      <c r="PZX14" s="456"/>
      <c r="PZY14" s="456"/>
      <c r="PZZ14" s="456"/>
      <c r="QAA14" s="456"/>
      <c r="QAB14" s="456"/>
      <c r="QAC14" s="456"/>
      <c r="QAD14" s="456"/>
      <c r="QAE14" s="456"/>
      <c r="QAF14" s="456"/>
      <c r="QAG14" s="456"/>
      <c r="QAH14" s="456"/>
      <c r="QAI14" s="456"/>
      <c r="QAJ14" s="456"/>
      <c r="QAK14" s="456"/>
      <c r="QAL14" s="456"/>
      <c r="QAM14" s="456"/>
      <c r="QAN14" s="456"/>
      <c r="QAO14" s="456"/>
      <c r="QAP14" s="456"/>
      <c r="QAQ14" s="456"/>
      <c r="QAR14" s="456"/>
      <c r="QAS14" s="456"/>
      <c r="QAT14" s="456"/>
      <c r="QAU14" s="456"/>
      <c r="QAV14" s="456"/>
      <c r="QAW14" s="456"/>
      <c r="QAX14" s="456"/>
      <c r="QAY14" s="456"/>
      <c r="QAZ14" s="456"/>
      <c r="QBA14" s="456"/>
      <c r="QBB14" s="456"/>
      <c r="QBC14" s="456"/>
      <c r="QBD14" s="456"/>
      <c r="QBE14" s="456"/>
      <c r="QBF14" s="456"/>
      <c r="QBG14" s="456"/>
      <c r="QBH14" s="456"/>
      <c r="QBI14" s="456"/>
      <c r="QBJ14" s="456"/>
      <c r="QBK14" s="456"/>
      <c r="QBL14" s="456"/>
      <c r="QBM14" s="456"/>
      <c r="QBN14" s="456"/>
      <c r="QBO14" s="456"/>
      <c r="QBP14" s="456"/>
      <c r="QBQ14" s="456"/>
      <c r="QBR14" s="456"/>
      <c r="QBS14" s="456"/>
      <c r="QBT14" s="456"/>
      <c r="QBU14" s="456"/>
      <c r="QBV14" s="456"/>
      <c r="QBW14" s="456"/>
      <c r="QBX14" s="456"/>
      <c r="QBY14" s="456"/>
      <c r="QBZ14" s="456"/>
      <c r="QCA14" s="456"/>
      <c r="QCB14" s="456"/>
      <c r="QCC14" s="456"/>
      <c r="QCD14" s="456"/>
      <c r="QCE14" s="456"/>
      <c r="QCF14" s="456"/>
      <c r="QCG14" s="456"/>
      <c r="QCH14" s="456"/>
      <c r="QCI14" s="456"/>
      <c r="QCJ14" s="456"/>
      <c r="QCK14" s="456"/>
      <c r="QCL14" s="456"/>
      <c r="QCM14" s="456"/>
      <c r="QCN14" s="456"/>
      <c r="QCO14" s="456"/>
      <c r="QCP14" s="456"/>
      <c r="QCQ14" s="456"/>
      <c r="QCR14" s="456"/>
      <c r="QCS14" s="456"/>
      <c r="QCT14" s="456"/>
      <c r="QCU14" s="456"/>
      <c r="QCV14" s="456"/>
      <c r="QCW14" s="456"/>
      <c r="QCX14" s="456"/>
      <c r="QCY14" s="456"/>
      <c r="QCZ14" s="456"/>
      <c r="QDA14" s="456"/>
      <c r="QDB14" s="456"/>
      <c r="QDC14" s="456"/>
      <c r="QDD14" s="456"/>
      <c r="QDE14" s="456"/>
      <c r="QDF14" s="456"/>
      <c r="QDG14" s="456"/>
      <c r="QDH14" s="456"/>
      <c r="QDI14" s="456"/>
      <c r="QDJ14" s="456"/>
      <c r="QDK14" s="456"/>
      <c r="QDL14" s="456"/>
      <c r="QDM14" s="456"/>
      <c r="QDN14" s="456"/>
      <c r="QDO14" s="456"/>
      <c r="QDP14" s="456"/>
      <c r="QDQ14" s="456"/>
      <c r="QDR14" s="456"/>
      <c r="QDS14" s="456"/>
      <c r="QDT14" s="456"/>
      <c r="QDU14" s="456"/>
      <c r="QDV14" s="456"/>
      <c r="QDW14" s="456"/>
      <c r="QDX14" s="456"/>
      <c r="QDY14" s="456"/>
      <c r="QDZ14" s="456"/>
      <c r="QEA14" s="456"/>
      <c r="QEB14" s="456"/>
      <c r="QEC14" s="456"/>
      <c r="QED14" s="456"/>
      <c r="QEE14" s="456"/>
      <c r="QEF14" s="456"/>
      <c r="QEG14" s="456"/>
      <c r="QEH14" s="456"/>
      <c r="QEI14" s="456"/>
      <c r="QEJ14" s="456"/>
      <c r="QEK14" s="456"/>
      <c r="QEL14" s="456"/>
      <c r="QEM14" s="456"/>
      <c r="QEN14" s="456"/>
      <c r="QEO14" s="456"/>
      <c r="QEP14" s="456"/>
      <c r="QEQ14" s="456"/>
      <c r="QER14" s="456"/>
      <c r="QES14" s="456"/>
      <c r="QET14" s="456"/>
      <c r="QEU14" s="456"/>
      <c r="QEV14" s="456"/>
      <c r="QEW14" s="456"/>
      <c r="QEX14" s="456"/>
      <c r="QEY14" s="456"/>
      <c r="QEZ14" s="456"/>
      <c r="QFA14" s="456"/>
      <c r="QFB14" s="456"/>
      <c r="QFC14" s="456"/>
      <c r="QFD14" s="456"/>
      <c r="QFE14" s="456"/>
      <c r="QFF14" s="456"/>
      <c r="QFG14" s="456"/>
      <c r="QFH14" s="456"/>
      <c r="QFI14" s="456"/>
      <c r="QFJ14" s="456"/>
      <c r="QFK14" s="456"/>
      <c r="QFL14" s="456"/>
      <c r="QFM14" s="456"/>
      <c r="QFN14" s="456"/>
      <c r="QFO14" s="456"/>
      <c r="QFP14" s="456"/>
      <c r="QFQ14" s="456"/>
      <c r="QFR14" s="456"/>
      <c r="QFS14" s="456"/>
      <c r="QFT14" s="456"/>
      <c r="QFU14" s="456"/>
      <c r="QFV14" s="456"/>
      <c r="QFW14" s="456"/>
      <c r="QFX14" s="456"/>
      <c r="QFY14" s="456"/>
      <c r="QFZ14" s="456"/>
      <c r="QGA14" s="456"/>
      <c r="QGB14" s="456"/>
      <c r="QGC14" s="456"/>
      <c r="QGD14" s="456"/>
      <c r="QGE14" s="456"/>
      <c r="QGF14" s="456"/>
      <c r="QGG14" s="456"/>
      <c r="QGH14" s="456"/>
      <c r="QGI14" s="456"/>
      <c r="QGJ14" s="456"/>
      <c r="QGK14" s="456"/>
      <c r="QGL14" s="456"/>
      <c r="QGM14" s="456"/>
      <c r="QGN14" s="456"/>
      <c r="QGO14" s="456"/>
      <c r="QGP14" s="456"/>
      <c r="QGQ14" s="456"/>
      <c r="QGR14" s="456"/>
      <c r="QGS14" s="456"/>
      <c r="QGT14" s="456"/>
      <c r="QGU14" s="456"/>
      <c r="QGV14" s="456"/>
      <c r="QGW14" s="456"/>
      <c r="QGX14" s="456"/>
      <c r="QGY14" s="456"/>
      <c r="QGZ14" s="456"/>
      <c r="QHA14" s="456"/>
      <c r="QHB14" s="456"/>
      <c r="QHC14" s="456"/>
      <c r="QHD14" s="456"/>
      <c r="QHE14" s="456"/>
      <c r="QHF14" s="456"/>
      <c r="QHG14" s="456"/>
      <c r="QHH14" s="456"/>
      <c r="QHI14" s="456"/>
      <c r="QHJ14" s="456"/>
      <c r="QHK14" s="456"/>
      <c r="QHL14" s="456"/>
      <c r="QHM14" s="456"/>
      <c r="QHN14" s="456"/>
      <c r="QHO14" s="456"/>
      <c r="QHP14" s="456"/>
      <c r="QHQ14" s="456"/>
      <c r="QHR14" s="456"/>
      <c r="QHS14" s="456"/>
      <c r="QHT14" s="456"/>
      <c r="QHU14" s="456"/>
      <c r="QHV14" s="456"/>
      <c r="QHW14" s="456"/>
      <c r="QHX14" s="456"/>
      <c r="QHY14" s="456"/>
      <c r="QHZ14" s="456"/>
      <c r="QIA14" s="456"/>
      <c r="QIB14" s="456"/>
      <c r="QIC14" s="456"/>
      <c r="QID14" s="456"/>
      <c r="QIE14" s="456"/>
      <c r="QIF14" s="456"/>
      <c r="QIG14" s="456"/>
      <c r="QIH14" s="456"/>
      <c r="QII14" s="456"/>
      <c r="QIJ14" s="456"/>
      <c r="QIK14" s="456"/>
      <c r="QIL14" s="456"/>
      <c r="QIM14" s="456"/>
      <c r="QIN14" s="456"/>
      <c r="QIO14" s="456"/>
      <c r="QIP14" s="456"/>
      <c r="QIQ14" s="456"/>
      <c r="QIR14" s="456"/>
      <c r="QIS14" s="456"/>
      <c r="QIT14" s="456"/>
      <c r="QIU14" s="456"/>
      <c r="QIV14" s="456"/>
      <c r="QIW14" s="456"/>
      <c r="QIX14" s="456"/>
      <c r="QIY14" s="456"/>
      <c r="QIZ14" s="456"/>
      <c r="QJA14" s="456"/>
      <c r="QJB14" s="456"/>
      <c r="QJC14" s="456"/>
      <c r="QJD14" s="456"/>
      <c r="QJE14" s="456"/>
      <c r="QJF14" s="456"/>
      <c r="QJG14" s="456"/>
      <c r="QJH14" s="456"/>
      <c r="QJI14" s="456"/>
      <c r="QJJ14" s="456"/>
      <c r="QJK14" s="456"/>
      <c r="QJL14" s="456"/>
      <c r="QJM14" s="456"/>
      <c r="QJN14" s="456"/>
      <c r="QJO14" s="456"/>
      <c r="QJP14" s="456"/>
      <c r="QJQ14" s="456"/>
      <c r="QJR14" s="456"/>
      <c r="QJS14" s="456"/>
      <c r="QJT14" s="456"/>
      <c r="QJU14" s="456"/>
      <c r="QJV14" s="456"/>
      <c r="QJW14" s="456"/>
      <c r="QJX14" s="456"/>
      <c r="QJY14" s="456"/>
      <c r="QJZ14" s="456"/>
      <c r="QKA14" s="456"/>
      <c r="QKB14" s="456"/>
      <c r="QKC14" s="456"/>
      <c r="QKD14" s="456"/>
      <c r="QKE14" s="456"/>
      <c r="QKF14" s="456"/>
      <c r="QKG14" s="456"/>
      <c r="QKH14" s="456"/>
      <c r="QKI14" s="456"/>
      <c r="QKJ14" s="456"/>
      <c r="QKK14" s="456"/>
      <c r="QKL14" s="456"/>
      <c r="QKM14" s="456"/>
      <c r="QKN14" s="456"/>
      <c r="QKO14" s="456"/>
      <c r="QKP14" s="456"/>
      <c r="QKQ14" s="456"/>
      <c r="QKR14" s="456"/>
      <c r="QKS14" s="456"/>
      <c r="QKT14" s="456"/>
      <c r="QKU14" s="456"/>
      <c r="QKV14" s="456"/>
      <c r="QKW14" s="456"/>
      <c r="QKX14" s="456"/>
      <c r="QKY14" s="456"/>
      <c r="QKZ14" s="456"/>
      <c r="QLA14" s="456"/>
      <c r="QLB14" s="456"/>
      <c r="QLC14" s="456"/>
      <c r="QLD14" s="456"/>
      <c r="QLE14" s="456"/>
      <c r="QLF14" s="456"/>
      <c r="QLG14" s="456"/>
      <c r="QLH14" s="456"/>
      <c r="QLI14" s="456"/>
      <c r="QLJ14" s="456"/>
      <c r="QLK14" s="456"/>
      <c r="QLL14" s="456"/>
      <c r="QLM14" s="456"/>
      <c r="QLN14" s="456"/>
      <c r="QLO14" s="456"/>
      <c r="QLP14" s="456"/>
      <c r="QLQ14" s="456"/>
      <c r="QLR14" s="456"/>
      <c r="QLS14" s="456"/>
      <c r="QLT14" s="456"/>
      <c r="QLU14" s="456"/>
      <c r="QLV14" s="456"/>
      <c r="QLW14" s="456"/>
      <c r="QLX14" s="456"/>
      <c r="QLY14" s="456"/>
      <c r="QLZ14" s="456"/>
      <c r="QMA14" s="456"/>
      <c r="QMB14" s="456"/>
      <c r="QMC14" s="456"/>
      <c r="QMD14" s="456"/>
      <c r="QME14" s="456"/>
      <c r="QMF14" s="456"/>
      <c r="QMG14" s="456"/>
      <c r="QMH14" s="456"/>
      <c r="QMI14" s="456"/>
      <c r="QMJ14" s="456"/>
      <c r="QMK14" s="456"/>
      <c r="QML14" s="456"/>
      <c r="QMM14" s="456"/>
      <c r="QMN14" s="456"/>
      <c r="QMO14" s="456"/>
      <c r="QMP14" s="456"/>
      <c r="QMQ14" s="456"/>
      <c r="QMR14" s="456"/>
      <c r="QMS14" s="456"/>
      <c r="QMT14" s="456"/>
      <c r="QMU14" s="456"/>
      <c r="QMV14" s="456"/>
      <c r="QMW14" s="456"/>
      <c r="QMX14" s="456"/>
      <c r="QMY14" s="456"/>
      <c r="QMZ14" s="456"/>
      <c r="QNA14" s="456"/>
      <c r="QNB14" s="456"/>
      <c r="QNC14" s="456"/>
      <c r="QND14" s="456"/>
      <c r="QNE14" s="456"/>
      <c r="QNF14" s="456"/>
      <c r="QNG14" s="456"/>
      <c r="QNH14" s="456"/>
      <c r="QNI14" s="456"/>
      <c r="QNJ14" s="456"/>
      <c r="QNK14" s="456"/>
      <c r="QNL14" s="456"/>
      <c r="QNM14" s="456"/>
      <c r="QNN14" s="456"/>
      <c r="QNO14" s="456"/>
      <c r="QNP14" s="456"/>
      <c r="QNQ14" s="456"/>
      <c r="QNR14" s="456"/>
      <c r="QNS14" s="456"/>
      <c r="QNT14" s="456"/>
      <c r="QNU14" s="456"/>
      <c r="QNV14" s="456"/>
      <c r="QNW14" s="456"/>
      <c r="QNX14" s="456"/>
      <c r="QNY14" s="456"/>
      <c r="QNZ14" s="456"/>
      <c r="QOA14" s="456"/>
      <c r="QOB14" s="456"/>
      <c r="QOC14" s="456"/>
      <c r="QOD14" s="456"/>
      <c r="QOE14" s="456"/>
      <c r="QOF14" s="456"/>
      <c r="QOG14" s="456"/>
      <c r="QOH14" s="456"/>
      <c r="QOI14" s="456"/>
      <c r="QOJ14" s="456"/>
      <c r="QOK14" s="456"/>
      <c r="QOL14" s="456"/>
      <c r="QOM14" s="456"/>
      <c r="QON14" s="456"/>
      <c r="QOO14" s="456"/>
      <c r="QOP14" s="456"/>
      <c r="QOQ14" s="456"/>
      <c r="QOR14" s="456"/>
      <c r="QOS14" s="456"/>
      <c r="QOT14" s="456"/>
      <c r="QOU14" s="456"/>
      <c r="QOV14" s="456"/>
      <c r="QOW14" s="456"/>
      <c r="QOX14" s="456"/>
      <c r="QOY14" s="456"/>
      <c r="QOZ14" s="456"/>
      <c r="QPA14" s="456"/>
      <c r="QPB14" s="456"/>
      <c r="QPC14" s="456"/>
      <c r="QPD14" s="456"/>
      <c r="QPE14" s="456"/>
      <c r="QPF14" s="456"/>
      <c r="QPG14" s="456"/>
      <c r="QPH14" s="456"/>
      <c r="QPI14" s="456"/>
      <c r="QPJ14" s="456"/>
      <c r="QPK14" s="456"/>
      <c r="QPL14" s="456"/>
      <c r="QPM14" s="456"/>
      <c r="QPN14" s="456"/>
      <c r="QPO14" s="456"/>
      <c r="QPP14" s="456"/>
      <c r="QPQ14" s="456"/>
      <c r="QPR14" s="456"/>
      <c r="QPS14" s="456"/>
      <c r="QPT14" s="456"/>
      <c r="QPU14" s="456"/>
      <c r="QPV14" s="456"/>
      <c r="QPW14" s="456"/>
      <c r="QPX14" s="456"/>
      <c r="QPY14" s="456"/>
      <c r="QPZ14" s="456"/>
      <c r="QQA14" s="456"/>
      <c r="QQB14" s="456"/>
      <c r="QQC14" s="456"/>
      <c r="QQD14" s="456"/>
      <c r="QQE14" s="456"/>
      <c r="QQF14" s="456"/>
      <c r="QQG14" s="456"/>
      <c r="QQH14" s="456"/>
      <c r="QQI14" s="456"/>
      <c r="QQJ14" s="456"/>
      <c r="QQK14" s="456"/>
      <c r="QQL14" s="456"/>
      <c r="QQM14" s="456"/>
      <c r="QQN14" s="456"/>
      <c r="QQO14" s="456"/>
      <c r="QQP14" s="456"/>
      <c r="QQQ14" s="456"/>
      <c r="QQR14" s="456"/>
      <c r="QQS14" s="456"/>
      <c r="QQT14" s="456"/>
      <c r="QQU14" s="456"/>
      <c r="QQV14" s="456"/>
      <c r="QQW14" s="456"/>
      <c r="QQX14" s="456"/>
      <c r="QQY14" s="456"/>
      <c r="QQZ14" s="456"/>
      <c r="QRA14" s="456"/>
      <c r="QRB14" s="456"/>
      <c r="QRC14" s="456"/>
      <c r="QRD14" s="456"/>
      <c r="QRE14" s="456"/>
      <c r="QRF14" s="456"/>
      <c r="QRG14" s="456"/>
      <c r="QRH14" s="456"/>
      <c r="QRI14" s="456"/>
      <c r="QRJ14" s="456"/>
      <c r="QRK14" s="456"/>
      <c r="QRL14" s="456"/>
      <c r="QRM14" s="456"/>
      <c r="QRN14" s="456"/>
      <c r="QRO14" s="456"/>
      <c r="QRP14" s="456"/>
      <c r="QRQ14" s="456"/>
      <c r="QRR14" s="456"/>
      <c r="QRS14" s="456"/>
      <c r="QRT14" s="456"/>
      <c r="QRU14" s="456"/>
      <c r="QRV14" s="456"/>
      <c r="QRW14" s="456"/>
      <c r="QRX14" s="456"/>
      <c r="QRY14" s="456"/>
      <c r="QRZ14" s="456"/>
      <c r="QSA14" s="456"/>
      <c r="QSB14" s="456"/>
      <c r="QSC14" s="456"/>
      <c r="QSD14" s="456"/>
      <c r="QSE14" s="456"/>
      <c r="QSF14" s="456"/>
      <c r="QSG14" s="456"/>
      <c r="QSH14" s="456"/>
      <c r="QSI14" s="456"/>
      <c r="QSJ14" s="456"/>
      <c r="QSK14" s="456"/>
      <c r="QSL14" s="456"/>
      <c r="QSM14" s="456"/>
      <c r="QSN14" s="456"/>
      <c r="QSO14" s="456"/>
      <c r="QSP14" s="456"/>
      <c r="QSQ14" s="456"/>
      <c r="QSR14" s="456"/>
      <c r="QSS14" s="456"/>
      <c r="QST14" s="456"/>
      <c r="QSU14" s="456"/>
      <c r="QSV14" s="456"/>
      <c r="QSW14" s="456"/>
      <c r="QSX14" s="456"/>
      <c r="QSY14" s="456"/>
      <c r="QSZ14" s="456"/>
      <c r="QTA14" s="456"/>
      <c r="QTB14" s="456"/>
      <c r="QTC14" s="456"/>
      <c r="QTD14" s="456"/>
      <c r="QTE14" s="456"/>
      <c r="QTF14" s="456"/>
      <c r="QTG14" s="456"/>
      <c r="QTH14" s="456"/>
      <c r="QTI14" s="456"/>
      <c r="QTJ14" s="456"/>
      <c r="QTK14" s="456"/>
      <c r="QTL14" s="456"/>
      <c r="QTM14" s="456"/>
      <c r="QTN14" s="456"/>
      <c r="QTO14" s="456"/>
      <c r="QTP14" s="456"/>
      <c r="QTQ14" s="456"/>
      <c r="QTR14" s="456"/>
      <c r="QTS14" s="456"/>
      <c r="QTT14" s="456"/>
      <c r="QTU14" s="456"/>
      <c r="QTV14" s="456"/>
      <c r="QTW14" s="456"/>
      <c r="QTX14" s="456"/>
      <c r="QTY14" s="456"/>
      <c r="QTZ14" s="456"/>
      <c r="QUA14" s="456"/>
      <c r="QUB14" s="456"/>
      <c r="QUC14" s="456"/>
      <c r="QUD14" s="456"/>
      <c r="QUE14" s="456"/>
      <c r="QUF14" s="456"/>
      <c r="QUG14" s="456"/>
      <c r="QUH14" s="456"/>
      <c r="QUI14" s="456"/>
      <c r="QUJ14" s="456"/>
      <c r="QUK14" s="456"/>
      <c r="QUL14" s="456"/>
      <c r="QUM14" s="456"/>
      <c r="QUN14" s="456"/>
      <c r="QUO14" s="456"/>
      <c r="QUP14" s="456"/>
      <c r="QUQ14" s="456"/>
      <c r="QUR14" s="456"/>
      <c r="QUS14" s="456"/>
      <c r="QUT14" s="456"/>
      <c r="QUU14" s="456"/>
      <c r="QUV14" s="456"/>
      <c r="QUW14" s="456"/>
      <c r="QUX14" s="456"/>
      <c r="QUY14" s="456"/>
      <c r="QUZ14" s="456"/>
      <c r="QVA14" s="456"/>
      <c r="QVB14" s="456"/>
      <c r="QVC14" s="456"/>
      <c r="QVD14" s="456"/>
      <c r="QVE14" s="456"/>
      <c r="QVF14" s="456"/>
      <c r="QVG14" s="456"/>
      <c r="QVH14" s="456"/>
      <c r="QVI14" s="456"/>
      <c r="QVJ14" s="456"/>
      <c r="QVK14" s="456"/>
      <c r="QVL14" s="456"/>
      <c r="QVM14" s="456"/>
      <c r="QVN14" s="456"/>
      <c r="QVO14" s="456"/>
      <c r="QVP14" s="456"/>
      <c r="QVQ14" s="456"/>
      <c r="QVR14" s="456"/>
      <c r="QVS14" s="456"/>
      <c r="QVT14" s="456"/>
      <c r="QVU14" s="456"/>
      <c r="QVV14" s="456"/>
      <c r="QVW14" s="456"/>
      <c r="QVX14" s="456"/>
      <c r="QVY14" s="456"/>
      <c r="QVZ14" s="456"/>
      <c r="QWA14" s="456"/>
      <c r="QWB14" s="456"/>
      <c r="QWC14" s="456"/>
      <c r="QWD14" s="456"/>
      <c r="QWE14" s="456"/>
      <c r="QWF14" s="456"/>
      <c r="QWG14" s="456"/>
      <c r="QWH14" s="456"/>
      <c r="QWI14" s="456"/>
      <c r="QWJ14" s="456"/>
      <c r="QWK14" s="456"/>
      <c r="QWL14" s="456"/>
      <c r="QWM14" s="456"/>
      <c r="QWN14" s="456"/>
      <c r="QWO14" s="456"/>
      <c r="QWP14" s="456"/>
      <c r="QWQ14" s="456"/>
      <c r="QWR14" s="456"/>
      <c r="QWS14" s="456"/>
      <c r="QWT14" s="456"/>
      <c r="QWU14" s="456"/>
      <c r="QWV14" s="456"/>
      <c r="QWW14" s="456"/>
      <c r="QWX14" s="456"/>
      <c r="QWY14" s="456"/>
      <c r="QWZ14" s="456"/>
      <c r="QXA14" s="456"/>
      <c r="QXB14" s="456"/>
      <c r="QXC14" s="456"/>
      <c r="QXD14" s="456"/>
      <c r="QXE14" s="456"/>
      <c r="QXF14" s="456"/>
      <c r="QXG14" s="456"/>
      <c r="QXH14" s="456"/>
      <c r="QXI14" s="456"/>
      <c r="QXJ14" s="456"/>
      <c r="QXK14" s="456"/>
      <c r="QXL14" s="456"/>
      <c r="QXM14" s="456"/>
      <c r="QXN14" s="456"/>
      <c r="QXO14" s="456"/>
      <c r="QXP14" s="456"/>
      <c r="QXQ14" s="456"/>
      <c r="QXR14" s="456"/>
      <c r="QXS14" s="456"/>
      <c r="QXT14" s="456"/>
      <c r="QXU14" s="456"/>
      <c r="QXV14" s="456"/>
      <c r="QXW14" s="456"/>
      <c r="QXX14" s="456"/>
      <c r="QXY14" s="456"/>
      <c r="QXZ14" s="456"/>
      <c r="QYA14" s="456"/>
      <c r="QYB14" s="456"/>
      <c r="QYC14" s="456"/>
      <c r="QYD14" s="456"/>
      <c r="QYE14" s="456"/>
      <c r="QYF14" s="456"/>
      <c r="QYG14" s="456"/>
      <c r="QYH14" s="456"/>
      <c r="QYI14" s="456"/>
      <c r="QYJ14" s="456"/>
      <c r="QYK14" s="456"/>
      <c r="QYL14" s="456"/>
      <c r="QYM14" s="456"/>
      <c r="QYN14" s="456"/>
      <c r="QYO14" s="456"/>
      <c r="QYP14" s="456"/>
      <c r="QYQ14" s="456"/>
      <c r="QYR14" s="456"/>
      <c r="QYS14" s="456"/>
      <c r="QYT14" s="456"/>
      <c r="QYU14" s="456"/>
      <c r="QYV14" s="456"/>
      <c r="QYW14" s="456"/>
      <c r="QYX14" s="456"/>
      <c r="QYY14" s="456"/>
      <c r="QYZ14" s="456"/>
      <c r="QZA14" s="456"/>
      <c r="QZB14" s="456"/>
      <c r="QZC14" s="456"/>
      <c r="QZD14" s="456"/>
      <c r="QZE14" s="456"/>
      <c r="QZF14" s="456"/>
      <c r="QZG14" s="456"/>
      <c r="QZH14" s="456"/>
      <c r="QZI14" s="456"/>
      <c r="QZJ14" s="456"/>
      <c r="QZK14" s="456"/>
      <c r="QZL14" s="456"/>
      <c r="QZM14" s="456"/>
      <c r="QZN14" s="456"/>
      <c r="QZO14" s="456"/>
      <c r="QZP14" s="456"/>
      <c r="QZQ14" s="456"/>
      <c r="QZR14" s="456"/>
      <c r="QZS14" s="456"/>
      <c r="QZT14" s="456"/>
      <c r="QZU14" s="456"/>
      <c r="QZV14" s="456"/>
      <c r="QZW14" s="456"/>
      <c r="QZX14" s="456"/>
      <c r="QZY14" s="456"/>
      <c r="QZZ14" s="456"/>
      <c r="RAA14" s="456"/>
      <c r="RAB14" s="456"/>
      <c r="RAC14" s="456"/>
      <c r="RAD14" s="456"/>
      <c r="RAE14" s="456"/>
      <c r="RAF14" s="456"/>
      <c r="RAG14" s="456"/>
      <c r="RAH14" s="456"/>
      <c r="RAI14" s="456"/>
      <c r="RAJ14" s="456"/>
      <c r="RAK14" s="456"/>
      <c r="RAL14" s="456"/>
      <c r="RAM14" s="456"/>
      <c r="RAN14" s="456"/>
      <c r="RAO14" s="456"/>
      <c r="RAP14" s="456"/>
      <c r="RAQ14" s="456"/>
      <c r="RAR14" s="456"/>
      <c r="RAS14" s="456"/>
      <c r="RAT14" s="456"/>
      <c r="RAU14" s="456"/>
      <c r="RAV14" s="456"/>
      <c r="RAW14" s="456"/>
      <c r="RAX14" s="456"/>
      <c r="RAY14" s="456"/>
      <c r="RAZ14" s="456"/>
      <c r="RBA14" s="456"/>
      <c r="RBB14" s="456"/>
      <c r="RBC14" s="456"/>
      <c r="RBD14" s="456"/>
      <c r="RBE14" s="456"/>
      <c r="RBF14" s="456"/>
      <c r="RBG14" s="456"/>
      <c r="RBH14" s="456"/>
      <c r="RBI14" s="456"/>
      <c r="RBJ14" s="456"/>
      <c r="RBK14" s="456"/>
      <c r="RBL14" s="456"/>
      <c r="RBM14" s="456"/>
      <c r="RBN14" s="456"/>
      <c r="RBO14" s="456"/>
      <c r="RBP14" s="456"/>
      <c r="RBQ14" s="456"/>
      <c r="RBR14" s="456"/>
      <c r="RBS14" s="456"/>
      <c r="RBT14" s="456"/>
      <c r="RBU14" s="456"/>
      <c r="RBV14" s="456"/>
      <c r="RBW14" s="456"/>
      <c r="RBX14" s="456"/>
      <c r="RBY14" s="456"/>
      <c r="RBZ14" s="456"/>
      <c r="RCA14" s="456"/>
      <c r="RCB14" s="456"/>
      <c r="RCC14" s="456"/>
      <c r="RCD14" s="456"/>
      <c r="RCE14" s="456"/>
      <c r="RCF14" s="456"/>
      <c r="RCG14" s="456"/>
      <c r="RCH14" s="456"/>
      <c r="RCI14" s="456"/>
      <c r="RCJ14" s="456"/>
      <c r="RCK14" s="456"/>
      <c r="RCL14" s="456"/>
      <c r="RCM14" s="456"/>
      <c r="RCN14" s="456"/>
      <c r="RCO14" s="456"/>
      <c r="RCP14" s="456"/>
      <c r="RCQ14" s="456"/>
      <c r="RCR14" s="456"/>
      <c r="RCS14" s="456"/>
      <c r="RCT14" s="456"/>
      <c r="RCU14" s="456"/>
      <c r="RCV14" s="456"/>
      <c r="RCW14" s="456"/>
      <c r="RCX14" s="456"/>
      <c r="RCY14" s="456"/>
      <c r="RCZ14" s="456"/>
      <c r="RDA14" s="456"/>
      <c r="RDB14" s="456"/>
      <c r="RDC14" s="456"/>
      <c r="RDD14" s="456"/>
      <c r="RDE14" s="456"/>
      <c r="RDF14" s="456"/>
      <c r="RDG14" s="456"/>
      <c r="RDH14" s="456"/>
      <c r="RDI14" s="456"/>
      <c r="RDJ14" s="456"/>
      <c r="RDK14" s="456"/>
      <c r="RDL14" s="456"/>
      <c r="RDM14" s="456"/>
      <c r="RDN14" s="456"/>
      <c r="RDO14" s="456"/>
      <c r="RDP14" s="456"/>
      <c r="RDQ14" s="456"/>
      <c r="RDR14" s="456"/>
      <c r="RDS14" s="456"/>
      <c r="RDT14" s="456"/>
      <c r="RDU14" s="456"/>
      <c r="RDV14" s="456"/>
      <c r="RDW14" s="456"/>
      <c r="RDX14" s="456"/>
      <c r="RDY14" s="456"/>
      <c r="RDZ14" s="456"/>
      <c r="REA14" s="456"/>
      <c r="REB14" s="456"/>
      <c r="REC14" s="456"/>
      <c r="RED14" s="456"/>
      <c r="REE14" s="456"/>
      <c r="REF14" s="456"/>
      <c r="REG14" s="456"/>
      <c r="REH14" s="456"/>
      <c r="REI14" s="456"/>
      <c r="REJ14" s="456"/>
      <c r="REK14" s="456"/>
      <c r="REL14" s="456"/>
      <c r="REM14" s="456"/>
      <c r="REN14" s="456"/>
      <c r="REO14" s="456"/>
      <c r="REP14" s="456"/>
      <c r="REQ14" s="456"/>
      <c r="RER14" s="456"/>
      <c r="RES14" s="456"/>
      <c r="RET14" s="456"/>
      <c r="REU14" s="456"/>
      <c r="REV14" s="456"/>
      <c r="REW14" s="456"/>
      <c r="REX14" s="456"/>
      <c r="REY14" s="456"/>
      <c r="REZ14" s="456"/>
      <c r="RFA14" s="456"/>
      <c r="RFB14" s="456"/>
      <c r="RFC14" s="456"/>
      <c r="RFD14" s="456"/>
      <c r="RFE14" s="456"/>
      <c r="RFF14" s="456"/>
      <c r="RFG14" s="456"/>
      <c r="RFH14" s="456"/>
      <c r="RFI14" s="456"/>
      <c r="RFJ14" s="456"/>
      <c r="RFK14" s="456"/>
      <c r="RFL14" s="456"/>
      <c r="RFM14" s="456"/>
      <c r="RFN14" s="456"/>
      <c r="RFO14" s="456"/>
      <c r="RFP14" s="456"/>
      <c r="RFQ14" s="456"/>
      <c r="RFR14" s="456"/>
      <c r="RFS14" s="456"/>
      <c r="RFT14" s="456"/>
      <c r="RFU14" s="456"/>
      <c r="RFV14" s="456"/>
      <c r="RFW14" s="456"/>
      <c r="RFX14" s="456"/>
      <c r="RFY14" s="456"/>
      <c r="RFZ14" s="456"/>
      <c r="RGA14" s="456"/>
      <c r="RGB14" s="456"/>
      <c r="RGC14" s="456"/>
      <c r="RGD14" s="456"/>
      <c r="RGE14" s="456"/>
      <c r="RGF14" s="456"/>
      <c r="RGG14" s="456"/>
      <c r="RGH14" s="456"/>
      <c r="RGI14" s="456"/>
      <c r="RGJ14" s="456"/>
      <c r="RGK14" s="456"/>
      <c r="RGL14" s="456"/>
      <c r="RGM14" s="456"/>
      <c r="RGN14" s="456"/>
      <c r="RGO14" s="456"/>
      <c r="RGP14" s="456"/>
      <c r="RGQ14" s="456"/>
      <c r="RGR14" s="456"/>
      <c r="RGS14" s="456"/>
      <c r="RGT14" s="456"/>
      <c r="RGU14" s="456"/>
      <c r="RGV14" s="456"/>
      <c r="RGW14" s="456"/>
      <c r="RGX14" s="456"/>
      <c r="RGY14" s="456"/>
      <c r="RGZ14" s="456"/>
      <c r="RHA14" s="456"/>
      <c r="RHB14" s="456"/>
      <c r="RHC14" s="456"/>
      <c r="RHD14" s="456"/>
      <c r="RHE14" s="456"/>
      <c r="RHF14" s="456"/>
      <c r="RHG14" s="456"/>
      <c r="RHH14" s="456"/>
      <c r="RHI14" s="456"/>
      <c r="RHJ14" s="456"/>
      <c r="RHK14" s="456"/>
      <c r="RHL14" s="456"/>
      <c r="RHM14" s="456"/>
      <c r="RHN14" s="456"/>
      <c r="RHO14" s="456"/>
      <c r="RHP14" s="456"/>
      <c r="RHQ14" s="456"/>
      <c r="RHR14" s="456"/>
      <c r="RHS14" s="456"/>
      <c r="RHT14" s="456"/>
      <c r="RHU14" s="456"/>
      <c r="RHV14" s="456"/>
      <c r="RHW14" s="456"/>
      <c r="RHX14" s="456"/>
      <c r="RHY14" s="456"/>
      <c r="RHZ14" s="456"/>
      <c r="RIA14" s="456"/>
      <c r="RIB14" s="456"/>
      <c r="RIC14" s="456"/>
      <c r="RID14" s="456"/>
      <c r="RIE14" s="456"/>
      <c r="RIF14" s="456"/>
      <c r="RIG14" s="456"/>
      <c r="RIH14" s="456"/>
      <c r="RII14" s="456"/>
      <c r="RIJ14" s="456"/>
      <c r="RIK14" s="456"/>
      <c r="RIL14" s="456"/>
      <c r="RIM14" s="456"/>
      <c r="RIN14" s="456"/>
      <c r="RIO14" s="456"/>
      <c r="RIP14" s="456"/>
      <c r="RIQ14" s="456"/>
      <c r="RIR14" s="456"/>
      <c r="RIS14" s="456"/>
      <c r="RIT14" s="456"/>
      <c r="RIU14" s="456"/>
      <c r="RIV14" s="456"/>
      <c r="RIW14" s="456"/>
      <c r="RIX14" s="456"/>
      <c r="RIY14" s="456"/>
      <c r="RIZ14" s="456"/>
      <c r="RJA14" s="456"/>
      <c r="RJB14" s="456"/>
      <c r="RJC14" s="456"/>
      <c r="RJD14" s="456"/>
      <c r="RJE14" s="456"/>
      <c r="RJF14" s="456"/>
      <c r="RJG14" s="456"/>
      <c r="RJH14" s="456"/>
      <c r="RJI14" s="456"/>
      <c r="RJJ14" s="456"/>
      <c r="RJK14" s="456"/>
      <c r="RJL14" s="456"/>
      <c r="RJM14" s="456"/>
      <c r="RJN14" s="456"/>
      <c r="RJO14" s="456"/>
      <c r="RJP14" s="456"/>
      <c r="RJQ14" s="456"/>
      <c r="RJR14" s="456"/>
      <c r="RJS14" s="456"/>
      <c r="RJT14" s="456"/>
      <c r="RJU14" s="456"/>
      <c r="RJV14" s="456"/>
      <c r="RJW14" s="456"/>
      <c r="RJX14" s="456"/>
      <c r="RJY14" s="456"/>
      <c r="RJZ14" s="456"/>
      <c r="RKA14" s="456"/>
      <c r="RKB14" s="456"/>
      <c r="RKC14" s="456"/>
      <c r="RKD14" s="456"/>
      <c r="RKE14" s="456"/>
      <c r="RKF14" s="456"/>
      <c r="RKG14" s="456"/>
      <c r="RKH14" s="456"/>
      <c r="RKI14" s="456"/>
      <c r="RKJ14" s="456"/>
      <c r="RKK14" s="456"/>
      <c r="RKL14" s="456"/>
      <c r="RKM14" s="456"/>
      <c r="RKN14" s="456"/>
      <c r="RKO14" s="456"/>
      <c r="RKP14" s="456"/>
      <c r="RKQ14" s="456"/>
      <c r="RKR14" s="456"/>
      <c r="RKS14" s="456"/>
      <c r="RKT14" s="456"/>
      <c r="RKU14" s="456"/>
      <c r="RKV14" s="456"/>
      <c r="RKW14" s="456"/>
      <c r="RKX14" s="456"/>
      <c r="RKY14" s="456"/>
      <c r="RKZ14" s="456"/>
      <c r="RLA14" s="456"/>
      <c r="RLB14" s="456"/>
      <c r="RLC14" s="456"/>
      <c r="RLD14" s="456"/>
      <c r="RLE14" s="456"/>
      <c r="RLF14" s="456"/>
      <c r="RLG14" s="456"/>
      <c r="RLH14" s="456"/>
      <c r="RLI14" s="456"/>
      <c r="RLJ14" s="456"/>
      <c r="RLK14" s="456"/>
      <c r="RLL14" s="456"/>
      <c r="RLM14" s="456"/>
      <c r="RLN14" s="456"/>
      <c r="RLO14" s="456"/>
      <c r="RLP14" s="456"/>
      <c r="RLQ14" s="456"/>
      <c r="RLR14" s="456"/>
      <c r="RLS14" s="456"/>
      <c r="RLT14" s="456"/>
      <c r="RLU14" s="456"/>
      <c r="RLV14" s="456"/>
      <c r="RLW14" s="456"/>
      <c r="RLX14" s="456"/>
      <c r="RLY14" s="456"/>
      <c r="RLZ14" s="456"/>
      <c r="RMA14" s="456"/>
      <c r="RMB14" s="456"/>
      <c r="RMC14" s="456"/>
      <c r="RMD14" s="456"/>
      <c r="RME14" s="456"/>
      <c r="RMF14" s="456"/>
      <c r="RMG14" s="456"/>
      <c r="RMH14" s="456"/>
      <c r="RMI14" s="456"/>
      <c r="RMJ14" s="456"/>
      <c r="RMK14" s="456"/>
      <c r="RML14" s="456"/>
      <c r="RMM14" s="456"/>
      <c r="RMN14" s="456"/>
      <c r="RMO14" s="456"/>
      <c r="RMP14" s="456"/>
      <c r="RMQ14" s="456"/>
      <c r="RMR14" s="456"/>
      <c r="RMS14" s="456"/>
      <c r="RMT14" s="456"/>
      <c r="RMU14" s="456"/>
      <c r="RMV14" s="456"/>
      <c r="RMW14" s="456"/>
      <c r="RMX14" s="456"/>
      <c r="RMY14" s="456"/>
      <c r="RMZ14" s="456"/>
      <c r="RNA14" s="456"/>
      <c r="RNB14" s="456"/>
      <c r="RNC14" s="456"/>
      <c r="RND14" s="456"/>
      <c r="RNE14" s="456"/>
      <c r="RNF14" s="456"/>
      <c r="RNG14" s="456"/>
      <c r="RNH14" s="456"/>
      <c r="RNI14" s="456"/>
      <c r="RNJ14" s="456"/>
      <c r="RNK14" s="456"/>
      <c r="RNL14" s="456"/>
      <c r="RNM14" s="456"/>
      <c r="RNN14" s="456"/>
      <c r="RNO14" s="456"/>
      <c r="RNP14" s="456"/>
      <c r="RNQ14" s="456"/>
      <c r="RNR14" s="456"/>
      <c r="RNS14" s="456"/>
      <c r="RNT14" s="456"/>
      <c r="RNU14" s="456"/>
      <c r="RNV14" s="456"/>
      <c r="RNW14" s="456"/>
      <c r="RNX14" s="456"/>
      <c r="RNY14" s="456"/>
      <c r="RNZ14" s="456"/>
      <c r="ROA14" s="456"/>
      <c r="ROB14" s="456"/>
      <c r="ROC14" s="456"/>
      <c r="ROD14" s="456"/>
      <c r="ROE14" s="456"/>
      <c r="ROF14" s="456"/>
      <c r="ROG14" s="456"/>
      <c r="ROH14" s="456"/>
      <c r="ROI14" s="456"/>
      <c r="ROJ14" s="456"/>
      <c r="ROK14" s="456"/>
      <c r="ROL14" s="456"/>
      <c r="ROM14" s="456"/>
      <c r="RON14" s="456"/>
      <c r="ROO14" s="456"/>
      <c r="ROP14" s="456"/>
      <c r="ROQ14" s="456"/>
      <c r="ROR14" s="456"/>
      <c r="ROS14" s="456"/>
      <c r="ROT14" s="456"/>
      <c r="ROU14" s="456"/>
      <c r="ROV14" s="456"/>
      <c r="ROW14" s="456"/>
      <c r="ROX14" s="456"/>
      <c r="ROY14" s="456"/>
      <c r="ROZ14" s="456"/>
      <c r="RPA14" s="456"/>
      <c r="RPB14" s="456"/>
      <c r="RPC14" s="456"/>
      <c r="RPD14" s="456"/>
      <c r="RPE14" s="456"/>
      <c r="RPF14" s="456"/>
      <c r="RPG14" s="456"/>
      <c r="RPH14" s="456"/>
      <c r="RPI14" s="456"/>
      <c r="RPJ14" s="456"/>
      <c r="RPK14" s="456"/>
      <c r="RPL14" s="456"/>
      <c r="RPM14" s="456"/>
      <c r="RPN14" s="456"/>
      <c r="RPO14" s="456"/>
      <c r="RPP14" s="456"/>
      <c r="RPQ14" s="456"/>
      <c r="RPR14" s="456"/>
      <c r="RPS14" s="456"/>
      <c r="RPT14" s="456"/>
      <c r="RPU14" s="456"/>
      <c r="RPV14" s="456"/>
      <c r="RPW14" s="456"/>
      <c r="RPX14" s="456"/>
      <c r="RPY14" s="456"/>
      <c r="RPZ14" s="456"/>
      <c r="RQA14" s="456"/>
      <c r="RQB14" s="456"/>
      <c r="RQC14" s="456"/>
      <c r="RQD14" s="456"/>
      <c r="RQE14" s="456"/>
      <c r="RQF14" s="456"/>
      <c r="RQG14" s="456"/>
      <c r="RQH14" s="456"/>
      <c r="RQI14" s="456"/>
      <c r="RQJ14" s="456"/>
      <c r="RQK14" s="456"/>
      <c r="RQL14" s="456"/>
      <c r="RQM14" s="456"/>
      <c r="RQN14" s="456"/>
      <c r="RQO14" s="456"/>
      <c r="RQP14" s="456"/>
      <c r="RQQ14" s="456"/>
      <c r="RQR14" s="456"/>
      <c r="RQS14" s="456"/>
      <c r="RQT14" s="456"/>
      <c r="RQU14" s="456"/>
      <c r="RQV14" s="456"/>
      <c r="RQW14" s="456"/>
      <c r="RQX14" s="456"/>
      <c r="RQY14" s="456"/>
      <c r="RQZ14" s="456"/>
      <c r="RRA14" s="456"/>
      <c r="RRB14" s="456"/>
      <c r="RRC14" s="456"/>
      <c r="RRD14" s="456"/>
      <c r="RRE14" s="456"/>
      <c r="RRF14" s="456"/>
      <c r="RRG14" s="456"/>
      <c r="RRH14" s="456"/>
      <c r="RRI14" s="456"/>
      <c r="RRJ14" s="456"/>
      <c r="RRK14" s="456"/>
      <c r="RRL14" s="456"/>
      <c r="RRM14" s="456"/>
      <c r="RRN14" s="456"/>
      <c r="RRO14" s="456"/>
      <c r="RRP14" s="456"/>
      <c r="RRQ14" s="456"/>
      <c r="RRR14" s="456"/>
      <c r="RRS14" s="456"/>
      <c r="RRT14" s="456"/>
      <c r="RRU14" s="456"/>
      <c r="RRV14" s="456"/>
      <c r="RRW14" s="456"/>
      <c r="RRX14" s="456"/>
      <c r="RRY14" s="456"/>
      <c r="RRZ14" s="456"/>
      <c r="RSA14" s="456"/>
      <c r="RSB14" s="456"/>
      <c r="RSC14" s="456"/>
      <c r="RSD14" s="456"/>
      <c r="RSE14" s="456"/>
      <c r="RSF14" s="456"/>
      <c r="RSG14" s="456"/>
      <c r="RSH14" s="456"/>
      <c r="RSI14" s="456"/>
      <c r="RSJ14" s="456"/>
      <c r="RSK14" s="456"/>
      <c r="RSL14" s="456"/>
      <c r="RSM14" s="456"/>
      <c r="RSN14" s="456"/>
      <c r="RSO14" s="456"/>
      <c r="RSP14" s="456"/>
      <c r="RSQ14" s="456"/>
      <c r="RSR14" s="456"/>
      <c r="RSS14" s="456"/>
      <c r="RST14" s="456"/>
      <c r="RSU14" s="456"/>
      <c r="RSV14" s="456"/>
      <c r="RSW14" s="456"/>
      <c r="RSX14" s="456"/>
      <c r="RSY14" s="456"/>
      <c r="RSZ14" s="456"/>
      <c r="RTA14" s="456"/>
      <c r="RTB14" s="456"/>
      <c r="RTC14" s="456"/>
      <c r="RTD14" s="456"/>
      <c r="RTE14" s="456"/>
      <c r="RTF14" s="456"/>
      <c r="RTG14" s="456"/>
      <c r="RTH14" s="456"/>
      <c r="RTI14" s="456"/>
      <c r="RTJ14" s="456"/>
      <c r="RTK14" s="456"/>
      <c r="RTL14" s="456"/>
      <c r="RTM14" s="456"/>
      <c r="RTN14" s="456"/>
      <c r="RTO14" s="456"/>
      <c r="RTP14" s="456"/>
      <c r="RTQ14" s="456"/>
      <c r="RTR14" s="456"/>
      <c r="RTS14" s="456"/>
      <c r="RTT14" s="456"/>
      <c r="RTU14" s="456"/>
      <c r="RTV14" s="456"/>
      <c r="RTW14" s="456"/>
      <c r="RTX14" s="456"/>
      <c r="RTY14" s="456"/>
      <c r="RTZ14" s="456"/>
      <c r="RUA14" s="456"/>
      <c r="RUB14" s="456"/>
      <c r="RUC14" s="456"/>
      <c r="RUD14" s="456"/>
      <c r="RUE14" s="456"/>
      <c r="RUF14" s="456"/>
      <c r="RUG14" s="456"/>
      <c r="RUH14" s="456"/>
      <c r="RUI14" s="456"/>
      <c r="RUJ14" s="456"/>
      <c r="RUK14" s="456"/>
      <c r="RUL14" s="456"/>
      <c r="RUM14" s="456"/>
      <c r="RUN14" s="456"/>
      <c r="RUO14" s="456"/>
      <c r="RUP14" s="456"/>
      <c r="RUQ14" s="456"/>
      <c r="RUR14" s="456"/>
      <c r="RUS14" s="456"/>
      <c r="RUT14" s="456"/>
      <c r="RUU14" s="456"/>
      <c r="RUV14" s="456"/>
      <c r="RUW14" s="456"/>
      <c r="RUX14" s="456"/>
      <c r="RUY14" s="456"/>
      <c r="RUZ14" s="456"/>
      <c r="RVA14" s="456"/>
      <c r="RVB14" s="456"/>
      <c r="RVC14" s="456"/>
      <c r="RVD14" s="456"/>
      <c r="RVE14" s="456"/>
      <c r="RVF14" s="456"/>
      <c r="RVG14" s="456"/>
      <c r="RVH14" s="456"/>
      <c r="RVI14" s="456"/>
      <c r="RVJ14" s="456"/>
      <c r="RVK14" s="456"/>
      <c r="RVL14" s="456"/>
      <c r="RVM14" s="456"/>
      <c r="RVN14" s="456"/>
      <c r="RVO14" s="456"/>
      <c r="RVP14" s="456"/>
      <c r="RVQ14" s="456"/>
      <c r="RVR14" s="456"/>
      <c r="RVS14" s="456"/>
      <c r="RVT14" s="456"/>
      <c r="RVU14" s="456"/>
      <c r="RVV14" s="456"/>
      <c r="RVW14" s="456"/>
      <c r="RVX14" s="456"/>
      <c r="RVY14" s="456"/>
      <c r="RVZ14" s="456"/>
      <c r="RWA14" s="456"/>
      <c r="RWB14" s="456"/>
      <c r="RWC14" s="456"/>
      <c r="RWD14" s="456"/>
      <c r="RWE14" s="456"/>
      <c r="RWF14" s="456"/>
      <c r="RWG14" s="456"/>
      <c r="RWH14" s="456"/>
      <c r="RWI14" s="456"/>
      <c r="RWJ14" s="456"/>
      <c r="RWK14" s="456"/>
      <c r="RWL14" s="456"/>
      <c r="RWM14" s="456"/>
      <c r="RWN14" s="456"/>
      <c r="RWO14" s="456"/>
      <c r="RWP14" s="456"/>
      <c r="RWQ14" s="456"/>
      <c r="RWR14" s="456"/>
      <c r="RWS14" s="456"/>
      <c r="RWT14" s="456"/>
      <c r="RWU14" s="456"/>
      <c r="RWV14" s="456"/>
      <c r="RWW14" s="456"/>
      <c r="RWX14" s="456"/>
      <c r="RWY14" s="456"/>
      <c r="RWZ14" s="456"/>
      <c r="RXA14" s="456"/>
      <c r="RXB14" s="456"/>
      <c r="RXC14" s="456"/>
      <c r="RXD14" s="456"/>
      <c r="RXE14" s="456"/>
      <c r="RXF14" s="456"/>
      <c r="RXG14" s="456"/>
      <c r="RXH14" s="456"/>
      <c r="RXI14" s="456"/>
      <c r="RXJ14" s="456"/>
      <c r="RXK14" s="456"/>
      <c r="RXL14" s="456"/>
      <c r="RXM14" s="456"/>
      <c r="RXN14" s="456"/>
      <c r="RXO14" s="456"/>
      <c r="RXP14" s="456"/>
      <c r="RXQ14" s="456"/>
      <c r="RXR14" s="456"/>
      <c r="RXS14" s="456"/>
      <c r="RXT14" s="456"/>
      <c r="RXU14" s="456"/>
      <c r="RXV14" s="456"/>
      <c r="RXW14" s="456"/>
      <c r="RXX14" s="456"/>
      <c r="RXY14" s="456"/>
      <c r="RXZ14" s="456"/>
      <c r="RYA14" s="456"/>
      <c r="RYB14" s="456"/>
      <c r="RYC14" s="456"/>
      <c r="RYD14" s="456"/>
      <c r="RYE14" s="456"/>
      <c r="RYF14" s="456"/>
      <c r="RYG14" s="456"/>
      <c r="RYH14" s="456"/>
      <c r="RYI14" s="456"/>
      <c r="RYJ14" s="456"/>
      <c r="RYK14" s="456"/>
      <c r="RYL14" s="456"/>
      <c r="RYM14" s="456"/>
      <c r="RYN14" s="456"/>
      <c r="RYO14" s="456"/>
      <c r="RYP14" s="456"/>
      <c r="RYQ14" s="456"/>
      <c r="RYR14" s="456"/>
      <c r="RYS14" s="456"/>
      <c r="RYT14" s="456"/>
      <c r="RYU14" s="456"/>
      <c r="RYV14" s="456"/>
      <c r="RYW14" s="456"/>
      <c r="RYX14" s="456"/>
      <c r="RYY14" s="456"/>
      <c r="RYZ14" s="456"/>
      <c r="RZA14" s="456"/>
      <c r="RZB14" s="456"/>
      <c r="RZC14" s="456"/>
      <c r="RZD14" s="456"/>
      <c r="RZE14" s="456"/>
      <c r="RZF14" s="456"/>
      <c r="RZG14" s="456"/>
      <c r="RZH14" s="456"/>
      <c r="RZI14" s="456"/>
      <c r="RZJ14" s="456"/>
      <c r="RZK14" s="456"/>
      <c r="RZL14" s="456"/>
      <c r="RZM14" s="456"/>
      <c r="RZN14" s="456"/>
      <c r="RZO14" s="456"/>
      <c r="RZP14" s="456"/>
      <c r="RZQ14" s="456"/>
      <c r="RZR14" s="456"/>
      <c r="RZS14" s="456"/>
      <c r="RZT14" s="456"/>
      <c r="RZU14" s="456"/>
      <c r="RZV14" s="456"/>
      <c r="RZW14" s="456"/>
      <c r="RZX14" s="456"/>
      <c r="RZY14" s="456"/>
      <c r="RZZ14" s="456"/>
      <c r="SAA14" s="456"/>
      <c r="SAB14" s="456"/>
      <c r="SAC14" s="456"/>
      <c r="SAD14" s="456"/>
      <c r="SAE14" s="456"/>
      <c r="SAF14" s="456"/>
      <c r="SAG14" s="456"/>
      <c r="SAH14" s="456"/>
      <c r="SAI14" s="456"/>
      <c r="SAJ14" s="456"/>
      <c r="SAK14" s="456"/>
      <c r="SAL14" s="456"/>
      <c r="SAM14" s="456"/>
      <c r="SAN14" s="456"/>
      <c r="SAO14" s="456"/>
      <c r="SAP14" s="456"/>
      <c r="SAQ14" s="456"/>
      <c r="SAR14" s="456"/>
      <c r="SAS14" s="456"/>
      <c r="SAT14" s="456"/>
      <c r="SAU14" s="456"/>
      <c r="SAV14" s="456"/>
      <c r="SAW14" s="456"/>
      <c r="SAX14" s="456"/>
      <c r="SAY14" s="456"/>
      <c r="SAZ14" s="456"/>
      <c r="SBA14" s="456"/>
      <c r="SBB14" s="456"/>
      <c r="SBC14" s="456"/>
      <c r="SBD14" s="456"/>
      <c r="SBE14" s="456"/>
      <c r="SBF14" s="456"/>
      <c r="SBG14" s="456"/>
      <c r="SBH14" s="456"/>
      <c r="SBI14" s="456"/>
      <c r="SBJ14" s="456"/>
      <c r="SBK14" s="456"/>
      <c r="SBL14" s="456"/>
      <c r="SBM14" s="456"/>
      <c r="SBN14" s="456"/>
      <c r="SBO14" s="456"/>
      <c r="SBP14" s="456"/>
      <c r="SBQ14" s="456"/>
      <c r="SBR14" s="456"/>
      <c r="SBS14" s="456"/>
      <c r="SBT14" s="456"/>
      <c r="SBU14" s="456"/>
      <c r="SBV14" s="456"/>
      <c r="SBW14" s="456"/>
      <c r="SBX14" s="456"/>
      <c r="SBY14" s="456"/>
      <c r="SBZ14" s="456"/>
      <c r="SCA14" s="456"/>
      <c r="SCB14" s="456"/>
      <c r="SCC14" s="456"/>
      <c r="SCD14" s="456"/>
      <c r="SCE14" s="456"/>
      <c r="SCF14" s="456"/>
      <c r="SCG14" s="456"/>
      <c r="SCH14" s="456"/>
      <c r="SCI14" s="456"/>
      <c r="SCJ14" s="456"/>
      <c r="SCK14" s="456"/>
      <c r="SCL14" s="456"/>
      <c r="SCM14" s="456"/>
      <c r="SCN14" s="456"/>
      <c r="SCO14" s="456"/>
      <c r="SCP14" s="456"/>
      <c r="SCQ14" s="456"/>
      <c r="SCR14" s="456"/>
      <c r="SCS14" s="456"/>
      <c r="SCT14" s="456"/>
      <c r="SCU14" s="456"/>
      <c r="SCV14" s="456"/>
      <c r="SCW14" s="456"/>
      <c r="SCX14" s="456"/>
      <c r="SCY14" s="456"/>
      <c r="SCZ14" s="456"/>
      <c r="SDA14" s="456"/>
      <c r="SDB14" s="456"/>
      <c r="SDC14" s="456"/>
      <c r="SDD14" s="456"/>
      <c r="SDE14" s="456"/>
      <c r="SDF14" s="456"/>
      <c r="SDG14" s="456"/>
      <c r="SDH14" s="456"/>
      <c r="SDI14" s="456"/>
      <c r="SDJ14" s="456"/>
      <c r="SDK14" s="456"/>
      <c r="SDL14" s="456"/>
      <c r="SDM14" s="456"/>
      <c r="SDN14" s="456"/>
      <c r="SDO14" s="456"/>
      <c r="SDP14" s="456"/>
      <c r="SDQ14" s="456"/>
      <c r="SDR14" s="456"/>
      <c r="SDS14" s="456"/>
      <c r="SDT14" s="456"/>
      <c r="SDU14" s="456"/>
      <c r="SDV14" s="456"/>
      <c r="SDW14" s="456"/>
      <c r="SDX14" s="456"/>
      <c r="SDY14" s="456"/>
      <c r="SDZ14" s="456"/>
      <c r="SEA14" s="456"/>
      <c r="SEB14" s="456"/>
      <c r="SEC14" s="456"/>
      <c r="SED14" s="456"/>
      <c r="SEE14" s="456"/>
      <c r="SEF14" s="456"/>
      <c r="SEG14" s="456"/>
      <c r="SEH14" s="456"/>
      <c r="SEI14" s="456"/>
      <c r="SEJ14" s="456"/>
      <c r="SEK14" s="456"/>
      <c r="SEL14" s="456"/>
      <c r="SEM14" s="456"/>
      <c r="SEN14" s="456"/>
      <c r="SEO14" s="456"/>
      <c r="SEP14" s="456"/>
      <c r="SEQ14" s="456"/>
      <c r="SER14" s="456"/>
      <c r="SES14" s="456"/>
      <c r="SET14" s="456"/>
      <c r="SEU14" s="456"/>
      <c r="SEV14" s="456"/>
      <c r="SEW14" s="456"/>
      <c r="SEX14" s="456"/>
      <c r="SEY14" s="456"/>
      <c r="SEZ14" s="456"/>
      <c r="SFA14" s="456"/>
      <c r="SFB14" s="456"/>
      <c r="SFC14" s="456"/>
      <c r="SFD14" s="456"/>
      <c r="SFE14" s="456"/>
      <c r="SFF14" s="456"/>
      <c r="SFG14" s="456"/>
      <c r="SFH14" s="456"/>
      <c r="SFI14" s="456"/>
      <c r="SFJ14" s="456"/>
      <c r="SFK14" s="456"/>
      <c r="SFL14" s="456"/>
      <c r="SFM14" s="456"/>
      <c r="SFN14" s="456"/>
      <c r="SFO14" s="456"/>
      <c r="SFP14" s="456"/>
      <c r="SFQ14" s="456"/>
      <c r="SFR14" s="456"/>
      <c r="SFS14" s="456"/>
      <c r="SFT14" s="456"/>
      <c r="SFU14" s="456"/>
      <c r="SFV14" s="456"/>
      <c r="SFW14" s="456"/>
      <c r="SFX14" s="456"/>
      <c r="SFY14" s="456"/>
      <c r="SFZ14" s="456"/>
      <c r="SGA14" s="456"/>
      <c r="SGB14" s="456"/>
      <c r="SGC14" s="456"/>
      <c r="SGD14" s="456"/>
      <c r="SGE14" s="456"/>
      <c r="SGF14" s="456"/>
      <c r="SGG14" s="456"/>
      <c r="SGH14" s="456"/>
      <c r="SGI14" s="456"/>
      <c r="SGJ14" s="456"/>
      <c r="SGK14" s="456"/>
      <c r="SGL14" s="456"/>
      <c r="SGM14" s="456"/>
      <c r="SGN14" s="456"/>
      <c r="SGO14" s="456"/>
      <c r="SGP14" s="456"/>
      <c r="SGQ14" s="456"/>
      <c r="SGR14" s="456"/>
      <c r="SGS14" s="456"/>
      <c r="SGT14" s="456"/>
      <c r="SGU14" s="456"/>
      <c r="SGV14" s="456"/>
      <c r="SGW14" s="456"/>
      <c r="SGX14" s="456"/>
      <c r="SGY14" s="456"/>
      <c r="SGZ14" s="456"/>
      <c r="SHA14" s="456"/>
      <c r="SHB14" s="456"/>
      <c r="SHC14" s="456"/>
      <c r="SHD14" s="456"/>
      <c r="SHE14" s="456"/>
      <c r="SHF14" s="456"/>
      <c r="SHG14" s="456"/>
      <c r="SHH14" s="456"/>
      <c r="SHI14" s="456"/>
      <c r="SHJ14" s="456"/>
      <c r="SHK14" s="456"/>
      <c r="SHL14" s="456"/>
      <c r="SHM14" s="456"/>
      <c r="SHN14" s="456"/>
      <c r="SHO14" s="456"/>
      <c r="SHP14" s="456"/>
      <c r="SHQ14" s="456"/>
      <c r="SHR14" s="456"/>
      <c r="SHS14" s="456"/>
      <c r="SHT14" s="456"/>
      <c r="SHU14" s="456"/>
      <c r="SHV14" s="456"/>
      <c r="SHW14" s="456"/>
      <c r="SHX14" s="456"/>
      <c r="SHY14" s="456"/>
      <c r="SHZ14" s="456"/>
      <c r="SIA14" s="456"/>
      <c r="SIB14" s="456"/>
      <c r="SIC14" s="456"/>
      <c r="SID14" s="456"/>
      <c r="SIE14" s="456"/>
      <c r="SIF14" s="456"/>
      <c r="SIG14" s="456"/>
      <c r="SIH14" s="456"/>
      <c r="SII14" s="456"/>
      <c r="SIJ14" s="456"/>
      <c r="SIK14" s="456"/>
      <c r="SIL14" s="456"/>
      <c r="SIM14" s="456"/>
      <c r="SIN14" s="456"/>
      <c r="SIO14" s="456"/>
      <c r="SIP14" s="456"/>
      <c r="SIQ14" s="456"/>
      <c r="SIR14" s="456"/>
      <c r="SIS14" s="456"/>
      <c r="SIT14" s="456"/>
      <c r="SIU14" s="456"/>
      <c r="SIV14" s="456"/>
      <c r="SIW14" s="456"/>
      <c r="SIX14" s="456"/>
      <c r="SIY14" s="456"/>
      <c r="SIZ14" s="456"/>
      <c r="SJA14" s="456"/>
      <c r="SJB14" s="456"/>
      <c r="SJC14" s="456"/>
      <c r="SJD14" s="456"/>
      <c r="SJE14" s="456"/>
      <c r="SJF14" s="456"/>
      <c r="SJG14" s="456"/>
      <c r="SJH14" s="456"/>
      <c r="SJI14" s="456"/>
      <c r="SJJ14" s="456"/>
      <c r="SJK14" s="456"/>
      <c r="SJL14" s="456"/>
      <c r="SJM14" s="456"/>
      <c r="SJN14" s="456"/>
      <c r="SJO14" s="456"/>
      <c r="SJP14" s="456"/>
      <c r="SJQ14" s="456"/>
      <c r="SJR14" s="456"/>
      <c r="SJS14" s="456"/>
      <c r="SJT14" s="456"/>
      <c r="SJU14" s="456"/>
      <c r="SJV14" s="456"/>
      <c r="SJW14" s="456"/>
      <c r="SJX14" s="456"/>
      <c r="SJY14" s="456"/>
      <c r="SJZ14" s="456"/>
      <c r="SKA14" s="456"/>
      <c r="SKB14" s="456"/>
      <c r="SKC14" s="456"/>
      <c r="SKD14" s="456"/>
      <c r="SKE14" s="456"/>
      <c r="SKF14" s="456"/>
      <c r="SKG14" s="456"/>
      <c r="SKH14" s="456"/>
      <c r="SKI14" s="456"/>
      <c r="SKJ14" s="456"/>
      <c r="SKK14" s="456"/>
      <c r="SKL14" s="456"/>
      <c r="SKM14" s="456"/>
      <c r="SKN14" s="456"/>
      <c r="SKO14" s="456"/>
      <c r="SKP14" s="456"/>
      <c r="SKQ14" s="456"/>
      <c r="SKR14" s="456"/>
      <c r="SKS14" s="456"/>
      <c r="SKT14" s="456"/>
      <c r="SKU14" s="456"/>
      <c r="SKV14" s="456"/>
      <c r="SKW14" s="456"/>
      <c r="SKX14" s="456"/>
      <c r="SKY14" s="456"/>
      <c r="SKZ14" s="456"/>
      <c r="SLA14" s="456"/>
      <c r="SLB14" s="456"/>
      <c r="SLC14" s="456"/>
      <c r="SLD14" s="456"/>
      <c r="SLE14" s="456"/>
      <c r="SLF14" s="456"/>
      <c r="SLG14" s="456"/>
      <c r="SLH14" s="456"/>
      <c r="SLI14" s="456"/>
      <c r="SLJ14" s="456"/>
      <c r="SLK14" s="456"/>
      <c r="SLL14" s="456"/>
      <c r="SLM14" s="456"/>
      <c r="SLN14" s="456"/>
      <c r="SLO14" s="456"/>
      <c r="SLP14" s="456"/>
      <c r="SLQ14" s="456"/>
      <c r="SLR14" s="456"/>
      <c r="SLS14" s="456"/>
      <c r="SLT14" s="456"/>
      <c r="SLU14" s="456"/>
      <c r="SLV14" s="456"/>
      <c r="SLW14" s="456"/>
      <c r="SLX14" s="456"/>
      <c r="SLY14" s="456"/>
      <c r="SLZ14" s="456"/>
      <c r="SMA14" s="456"/>
      <c r="SMB14" s="456"/>
      <c r="SMC14" s="456"/>
      <c r="SMD14" s="456"/>
      <c r="SME14" s="456"/>
      <c r="SMF14" s="456"/>
      <c r="SMG14" s="456"/>
      <c r="SMH14" s="456"/>
      <c r="SMI14" s="456"/>
      <c r="SMJ14" s="456"/>
      <c r="SMK14" s="456"/>
      <c r="SML14" s="456"/>
      <c r="SMM14" s="456"/>
      <c r="SMN14" s="456"/>
      <c r="SMO14" s="456"/>
      <c r="SMP14" s="456"/>
      <c r="SMQ14" s="456"/>
      <c r="SMR14" s="456"/>
      <c r="SMS14" s="456"/>
      <c r="SMT14" s="456"/>
      <c r="SMU14" s="456"/>
      <c r="SMV14" s="456"/>
      <c r="SMW14" s="456"/>
      <c r="SMX14" s="456"/>
      <c r="SMY14" s="456"/>
      <c r="SMZ14" s="456"/>
      <c r="SNA14" s="456"/>
      <c r="SNB14" s="456"/>
      <c r="SNC14" s="456"/>
      <c r="SND14" s="456"/>
      <c r="SNE14" s="456"/>
      <c r="SNF14" s="456"/>
      <c r="SNG14" s="456"/>
      <c r="SNH14" s="456"/>
      <c r="SNI14" s="456"/>
      <c r="SNJ14" s="456"/>
      <c r="SNK14" s="456"/>
      <c r="SNL14" s="456"/>
      <c r="SNM14" s="456"/>
      <c r="SNN14" s="456"/>
      <c r="SNO14" s="456"/>
      <c r="SNP14" s="456"/>
      <c r="SNQ14" s="456"/>
      <c r="SNR14" s="456"/>
      <c r="SNS14" s="456"/>
      <c r="SNT14" s="456"/>
      <c r="SNU14" s="456"/>
      <c r="SNV14" s="456"/>
      <c r="SNW14" s="456"/>
      <c r="SNX14" s="456"/>
      <c r="SNY14" s="456"/>
      <c r="SNZ14" s="456"/>
      <c r="SOA14" s="456"/>
      <c r="SOB14" s="456"/>
      <c r="SOC14" s="456"/>
      <c r="SOD14" s="456"/>
      <c r="SOE14" s="456"/>
      <c r="SOF14" s="456"/>
      <c r="SOG14" s="456"/>
      <c r="SOH14" s="456"/>
      <c r="SOI14" s="456"/>
      <c r="SOJ14" s="456"/>
      <c r="SOK14" s="456"/>
      <c r="SOL14" s="456"/>
      <c r="SOM14" s="456"/>
      <c r="SON14" s="456"/>
      <c r="SOO14" s="456"/>
      <c r="SOP14" s="456"/>
      <c r="SOQ14" s="456"/>
      <c r="SOR14" s="456"/>
      <c r="SOS14" s="456"/>
      <c r="SOT14" s="456"/>
      <c r="SOU14" s="456"/>
      <c r="SOV14" s="456"/>
      <c r="SOW14" s="456"/>
      <c r="SOX14" s="456"/>
      <c r="SOY14" s="456"/>
      <c r="SOZ14" s="456"/>
      <c r="SPA14" s="456"/>
      <c r="SPB14" s="456"/>
      <c r="SPC14" s="456"/>
      <c r="SPD14" s="456"/>
      <c r="SPE14" s="456"/>
      <c r="SPF14" s="456"/>
      <c r="SPG14" s="456"/>
      <c r="SPH14" s="456"/>
      <c r="SPI14" s="456"/>
      <c r="SPJ14" s="456"/>
      <c r="SPK14" s="456"/>
      <c r="SPL14" s="456"/>
      <c r="SPM14" s="456"/>
      <c r="SPN14" s="456"/>
      <c r="SPO14" s="456"/>
      <c r="SPP14" s="456"/>
      <c r="SPQ14" s="456"/>
      <c r="SPR14" s="456"/>
      <c r="SPS14" s="456"/>
      <c r="SPT14" s="456"/>
      <c r="SPU14" s="456"/>
      <c r="SPV14" s="456"/>
      <c r="SPW14" s="456"/>
      <c r="SPX14" s="456"/>
      <c r="SPY14" s="456"/>
      <c r="SPZ14" s="456"/>
      <c r="SQA14" s="456"/>
      <c r="SQB14" s="456"/>
      <c r="SQC14" s="456"/>
      <c r="SQD14" s="456"/>
      <c r="SQE14" s="456"/>
      <c r="SQF14" s="456"/>
      <c r="SQG14" s="456"/>
      <c r="SQH14" s="456"/>
      <c r="SQI14" s="456"/>
      <c r="SQJ14" s="456"/>
      <c r="SQK14" s="456"/>
      <c r="SQL14" s="456"/>
      <c r="SQM14" s="456"/>
      <c r="SQN14" s="456"/>
      <c r="SQO14" s="456"/>
      <c r="SQP14" s="456"/>
      <c r="SQQ14" s="456"/>
      <c r="SQR14" s="456"/>
      <c r="SQS14" s="456"/>
      <c r="SQT14" s="456"/>
      <c r="SQU14" s="456"/>
      <c r="SQV14" s="456"/>
      <c r="SQW14" s="456"/>
      <c r="SQX14" s="456"/>
      <c r="SQY14" s="456"/>
      <c r="SQZ14" s="456"/>
      <c r="SRA14" s="456"/>
      <c r="SRB14" s="456"/>
      <c r="SRC14" s="456"/>
      <c r="SRD14" s="456"/>
      <c r="SRE14" s="456"/>
      <c r="SRF14" s="456"/>
      <c r="SRG14" s="456"/>
      <c r="SRH14" s="456"/>
      <c r="SRI14" s="456"/>
      <c r="SRJ14" s="456"/>
      <c r="SRK14" s="456"/>
      <c r="SRL14" s="456"/>
      <c r="SRM14" s="456"/>
      <c r="SRN14" s="456"/>
      <c r="SRO14" s="456"/>
      <c r="SRP14" s="456"/>
      <c r="SRQ14" s="456"/>
      <c r="SRR14" s="456"/>
      <c r="SRS14" s="456"/>
      <c r="SRT14" s="456"/>
      <c r="SRU14" s="456"/>
      <c r="SRV14" s="456"/>
      <c r="SRW14" s="456"/>
      <c r="SRX14" s="456"/>
      <c r="SRY14" s="456"/>
      <c r="SRZ14" s="456"/>
      <c r="SSA14" s="456"/>
      <c r="SSB14" s="456"/>
      <c r="SSC14" s="456"/>
      <c r="SSD14" s="456"/>
      <c r="SSE14" s="456"/>
      <c r="SSF14" s="456"/>
      <c r="SSG14" s="456"/>
      <c r="SSH14" s="456"/>
      <c r="SSI14" s="456"/>
      <c r="SSJ14" s="456"/>
      <c r="SSK14" s="456"/>
      <c r="SSL14" s="456"/>
      <c r="SSM14" s="456"/>
      <c r="SSN14" s="456"/>
      <c r="SSO14" s="456"/>
      <c r="SSP14" s="456"/>
      <c r="SSQ14" s="456"/>
      <c r="SSR14" s="456"/>
      <c r="SSS14" s="456"/>
      <c r="SST14" s="456"/>
      <c r="SSU14" s="456"/>
      <c r="SSV14" s="456"/>
      <c r="SSW14" s="456"/>
      <c r="SSX14" s="456"/>
      <c r="SSY14" s="456"/>
      <c r="SSZ14" s="456"/>
      <c r="STA14" s="456"/>
      <c r="STB14" s="456"/>
      <c r="STC14" s="456"/>
      <c r="STD14" s="456"/>
      <c r="STE14" s="456"/>
      <c r="STF14" s="456"/>
      <c r="STG14" s="456"/>
      <c r="STH14" s="456"/>
      <c r="STI14" s="456"/>
      <c r="STJ14" s="456"/>
      <c r="STK14" s="456"/>
      <c r="STL14" s="456"/>
      <c r="STM14" s="456"/>
      <c r="STN14" s="456"/>
      <c r="STO14" s="456"/>
      <c r="STP14" s="456"/>
      <c r="STQ14" s="456"/>
      <c r="STR14" s="456"/>
      <c r="STS14" s="456"/>
      <c r="STT14" s="456"/>
      <c r="STU14" s="456"/>
      <c r="STV14" s="456"/>
      <c r="STW14" s="456"/>
      <c r="STX14" s="456"/>
      <c r="STY14" s="456"/>
      <c r="STZ14" s="456"/>
      <c r="SUA14" s="456"/>
      <c r="SUB14" s="456"/>
      <c r="SUC14" s="456"/>
      <c r="SUD14" s="456"/>
      <c r="SUE14" s="456"/>
      <c r="SUF14" s="456"/>
      <c r="SUG14" s="456"/>
      <c r="SUH14" s="456"/>
      <c r="SUI14" s="456"/>
      <c r="SUJ14" s="456"/>
      <c r="SUK14" s="456"/>
      <c r="SUL14" s="456"/>
      <c r="SUM14" s="456"/>
      <c r="SUN14" s="456"/>
      <c r="SUO14" s="456"/>
      <c r="SUP14" s="456"/>
      <c r="SUQ14" s="456"/>
      <c r="SUR14" s="456"/>
      <c r="SUS14" s="456"/>
      <c r="SUT14" s="456"/>
      <c r="SUU14" s="456"/>
      <c r="SUV14" s="456"/>
      <c r="SUW14" s="456"/>
      <c r="SUX14" s="456"/>
      <c r="SUY14" s="456"/>
      <c r="SUZ14" s="456"/>
      <c r="SVA14" s="456"/>
      <c r="SVB14" s="456"/>
      <c r="SVC14" s="456"/>
      <c r="SVD14" s="456"/>
      <c r="SVE14" s="456"/>
      <c r="SVF14" s="456"/>
      <c r="SVG14" s="456"/>
      <c r="SVH14" s="456"/>
      <c r="SVI14" s="456"/>
      <c r="SVJ14" s="456"/>
      <c r="SVK14" s="456"/>
      <c r="SVL14" s="456"/>
      <c r="SVM14" s="456"/>
      <c r="SVN14" s="456"/>
      <c r="SVO14" s="456"/>
      <c r="SVP14" s="456"/>
      <c r="SVQ14" s="456"/>
      <c r="SVR14" s="456"/>
      <c r="SVS14" s="456"/>
      <c r="SVT14" s="456"/>
      <c r="SVU14" s="456"/>
      <c r="SVV14" s="456"/>
      <c r="SVW14" s="456"/>
      <c r="SVX14" s="456"/>
      <c r="SVY14" s="456"/>
      <c r="SVZ14" s="456"/>
      <c r="SWA14" s="456"/>
      <c r="SWB14" s="456"/>
      <c r="SWC14" s="456"/>
      <c r="SWD14" s="456"/>
      <c r="SWE14" s="456"/>
      <c r="SWF14" s="456"/>
      <c r="SWG14" s="456"/>
      <c r="SWH14" s="456"/>
      <c r="SWI14" s="456"/>
      <c r="SWJ14" s="456"/>
      <c r="SWK14" s="456"/>
      <c r="SWL14" s="456"/>
      <c r="SWM14" s="456"/>
      <c r="SWN14" s="456"/>
      <c r="SWO14" s="456"/>
      <c r="SWP14" s="456"/>
      <c r="SWQ14" s="456"/>
      <c r="SWR14" s="456"/>
      <c r="SWS14" s="456"/>
      <c r="SWT14" s="456"/>
      <c r="SWU14" s="456"/>
      <c r="SWV14" s="456"/>
      <c r="SWW14" s="456"/>
      <c r="SWX14" s="456"/>
      <c r="SWY14" s="456"/>
      <c r="SWZ14" s="456"/>
      <c r="SXA14" s="456"/>
      <c r="SXB14" s="456"/>
      <c r="SXC14" s="456"/>
      <c r="SXD14" s="456"/>
      <c r="SXE14" s="456"/>
      <c r="SXF14" s="456"/>
      <c r="SXG14" s="456"/>
      <c r="SXH14" s="456"/>
      <c r="SXI14" s="456"/>
      <c r="SXJ14" s="456"/>
      <c r="SXK14" s="456"/>
      <c r="SXL14" s="456"/>
      <c r="SXM14" s="456"/>
      <c r="SXN14" s="456"/>
      <c r="SXO14" s="456"/>
      <c r="SXP14" s="456"/>
      <c r="SXQ14" s="456"/>
      <c r="SXR14" s="456"/>
      <c r="SXS14" s="456"/>
      <c r="SXT14" s="456"/>
      <c r="SXU14" s="456"/>
      <c r="SXV14" s="456"/>
      <c r="SXW14" s="456"/>
      <c r="SXX14" s="456"/>
      <c r="SXY14" s="456"/>
      <c r="SXZ14" s="456"/>
      <c r="SYA14" s="456"/>
      <c r="SYB14" s="456"/>
      <c r="SYC14" s="456"/>
      <c r="SYD14" s="456"/>
      <c r="SYE14" s="456"/>
      <c r="SYF14" s="456"/>
      <c r="SYG14" s="456"/>
      <c r="SYH14" s="456"/>
      <c r="SYI14" s="456"/>
      <c r="SYJ14" s="456"/>
      <c r="SYK14" s="456"/>
      <c r="SYL14" s="456"/>
      <c r="SYM14" s="456"/>
      <c r="SYN14" s="456"/>
      <c r="SYO14" s="456"/>
      <c r="SYP14" s="456"/>
      <c r="SYQ14" s="456"/>
      <c r="SYR14" s="456"/>
      <c r="SYS14" s="456"/>
      <c r="SYT14" s="456"/>
      <c r="SYU14" s="456"/>
      <c r="SYV14" s="456"/>
      <c r="SYW14" s="456"/>
      <c r="SYX14" s="456"/>
      <c r="SYY14" s="456"/>
      <c r="SYZ14" s="456"/>
      <c r="SZA14" s="456"/>
      <c r="SZB14" s="456"/>
      <c r="SZC14" s="456"/>
      <c r="SZD14" s="456"/>
      <c r="SZE14" s="456"/>
      <c r="SZF14" s="456"/>
      <c r="SZG14" s="456"/>
      <c r="SZH14" s="456"/>
      <c r="SZI14" s="456"/>
      <c r="SZJ14" s="456"/>
      <c r="SZK14" s="456"/>
      <c r="SZL14" s="456"/>
      <c r="SZM14" s="456"/>
      <c r="SZN14" s="456"/>
      <c r="SZO14" s="456"/>
      <c r="SZP14" s="456"/>
      <c r="SZQ14" s="456"/>
      <c r="SZR14" s="456"/>
      <c r="SZS14" s="456"/>
      <c r="SZT14" s="456"/>
      <c r="SZU14" s="456"/>
      <c r="SZV14" s="456"/>
      <c r="SZW14" s="456"/>
      <c r="SZX14" s="456"/>
      <c r="SZY14" s="456"/>
      <c r="SZZ14" s="456"/>
      <c r="TAA14" s="456"/>
      <c r="TAB14" s="456"/>
      <c r="TAC14" s="456"/>
      <c r="TAD14" s="456"/>
      <c r="TAE14" s="456"/>
      <c r="TAF14" s="456"/>
      <c r="TAG14" s="456"/>
      <c r="TAH14" s="456"/>
      <c r="TAI14" s="456"/>
      <c r="TAJ14" s="456"/>
      <c r="TAK14" s="456"/>
      <c r="TAL14" s="456"/>
      <c r="TAM14" s="456"/>
      <c r="TAN14" s="456"/>
      <c r="TAO14" s="456"/>
      <c r="TAP14" s="456"/>
      <c r="TAQ14" s="456"/>
      <c r="TAR14" s="456"/>
      <c r="TAS14" s="456"/>
      <c r="TAT14" s="456"/>
      <c r="TAU14" s="456"/>
      <c r="TAV14" s="456"/>
      <c r="TAW14" s="456"/>
      <c r="TAX14" s="456"/>
      <c r="TAY14" s="456"/>
      <c r="TAZ14" s="456"/>
      <c r="TBA14" s="456"/>
      <c r="TBB14" s="456"/>
      <c r="TBC14" s="456"/>
      <c r="TBD14" s="456"/>
      <c r="TBE14" s="456"/>
      <c r="TBF14" s="456"/>
      <c r="TBG14" s="456"/>
      <c r="TBH14" s="456"/>
      <c r="TBI14" s="456"/>
      <c r="TBJ14" s="456"/>
      <c r="TBK14" s="456"/>
      <c r="TBL14" s="456"/>
      <c r="TBM14" s="456"/>
      <c r="TBN14" s="456"/>
      <c r="TBO14" s="456"/>
      <c r="TBP14" s="456"/>
      <c r="TBQ14" s="456"/>
      <c r="TBR14" s="456"/>
      <c r="TBS14" s="456"/>
      <c r="TBT14" s="456"/>
      <c r="TBU14" s="456"/>
      <c r="TBV14" s="456"/>
      <c r="TBW14" s="456"/>
      <c r="TBX14" s="456"/>
      <c r="TBY14" s="456"/>
      <c r="TBZ14" s="456"/>
      <c r="TCA14" s="456"/>
      <c r="TCB14" s="456"/>
      <c r="TCC14" s="456"/>
      <c r="TCD14" s="456"/>
      <c r="TCE14" s="456"/>
      <c r="TCF14" s="456"/>
      <c r="TCG14" s="456"/>
      <c r="TCH14" s="456"/>
      <c r="TCI14" s="456"/>
      <c r="TCJ14" s="456"/>
      <c r="TCK14" s="456"/>
      <c r="TCL14" s="456"/>
      <c r="TCM14" s="456"/>
      <c r="TCN14" s="456"/>
      <c r="TCO14" s="456"/>
      <c r="TCP14" s="456"/>
      <c r="TCQ14" s="456"/>
      <c r="TCR14" s="456"/>
      <c r="TCS14" s="456"/>
      <c r="TCT14" s="456"/>
      <c r="TCU14" s="456"/>
      <c r="TCV14" s="456"/>
      <c r="TCW14" s="456"/>
      <c r="TCX14" s="456"/>
      <c r="TCY14" s="456"/>
      <c r="TCZ14" s="456"/>
      <c r="TDA14" s="456"/>
      <c r="TDB14" s="456"/>
      <c r="TDC14" s="456"/>
      <c r="TDD14" s="456"/>
      <c r="TDE14" s="456"/>
      <c r="TDF14" s="456"/>
      <c r="TDG14" s="456"/>
      <c r="TDH14" s="456"/>
      <c r="TDI14" s="456"/>
      <c r="TDJ14" s="456"/>
      <c r="TDK14" s="456"/>
      <c r="TDL14" s="456"/>
      <c r="TDM14" s="456"/>
      <c r="TDN14" s="456"/>
      <c r="TDO14" s="456"/>
      <c r="TDP14" s="456"/>
      <c r="TDQ14" s="456"/>
      <c r="TDR14" s="456"/>
      <c r="TDS14" s="456"/>
      <c r="TDT14" s="456"/>
      <c r="TDU14" s="456"/>
      <c r="TDV14" s="456"/>
      <c r="TDW14" s="456"/>
      <c r="TDX14" s="456"/>
      <c r="TDY14" s="456"/>
      <c r="TDZ14" s="456"/>
      <c r="TEA14" s="456"/>
      <c r="TEB14" s="456"/>
      <c r="TEC14" s="456"/>
      <c r="TED14" s="456"/>
      <c r="TEE14" s="456"/>
      <c r="TEF14" s="456"/>
      <c r="TEG14" s="456"/>
      <c r="TEH14" s="456"/>
      <c r="TEI14" s="456"/>
      <c r="TEJ14" s="456"/>
      <c r="TEK14" s="456"/>
      <c r="TEL14" s="456"/>
      <c r="TEM14" s="456"/>
      <c r="TEN14" s="456"/>
      <c r="TEO14" s="456"/>
      <c r="TEP14" s="456"/>
      <c r="TEQ14" s="456"/>
      <c r="TER14" s="456"/>
      <c r="TES14" s="456"/>
      <c r="TET14" s="456"/>
      <c r="TEU14" s="456"/>
      <c r="TEV14" s="456"/>
      <c r="TEW14" s="456"/>
      <c r="TEX14" s="456"/>
      <c r="TEY14" s="456"/>
      <c r="TEZ14" s="456"/>
      <c r="TFA14" s="456"/>
      <c r="TFB14" s="456"/>
      <c r="TFC14" s="456"/>
      <c r="TFD14" s="456"/>
      <c r="TFE14" s="456"/>
      <c r="TFF14" s="456"/>
      <c r="TFG14" s="456"/>
      <c r="TFH14" s="456"/>
      <c r="TFI14" s="456"/>
      <c r="TFJ14" s="456"/>
      <c r="TFK14" s="456"/>
      <c r="TFL14" s="456"/>
      <c r="TFM14" s="456"/>
      <c r="TFN14" s="456"/>
      <c r="TFO14" s="456"/>
      <c r="TFP14" s="456"/>
      <c r="TFQ14" s="456"/>
      <c r="TFR14" s="456"/>
      <c r="TFS14" s="456"/>
      <c r="TFT14" s="456"/>
      <c r="TFU14" s="456"/>
      <c r="TFV14" s="456"/>
      <c r="TFW14" s="456"/>
      <c r="TFX14" s="456"/>
      <c r="TFY14" s="456"/>
      <c r="TFZ14" s="456"/>
      <c r="TGA14" s="456"/>
      <c r="TGB14" s="456"/>
      <c r="TGC14" s="456"/>
      <c r="TGD14" s="456"/>
      <c r="TGE14" s="456"/>
      <c r="TGF14" s="456"/>
      <c r="TGG14" s="456"/>
      <c r="TGH14" s="456"/>
      <c r="TGI14" s="456"/>
      <c r="TGJ14" s="456"/>
      <c r="TGK14" s="456"/>
      <c r="TGL14" s="456"/>
      <c r="TGM14" s="456"/>
      <c r="TGN14" s="456"/>
      <c r="TGO14" s="456"/>
      <c r="TGP14" s="456"/>
      <c r="TGQ14" s="456"/>
      <c r="TGR14" s="456"/>
      <c r="TGS14" s="456"/>
      <c r="TGT14" s="456"/>
      <c r="TGU14" s="456"/>
      <c r="TGV14" s="456"/>
      <c r="TGW14" s="456"/>
      <c r="TGX14" s="456"/>
      <c r="TGY14" s="456"/>
      <c r="TGZ14" s="456"/>
      <c r="THA14" s="456"/>
      <c r="THB14" s="456"/>
      <c r="THC14" s="456"/>
      <c r="THD14" s="456"/>
      <c r="THE14" s="456"/>
      <c r="THF14" s="456"/>
      <c r="THG14" s="456"/>
      <c r="THH14" s="456"/>
      <c r="THI14" s="456"/>
      <c r="THJ14" s="456"/>
      <c r="THK14" s="456"/>
      <c r="THL14" s="456"/>
      <c r="THM14" s="456"/>
      <c r="THN14" s="456"/>
      <c r="THO14" s="456"/>
      <c r="THP14" s="456"/>
      <c r="THQ14" s="456"/>
      <c r="THR14" s="456"/>
      <c r="THS14" s="456"/>
      <c r="THT14" s="456"/>
      <c r="THU14" s="456"/>
      <c r="THV14" s="456"/>
      <c r="THW14" s="456"/>
      <c r="THX14" s="456"/>
      <c r="THY14" s="456"/>
      <c r="THZ14" s="456"/>
      <c r="TIA14" s="456"/>
      <c r="TIB14" s="456"/>
      <c r="TIC14" s="456"/>
      <c r="TID14" s="456"/>
      <c r="TIE14" s="456"/>
      <c r="TIF14" s="456"/>
      <c r="TIG14" s="456"/>
      <c r="TIH14" s="456"/>
      <c r="TII14" s="456"/>
      <c r="TIJ14" s="456"/>
      <c r="TIK14" s="456"/>
      <c r="TIL14" s="456"/>
      <c r="TIM14" s="456"/>
      <c r="TIN14" s="456"/>
      <c r="TIO14" s="456"/>
      <c r="TIP14" s="456"/>
      <c r="TIQ14" s="456"/>
      <c r="TIR14" s="456"/>
      <c r="TIS14" s="456"/>
      <c r="TIT14" s="456"/>
      <c r="TIU14" s="456"/>
      <c r="TIV14" s="456"/>
      <c r="TIW14" s="456"/>
      <c r="TIX14" s="456"/>
      <c r="TIY14" s="456"/>
      <c r="TIZ14" s="456"/>
      <c r="TJA14" s="456"/>
      <c r="TJB14" s="456"/>
      <c r="TJC14" s="456"/>
      <c r="TJD14" s="456"/>
      <c r="TJE14" s="456"/>
      <c r="TJF14" s="456"/>
      <c r="TJG14" s="456"/>
      <c r="TJH14" s="456"/>
      <c r="TJI14" s="456"/>
      <c r="TJJ14" s="456"/>
      <c r="TJK14" s="456"/>
      <c r="TJL14" s="456"/>
      <c r="TJM14" s="456"/>
      <c r="TJN14" s="456"/>
      <c r="TJO14" s="456"/>
      <c r="TJP14" s="456"/>
      <c r="TJQ14" s="456"/>
      <c r="TJR14" s="456"/>
      <c r="TJS14" s="456"/>
      <c r="TJT14" s="456"/>
      <c r="TJU14" s="456"/>
      <c r="TJV14" s="456"/>
      <c r="TJW14" s="456"/>
      <c r="TJX14" s="456"/>
      <c r="TJY14" s="456"/>
      <c r="TJZ14" s="456"/>
      <c r="TKA14" s="456"/>
      <c r="TKB14" s="456"/>
      <c r="TKC14" s="456"/>
      <c r="TKD14" s="456"/>
      <c r="TKE14" s="456"/>
      <c r="TKF14" s="456"/>
      <c r="TKG14" s="456"/>
      <c r="TKH14" s="456"/>
      <c r="TKI14" s="456"/>
      <c r="TKJ14" s="456"/>
      <c r="TKK14" s="456"/>
      <c r="TKL14" s="456"/>
      <c r="TKM14" s="456"/>
      <c r="TKN14" s="456"/>
      <c r="TKO14" s="456"/>
      <c r="TKP14" s="456"/>
      <c r="TKQ14" s="456"/>
      <c r="TKR14" s="456"/>
      <c r="TKS14" s="456"/>
      <c r="TKT14" s="456"/>
      <c r="TKU14" s="456"/>
      <c r="TKV14" s="456"/>
      <c r="TKW14" s="456"/>
      <c r="TKX14" s="456"/>
      <c r="TKY14" s="456"/>
      <c r="TKZ14" s="456"/>
      <c r="TLA14" s="456"/>
      <c r="TLB14" s="456"/>
      <c r="TLC14" s="456"/>
      <c r="TLD14" s="456"/>
      <c r="TLE14" s="456"/>
      <c r="TLF14" s="456"/>
      <c r="TLG14" s="456"/>
      <c r="TLH14" s="456"/>
      <c r="TLI14" s="456"/>
      <c r="TLJ14" s="456"/>
      <c r="TLK14" s="456"/>
      <c r="TLL14" s="456"/>
      <c r="TLM14" s="456"/>
      <c r="TLN14" s="456"/>
      <c r="TLO14" s="456"/>
      <c r="TLP14" s="456"/>
      <c r="TLQ14" s="456"/>
      <c r="TLR14" s="456"/>
      <c r="TLS14" s="456"/>
      <c r="TLT14" s="456"/>
      <c r="TLU14" s="456"/>
      <c r="TLV14" s="456"/>
      <c r="TLW14" s="456"/>
      <c r="TLX14" s="456"/>
      <c r="TLY14" s="456"/>
      <c r="TLZ14" s="456"/>
      <c r="TMA14" s="456"/>
      <c r="TMB14" s="456"/>
      <c r="TMC14" s="456"/>
      <c r="TMD14" s="456"/>
      <c r="TME14" s="456"/>
      <c r="TMF14" s="456"/>
      <c r="TMG14" s="456"/>
      <c r="TMH14" s="456"/>
      <c r="TMI14" s="456"/>
      <c r="TMJ14" s="456"/>
      <c r="TMK14" s="456"/>
      <c r="TML14" s="456"/>
      <c r="TMM14" s="456"/>
      <c r="TMN14" s="456"/>
      <c r="TMO14" s="456"/>
      <c r="TMP14" s="456"/>
      <c r="TMQ14" s="456"/>
      <c r="TMR14" s="456"/>
      <c r="TMS14" s="456"/>
      <c r="TMT14" s="456"/>
      <c r="TMU14" s="456"/>
      <c r="TMV14" s="456"/>
      <c r="TMW14" s="456"/>
      <c r="TMX14" s="456"/>
      <c r="TMY14" s="456"/>
      <c r="TMZ14" s="456"/>
      <c r="TNA14" s="456"/>
      <c r="TNB14" s="456"/>
      <c r="TNC14" s="456"/>
      <c r="TND14" s="456"/>
      <c r="TNE14" s="456"/>
      <c r="TNF14" s="456"/>
      <c r="TNG14" s="456"/>
      <c r="TNH14" s="456"/>
      <c r="TNI14" s="456"/>
      <c r="TNJ14" s="456"/>
      <c r="TNK14" s="456"/>
      <c r="TNL14" s="456"/>
      <c r="TNM14" s="456"/>
      <c r="TNN14" s="456"/>
      <c r="TNO14" s="456"/>
      <c r="TNP14" s="456"/>
      <c r="TNQ14" s="456"/>
      <c r="TNR14" s="456"/>
      <c r="TNS14" s="456"/>
      <c r="TNT14" s="456"/>
      <c r="TNU14" s="456"/>
      <c r="TNV14" s="456"/>
      <c r="TNW14" s="456"/>
      <c r="TNX14" s="456"/>
      <c r="TNY14" s="456"/>
      <c r="TNZ14" s="456"/>
      <c r="TOA14" s="456"/>
      <c r="TOB14" s="456"/>
      <c r="TOC14" s="456"/>
      <c r="TOD14" s="456"/>
      <c r="TOE14" s="456"/>
      <c r="TOF14" s="456"/>
      <c r="TOG14" s="456"/>
      <c r="TOH14" s="456"/>
      <c r="TOI14" s="456"/>
      <c r="TOJ14" s="456"/>
      <c r="TOK14" s="456"/>
      <c r="TOL14" s="456"/>
      <c r="TOM14" s="456"/>
      <c r="TON14" s="456"/>
      <c r="TOO14" s="456"/>
      <c r="TOP14" s="456"/>
      <c r="TOQ14" s="456"/>
      <c r="TOR14" s="456"/>
      <c r="TOS14" s="456"/>
      <c r="TOT14" s="456"/>
      <c r="TOU14" s="456"/>
      <c r="TOV14" s="456"/>
      <c r="TOW14" s="456"/>
      <c r="TOX14" s="456"/>
      <c r="TOY14" s="456"/>
      <c r="TOZ14" s="456"/>
      <c r="TPA14" s="456"/>
      <c r="TPB14" s="456"/>
      <c r="TPC14" s="456"/>
      <c r="TPD14" s="456"/>
      <c r="TPE14" s="456"/>
      <c r="TPF14" s="456"/>
      <c r="TPG14" s="456"/>
      <c r="TPH14" s="456"/>
      <c r="TPI14" s="456"/>
      <c r="TPJ14" s="456"/>
      <c r="TPK14" s="456"/>
      <c r="TPL14" s="456"/>
      <c r="TPM14" s="456"/>
      <c r="TPN14" s="456"/>
      <c r="TPO14" s="456"/>
      <c r="TPP14" s="456"/>
      <c r="TPQ14" s="456"/>
      <c r="TPR14" s="456"/>
      <c r="TPS14" s="456"/>
      <c r="TPT14" s="456"/>
      <c r="TPU14" s="456"/>
      <c r="TPV14" s="456"/>
      <c r="TPW14" s="456"/>
      <c r="TPX14" s="456"/>
      <c r="TPY14" s="456"/>
      <c r="TPZ14" s="456"/>
      <c r="TQA14" s="456"/>
      <c r="TQB14" s="456"/>
      <c r="TQC14" s="456"/>
      <c r="TQD14" s="456"/>
      <c r="TQE14" s="456"/>
      <c r="TQF14" s="456"/>
      <c r="TQG14" s="456"/>
      <c r="TQH14" s="456"/>
      <c r="TQI14" s="456"/>
      <c r="TQJ14" s="456"/>
      <c r="TQK14" s="456"/>
      <c r="TQL14" s="456"/>
      <c r="TQM14" s="456"/>
      <c r="TQN14" s="456"/>
      <c r="TQO14" s="456"/>
      <c r="TQP14" s="456"/>
      <c r="TQQ14" s="456"/>
      <c r="TQR14" s="456"/>
      <c r="TQS14" s="456"/>
      <c r="TQT14" s="456"/>
      <c r="TQU14" s="456"/>
      <c r="TQV14" s="456"/>
      <c r="TQW14" s="456"/>
      <c r="TQX14" s="456"/>
      <c r="TQY14" s="456"/>
      <c r="TQZ14" s="456"/>
      <c r="TRA14" s="456"/>
      <c r="TRB14" s="456"/>
      <c r="TRC14" s="456"/>
      <c r="TRD14" s="456"/>
      <c r="TRE14" s="456"/>
      <c r="TRF14" s="456"/>
      <c r="TRG14" s="456"/>
      <c r="TRH14" s="456"/>
      <c r="TRI14" s="456"/>
      <c r="TRJ14" s="456"/>
      <c r="TRK14" s="456"/>
      <c r="TRL14" s="456"/>
      <c r="TRM14" s="456"/>
      <c r="TRN14" s="456"/>
      <c r="TRO14" s="456"/>
      <c r="TRP14" s="456"/>
      <c r="TRQ14" s="456"/>
      <c r="TRR14" s="456"/>
      <c r="TRS14" s="456"/>
      <c r="TRT14" s="456"/>
      <c r="TRU14" s="456"/>
      <c r="TRV14" s="456"/>
      <c r="TRW14" s="456"/>
      <c r="TRX14" s="456"/>
      <c r="TRY14" s="456"/>
      <c r="TRZ14" s="456"/>
      <c r="TSA14" s="456"/>
      <c r="TSB14" s="456"/>
      <c r="TSC14" s="456"/>
      <c r="TSD14" s="456"/>
      <c r="TSE14" s="456"/>
      <c r="TSF14" s="456"/>
      <c r="TSG14" s="456"/>
      <c r="TSH14" s="456"/>
      <c r="TSI14" s="456"/>
      <c r="TSJ14" s="456"/>
      <c r="TSK14" s="456"/>
      <c r="TSL14" s="456"/>
      <c r="TSM14" s="456"/>
      <c r="TSN14" s="456"/>
      <c r="TSO14" s="456"/>
      <c r="TSP14" s="456"/>
      <c r="TSQ14" s="456"/>
      <c r="TSR14" s="456"/>
      <c r="TSS14" s="456"/>
      <c r="TST14" s="456"/>
      <c r="TSU14" s="456"/>
      <c r="TSV14" s="456"/>
      <c r="TSW14" s="456"/>
      <c r="TSX14" s="456"/>
      <c r="TSY14" s="456"/>
      <c r="TSZ14" s="456"/>
      <c r="TTA14" s="456"/>
      <c r="TTB14" s="456"/>
      <c r="TTC14" s="456"/>
      <c r="TTD14" s="456"/>
      <c r="TTE14" s="456"/>
      <c r="TTF14" s="456"/>
      <c r="TTG14" s="456"/>
      <c r="TTH14" s="456"/>
      <c r="TTI14" s="456"/>
      <c r="TTJ14" s="456"/>
      <c r="TTK14" s="456"/>
      <c r="TTL14" s="456"/>
      <c r="TTM14" s="456"/>
      <c r="TTN14" s="456"/>
      <c r="TTO14" s="456"/>
      <c r="TTP14" s="456"/>
      <c r="TTQ14" s="456"/>
      <c r="TTR14" s="456"/>
      <c r="TTS14" s="456"/>
      <c r="TTT14" s="456"/>
      <c r="TTU14" s="456"/>
      <c r="TTV14" s="456"/>
      <c r="TTW14" s="456"/>
      <c r="TTX14" s="456"/>
      <c r="TTY14" s="456"/>
      <c r="TTZ14" s="456"/>
      <c r="TUA14" s="456"/>
      <c r="TUB14" s="456"/>
      <c r="TUC14" s="456"/>
      <c r="TUD14" s="456"/>
      <c r="TUE14" s="456"/>
      <c r="TUF14" s="456"/>
      <c r="TUG14" s="456"/>
      <c r="TUH14" s="456"/>
      <c r="TUI14" s="456"/>
      <c r="TUJ14" s="456"/>
      <c r="TUK14" s="456"/>
      <c r="TUL14" s="456"/>
      <c r="TUM14" s="456"/>
      <c r="TUN14" s="456"/>
      <c r="TUO14" s="456"/>
      <c r="TUP14" s="456"/>
      <c r="TUQ14" s="456"/>
      <c r="TUR14" s="456"/>
      <c r="TUS14" s="456"/>
      <c r="TUT14" s="456"/>
      <c r="TUU14" s="456"/>
      <c r="TUV14" s="456"/>
      <c r="TUW14" s="456"/>
      <c r="TUX14" s="456"/>
      <c r="TUY14" s="456"/>
      <c r="TUZ14" s="456"/>
      <c r="TVA14" s="456"/>
      <c r="TVB14" s="456"/>
      <c r="TVC14" s="456"/>
      <c r="TVD14" s="456"/>
      <c r="TVE14" s="456"/>
      <c r="TVF14" s="456"/>
      <c r="TVG14" s="456"/>
      <c r="TVH14" s="456"/>
      <c r="TVI14" s="456"/>
      <c r="TVJ14" s="456"/>
      <c r="TVK14" s="456"/>
      <c r="TVL14" s="456"/>
      <c r="TVM14" s="456"/>
      <c r="TVN14" s="456"/>
      <c r="TVO14" s="456"/>
      <c r="TVP14" s="456"/>
      <c r="TVQ14" s="456"/>
      <c r="TVR14" s="456"/>
      <c r="TVS14" s="456"/>
      <c r="TVT14" s="456"/>
      <c r="TVU14" s="456"/>
      <c r="TVV14" s="456"/>
      <c r="TVW14" s="456"/>
      <c r="TVX14" s="456"/>
      <c r="TVY14" s="456"/>
      <c r="TVZ14" s="456"/>
      <c r="TWA14" s="456"/>
      <c r="TWB14" s="456"/>
      <c r="TWC14" s="456"/>
      <c r="TWD14" s="456"/>
      <c r="TWE14" s="456"/>
      <c r="TWF14" s="456"/>
      <c r="TWG14" s="456"/>
      <c r="TWH14" s="456"/>
      <c r="TWI14" s="456"/>
      <c r="TWJ14" s="456"/>
      <c r="TWK14" s="456"/>
      <c r="TWL14" s="456"/>
      <c r="TWM14" s="456"/>
      <c r="TWN14" s="456"/>
      <c r="TWO14" s="456"/>
      <c r="TWP14" s="456"/>
      <c r="TWQ14" s="456"/>
      <c r="TWR14" s="456"/>
      <c r="TWS14" s="456"/>
      <c r="TWT14" s="456"/>
      <c r="TWU14" s="456"/>
      <c r="TWV14" s="456"/>
      <c r="TWW14" s="456"/>
      <c r="TWX14" s="456"/>
      <c r="TWY14" s="456"/>
      <c r="TWZ14" s="456"/>
      <c r="TXA14" s="456"/>
      <c r="TXB14" s="456"/>
      <c r="TXC14" s="456"/>
      <c r="TXD14" s="456"/>
      <c r="TXE14" s="456"/>
      <c r="TXF14" s="456"/>
      <c r="TXG14" s="456"/>
      <c r="TXH14" s="456"/>
      <c r="TXI14" s="456"/>
      <c r="TXJ14" s="456"/>
      <c r="TXK14" s="456"/>
      <c r="TXL14" s="456"/>
      <c r="TXM14" s="456"/>
      <c r="TXN14" s="456"/>
      <c r="TXO14" s="456"/>
      <c r="TXP14" s="456"/>
      <c r="TXQ14" s="456"/>
      <c r="TXR14" s="456"/>
      <c r="TXS14" s="456"/>
      <c r="TXT14" s="456"/>
      <c r="TXU14" s="456"/>
      <c r="TXV14" s="456"/>
      <c r="TXW14" s="456"/>
      <c r="TXX14" s="456"/>
      <c r="TXY14" s="456"/>
      <c r="TXZ14" s="456"/>
      <c r="TYA14" s="456"/>
      <c r="TYB14" s="456"/>
      <c r="TYC14" s="456"/>
      <c r="TYD14" s="456"/>
      <c r="TYE14" s="456"/>
      <c r="TYF14" s="456"/>
      <c r="TYG14" s="456"/>
      <c r="TYH14" s="456"/>
      <c r="TYI14" s="456"/>
      <c r="TYJ14" s="456"/>
      <c r="TYK14" s="456"/>
      <c r="TYL14" s="456"/>
      <c r="TYM14" s="456"/>
      <c r="TYN14" s="456"/>
      <c r="TYO14" s="456"/>
      <c r="TYP14" s="456"/>
      <c r="TYQ14" s="456"/>
      <c r="TYR14" s="456"/>
      <c r="TYS14" s="456"/>
      <c r="TYT14" s="456"/>
      <c r="TYU14" s="456"/>
      <c r="TYV14" s="456"/>
      <c r="TYW14" s="456"/>
      <c r="TYX14" s="456"/>
      <c r="TYY14" s="456"/>
      <c r="TYZ14" s="456"/>
      <c r="TZA14" s="456"/>
      <c r="TZB14" s="456"/>
      <c r="TZC14" s="456"/>
      <c r="TZD14" s="456"/>
      <c r="TZE14" s="456"/>
      <c r="TZF14" s="456"/>
      <c r="TZG14" s="456"/>
      <c r="TZH14" s="456"/>
      <c r="TZI14" s="456"/>
      <c r="TZJ14" s="456"/>
      <c r="TZK14" s="456"/>
      <c r="TZL14" s="456"/>
      <c r="TZM14" s="456"/>
      <c r="TZN14" s="456"/>
      <c r="TZO14" s="456"/>
      <c r="TZP14" s="456"/>
      <c r="TZQ14" s="456"/>
      <c r="TZR14" s="456"/>
      <c r="TZS14" s="456"/>
      <c r="TZT14" s="456"/>
      <c r="TZU14" s="456"/>
      <c r="TZV14" s="456"/>
      <c r="TZW14" s="456"/>
      <c r="TZX14" s="456"/>
      <c r="TZY14" s="456"/>
      <c r="TZZ14" s="456"/>
      <c r="UAA14" s="456"/>
      <c r="UAB14" s="456"/>
      <c r="UAC14" s="456"/>
      <c r="UAD14" s="456"/>
      <c r="UAE14" s="456"/>
      <c r="UAF14" s="456"/>
      <c r="UAG14" s="456"/>
      <c r="UAH14" s="456"/>
      <c r="UAI14" s="456"/>
      <c r="UAJ14" s="456"/>
      <c r="UAK14" s="456"/>
      <c r="UAL14" s="456"/>
      <c r="UAM14" s="456"/>
      <c r="UAN14" s="456"/>
      <c r="UAO14" s="456"/>
      <c r="UAP14" s="456"/>
      <c r="UAQ14" s="456"/>
      <c r="UAR14" s="456"/>
      <c r="UAS14" s="456"/>
      <c r="UAT14" s="456"/>
      <c r="UAU14" s="456"/>
      <c r="UAV14" s="456"/>
      <c r="UAW14" s="456"/>
      <c r="UAX14" s="456"/>
      <c r="UAY14" s="456"/>
      <c r="UAZ14" s="456"/>
      <c r="UBA14" s="456"/>
      <c r="UBB14" s="456"/>
      <c r="UBC14" s="456"/>
      <c r="UBD14" s="456"/>
      <c r="UBE14" s="456"/>
      <c r="UBF14" s="456"/>
      <c r="UBG14" s="456"/>
      <c r="UBH14" s="456"/>
      <c r="UBI14" s="456"/>
      <c r="UBJ14" s="456"/>
      <c r="UBK14" s="456"/>
      <c r="UBL14" s="456"/>
      <c r="UBM14" s="456"/>
      <c r="UBN14" s="456"/>
      <c r="UBO14" s="456"/>
      <c r="UBP14" s="456"/>
      <c r="UBQ14" s="456"/>
      <c r="UBR14" s="456"/>
      <c r="UBS14" s="456"/>
      <c r="UBT14" s="456"/>
      <c r="UBU14" s="456"/>
      <c r="UBV14" s="456"/>
      <c r="UBW14" s="456"/>
      <c r="UBX14" s="456"/>
      <c r="UBY14" s="456"/>
      <c r="UBZ14" s="456"/>
      <c r="UCA14" s="456"/>
      <c r="UCB14" s="456"/>
      <c r="UCC14" s="456"/>
      <c r="UCD14" s="456"/>
      <c r="UCE14" s="456"/>
      <c r="UCF14" s="456"/>
      <c r="UCG14" s="456"/>
      <c r="UCH14" s="456"/>
      <c r="UCI14" s="456"/>
      <c r="UCJ14" s="456"/>
      <c r="UCK14" s="456"/>
      <c r="UCL14" s="456"/>
      <c r="UCM14" s="456"/>
      <c r="UCN14" s="456"/>
      <c r="UCO14" s="456"/>
      <c r="UCP14" s="456"/>
      <c r="UCQ14" s="456"/>
      <c r="UCR14" s="456"/>
      <c r="UCS14" s="456"/>
      <c r="UCT14" s="456"/>
      <c r="UCU14" s="456"/>
      <c r="UCV14" s="456"/>
      <c r="UCW14" s="456"/>
      <c r="UCX14" s="456"/>
      <c r="UCY14" s="456"/>
      <c r="UCZ14" s="456"/>
      <c r="UDA14" s="456"/>
      <c r="UDB14" s="456"/>
      <c r="UDC14" s="456"/>
      <c r="UDD14" s="456"/>
      <c r="UDE14" s="456"/>
      <c r="UDF14" s="456"/>
      <c r="UDG14" s="456"/>
      <c r="UDH14" s="456"/>
      <c r="UDI14" s="456"/>
      <c r="UDJ14" s="456"/>
      <c r="UDK14" s="456"/>
      <c r="UDL14" s="456"/>
      <c r="UDM14" s="456"/>
      <c r="UDN14" s="456"/>
      <c r="UDO14" s="456"/>
      <c r="UDP14" s="456"/>
      <c r="UDQ14" s="456"/>
      <c r="UDR14" s="456"/>
      <c r="UDS14" s="456"/>
      <c r="UDT14" s="456"/>
      <c r="UDU14" s="456"/>
      <c r="UDV14" s="456"/>
      <c r="UDW14" s="456"/>
      <c r="UDX14" s="456"/>
      <c r="UDY14" s="456"/>
      <c r="UDZ14" s="456"/>
      <c r="UEA14" s="456"/>
      <c r="UEB14" s="456"/>
      <c r="UEC14" s="456"/>
      <c r="UED14" s="456"/>
      <c r="UEE14" s="456"/>
      <c r="UEF14" s="456"/>
      <c r="UEG14" s="456"/>
      <c r="UEH14" s="456"/>
      <c r="UEI14" s="456"/>
      <c r="UEJ14" s="456"/>
      <c r="UEK14" s="456"/>
      <c r="UEL14" s="456"/>
      <c r="UEM14" s="456"/>
      <c r="UEN14" s="456"/>
      <c r="UEO14" s="456"/>
      <c r="UEP14" s="456"/>
      <c r="UEQ14" s="456"/>
      <c r="UER14" s="456"/>
      <c r="UES14" s="456"/>
      <c r="UET14" s="456"/>
      <c r="UEU14" s="456"/>
      <c r="UEV14" s="456"/>
      <c r="UEW14" s="456"/>
      <c r="UEX14" s="456"/>
      <c r="UEY14" s="456"/>
      <c r="UEZ14" s="456"/>
      <c r="UFA14" s="456"/>
      <c r="UFB14" s="456"/>
      <c r="UFC14" s="456"/>
      <c r="UFD14" s="456"/>
      <c r="UFE14" s="456"/>
      <c r="UFF14" s="456"/>
      <c r="UFG14" s="456"/>
      <c r="UFH14" s="456"/>
      <c r="UFI14" s="456"/>
      <c r="UFJ14" s="456"/>
      <c r="UFK14" s="456"/>
      <c r="UFL14" s="456"/>
      <c r="UFM14" s="456"/>
      <c r="UFN14" s="456"/>
      <c r="UFO14" s="456"/>
      <c r="UFP14" s="456"/>
      <c r="UFQ14" s="456"/>
      <c r="UFR14" s="456"/>
      <c r="UFS14" s="456"/>
      <c r="UFT14" s="456"/>
      <c r="UFU14" s="456"/>
      <c r="UFV14" s="456"/>
      <c r="UFW14" s="456"/>
      <c r="UFX14" s="456"/>
      <c r="UFY14" s="456"/>
      <c r="UFZ14" s="456"/>
      <c r="UGA14" s="456"/>
      <c r="UGB14" s="456"/>
      <c r="UGC14" s="456"/>
      <c r="UGD14" s="456"/>
      <c r="UGE14" s="456"/>
      <c r="UGF14" s="456"/>
      <c r="UGG14" s="456"/>
      <c r="UGH14" s="456"/>
      <c r="UGI14" s="456"/>
      <c r="UGJ14" s="456"/>
      <c r="UGK14" s="456"/>
      <c r="UGL14" s="456"/>
      <c r="UGM14" s="456"/>
      <c r="UGN14" s="456"/>
      <c r="UGO14" s="456"/>
      <c r="UGP14" s="456"/>
      <c r="UGQ14" s="456"/>
      <c r="UGR14" s="456"/>
      <c r="UGS14" s="456"/>
      <c r="UGT14" s="456"/>
      <c r="UGU14" s="456"/>
      <c r="UGV14" s="456"/>
      <c r="UGW14" s="456"/>
      <c r="UGX14" s="456"/>
      <c r="UGY14" s="456"/>
      <c r="UGZ14" s="456"/>
      <c r="UHA14" s="456"/>
      <c r="UHB14" s="456"/>
      <c r="UHC14" s="456"/>
      <c r="UHD14" s="456"/>
      <c r="UHE14" s="456"/>
      <c r="UHF14" s="456"/>
      <c r="UHG14" s="456"/>
      <c r="UHH14" s="456"/>
      <c r="UHI14" s="456"/>
      <c r="UHJ14" s="456"/>
      <c r="UHK14" s="456"/>
      <c r="UHL14" s="456"/>
      <c r="UHM14" s="456"/>
      <c r="UHN14" s="456"/>
      <c r="UHO14" s="456"/>
      <c r="UHP14" s="456"/>
      <c r="UHQ14" s="456"/>
      <c r="UHR14" s="456"/>
      <c r="UHS14" s="456"/>
      <c r="UHT14" s="456"/>
      <c r="UHU14" s="456"/>
      <c r="UHV14" s="456"/>
      <c r="UHW14" s="456"/>
      <c r="UHX14" s="456"/>
      <c r="UHY14" s="456"/>
      <c r="UHZ14" s="456"/>
      <c r="UIA14" s="456"/>
      <c r="UIB14" s="456"/>
      <c r="UIC14" s="456"/>
      <c r="UID14" s="456"/>
      <c r="UIE14" s="456"/>
      <c r="UIF14" s="456"/>
      <c r="UIG14" s="456"/>
      <c r="UIH14" s="456"/>
      <c r="UII14" s="456"/>
      <c r="UIJ14" s="456"/>
      <c r="UIK14" s="456"/>
      <c r="UIL14" s="456"/>
      <c r="UIM14" s="456"/>
      <c r="UIN14" s="456"/>
      <c r="UIO14" s="456"/>
      <c r="UIP14" s="456"/>
      <c r="UIQ14" s="456"/>
      <c r="UIR14" s="456"/>
      <c r="UIS14" s="456"/>
      <c r="UIT14" s="456"/>
      <c r="UIU14" s="456"/>
      <c r="UIV14" s="456"/>
      <c r="UIW14" s="456"/>
      <c r="UIX14" s="456"/>
      <c r="UIY14" s="456"/>
      <c r="UIZ14" s="456"/>
      <c r="UJA14" s="456"/>
      <c r="UJB14" s="456"/>
      <c r="UJC14" s="456"/>
      <c r="UJD14" s="456"/>
      <c r="UJE14" s="456"/>
      <c r="UJF14" s="456"/>
      <c r="UJG14" s="456"/>
      <c r="UJH14" s="456"/>
      <c r="UJI14" s="456"/>
      <c r="UJJ14" s="456"/>
      <c r="UJK14" s="456"/>
      <c r="UJL14" s="456"/>
      <c r="UJM14" s="456"/>
      <c r="UJN14" s="456"/>
      <c r="UJO14" s="456"/>
      <c r="UJP14" s="456"/>
      <c r="UJQ14" s="456"/>
      <c r="UJR14" s="456"/>
      <c r="UJS14" s="456"/>
      <c r="UJT14" s="456"/>
      <c r="UJU14" s="456"/>
      <c r="UJV14" s="456"/>
      <c r="UJW14" s="456"/>
      <c r="UJX14" s="456"/>
      <c r="UJY14" s="456"/>
      <c r="UJZ14" s="456"/>
      <c r="UKA14" s="456"/>
      <c r="UKB14" s="456"/>
      <c r="UKC14" s="456"/>
      <c r="UKD14" s="456"/>
      <c r="UKE14" s="456"/>
      <c r="UKF14" s="456"/>
      <c r="UKG14" s="456"/>
      <c r="UKH14" s="456"/>
      <c r="UKI14" s="456"/>
      <c r="UKJ14" s="456"/>
      <c r="UKK14" s="456"/>
      <c r="UKL14" s="456"/>
      <c r="UKM14" s="456"/>
      <c r="UKN14" s="456"/>
      <c r="UKO14" s="456"/>
      <c r="UKP14" s="456"/>
      <c r="UKQ14" s="456"/>
      <c r="UKR14" s="456"/>
      <c r="UKS14" s="456"/>
      <c r="UKT14" s="456"/>
      <c r="UKU14" s="456"/>
      <c r="UKV14" s="456"/>
      <c r="UKW14" s="456"/>
      <c r="UKX14" s="456"/>
      <c r="UKY14" s="456"/>
      <c r="UKZ14" s="456"/>
      <c r="ULA14" s="456"/>
      <c r="ULB14" s="456"/>
      <c r="ULC14" s="456"/>
      <c r="ULD14" s="456"/>
      <c r="ULE14" s="456"/>
      <c r="ULF14" s="456"/>
      <c r="ULG14" s="456"/>
      <c r="ULH14" s="456"/>
      <c r="ULI14" s="456"/>
      <c r="ULJ14" s="456"/>
      <c r="ULK14" s="456"/>
      <c r="ULL14" s="456"/>
      <c r="ULM14" s="456"/>
      <c r="ULN14" s="456"/>
      <c r="ULO14" s="456"/>
      <c r="ULP14" s="456"/>
      <c r="ULQ14" s="456"/>
      <c r="ULR14" s="456"/>
      <c r="ULS14" s="456"/>
      <c r="ULT14" s="456"/>
      <c r="ULU14" s="456"/>
      <c r="ULV14" s="456"/>
      <c r="ULW14" s="456"/>
      <c r="ULX14" s="456"/>
      <c r="ULY14" s="456"/>
      <c r="ULZ14" s="456"/>
      <c r="UMA14" s="456"/>
      <c r="UMB14" s="456"/>
      <c r="UMC14" s="456"/>
      <c r="UMD14" s="456"/>
      <c r="UME14" s="456"/>
      <c r="UMF14" s="456"/>
      <c r="UMG14" s="456"/>
      <c r="UMH14" s="456"/>
      <c r="UMI14" s="456"/>
      <c r="UMJ14" s="456"/>
      <c r="UMK14" s="456"/>
      <c r="UML14" s="456"/>
      <c r="UMM14" s="456"/>
      <c r="UMN14" s="456"/>
      <c r="UMO14" s="456"/>
      <c r="UMP14" s="456"/>
      <c r="UMQ14" s="456"/>
      <c r="UMR14" s="456"/>
      <c r="UMS14" s="456"/>
      <c r="UMT14" s="456"/>
      <c r="UMU14" s="456"/>
      <c r="UMV14" s="456"/>
      <c r="UMW14" s="456"/>
      <c r="UMX14" s="456"/>
      <c r="UMY14" s="456"/>
      <c r="UMZ14" s="456"/>
      <c r="UNA14" s="456"/>
      <c r="UNB14" s="456"/>
      <c r="UNC14" s="456"/>
      <c r="UND14" s="456"/>
      <c r="UNE14" s="456"/>
      <c r="UNF14" s="456"/>
      <c r="UNG14" s="456"/>
      <c r="UNH14" s="456"/>
      <c r="UNI14" s="456"/>
      <c r="UNJ14" s="456"/>
      <c r="UNK14" s="456"/>
      <c r="UNL14" s="456"/>
      <c r="UNM14" s="456"/>
      <c r="UNN14" s="456"/>
      <c r="UNO14" s="456"/>
      <c r="UNP14" s="456"/>
      <c r="UNQ14" s="456"/>
      <c r="UNR14" s="456"/>
      <c r="UNS14" s="456"/>
      <c r="UNT14" s="456"/>
      <c r="UNU14" s="456"/>
      <c r="UNV14" s="456"/>
      <c r="UNW14" s="456"/>
      <c r="UNX14" s="456"/>
      <c r="UNY14" s="456"/>
      <c r="UNZ14" s="456"/>
      <c r="UOA14" s="456"/>
      <c r="UOB14" s="456"/>
      <c r="UOC14" s="456"/>
      <c r="UOD14" s="456"/>
      <c r="UOE14" s="456"/>
      <c r="UOF14" s="456"/>
      <c r="UOG14" s="456"/>
      <c r="UOH14" s="456"/>
      <c r="UOI14" s="456"/>
      <c r="UOJ14" s="456"/>
      <c r="UOK14" s="456"/>
      <c r="UOL14" s="456"/>
      <c r="UOM14" s="456"/>
      <c r="UON14" s="456"/>
      <c r="UOO14" s="456"/>
      <c r="UOP14" s="456"/>
      <c r="UOQ14" s="456"/>
      <c r="UOR14" s="456"/>
      <c r="UOS14" s="456"/>
      <c r="UOT14" s="456"/>
      <c r="UOU14" s="456"/>
      <c r="UOV14" s="456"/>
      <c r="UOW14" s="456"/>
      <c r="UOX14" s="456"/>
      <c r="UOY14" s="456"/>
      <c r="UOZ14" s="456"/>
      <c r="UPA14" s="456"/>
      <c r="UPB14" s="456"/>
      <c r="UPC14" s="456"/>
      <c r="UPD14" s="456"/>
      <c r="UPE14" s="456"/>
      <c r="UPF14" s="456"/>
      <c r="UPG14" s="456"/>
      <c r="UPH14" s="456"/>
      <c r="UPI14" s="456"/>
      <c r="UPJ14" s="456"/>
      <c r="UPK14" s="456"/>
      <c r="UPL14" s="456"/>
      <c r="UPM14" s="456"/>
      <c r="UPN14" s="456"/>
      <c r="UPO14" s="456"/>
      <c r="UPP14" s="456"/>
      <c r="UPQ14" s="456"/>
      <c r="UPR14" s="456"/>
      <c r="UPS14" s="456"/>
      <c r="UPT14" s="456"/>
      <c r="UPU14" s="456"/>
      <c r="UPV14" s="456"/>
      <c r="UPW14" s="456"/>
      <c r="UPX14" s="456"/>
      <c r="UPY14" s="456"/>
      <c r="UPZ14" s="456"/>
      <c r="UQA14" s="456"/>
      <c r="UQB14" s="456"/>
      <c r="UQC14" s="456"/>
      <c r="UQD14" s="456"/>
      <c r="UQE14" s="456"/>
      <c r="UQF14" s="456"/>
      <c r="UQG14" s="456"/>
      <c r="UQH14" s="456"/>
      <c r="UQI14" s="456"/>
      <c r="UQJ14" s="456"/>
      <c r="UQK14" s="456"/>
      <c r="UQL14" s="456"/>
      <c r="UQM14" s="456"/>
      <c r="UQN14" s="456"/>
      <c r="UQO14" s="456"/>
      <c r="UQP14" s="456"/>
      <c r="UQQ14" s="456"/>
      <c r="UQR14" s="456"/>
      <c r="UQS14" s="456"/>
      <c r="UQT14" s="456"/>
      <c r="UQU14" s="456"/>
      <c r="UQV14" s="456"/>
      <c r="UQW14" s="456"/>
      <c r="UQX14" s="456"/>
      <c r="UQY14" s="456"/>
      <c r="UQZ14" s="456"/>
      <c r="URA14" s="456"/>
      <c r="URB14" s="456"/>
      <c r="URC14" s="456"/>
      <c r="URD14" s="456"/>
      <c r="URE14" s="456"/>
      <c r="URF14" s="456"/>
      <c r="URG14" s="456"/>
      <c r="URH14" s="456"/>
      <c r="URI14" s="456"/>
      <c r="URJ14" s="456"/>
      <c r="URK14" s="456"/>
      <c r="URL14" s="456"/>
      <c r="URM14" s="456"/>
      <c r="URN14" s="456"/>
      <c r="URO14" s="456"/>
      <c r="URP14" s="456"/>
      <c r="URQ14" s="456"/>
      <c r="URR14" s="456"/>
      <c r="URS14" s="456"/>
      <c r="URT14" s="456"/>
      <c r="URU14" s="456"/>
      <c r="URV14" s="456"/>
      <c r="URW14" s="456"/>
      <c r="URX14" s="456"/>
      <c r="URY14" s="456"/>
      <c r="URZ14" s="456"/>
      <c r="USA14" s="456"/>
      <c r="USB14" s="456"/>
      <c r="USC14" s="456"/>
      <c r="USD14" s="456"/>
      <c r="USE14" s="456"/>
      <c r="USF14" s="456"/>
      <c r="USG14" s="456"/>
      <c r="USH14" s="456"/>
      <c r="USI14" s="456"/>
      <c r="USJ14" s="456"/>
      <c r="USK14" s="456"/>
      <c r="USL14" s="456"/>
      <c r="USM14" s="456"/>
      <c r="USN14" s="456"/>
      <c r="USO14" s="456"/>
      <c r="USP14" s="456"/>
      <c r="USQ14" s="456"/>
      <c r="USR14" s="456"/>
      <c r="USS14" s="456"/>
      <c r="UST14" s="456"/>
      <c r="USU14" s="456"/>
      <c r="USV14" s="456"/>
      <c r="USW14" s="456"/>
      <c r="USX14" s="456"/>
      <c r="USY14" s="456"/>
      <c r="USZ14" s="456"/>
      <c r="UTA14" s="456"/>
      <c r="UTB14" s="456"/>
      <c r="UTC14" s="456"/>
      <c r="UTD14" s="456"/>
      <c r="UTE14" s="456"/>
      <c r="UTF14" s="456"/>
      <c r="UTG14" s="456"/>
      <c r="UTH14" s="456"/>
      <c r="UTI14" s="456"/>
      <c r="UTJ14" s="456"/>
      <c r="UTK14" s="456"/>
      <c r="UTL14" s="456"/>
      <c r="UTM14" s="456"/>
      <c r="UTN14" s="456"/>
      <c r="UTO14" s="456"/>
      <c r="UTP14" s="456"/>
      <c r="UTQ14" s="456"/>
      <c r="UTR14" s="456"/>
      <c r="UTS14" s="456"/>
      <c r="UTT14" s="456"/>
      <c r="UTU14" s="456"/>
      <c r="UTV14" s="456"/>
      <c r="UTW14" s="456"/>
      <c r="UTX14" s="456"/>
      <c r="UTY14" s="456"/>
      <c r="UTZ14" s="456"/>
      <c r="UUA14" s="456"/>
      <c r="UUB14" s="456"/>
      <c r="UUC14" s="456"/>
      <c r="UUD14" s="456"/>
      <c r="UUE14" s="456"/>
      <c r="UUF14" s="456"/>
      <c r="UUG14" s="456"/>
      <c r="UUH14" s="456"/>
      <c r="UUI14" s="456"/>
      <c r="UUJ14" s="456"/>
      <c r="UUK14" s="456"/>
      <c r="UUL14" s="456"/>
      <c r="UUM14" s="456"/>
      <c r="UUN14" s="456"/>
      <c r="UUO14" s="456"/>
      <c r="UUP14" s="456"/>
      <c r="UUQ14" s="456"/>
      <c r="UUR14" s="456"/>
      <c r="UUS14" s="456"/>
      <c r="UUT14" s="456"/>
      <c r="UUU14" s="456"/>
      <c r="UUV14" s="456"/>
      <c r="UUW14" s="456"/>
      <c r="UUX14" s="456"/>
      <c r="UUY14" s="456"/>
      <c r="UUZ14" s="456"/>
      <c r="UVA14" s="456"/>
      <c r="UVB14" s="456"/>
      <c r="UVC14" s="456"/>
      <c r="UVD14" s="456"/>
      <c r="UVE14" s="456"/>
      <c r="UVF14" s="456"/>
      <c r="UVG14" s="456"/>
      <c r="UVH14" s="456"/>
      <c r="UVI14" s="456"/>
      <c r="UVJ14" s="456"/>
      <c r="UVK14" s="456"/>
      <c r="UVL14" s="456"/>
      <c r="UVM14" s="456"/>
      <c r="UVN14" s="456"/>
      <c r="UVO14" s="456"/>
      <c r="UVP14" s="456"/>
      <c r="UVQ14" s="456"/>
      <c r="UVR14" s="456"/>
      <c r="UVS14" s="456"/>
      <c r="UVT14" s="456"/>
      <c r="UVU14" s="456"/>
      <c r="UVV14" s="456"/>
      <c r="UVW14" s="456"/>
      <c r="UVX14" s="456"/>
      <c r="UVY14" s="456"/>
      <c r="UVZ14" s="456"/>
      <c r="UWA14" s="456"/>
      <c r="UWB14" s="456"/>
      <c r="UWC14" s="456"/>
      <c r="UWD14" s="456"/>
      <c r="UWE14" s="456"/>
      <c r="UWF14" s="456"/>
      <c r="UWG14" s="456"/>
      <c r="UWH14" s="456"/>
      <c r="UWI14" s="456"/>
      <c r="UWJ14" s="456"/>
      <c r="UWK14" s="456"/>
      <c r="UWL14" s="456"/>
      <c r="UWM14" s="456"/>
      <c r="UWN14" s="456"/>
      <c r="UWO14" s="456"/>
      <c r="UWP14" s="456"/>
      <c r="UWQ14" s="456"/>
      <c r="UWR14" s="456"/>
      <c r="UWS14" s="456"/>
      <c r="UWT14" s="456"/>
      <c r="UWU14" s="456"/>
      <c r="UWV14" s="456"/>
      <c r="UWW14" s="456"/>
      <c r="UWX14" s="456"/>
      <c r="UWY14" s="456"/>
      <c r="UWZ14" s="456"/>
      <c r="UXA14" s="456"/>
      <c r="UXB14" s="456"/>
      <c r="UXC14" s="456"/>
      <c r="UXD14" s="456"/>
      <c r="UXE14" s="456"/>
      <c r="UXF14" s="456"/>
      <c r="UXG14" s="456"/>
      <c r="UXH14" s="456"/>
      <c r="UXI14" s="456"/>
      <c r="UXJ14" s="456"/>
      <c r="UXK14" s="456"/>
      <c r="UXL14" s="456"/>
      <c r="UXM14" s="456"/>
      <c r="UXN14" s="456"/>
      <c r="UXO14" s="456"/>
      <c r="UXP14" s="456"/>
      <c r="UXQ14" s="456"/>
      <c r="UXR14" s="456"/>
      <c r="UXS14" s="456"/>
      <c r="UXT14" s="456"/>
      <c r="UXU14" s="456"/>
      <c r="UXV14" s="456"/>
      <c r="UXW14" s="456"/>
      <c r="UXX14" s="456"/>
      <c r="UXY14" s="456"/>
      <c r="UXZ14" s="456"/>
      <c r="UYA14" s="456"/>
      <c r="UYB14" s="456"/>
      <c r="UYC14" s="456"/>
      <c r="UYD14" s="456"/>
      <c r="UYE14" s="456"/>
      <c r="UYF14" s="456"/>
      <c r="UYG14" s="456"/>
      <c r="UYH14" s="456"/>
      <c r="UYI14" s="456"/>
      <c r="UYJ14" s="456"/>
      <c r="UYK14" s="456"/>
      <c r="UYL14" s="456"/>
      <c r="UYM14" s="456"/>
      <c r="UYN14" s="456"/>
      <c r="UYO14" s="456"/>
      <c r="UYP14" s="456"/>
      <c r="UYQ14" s="456"/>
      <c r="UYR14" s="456"/>
      <c r="UYS14" s="456"/>
      <c r="UYT14" s="456"/>
      <c r="UYU14" s="456"/>
      <c r="UYV14" s="456"/>
      <c r="UYW14" s="456"/>
      <c r="UYX14" s="456"/>
      <c r="UYY14" s="456"/>
      <c r="UYZ14" s="456"/>
      <c r="UZA14" s="456"/>
      <c r="UZB14" s="456"/>
      <c r="UZC14" s="456"/>
      <c r="UZD14" s="456"/>
      <c r="UZE14" s="456"/>
      <c r="UZF14" s="456"/>
      <c r="UZG14" s="456"/>
      <c r="UZH14" s="456"/>
      <c r="UZI14" s="456"/>
      <c r="UZJ14" s="456"/>
      <c r="UZK14" s="456"/>
      <c r="UZL14" s="456"/>
      <c r="UZM14" s="456"/>
      <c r="UZN14" s="456"/>
      <c r="UZO14" s="456"/>
      <c r="UZP14" s="456"/>
      <c r="UZQ14" s="456"/>
      <c r="UZR14" s="456"/>
      <c r="UZS14" s="456"/>
      <c r="UZT14" s="456"/>
      <c r="UZU14" s="456"/>
      <c r="UZV14" s="456"/>
      <c r="UZW14" s="456"/>
      <c r="UZX14" s="456"/>
      <c r="UZY14" s="456"/>
      <c r="UZZ14" s="456"/>
      <c r="VAA14" s="456"/>
      <c r="VAB14" s="456"/>
      <c r="VAC14" s="456"/>
      <c r="VAD14" s="456"/>
      <c r="VAE14" s="456"/>
      <c r="VAF14" s="456"/>
      <c r="VAG14" s="456"/>
      <c r="VAH14" s="456"/>
      <c r="VAI14" s="456"/>
      <c r="VAJ14" s="456"/>
      <c r="VAK14" s="456"/>
      <c r="VAL14" s="456"/>
      <c r="VAM14" s="456"/>
      <c r="VAN14" s="456"/>
      <c r="VAO14" s="456"/>
      <c r="VAP14" s="456"/>
      <c r="VAQ14" s="456"/>
      <c r="VAR14" s="456"/>
      <c r="VAS14" s="456"/>
      <c r="VAT14" s="456"/>
      <c r="VAU14" s="456"/>
      <c r="VAV14" s="456"/>
      <c r="VAW14" s="456"/>
      <c r="VAX14" s="456"/>
      <c r="VAY14" s="456"/>
      <c r="VAZ14" s="456"/>
      <c r="VBA14" s="456"/>
      <c r="VBB14" s="456"/>
      <c r="VBC14" s="456"/>
      <c r="VBD14" s="456"/>
      <c r="VBE14" s="456"/>
      <c r="VBF14" s="456"/>
      <c r="VBG14" s="456"/>
      <c r="VBH14" s="456"/>
      <c r="VBI14" s="456"/>
      <c r="VBJ14" s="456"/>
      <c r="VBK14" s="456"/>
      <c r="VBL14" s="456"/>
      <c r="VBM14" s="456"/>
      <c r="VBN14" s="456"/>
      <c r="VBO14" s="456"/>
      <c r="VBP14" s="456"/>
      <c r="VBQ14" s="456"/>
      <c r="VBR14" s="456"/>
      <c r="VBS14" s="456"/>
      <c r="VBT14" s="456"/>
      <c r="VBU14" s="456"/>
      <c r="VBV14" s="456"/>
      <c r="VBW14" s="456"/>
      <c r="VBX14" s="456"/>
      <c r="VBY14" s="456"/>
      <c r="VBZ14" s="456"/>
      <c r="VCA14" s="456"/>
      <c r="VCB14" s="456"/>
      <c r="VCC14" s="456"/>
      <c r="VCD14" s="456"/>
      <c r="VCE14" s="456"/>
      <c r="VCF14" s="456"/>
      <c r="VCG14" s="456"/>
      <c r="VCH14" s="456"/>
      <c r="VCI14" s="456"/>
      <c r="VCJ14" s="456"/>
      <c r="VCK14" s="456"/>
      <c r="VCL14" s="456"/>
      <c r="VCM14" s="456"/>
      <c r="VCN14" s="456"/>
      <c r="VCO14" s="456"/>
      <c r="VCP14" s="456"/>
      <c r="VCQ14" s="456"/>
      <c r="VCR14" s="456"/>
      <c r="VCS14" s="456"/>
      <c r="VCT14" s="456"/>
      <c r="VCU14" s="456"/>
      <c r="VCV14" s="456"/>
      <c r="VCW14" s="456"/>
      <c r="VCX14" s="456"/>
      <c r="VCY14" s="456"/>
      <c r="VCZ14" s="456"/>
      <c r="VDA14" s="456"/>
      <c r="VDB14" s="456"/>
      <c r="VDC14" s="456"/>
      <c r="VDD14" s="456"/>
      <c r="VDE14" s="456"/>
      <c r="VDF14" s="456"/>
      <c r="VDG14" s="456"/>
      <c r="VDH14" s="456"/>
      <c r="VDI14" s="456"/>
      <c r="VDJ14" s="456"/>
      <c r="VDK14" s="456"/>
      <c r="VDL14" s="456"/>
      <c r="VDM14" s="456"/>
      <c r="VDN14" s="456"/>
      <c r="VDO14" s="456"/>
      <c r="VDP14" s="456"/>
      <c r="VDQ14" s="456"/>
      <c r="VDR14" s="456"/>
      <c r="VDS14" s="456"/>
      <c r="VDT14" s="456"/>
      <c r="VDU14" s="456"/>
      <c r="VDV14" s="456"/>
      <c r="VDW14" s="456"/>
      <c r="VDX14" s="456"/>
      <c r="VDY14" s="456"/>
      <c r="VDZ14" s="456"/>
      <c r="VEA14" s="456"/>
      <c r="VEB14" s="456"/>
      <c r="VEC14" s="456"/>
      <c r="VED14" s="456"/>
      <c r="VEE14" s="456"/>
      <c r="VEF14" s="456"/>
      <c r="VEG14" s="456"/>
      <c r="VEH14" s="456"/>
      <c r="VEI14" s="456"/>
      <c r="VEJ14" s="456"/>
      <c r="VEK14" s="456"/>
      <c r="VEL14" s="456"/>
      <c r="VEM14" s="456"/>
      <c r="VEN14" s="456"/>
      <c r="VEO14" s="456"/>
      <c r="VEP14" s="456"/>
      <c r="VEQ14" s="456"/>
      <c r="VER14" s="456"/>
      <c r="VES14" s="456"/>
      <c r="VET14" s="456"/>
      <c r="VEU14" s="456"/>
      <c r="VEV14" s="456"/>
      <c r="VEW14" s="456"/>
      <c r="VEX14" s="456"/>
      <c r="VEY14" s="456"/>
      <c r="VEZ14" s="456"/>
      <c r="VFA14" s="456"/>
      <c r="VFB14" s="456"/>
      <c r="VFC14" s="456"/>
      <c r="VFD14" s="456"/>
      <c r="VFE14" s="456"/>
      <c r="VFF14" s="456"/>
      <c r="VFG14" s="456"/>
      <c r="VFH14" s="456"/>
      <c r="VFI14" s="456"/>
      <c r="VFJ14" s="456"/>
      <c r="VFK14" s="456"/>
      <c r="VFL14" s="456"/>
      <c r="VFM14" s="456"/>
      <c r="VFN14" s="456"/>
      <c r="VFO14" s="456"/>
      <c r="VFP14" s="456"/>
      <c r="VFQ14" s="456"/>
      <c r="VFR14" s="456"/>
      <c r="VFS14" s="456"/>
      <c r="VFT14" s="456"/>
      <c r="VFU14" s="456"/>
      <c r="VFV14" s="456"/>
      <c r="VFW14" s="456"/>
      <c r="VFX14" s="456"/>
      <c r="VFY14" s="456"/>
      <c r="VFZ14" s="456"/>
      <c r="VGA14" s="456"/>
      <c r="VGB14" s="456"/>
      <c r="VGC14" s="456"/>
      <c r="VGD14" s="456"/>
      <c r="VGE14" s="456"/>
      <c r="VGF14" s="456"/>
      <c r="VGG14" s="456"/>
      <c r="VGH14" s="456"/>
      <c r="VGI14" s="456"/>
      <c r="VGJ14" s="456"/>
      <c r="VGK14" s="456"/>
      <c r="VGL14" s="456"/>
      <c r="VGM14" s="456"/>
      <c r="VGN14" s="456"/>
      <c r="VGO14" s="456"/>
      <c r="VGP14" s="456"/>
      <c r="VGQ14" s="456"/>
      <c r="VGR14" s="456"/>
      <c r="VGS14" s="456"/>
      <c r="VGT14" s="456"/>
      <c r="VGU14" s="456"/>
      <c r="VGV14" s="456"/>
      <c r="VGW14" s="456"/>
      <c r="VGX14" s="456"/>
      <c r="VGY14" s="456"/>
      <c r="VGZ14" s="456"/>
      <c r="VHA14" s="456"/>
      <c r="VHB14" s="456"/>
      <c r="VHC14" s="456"/>
      <c r="VHD14" s="456"/>
      <c r="VHE14" s="456"/>
      <c r="VHF14" s="456"/>
      <c r="VHG14" s="456"/>
      <c r="VHH14" s="456"/>
      <c r="VHI14" s="456"/>
      <c r="VHJ14" s="456"/>
      <c r="VHK14" s="456"/>
      <c r="VHL14" s="456"/>
      <c r="VHM14" s="456"/>
      <c r="VHN14" s="456"/>
      <c r="VHO14" s="456"/>
      <c r="VHP14" s="456"/>
      <c r="VHQ14" s="456"/>
      <c r="VHR14" s="456"/>
      <c r="VHS14" s="456"/>
      <c r="VHT14" s="456"/>
      <c r="VHU14" s="456"/>
      <c r="VHV14" s="456"/>
      <c r="VHW14" s="456"/>
      <c r="VHX14" s="456"/>
      <c r="VHY14" s="456"/>
      <c r="VHZ14" s="456"/>
      <c r="VIA14" s="456"/>
      <c r="VIB14" s="456"/>
      <c r="VIC14" s="456"/>
      <c r="VID14" s="456"/>
      <c r="VIE14" s="456"/>
      <c r="VIF14" s="456"/>
      <c r="VIG14" s="456"/>
      <c r="VIH14" s="456"/>
      <c r="VII14" s="456"/>
      <c r="VIJ14" s="456"/>
      <c r="VIK14" s="456"/>
      <c r="VIL14" s="456"/>
      <c r="VIM14" s="456"/>
      <c r="VIN14" s="456"/>
      <c r="VIO14" s="456"/>
      <c r="VIP14" s="456"/>
      <c r="VIQ14" s="456"/>
      <c r="VIR14" s="456"/>
      <c r="VIS14" s="456"/>
      <c r="VIT14" s="456"/>
      <c r="VIU14" s="456"/>
      <c r="VIV14" s="456"/>
      <c r="VIW14" s="456"/>
      <c r="VIX14" s="456"/>
      <c r="VIY14" s="456"/>
      <c r="VIZ14" s="456"/>
      <c r="VJA14" s="456"/>
      <c r="VJB14" s="456"/>
      <c r="VJC14" s="456"/>
      <c r="VJD14" s="456"/>
      <c r="VJE14" s="456"/>
      <c r="VJF14" s="456"/>
      <c r="VJG14" s="456"/>
      <c r="VJH14" s="456"/>
      <c r="VJI14" s="456"/>
      <c r="VJJ14" s="456"/>
      <c r="VJK14" s="456"/>
      <c r="VJL14" s="456"/>
      <c r="VJM14" s="456"/>
      <c r="VJN14" s="456"/>
      <c r="VJO14" s="456"/>
      <c r="VJP14" s="456"/>
      <c r="VJQ14" s="456"/>
      <c r="VJR14" s="456"/>
      <c r="VJS14" s="456"/>
      <c r="VJT14" s="456"/>
      <c r="VJU14" s="456"/>
      <c r="VJV14" s="456"/>
      <c r="VJW14" s="456"/>
      <c r="VJX14" s="456"/>
      <c r="VJY14" s="456"/>
      <c r="VJZ14" s="456"/>
      <c r="VKA14" s="456"/>
      <c r="VKB14" s="456"/>
      <c r="VKC14" s="456"/>
      <c r="VKD14" s="456"/>
      <c r="VKE14" s="456"/>
      <c r="VKF14" s="456"/>
      <c r="VKG14" s="456"/>
      <c r="VKH14" s="456"/>
      <c r="VKI14" s="456"/>
      <c r="VKJ14" s="456"/>
      <c r="VKK14" s="456"/>
      <c r="VKL14" s="456"/>
      <c r="VKM14" s="456"/>
      <c r="VKN14" s="456"/>
      <c r="VKO14" s="456"/>
      <c r="VKP14" s="456"/>
      <c r="VKQ14" s="456"/>
      <c r="VKR14" s="456"/>
      <c r="VKS14" s="456"/>
      <c r="VKT14" s="456"/>
      <c r="VKU14" s="456"/>
      <c r="VKV14" s="456"/>
      <c r="VKW14" s="456"/>
      <c r="VKX14" s="456"/>
      <c r="VKY14" s="456"/>
      <c r="VKZ14" s="456"/>
      <c r="VLA14" s="456"/>
      <c r="VLB14" s="456"/>
      <c r="VLC14" s="456"/>
      <c r="VLD14" s="456"/>
      <c r="VLE14" s="456"/>
      <c r="VLF14" s="456"/>
      <c r="VLG14" s="456"/>
      <c r="VLH14" s="456"/>
      <c r="VLI14" s="456"/>
      <c r="VLJ14" s="456"/>
      <c r="VLK14" s="456"/>
      <c r="VLL14" s="456"/>
      <c r="VLM14" s="456"/>
      <c r="VLN14" s="456"/>
      <c r="VLO14" s="456"/>
      <c r="VLP14" s="456"/>
      <c r="VLQ14" s="456"/>
      <c r="VLR14" s="456"/>
      <c r="VLS14" s="456"/>
      <c r="VLT14" s="456"/>
      <c r="VLU14" s="456"/>
      <c r="VLV14" s="456"/>
      <c r="VLW14" s="456"/>
      <c r="VLX14" s="456"/>
      <c r="VLY14" s="456"/>
      <c r="VLZ14" s="456"/>
      <c r="VMA14" s="456"/>
      <c r="VMB14" s="456"/>
      <c r="VMC14" s="456"/>
      <c r="VMD14" s="456"/>
      <c r="VME14" s="456"/>
      <c r="VMF14" s="456"/>
      <c r="VMG14" s="456"/>
      <c r="VMH14" s="456"/>
      <c r="VMI14" s="456"/>
      <c r="VMJ14" s="456"/>
      <c r="VMK14" s="456"/>
      <c r="VML14" s="456"/>
      <c r="VMM14" s="456"/>
      <c r="VMN14" s="456"/>
      <c r="VMO14" s="456"/>
      <c r="VMP14" s="456"/>
      <c r="VMQ14" s="456"/>
      <c r="VMR14" s="456"/>
      <c r="VMS14" s="456"/>
      <c r="VMT14" s="456"/>
      <c r="VMU14" s="456"/>
      <c r="VMV14" s="456"/>
      <c r="VMW14" s="456"/>
      <c r="VMX14" s="456"/>
      <c r="VMY14" s="456"/>
      <c r="VMZ14" s="456"/>
      <c r="VNA14" s="456"/>
      <c r="VNB14" s="456"/>
      <c r="VNC14" s="456"/>
      <c r="VND14" s="456"/>
      <c r="VNE14" s="456"/>
      <c r="VNF14" s="456"/>
      <c r="VNG14" s="456"/>
      <c r="VNH14" s="456"/>
      <c r="VNI14" s="456"/>
      <c r="VNJ14" s="456"/>
      <c r="VNK14" s="456"/>
      <c r="VNL14" s="456"/>
      <c r="VNM14" s="456"/>
      <c r="VNN14" s="456"/>
      <c r="VNO14" s="456"/>
      <c r="VNP14" s="456"/>
      <c r="VNQ14" s="456"/>
      <c r="VNR14" s="456"/>
      <c r="VNS14" s="456"/>
      <c r="VNT14" s="456"/>
      <c r="VNU14" s="456"/>
      <c r="VNV14" s="456"/>
      <c r="VNW14" s="456"/>
      <c r="VNX14" s="456"/>
      <c r="VNY14" s="456"/>
      <c r="VNZ14" s="456"/>
      <c r="VOA14" s="456"/>
      <c r="VOB14" s="456"/>
      <c r="VOC14" s="456"/>
      <c r="VOD14" s="456"/>
      <c r="VOE14" s="456"/>
      <c r="VOF14" s="456"/>
      <c r="VOG14" s="456"/>
      <c r="VOH14" s="456"/>
      <c r="VOI14" s="456"/>
      <c r="VOJ14" s="456"/>
      <c r="VOK14" s="456"/>
      <c r="VOL14" s="456"/>
      <c r="VOM14" s="456"/>
      <c r="VON14" s="456"/>
      <c r="VOO14" s="456"/>
      <c r="VOP14" s="456"/>
      <c r="VOQ14" s="456"/>
      <c r="VOR14" s="456"/>
      <c r="VOS14" s="456"/>
      <c r="VOT14" s="456"/>
      <c r="VOU14" s="456"/>
      <c r="VOV14" s="456"/>
      <c r="VOW14" s="456"/>
      <c r="VOX14" s="456"/>
      <c r="VOY14" s="456"/>
      <c r="VOZ14" s="456"/>
      <c r="VPA14" s="456"/>
      <c r="VPB14" s="456"/>
      <c r="VPC14" s="456"/>
      <c r="VPD14" s="456"/>
      <c r="VPE14" s="456"/>
      <c r="VPF14" s="456"/>
      <c r="VPG14" s="456"/>
      <c r="VPH14" s="456"/>
      <c r="VPI14" s="456"/>
      <c r="VPJ14" s="456"/>
      <c r="VPK14" s="456"/>
      <c r="VPL14" s="456"/>
      <c r="VPM14" s="456"/>
      <c r="VPN14" s="456"/>
      <c r="VPO14" s="456"/>
      <c r="VPP14" s="456"/>
      <c r="VPQ14" s="456"/>
      <c r="VPR14" s="456"/>
      <c r="VPS14" s="456"/>
      <c r="VPT14" s="456"/>
      <c r="VPU14" s="456"/>
      <c r="VPV14" s="456"/>
      <c r="VPW14" s="456"/>
      <c r="VPX14" s="456"/>
      <c r="VPY14" s="456"/>
      <c r="VPZ14" s="456"/>
      <c r="VQA14" s="456"/>
      <c r="VQB14" s="456"/>
      <c r="VQC14" s="456"/>
      <c r="VQD14" s="456"/>
      <c r="VQE14" s="456"/>
      <c r="VQF14" s="456"/>
      <c r="VQG14" s="456"/>
      <c r="VQH14" s="456"/>
      <c r="VQI14" s="456"/>
      <c r="VQJ14" s="456"/>
      <c r="VQK14" s="456"/>
      <c r="VQL14" s="456"/>
      <c r="VQM14" s="456"/>
      <c r="VQN14" s="456"/>
      <c r="VQO14" s="456"/>
      <c r="VQP14" s="456"/>
      <c r="VQQ14" s="456"/>
      <c r="VQR14" s="456"/>
      <c r="VQS14" s="456"/>
      <c r="VQT14" s="456"/>
      <c r="VQU14" s="456"/>
      <c r="VQV14" s="456"/>
      <c r="VQW14" s="456"/>
      <c r="VQX14" s="456"/>
      <c r="VQY14" s="456"/>
      <c r="VQZ14" s="456"/>
      <c r="VRA14" s="456"/>
      <c r="VRB14" s="456"/>
      <c r="VRC14" s="456"/>
      <c r="VRD14" s="456"/>
      <c r="VRE14" s="456"/>
      <c r="VRF14" s="456"/>
      <c r="VRG14" s="456"/>
      <c r="VRH14" s="456"/>
      <c r="VRI14" s="456"/>
      <c r="VRJ14" s="456"/>
      <c r="VRK14" s="456"/>
      <c r="VRL14" s="456"/>
      <c r="VRM14" s="456"/>
      <c r="VRN14" s="456"/>
      <c r="VRO14" s="456"/>
      <c r="VRP14" s="456"/>
      <c r="VRQ14" s="456"/>
      <c r="VRR14" s="456"/>
      <c r="VRS14" s="456"/>
      <c r="VRT14" s="456"/>
      <c r="VRU14" s="456"/>
      <c r="VRV14" s="456"/>
      <c r="VRW14" s="456"/>
      <c r="VRX14" s="456"/>
      <c r="VRY14" s="456"/>
      <c r="VRZ14" s="456"/>
      <c r="VSA14" s="456"/>
      <c r="VSB14" s="456"/>
      <c r="VSC14" s="456"/>
      <c r="VSD14" s="456"/>
      <c r="VSE14" s="456"/>
      <c r="VSF14" s="456"/>
      <c r="VSG14" s="456"/>
      <c r="VSH14" s="456"/>
      <c r="VSI14" s="456"/>
      <c r="VSJ14" s="456"/>
      <c r="VSK14" s="456"/>
      <c r="VSL14" s="456"/>
      <c r="VSM14" s="456"/>
      <c r="VSN14" s="456"/>
      <c r="VSO14" s="456"/>
      <c r="VSP14" s="456"/>
      <c r="VSQ14" s="456"/>
      <c r="VSR14" s="456"/>
      <c r="VSS14" s="456"/>
      <c r="VST14" s="456"/>
      <c r="VSU14" s="456"/>
      <c r="VSV14" s="456"/>
      <c r="VSW14" s="456"/>
      <c r="VSX14" s="456"/>
      <c r="VSY14" s="456"/>
      <c r="VSZ14" s="456"/>
      <c r="VTA14" s="456"/>
      <c r="VTB14" s="456"/>
      <c r="VTC14" s="456"/>
      <c r="VTD14" s="456"/>
      <c r="VTE14" s="456"/>
      <c r="VTF14" s="456"/>
      <c r="VTG14" s="456"/>
      <c r="VTH14" s="456"/>
      <c r="VTI14" s="456"/>
      <c r="VTJ14" s="456"/>
      <c r="VTK14" s="456"/>
      <c r="VTL14" s="456"/>
      <c r="VTM14" s="456"/>
      <c r="VTN14" s="456"/>
      <c r="VTO14" s="456"/>
      <c r="VTP14" s="456"/>
      <c r="VTQ14" s="456"/>
      <c r="VTR14" s="456"/>
      <c r="VTS14" s="456"/>
      <c r="VTT14" s="456"/>
      <c r="VTU14" s="456"/>
      <c r="VTV14" s="456"/>
      <c r="VTW14" s="456"/>
      <c r="VTX14" s="456"/>
      <c r="VTY14" s="456"/>
      <c r="VTZ14" s="456"/>
      <c r="VUA14" s="456"/>
      <c r="VUB14" s="456"/>
      <c r="VUC14" s="456"/>
      <c r="VUD14" s="456"/>
      <c r="VUE14" s="456"/>
      <c r="VUF14" s="456"/>
      <c r="VUG14" s="456"/>
      <c r="VUH14" s="456"/>
      <c r="VUI14" s="456"/>
      <c r="VUJ14" s="456"/>
      <c r="VUK14" s="456"/>
      <c r="VUL14" s="456"/>
      <c r="VUM14" s="456"/>
      <c r="VUN14" s="456"/>
      <c r="VUO14" s="456"/>
      <c r="VUP14" s="456"/>
      <c r="VUQ14" s="456"/>
      <c r="VUR14" s="456"/>
      <c r="VUS14" s="456"/>
      <c r="VUT14" s="456"/>
      <c r="VUU14" s="456"/>
      <c r="VUV14" s="456"/>
      <c r="VUW14" s="456"/>
      <c r="VUX14" s="456"/>
      <c r="VUY14" s="456"/>
      <c r="VUZ14" s="456"/>
      <c r="VVA14" s="456"/>
      <c r="VVB14" s="456"/>
      <c r="VVC14" s="456"/>
      <c r="VVD14" s="456"/>
      <c r="VVE14" s="456"/>
      <c r="VVF14" s="456"/>
      <c r="VVG14" s="456"/>
      <c r="VVH14" s="456"/>
      <c r="VVI14" s="456"/>
      <c r="VVJ14" s="456"/>
      <c r="VVK14" s="456"/>
      <c r="VVL14" s="456"/>
      <c r="VVM14" s="456"/>
      <c r="VVN14" s="456"/>
      <c r="VVO14" s="456"/>
      <c r="VVP14" s="456"/>
      <c r="VVQ14" s="456"/>
      <c r="VVR14" s="456"/>
      <c r="VVS14" s="456"/>
      <c r="VVT14" s="456"/>
      <c r="VVU14" s="456"/>
      <c r="VVV14" s="456"/>
      <c r="VVW14" s="456"/>
      <c r="VVX14" s="456"/>
      <c r="VVY14" s="456"/>
      <c r="VVZ14" s="456"/>
      <c r="VWA14" s="456"/>
      <c r="VWB14" s="456"/>
      <c r="VWC14" s="456"/>
      <c r="VWD14" s="456"/>
      <c r="VWE14" s="456"/>
      <c r="VWF14" s="456"/>
      <c r="VWG14" s="456"/>
      <c r="VWH14" s="456"/>
      <c r="VWI14" s="456"/>
      <c r="VWJ14" s="456"/>
      <c r="VWK14" s="456"/>
      <c r="VWL14" s="456"/>
      <c r="VWM14" s="456"/>
      <c r="VWN14" s="456"/>
      <c r="VWO14" s="456"/>
      <c r="VWP14" s="456"/>
      <c r="VWQ14" s="456"/>
      <c r="VWR14" s="456"/>
      <c r="VWS14" s="456"/>
      <c r="VWT14" s="456"/>
      <c r="VWU14" s="456"/>
      <c r="VWV14" s="456"/>
      <c r="VWW14" s="456"/>
      <c r="VWX14" s="456"/>
      <c r="VWY14" s="456"/>
      <c r="VWZ14" s="456"/>
      <c r="VXA14" s="456"/>
      <c r="VXB14" s="456"/>
      <c r="VXC14" s="456"/>
      <c r="VXD14" s="456"/>
      <c r="VXE14" s="456"/>
      <c r="VXF14" s="456"/>
      <c r="VXG14" s="456"/>
      <c r="VXH14" s="456"/>
      <c r="VXI14" s="456"/>
      <c r="VXJ14" s="456"/>
      <c r="VXK14" s="456"/>
      <c r="VXL14" s="456"/>
      <c r="VXM14" s="456"/>
      <c r="VXN14" s="456"/>
      <c r="VXO14" s="456"/>
      <c r="VXP14" s="456"/>
      <c r="VXQ14" s="456"/>
      <c r="VXR14" s="456"/>
      <c r="VXS14" s="456"/>
      <c r="VXT14" s="456"/>
      <c r="VXU14" s="456"/>
      <c r="VXV14" s="456"/>
      <c r="VXW14" s="456"/>
      <c r="VXX14" s="456"/>
      <c r="VXY14" s="456"/>
      <c r="VXZ14" s="456"/>
      <c r="VYA14" s="456"/>
      <c r="VYB14" s="456"/>
      <c r="VYC14" s="456"/>
      <c r="VYD14" s="456"/>
      <c r="VYE14" s="456"/>
      <c r="VYF14" s="456"/>
      <c r="VYG14" s="456"/>
      <c r="VYH14" s="456"/>
      <c r="VYI14" s="456"/>
      <c r="VYJ14" s="456"/>
      <c r="VYK14" s="456"/>
      <c r="VYL14" s="456"/>
      <c r="VYM14" s="456"/>
      <c r="VYN14" s="456"/>
      <c r="VYO14" s="456"/>
      <c r="VYP14" s="456"/>
      <c r="VYQ14" s="456"/>
      <c r="VYR14" s="456"/>
      <c r="VYS14" s="456"/>
      <c r="VYT14" s="456"/>
      <c r="VYU14" s="456"/>
      <c r="VYV14" s="456"/>
      <c r="VYW14" s="456"/>
      <c r="VYX14" s="456"/>
      <c r="VYY14" s="456"/>
      <c r="VYZ14" s="456"/>
      <c r="VZA14" s="456"/>
      <c r="VZB14" s="456"/>
      <c r="VZC14" s="456"/>
      <c r="VZD14" s="456"/>
      <c r="VZE14" s="456"/>
      <c r="VZF14" s="456"/>
      <c r="VZG14" s="456"/>
      <c r="VZH14" s="456"/>
      <c r="VZI14" s="456"/>
      <c r="VZJ14" s="456"/>
      <c r="VZK14" s="456"/>
      <c r="VZL14" s="456"/>
      <c r="VZM14" s="456"/>
      <c r="VZN14" s="456"/>
      <c r="VZO14" s="456"/>
      <c r="VZP14" s="456"/>
      <c r="VZQ14" s="456"/>
      <c r="VZR14" s="456"/>
      <c r="VZS14" s="456"/>
      <c r="VZT14" s="456"/>
      <c r="VZU14" s="456"/>
      <c r="VZV14" s="456"/>
      <c r="VZW14" s="456"/>
      <c r="VZX14" s="456"/>
      <c r="VZY14" s="456"/>
      <c r="VZZ14" s="456"/>
      <c r="WAA14" s="456"/>
      <c r="WAB14" s="456"/>
      <c r="WAC14" s="456"/>
      <c r="WAD14" s="456"/>
      <c r="WAE14" s="456"/>
      <c r="WAF14" s="456"/>
      <c r="WAG14" s="456"/>
      <c r="WAH14" s="456"/>
      <c r="WAI14" s="456"/>
      <c r="WAJ14" s="456"/>
      <c r="WAK14" s="456"/>
      <c r="WAL14" s="456"/>
      <c r="WAM14" s="456"/>
      <c r="WAN14" s="456"/>
      <c r="WAO14" s="456"/>
      <c r="WAP14" s="456"/>
      <c r="WAQ14" s="456"/>
      <c r="WAR14" s="456"/>
      <c r="WAS14" s="456"/>
      <c r="WAT14" s="456"/>
      <c r="WAU14" s="456"/>
      <c r="WAV14" s="456"/>
      <c r="WAW14" s="456"/>
      <c r="WAX14" s="456"/>
      <c r="WAY14" s="456"/>
      <c r="WAZ14" s="456"/>
      <c r="WBA14" s="456"/>
      <c r="WBB14" s="456"/>
      <c r="WBC14" s="456"/>
      <c r="WBD14" s="456"/>
      <c r="WBE14" s="456"/>
      <c r="WBF14" s="456"/>
      <c r="WBG14" s="456"/>
      <c r="WBH14" s="456"/>
      <c r="WBI14" s="456"/>
      <c r="WBJ14" s="456"/>
      <c r="WBK14" s="456"/>
      <c r="WBL14" s="456"/>
      <c r="WBM14" s="456"/>
      <c r="WBN14" s="456"/>
      <c r="WBO14" s="456"/>
      <c r="WBP14" s="456"/>
      <c r="WBQ14" s="456"/>
      <c r="WBR14" s="456"/>
      <c r="WBS14" s="456"/>
      <c r="WBT14" s="456"/>
      <c r="WBU14" s="456"/>
      <c r="WBV14" s="456"/>
      <c r="WBW14" s="456"/>
      <c r="WBX14" s="456"/>
      <c r="WBY14" s="456"/>
      <c r="WBZ14" s="456"/>
      <c r="WCA14" s="456"/>
      <c r="WCB14" s="456"/>
      <c r="WCC14" s="456"/>
      <c r="WCD14" s="456"/>
      <c r="WCE14" s="456"/>
      <c r="WCF14" s="456"/>
      <c r="WCG14" s="456"/>
      <c r="WCH14" s="456"/>
      <c r="WCI14" s="456"/>
      <c r="WCJ14" s="456"/>
      <c r="WCK14" s="456"/>
      <c r="WCL14" s="456"/>
      <c r="WCM14" s="456"/>
      <c r="WCN14" s="456"/>
      <c r="WCO14" s="456"/>
      <c r="WCP14" s="456"/>
      <c r="WCQ14" s="456"/>
      <c r="WCR14" s="456"/>
      <c r="WCS14" s="456"/>
      <c r="WCT14" s="456"/>
      <c r="WCU14" s="456"/>
      <c r="WCV14" s="456"/>
      <c r="WCW14" s="456"/>
      <c r="WCX14" s="456"/>
      <c r="WCY14" s="456"/>
      <c r="WCZ14" s="456"/>
      <c r="WDA14" s="456"/>
      <c r="WDB14" s="456"/>
      <c r="WDC14" s="456"/>
      <c r="WDD14" s="456"/>
      <c r="WDE14" s="456"/>
      <c r="WDF14" s="456"/>
      <c r="WDG14" s="456"/>
      <c r="WDH14" s="456"/>
      <c r="WDI14" s="456"/>
      <c r="WDJ14" s="456"/>
      <c r="WDK14" s="456"/>
      <c r="WDL14" s="456"/>
      <c r="WDM14" s="456"/>
      <c r="WDN14" s="456"/>
      <c r="WDO14" s="456"/>
      <c r="WDP14" s="456"/>
      <c r="WDQ14" s="456"/>
      <c r="WDR14" s="456"/>
      <c r="WDS14" s="456"/>
      <c r="WDT14" s="456"/>
      <c r="WDU14" s="456"/>
      <c r="WDV14" s="456"/>
      <c r="WDW14" s="456"/>
      <c r="WDX14" s="456"/>
      <c r="WDY14" s="456"/>
      <c r="WDZ14" s="456"/>
      <c r="WEA14" s="456"/>
      <c r="WEB14" s="456"/>
      <c r="WEC14" s="456"/>
      <c r="WED14" s="456"/>
      <c r="WEE14" s="456"/>
      <c r="WEF14" s="456"/>
      <c r="WEG14" s="456"/>
      <c r="WEH14" s="456"/>
      <c r="WEI14" s="456"/>
      <c r="WEJ14" s="456"/>
      <c r="WEK14" s="456"/>
      <c r="WEL14" s="456"/>
      <c r="WEM14" s="456"/>
      <c r="WEN14" s="456"/>
      <c r="WEO14" s="456"/>
      <c r="WEP14" s="456"/>
      <c r="WEQ14" s="456"/>
      <c r="WER14" s="456"/>
      <c r="WES14" s="456"/>
      <c r="WET14" s="456"/>
      <c r="WEU14" s="456"/>
      <c r="WEV14" s="456"/>
      <c r="WEW14" s="456"/>
      <c r="WEX14" s="456"/>
      <c r="WEY14" s="456"/>
      <c r="WEZ14" s="456"/>
      <c r="WFA14" s="456"/>
      <c r="WFB14" s="456"/>
      <c r="WFC14" s="456"/>
      <c r="WFD14" s="456"/>
      <c r="WFE14" s="456"/>
      <c r="WFF14" s="456"/>
      <c r="WFG14" s="456"/>
      <c r="WFH14" s="456"/>
      <c r="WFI14" s="456"/>
      <c r="WFJ14" s="456"/>
      <c r="WFK14" s="456"/>
      <c r="WFL14" s="456"/>
      <c r="WFM14" s="456"/>
      <c r="WFN14" s="456"/>
      <c r="WFO14" s="456"/>
      <c r="WFP14" s="456"/>
      <c r="WFQ14" s="456"/>
      <c r="WFR14" s="456"/>
      <c r="WFS14" s="456"/>
      <c r="WFT14" s="456"/>
      <c r="WFU14" s="456"/>
      <c r="WFV14" s="456"/>
      <c r="WFW14" s="456"/>
      <c r="WFX14" s="456"/>
      <c r="WFY14" s="456"/>
      <c r="WFZ14" s="456"/>
      <c r="WGA14" s="456"/>
      <c r="WGB14" s="456"/>
      <c r="WGC14" s="456"/>
      <c r="WGD14" s="456"/>
      <c r="WGE14" s="456"/>
      <c r="WGF14" s="456"/>
      <c r="WGG14" s="456"/>
      <c r="WGH14" s="456"/>
      <c r="WGI14" s="456"/>
      <c r="WGJ14" s="456"/>
      <c r="WGK14" s="456"/>
      <c r="WGL14" s="456"/>
      <c r="WGM14" s="456"/>
      <c r="WGN14" s="456"/>
      <c r="WGO14" s="456"/>
      <c r="WGP14" s="456"/>
      <c r="WGQ14" s="456"/>
      <c r="WGR14" s="456"/>
      <c r="WGS14" s="456"/>
      <c r="WGT14" s="456"/>
      <c r="WGU14" s="456"/>
      <c r="WGV14" s="456"/>
      <c r="WGW14" s="456"/>
      <c r="WGX14" s="456"/>
      <c r="WGY14" s="456"/>
      <c r="WGZ14" s="456"/>
      <c r="WHA14" s="456"/>
      <c r="WHB14" s="456"/>
      <c r="WHC14" s="456"/>
      <c r="WHD14" s="456"/>
      <c r="WHE14" s="456"/>
      <c r="WHF14" s="456"/>
      <c r="WHG14" s="456"/>
      <c r="WHH14" s="456"/>
      <c r="WHI14" s="456"/>
      <c r="WHJ14" s="456"/>
      <c r="WHK14" s="456"/>
      <c r="WHL14" s="456"/>
      <c r="WHM14" s="456"/>
      <c r="WHN14" s="456"/>
      <c r="WHO14" s="456"/>
      <c r="WHP14" s="456"/>
      <c r="WHQ14" s="456"/>
      <c r="WHR14" s="456"/>
      <c r="WHS14" s="456"/>
      <c r="WHT14" s="456"/>
      <c r="WHU14" s="456"/>
      <c r="WHV14" s="456"/>
      <c r="WHW14" s="456"/>
      <c r="WHX14" s="456"/>
      <c r="WHY14" s="456"/>
      <c r="WHZ14" s="456"/>
      <c r="WIA14" s="456"/>
      <c r="WIB14" s="456"/>
      <c r="WIC14" s="456"/>
      <c r="WID14" s="456"/>
      <c r="WIE14" s="456"/>
      <c r="WIF14" s="456"/>
      <c r="WIG14" s="456"/>
      <c r="WIH14" s="456"/>
      <c r="WII14" s="456"/>
      <c r="WIJ14" s="456"/>
      <c r="WIK14" s="456"/>
      <c r="WIL14" s="456"/>
      <c r="WIM14" s="456"/>
      <c r="WIN14" s="456"/>
      <c r="WIO14" s="456"/>
      <c r="WIP14" s="456"/>
      <c r="WIQ14" s="456"/>
      <c r="WIR14" s="456"/>
      <c r="WIS14" s="456"/>
      <c r="WIT14" s="456"/>
      <c r="WIU14" s="456"/>
      <c r="WIV14" s="456"/>
      <c r="WIW14" s="456"/>
      <c r="WIX14" s="456"/>
      <c r="WIY14" s="456"/>
      <c r="WIZ14" s="456"/>
      <c r="WJA14" s="456"/>
      <c r="WJB14" s="456"/>
      <c r="WJC14" s="456"/>
      <c r="WJD14" s="456"/>
      <c r="WJE14" s="456"/>
      <c r="WJF14" s="456"/>
      <c r="WJG14" s="456"/>
      <c r="WJH14" s="456"/>
      <c r="WJI14" s="456"/>
      <c r="WJJ14" s="456"/>
      <c r="WJK14" s="456"/>
      <c r="WJL14" s="456"/>
      <c r="WJM14" s="456"/>
      <c r="WJN14" s="456"/>
      <c r="WJO14" s="456"/>
      <c r="WJP14" s="456"/>
      <c r="WJQ14" s="456"/>
      <c r="WJR14" s="456"/>
      <c r="WJS14" s="456"/>
      <c r="WJT14" s="456"/>
      <c r="WJU14" s="456"/>
      <c r="WJV14" s="456"/>
      <c r="WJW14" s="456"/>
      <c r="WJX14" s="456"/>
      <c r="WJY14" s="456"/>
      <c r="WJZ14" s="456"/>
      <c r="WKA14" s="456"/>
      <c r="WKB14" s="456"/>
      <c r="WKC14" s="456"/>
      <c r="WKD14" s="456"/>
      <c r="WKE14" s="456"/>
      <c r="WKF14" s="456"/>
      <c r="WKG14" s="456"/>
      <c r="WKH14" s="456"/>
      <c r="WKI14" s="456"/>
      <c r="WKJ14" s="456"/>
      <c r="WKK14" s="456"/>
      <c r="WKL14" s="456"/>
      <c r="WKM14" s="456"/>
      <c r="WKN14" s="456"/>
      <c r="WKO14" s="456"/>
      <c r="WKP14" s="456"/>
      <c r="WKQ14" s="456"/>
      <c r="WKR14" s="456"/>
      <c r="WKS14" s="456"/>
      <c r="WKT14" s="456"/>
      <c r="WKU14" s="456"/>
      <c r="WKV14" s="456"/>
      <c r="WKW14" s="456"/>
      <c r="WKX14" s="456"/>
      <c r="WKY14" s="456"/>
      <c r="WKZ14" s="456"/>
      <c r="WLA14" s="456"/>
      <c r="WLB14" s="456"/>
      <c r="WLC14" s="456"/>
      <c r="WLD14" s="456"/>
      <c r="WLE14" s="456"/>
      <c r="WLF14" s="456"/>
      <c r="WLG14" s="456"/>
      <c r="WLH14" s="456"/>
      <c r="WLI14" s="456"/>
      <c r="WLJ14" s="456"/>
      <c r="WLK14" s="456"/>
      <c r="WLL14" s="456"/>
      <c r="WLM14" s="456"/>
      <c r="WLN14" s="456"/>
      <c r="WLO14" s="456"/>
      <c r="WLP14" s="456"/>
      <c r="WLQ14" s="456"/>
      <c r="WLR14" s="456"/>
      <c r="WLS14" s="456"/>
      <c r="WLT14" s="456"/>
      <c r="WLU14" s="456"/>
      <c r="WLV14" s="456"/>
      <c r="WLW14" s="456"/>
      <c r="WLX14" s="456"/>
      <c r="WLY14" s="456"/>
      <c r="WLZ14" s="456"/>
      <c r="WMA14" s="456"/>
      <c r="WMB14" s="456"/>
      <c r="WMC14" s="456"/>
      <c r="WMD14" s="456"/>
      <c r="WME14" s="456"/>
      <c r="WMF14" s="456"/>
      <c r="WMG14" s="456"/>
      <c r="WMH14" s="456"/>
      <c r="WMI14" s="456"/>
      <c r="WMJ14" s="456"/>
      <c r="WMK14" s="456"/>
      <c r="WML14" s="456"/>
      <c r="WMM14" s="456"/>
      <c r="WMN14" s="456"/>
      <c r="WMO14" s="456"/>
      <c r="WMP14" s="456"/>
      <c r="WMQ14" s="456"/>
      <c r="WMR14" s="456"/>
      <c r="WMS14" s="456"/>
      <c r="WMT14" s="456"/>
      <c r="WMU14" s="456"/>
      <c r="WMV14" s="456"/>
      <c r="WMW14" s="456"/>
      <c r="WMX14" s="456"/>
      <c r="WMY14" s="456"/>
      <c r="WMZ14" s="456"/>
      <c r="WNA14" s="456"/>
      <c r="WNB14" s="456"/>
      <c r="WNC14" s="456"/>
      <c r="WND14" s="456"/>
      <c r="WNE14" s="456"/>
      <c r="WNF14" s="456"/>
      <c r="WNG14" s="456"/>
      <c r="WNH14" s="456"/>
      <c r="WNI14" s="456"/>
      <c r="WNJ14" s="456"/>
      <c r="WNK14" s="456"/>
      <c r="WNL14" s="456"/>
      <c r="WNM14" s="456"/>
      <c r="WNN14" s="456"/>
      <c r="WNO14" s="456"/>
      <c r="WNP14" s="456"/>
      <c r="WNQ14" s="456"/>
      <c r="WNR14" s="456"/>
      <c r="WNS14" s="456"/>
      <c r="WNT14" s="456"/>
      <c r="WNU14" s="456"/>
      <c r="WNV14" s="456"/>
      <c r="WNW14" s="456"/>
      <c r="WNX14" s="456"/>
      <c r="WNY14" s="456"/>
      <c r="WNZ14" s="456"/>
      <c r="WOA14" s="456"/>
      <c r="WOB14" s="456"/>
      <c r="WOC14" s="456"/>
      <c r="WOD14" s="456"/>
      <c r="WOE14" s="456"/>
      <c r="WOF14" s="456"/>
      <c r="WOG14" s="456"/>
      <c r="WOH14" s="456"/>
      <c r="WOI14" s="456"/>
      <c r="WOJ14" s="456"/>
      <c r="WOK14" s="456"/>
      <c r="WOL14" s="456"/>
      <c r="WOM14" s="456"/>
      <c r="WON14" s="456"/>
      <c r="WOO14" s="456"/>
      <c r="WOP14" s="456"/>
      <c r="WOQ14" s="456"/>
      <c r="WOR14" s="456"/>
      <c r="WOS14" s="456"/>
      <c r="WOT14" s="456"/>
      <c r="WOU14" s="456"/>
      <c r="WOV14" s="456"/>
      <c r="WOW14" s="456"/>
      <c r="WOX14" s="456"/>
      <c r="WOY14" s="456"/>
      <c r="WOZ14" s="456"/>
      <c r="WPA14" s="456"/>
      <c r="WPB14" s="456"/>
      <c r="WPC14" s="456"/>
      <c r="WPD14" s="456"/>
      <c r="WPE14" s="456"/>
      <c r="WPF14" s="456"/>
      <c r="WPG14" s="456"/>
      <c r="WPH14" s="456"/>
      <c r="WPI14" s="456"/>
      <c r="WPJ14" s="456"/>
      <c r="WPK14" s="456"/>
      <c r="WPL14" s="456"/>
      <c r="WPM14" s="456"/>
      <c r="WPN14" s="456"/>
      <c r="WPO14" s="456"/>
      <c r="WPP14" s="456"/>
      <c r="WPQ14" s="456"/>
      <c r="WPR14" s="456"/>
      <c r="WPS14" s="456"/>
      <c r="WPT14" s="456"/>
      <c r="WPU14" s="456"/>
      <c r="WPV14" s="456"/>
      <c r="WPW14" s="456"/>
      <c r="WPX14" s="456"/>
      <c r="WPY14" s="456"/>
      <c r="WPZ14" s="456"/>
      <c r="WQA14" s="456"/>
      <c r="WQB14" s="456"/>
      <c r="WQC14" s="456"/>
      <c r="WQD14" s="456"/>
      <c r="WQE14" s="456"/>
      <c r="WQF14" s="456"/>
      <c r="WQG14" s="456"/>
      <c r="WQH14" s="456"/>
      <c r="WQI14" s="456"/>
      <c r="WQJ14" s="456"/>
      <c r="WQK14" s="456"/>
      <c r="WQL14" s="456"/>
      <c r="WQM14" s="456"/>
      <c r="WQN14" s="456"/>
      <c r="WQO14" s="456"/>
      <c r="WQP14" s="456"/>
      <c r="WQQ14" s="456"/>
      <c r="WQR14" s="456"/>
      <c r="WQS14" s="456"/>
      <c r="WQT14" s="456"/>
      <c r="WQU14" s="456"/>
      <c r="WQV14" s="456"/>
      <c r="WQW14" s="456"/>
      <c r="WQX14" s="456"/>
      <c r="WQY14" s="456"/>
      <c r="WQZ14" s="456"/>
      <c r="WRA14" s="456"/>
      <c r="WRB14" s="456"/>
      <c r="WRC14" s="456"/>
      <c r="WRD14" s="456"/>
      <c r="WRE14" s="456"/>
      <c r="WRF14" s="456"/>
      <c r="WRG14" s="456"/>
      <c r="WRH14" s="456"/>
      <c r="WRI14" s="456"/>
      <c r="WRJ14" s="456"/>
      <c r="WRK14" s="456"/>
      <c r="WRL14" s="456"/>
      <c r="WRM14" s="456"/>
      <c r="WRN14" s="456"/>
      <c r="WRO14" s="456"/>
      <c r="WRP14" s="456"/>
      <c r="WRQ14" s="456"/>
      <c r="WRR14" s="456"/>
      <c r="WRS14" s="456"/>
      <c r="WRT14" s="456"/>
      <c r="WRU14" s="456"/>
      <c r="WRV14" s="456"/>
      <c r="WRW14" s="456"/>
      <c r="WRX14" s="456"/>
      <c r="WRY14" s="456"/>
      <c r="WRZ14" s="456"/>
      <c r="WSA14" s="456"/>
      <c r="WSB14" s="456"/>
      <c r="WSC14" s="456"/>
      <c r="WSD14" s="456"/>
      <c r="WSE14" s="456"/>
      <c r="WSF14" s="456"/>
      <c r="WSG14" s="456"/>
      <c r="WSH14" s="456"/>
      <c r="WSI14" s="456"/>
      <c r="WSJ14" s="456"/>
      <c r="WSK14" s="456"/>
      <c r="WSL14" s="456"/>
      <c r="WSM14" s="456"/>
      <c r="WSN14" s="456"/>
      <c r="WSO14" s="456"/>
      <c r="WSP14" s="456"/>
      <c r="WSQ14" s="456"/>
      <c r="WSR14" s="456"/>
      <c r="WSS14" s="456"/>
      <c r="WST14" s="456"/>
      <c r="WSU14" s="456"/>
      <c r="WSV14" s="456"/>
      <c r="WSW14" s="456"/>
      <c r="WSX14" s="456"/>
      <c r="WSY14" s="456"/>
      <c r="WSZ14" s="456"/>
      <c r="WTA14" s="456"/>
      <c r="WTB14" s="456"/>
      <c r="WTC14" s="456"/>
      <c r="WTD14" s="456"/>
      <c r="WTE14" s="456"/>
      <c r="WTF14" s="456"/>
      <c r="WTG14" s="456"/>
      <c r="WTH14" s="456"/>
      <c r="WTI14" s="456"/>
      <c r="WTJ14" s="456"/>
      <c r="WTK14" s="456"/>
      <c r="WTL14" s="456"/>
      <c r="WTM14" s="456"/>
      <c r="WTN14" s="456"/>
      <c r="WTO14" s="456"/>
      <c r="WTP14" s="456"/>
      <c r="WTQ14" s="456"/>
      <c r="WTR14" s="456"/>
      <c r="WTS14" s="456"/>
      <c r="WTT14" s="456"/>
      <c r="WTU14" s="456"/>
      <c r="WTV14" s="456"/>
      <c r="WTW14" s="456"/>
      <c r="WTX14" s="456"/>
      <c r="WTY14" s="456"/>
      <c r="WTZ14" s="456"/>
      <c r="WUA14" s="456"/>
      <c r="WUB14" s="456"/>
      <c r="WUC14" s="456"/>
      <c r="WUD14" s="456"/>
      <c r="WUE14" s="456"/>
      <c r="WUF14" s="456"/>
      <c r="WUG14" s="456"/>
      <c r="WUH14" s="456"/>
      <c r="WUI14" s="456"/>
      <c r="WUJ14" s="456"/>
      <c r="WUK14" s="456"/>
      <c r="WUL14" s="456"/>
      <c r="WUM14" s="456"/>
      <c r="WUN14" s="456"/>
      <c r="WUO14" s="456"/>
      <c r="WUP14" s="456"/>
      <c r="WUQ14" s="456"/>
      <c r="WUR14" s="456"/>
      <c r="WUS14" s="456"/>
      <c r="WUT14" s="456"/>
      <c r="WUU14" s="456"/>
      <c r="WUV14" s="456"/>
      <c r="WUW14" s="456"/>
      <c r="WUX14" s="456"/>
      <c r="WUY14" s="456"/>
      <c r="WUZ14" s="456"/>
      <c r="WVA14" s="456"/>
      <c r="WVB14" s="456"/>
      <c r="WVC14" s="456"/>
      <c r="WVD14" s="456"/>
      <c r="WVE14" s="456"/>
      <c r="WVF14" s="456"/>
      <c r="WVG14" s="456"/>
      <c r="WVH14" s="456"/>
      <c r="WVI14" s="456"/>
      <c r="WVJ14" s="456"/>
      <c r="WVK14" s="456"/>
      <c r="WVL14" s="456"/>
      <c r="WVM14" s="456"/>
      <c r="WVN14" s="456"/>
      <c r="WVO14" s="456"/>
      <c r="WVP14" s="456"/>
      <c r="WVQ14" s="456"/>
      <c r="WVR14" s="456"/>
      <c r="WVS14" s="456"/>
      <c r="WVT14" s="456"/>
      <c r="WVU14" s="456"/>
      <c r="WVV14" s="456"/>
      <c r="WVW14" s="456"/>
      <c r="WVX14" s="456"/>
      <c r="WVY14" s="456"/>
      <c r="WVZ14" s="456"/>
      <c r="WWA14" s="456"/>
      <c r="WWB14" s="456"/>
      <c r="WWC14" s="456"/>
      <c r="WWD14" s="456"/>
      <c r="WWE14" s="456"/>
      <c r="WWF14" s="456"/>
      <c r="WWG14" s="456"/>
      <c r="WWH14" s="456"/>
      <c r="WWI14" s="456"/>
      <c r="WWJ14" s="456"/>
      <c r="WWK14" s="456"/>
      <c r="WWL14" s="456"/>
      <c r="WWM14" s="456"/>
      <c r="WWN14" s="456"/>
      <c r="WWO14" s="456"/>
      <c r="WWP14" s="456"/>
      <c r="WWQ14" s="456"/>
      <c r="WWR14" s="456"/>
      <c r="WWS14" s="456"/>
      <c r="WWT14" s="456"/>
      <c r="WWU14" s="456"/>
      <c r="WWV14" s="456"/>
      <c r="WWW14" s="456"/>
      <c r="WWX14" s="456"/>
      <c r="WWY14" s="456"/>
      <c r="WWZ14" s="456"/>
      <c r="WXA14" s="456"/>
      <c r="WXB14" s="456"/>
      <c r="WXC14" s="456"/>
      <c r="WXD14" s="456"/>
      <c r="WXE14" s="456"/>
      <c r="WXF14" s="456"/>
      <c r="WXG14" s="456"/>
      <c r="WXH14" s="456"/>
      <c r="WXI14" s="456"/>
      <c r="WXJ14" s="456"/>
      <c r="WXK14" s="456"/>
      <c r="WXL14" s="456"/>
      <c r="WXM14" s="456"/>
      <c r="WXN14" s="456"/>
      <c r="WXO14" s="456"/>
      <c r="WXP14" s="456"/>
      <c r="WXQ14" s="456"/>
      <c r="WXR14" s="456"/>
      <c r="WXS14" s="456"/>
      <c r="WXT14" s="456"/>
      <c r="WXU14" s="456"/>
      <c r="WXV14" s="456"/>
      <c r="WXW14" s="456"/>
      <c r="WXX14" s="456"/>
      <c r="WXY14" s="456"/>
      <c r="WXZ14" s="456"/>
      <c r="WYA14" s="456"/>
      <c r="WYB14" s="456"/>
      <c r="WYC14" s="456"/>
      <c r="WYD14" s="456"/>
      <c r="WYE14" s="456"/>
      <c r="WYF14" s="456"/>
      <c r="WYG14" s="456"/>
      <c r="WYH14" s="456"/>
      <c r="WYI14" s="456"/>
      <c r="WYJ14" s="456"/>
      <c r="WYK14" s="456"/>
      <c r="WYL14" s="456"/>
      <c r="WYM14" s="456"/>
      <c r="WYN14" s="456"/>
      <c r="WYO14" s="456"/>
      <c r="WYP14" s="456"/>
      <c r="WYQ14" s="456"/>
      <c r="WYR14" s="456"/>
      <c r="WYS14" s="456"/>
      <c r="WYT14" s="456"/>
      <c r="WYU14" s="456"/>
      <c r="WYV14" s="456"/>
      <c r="WYW14" s="456"/>
      <c r="WYX14" s="456"/>
      <c r="WYY14" s="456"/>
      <c r="WYZ14" s="456"/>
      <c r="WZA14" s="456"/>
      <c r="WZB14" s="456"/>
      <c r="WZC14" s="456"/>
      <c r="WZD14" s="456"/>
      <c r="WZE14" s="456"/>
      <c r="WZF14" s="456"/>
      <c r="WZG14" s="456"/>
      <c r="WZH14" s="456"/>
      <c r="WZI14" s="456"/>
      <c r="WZJ14" s="456"/>
      <c r="WZK14" s="456"/>
      <c r="WZL14" s="456"/>
      <c r="WZM14" s="456"/>
      <c r="WZN14" s="456"/>
      <c r="WZO14" s="456"/>
      <c r="WZP14" s="456"/>
      <c r="WZQ14" s="456"/>
      <c r="WZR14" s="456"/>
      <c r="WZS14" s="456"/>
      <c r="WZT14" s="456"/>
      <c r="WZU14" s="456"/>
      <c r="WZV14" s="456"/>
      <c r="WZW14" s="456"/>
      <c r="WZX14" s="456"/>
      <c r="WZY14" s="456"/>
      <c r="WZZ14" s="456"/>
      <c r="XAA14" s="456"/>
      <c r="XAB14" s="456"/>
      <c r="XAC14" s="456"/>
      <c r="XAD14" s="456"/>
      <c r="XAE14" s="456"/>
      <c r="XAF14" s="456"/>
      <c r="XAG14" s="456"/>
      <c r="XAH14" s="456"/>
      <c r="XAI14" s="456"/>
      <c r="XAJ14" s="456"/>
      <c r="XAK14" s="456"/>
      <c r="XAL14" s="456"/>
      <c r="XAM14" s="456"/>
      <c r="XAN14" s="456"/>
      <c r="XAO14" s="456"/>
      <c r="XAP14" s="456"/>
      <c r="XAQ14" s="456"/>
      <c r="XAR14" s="456"/>
      <c r="XAS14" s="456"/>
      <c r="XAT14" s="456"/>
      <c r="XAU14" s="456"/>
      <c r="XAV14" s="456"/>
      <c r="XAW14" s="456"/>
      <c r="XAX14" s="456"/>
      <c r="XAY14" s="456"/>
      <c r="XAZ14" s="456"/>
      <c r="XBA14" s="456"/>
      <c r="XBB14" s="456"/>
      <c r="XBC14" s="456"/>
      <c r="XBD14" s="456"/>
      <c r="XBE14" s="456"/>
      <c r="XBF14" s="456"/>
      <c r="XBG14" s="456"/>
      <c r="XBH14" s="456"/>
      <c r="XBI14" s="456"/>
      <c r="XBJ14" s="456"/>
      <c r="XBK14" s="456"/>
      <c r="XBL14" s="456"/>
      <c r="XBM14" s="456"/>
      <c r="XBN14" s="456"/>
      <c r="XBO14" s="456"/>
      <c r="XBP14" s="456"/>
      <c r="XBQ14" s="456"/>
      <c r="XBR14" s="456"/>
      <c r="XBS14" s="456"/>
      <c r="XBT14" s="456"/>
      <c r="XBU14" s="456"/>
      <c r="XBV14" s="456"/>
      <c r="XBW14" s="456"/>
      <c r="XBX14" s="456"/>
      <c r="XBY14" s="456"/>
      <c r="XBZ14" s="456"/>
      <c r="XCA14" s="456"/>
      <c r="XCB14" s="456"/>
      <c r="XCC14" s="456"/>
      <c r="XCD14" s="456"/>
      <c r="XCE14" s="456"/>
      <c r="XCF14" s="456"/>
      <c r="XCG14" s="456"/>
      <c r="XCH14" s="456"/>
      <c r="XCI14" s="456"/>
      <c r="XCJ14" s="456"/>
      <c r="XCK14" s="456"/>
      <c r="XCL14" s="456"/>
      <c r="XCM14" s="456"/>
      <c r="XCN14" s="456"/>
      <c r="XCO14" s="456"/>
      <c r="XCP14" s="456"/>
      <c r="XCQ14" s="456"/>
      <c r="XCR14" s="456"/>
      <c r="XCS14" s="456"/>
      <c r="XCT14" s="456"/>
      <c r="XCU14" s="456"/>
      <c r="XCV14" s="456"/>
      <c r="XCW14" s="456"/>
      <c r="XCX14" s="456"/>
      <c r="XCY14" s="456"/>
      <c r="XCZ14" s="456"/>
      <c r="XDA14" s="456"/>
      <c r="XDB14" s="456"/>
      <c r="XDC14" s="456"/>
      <c r="XDD14" s="456"/>
      <c r="XDE14" s="456"/>
      <c r="XDF14" s="456"/>
      <c r="XDG14" s="456"/>
      <c r="XDH14" s="456"/>
      <c r="XDI14" s="456"/>
      <c r="XDJ14" s="456"/>
      <c r="XDK14" s="456"/>
      <c r="XDL14" s="456"/>
      <c r="XDM14" s="456"/>
      <c r="XDN14" s="456"/>
      <c r="XDO14" s="456"/>
      <c r="XDP14" s="456"/>
      <c r="XDQ14" s="456"/>
      <c r="XDR14" s="456"/>
      <c r="XDS14" s="456"/>
      <c r="XDT14" s="456"/>
      <c r="XDU14" s="456"/>
      <c r="XDV14" s="456"/>
      <c r="XDW14" s="456"/>
      <c r="XDX14" s="456"/>
      <c r="XDY14" s="456"/>
      <c r="XDZ14" s="456"/>
      <c r="XEA14" s="456"/>
      <c r="XEB14" s="456"/>
      <c r="XEC14" s="456"/>
      <c r="XED14" s="456"/>
      <c r="XEE14" s="456"/>
      <c r="XEF14" s="456"/>
      <c r="XEG14" s="456"/>
      <c r="XEH14" s="456"/>
      <c r="XEI14" s="456"/>
      <c r="XEJ14" s="456"/>
      <c r="XEK14" s="456"/>
      <c r="XEL14" s="456"/>
      <c r="XEM14" s="456"/>
      <c r="XEN14" s="456"/>
      <c r="XEO14" s="456"/>
      <c r="XEP14" s="456"/>
      <c r="XEQ14" s="456"/>
      <c r="XER14" s="456"/>
      <c r="XES14" s="456"/>
      <c r="XET14" s="456"/>
      <c r="XEU14" s="456"/>
      <c r="XEV14" s="456"/>
      <c r="XEW14" s="456"/>
      <c r="XEX14" s="456"/>
      <c r="XEY14" s="456"/>
      <c r="XEZ14" s="456"/>
      <c r="XFA14" s="456"/>
      <c r="XFB14" s="456"/>
      <c r="XFC14" s="456"/>
      <c r="XFD14" s="456"/>
    </row>
    <row r="15" spans="1:16384" ht="15" customHeight="1" x14ac:dyDescent="0.25">
      <c r="A15" s="615" t="s">
        <v>760</v>
      </c>
      <c r="B15" s="600" t="s">
        <v>761</v>
      </c>
      <c r="C15" s="191">
        <v>11577738.609999999</v>
      </c>
      <c r="D15" s="601">
        <v>11308512.08</v>
      </c>
      <c r="E15" s="602">
        <v>2598472.23</v>
      </c>
      <c r="F15" s="388">
        <f t="shared" si="0"/>
        <v>0.22978020553169007</v>
      </c>
      <c r="G15" s="602">
        <v>960507.72</v>
      </c>
      <c r="H15" s="386">
        <f t="shared" si="1"/>
        <v>8.4936701946733917E-2</v>
      </c>
      <c r="I15" s="602">
        <v>50513.85</v>
      </c>
      <c r="J15" s="401">
        <f t="shared" si="2"/>
        <v>4.4668873891320991E-3</v>
      </c>
      <c r="K15" s="524">
        <v>0</v>
      </c>
      <c r="L15" s="388">
        <v>0</v>
      </c>
      <c r="M15" s="544" t="s">
        <v>127</v>
      </c>
      <c r="N15" s="683">
        <v>0</v>
      </c>
      <c r="O15" s="401">
        <v>0</v>
      </c>
      <c r="P15" s="544" t="s">
        <v>127</v>
      </c>
      <c r="Q15" s="456"/>
      <c r="R15" s="456"/>
      <c r="S15" s="456"/>
      <c r="T15" s="456"/>
      <c r="U15" s="456"/>
      <c r="V15" s="456"/>
      <c r="W15" s="456"/>
      <c r="X15" s="456"/>
      <c r="Y15" s="456"/>
      <c r="Z15" s="456"/>
      <c r="AA15" s="456"/>
      <c r="AB15" s="456"/>
      <c r="AC15" s="456"/>
      <c r="AD15" s="456"/>
      <c r="AE15" s="456"/>
      <c r="AF15" s="456"/>
      <c r="AG15" s="456"/>
      <c r="AH15" s="456"/>
      <c r="AI15" s="456"/>
      <c r="AJ15" s="456"/>
      <c r="AK15" s="456"/>
      <c r="AL15" s="456"/>
      <c r="AM15" s="456"/>
      <c r="AN15" s="456"/>
      <c r="AO15" s="456"/>
      <c r="AP15" s="456"/>
      <c r="AQ15" s="456"/>
      <c r="AR15" s="456"/>
      <c r="AS15" s="456"/>
      <c r="AT15" s="456"/>
      <c r="AU15" s="456"/>
      <c r="AV15" s="456"/>
      <c r="AW15" s="456"/>
      <c r="AX15" s="456"/>
      <c r="AY15" s="456"/>
      <c r="AZ15" s="456"/>
      <c r="BA15" s="456"/>
      <c r="BB15" s="456"/>
      <c r="BC15" s="456"/>
      <c r="BD15" s="456"/>
      <c r="BE15" s="456"/>
      <c r="BF15" s="456"/>
      <c r="BG15" s="456"/>
      <c r="BH15" s="456"/>
      <c r="BI15" s="456"/>
      <c r="BJ15" s="456"/>
      <c r="BK15" s="456"/>
      <c r="BL15" s="456"/>
      <c r="BM15" s="456"/>
      <c r="BN15" s="456"/>
      <c r="BO15" s="456"/>
      <c r="BP15" s="456"/>
      <c r="BQ15" s="456"/>
      <c r="BR15" s="456"/>
      <c r="BS15" s="456"/>
      <c r="BT15" s="456"/>
      <c r="BU15" s="456"/>
      <c r="BV15" s="456"/>
      <c r="BW15" s="456"/>
      <c r="BX15" s="456"/>
      <c r="BY15" s="456"/>
      <c r="BZ15" s="456"/>
      <c r="CA15" s="456"/>
      <c r="CB15" s="456"/>
      <c r="CC15" s="456"/>
      <c r="CD15" s="456"/>
      <c r="CE15" s="456"/>
      <c r="CF15" s="456"/>
      <c r="CG15" s="456"/>
      <c r="CH15" s="456"/>
      <c r="CI15" s="456"/>
      <c r="CJ15" s="456"/>
      <c r="CK15" s="456"/>
      <c r="CL15" s="456"/>
      <c r="CM15" s="456"/>
      <c r="CN15" s="456"/>
      <c r="CO15" s="456"/>
      <c r="CP15" s="456"/>
      <c r="CQ15" s="456"/>
      <c r="CR15" s="456"/>
      <c r="CS15" s="456"/>
      <c r="CT15" s="456"/>
      <c r="CU15" s="456"/>
      <c r="CV15" s="456"/>
      <c r="CW15" s="456"/>
      <c r="CX15" s="456"/>
      <c r="CY15" s="456"/>
      <c r="CZ15" s="456"/>
      <c r="DA15" s="456"/>
      <c r="DB15" s="456"/>
      <c r="DC15" s="456"/>
      <c r="DD15" s="456"/>
      <c r="DE15" s="456"/>
      <c r="DF15" s="456"/>
      <c r="DG15" s="456"/>
      <c r="DH15" s="456"/>
      <c r="DI15" s="456"/>
      <c r="DJ15" s="456"/>
      <c r="DK15" s="456"/>
      <c r="DL15" s="456"/>
      <c r="DM15" s="456"/>
      <c r="DN15" s="456"/>
      <c r="DO15" s="456"/>
      <c r="DP15" s="456"/>
      <c r="DQ15" s="456"/>
      <c r="DR15" s="456"/>
      <c r="DS15" s="456"/>
      <c r="DT15" s="456"/>
      <c r="DU15" s="456"/>
      <c r="DV15" s="456"/>
      <c r="DW15" s="456"/>
      <c r="DX15" s="456"/>
      <c r="DY15" s="456"/>
      <c r="DZ15" s="456"/>
      <c r="EA15" s="456"/>
      <c r="EB15" s="456"/>
      <c r="EC15" s="456"/>
      <c r="ED15" s="456"/>
      <c r="EE15" s="456"/>
      <c r="EF15" s="456"/>
      <c r="EG15" s="456"/>
      <c r="EH15" s="456"/>
      <c r="EI15" s="456"/>
      <c r="EJ15" s="456"/>
      <c r="EK15" s="456"/>
      <c r="EL15" s="456"/>
      <c r="EM15" s="456"/>
      <c r="EN15" s="456"/>
      <c r="EO15" s="456"/>
      <c r="EP15" s="456"/>
      <c r="EQ15" s="456"/>
      <c r="ER15" s="456"/>
      <c r="ES15" s="456"/>
      <c r="ET15" s="456"/>
      <c r="EU15" s="456"/>
      <c r="EV15" s="456"/>
      <c r="EW15" s="456"/>
      <c r="EX15" s="456"/>
      <c r="EY15" s="456"/>
      <c r="EZ15" s="456"/>
      <c r="FA15" s="456"/>
      <c r="FB15" s="456"/>
      <c r="FC15" s="456"/>
      <c r="FD15" s="456"/>
      <c r="FE15" s="456"/>
      <c r="FF15" s="456"/>
      <c r="FG15" s="456"/>
      <c r="FH15" s="456"/>
      <c r="FI15" s="456"/>
      <c r="FJ15" s="456"/>
      <c r="FK15" s="456"/>
      <c r="FL15" s="456"/>
      <c r="FM15" s="456"/>
      <c r="FN15" s="456"/>
      <c r="FO15" s="456"/>
      <c r="FP15" s="456"/>
      <c r="FQ15" s="456"/>
      <c r="FR15" s="456"/>
      <c r="FS15" s="456"/>
      <c r="FT15" s="456"/>
      <c r="FU15" s="456"/>
      <c r="FV15" s="456"/>
      <c r="FW15" s="456"/>
      <c r="FX15" s="456"/>
      <c r="FY15" s="456"/>
      <c r="FZ15" s="456"/>
      <c r="GA15" s="456"/>
      <c r="GB15" s="456"/>
      <c r="GC15" s="456"/>
      <c r="GD15" s="456"/>
      <c r="GE15" s="456"/>
      <c r="GF15" s="456"/>
      <c r="GG15" s="456"/>
      <c r="GH15" s="456"/>
      <c r="GI15" s="456"/>
      <c r="GJ15" s="456"/>
      <c r="GK15" s="456"/>
      <c r="GL15" s="456"/>
      <c r="GM15" s="456"/>
      <c r="GN15" s="456"/>
      <c r="GO15" s="456"/>
      <c r="GP15" s="456"/>
      <c r="GQ15" s="456"/>
      <c r="GR15" s="456"/>
      <c r="GS15" s="456"/>
      <c r="GT15" s="456"/>
      <c r="GU15" s="456"/>
      <c r="GV15" s="456"/>
      <c r="GW15" s="456"/>
      <c r="GX15" s="456"/>
      <c r="GY15" s="456"/>
      <c r="GZ15" s="456"/>
      <c r="HA15" s="456"/>
      <c r="HB15" s="456"/>
      <c r="HC15" s="456"/>
      <c r="HD15" s="456"/>
      <c r="HE15" s="456"/>
      <c r="HF15" s="456"/>
      <c r="HG15" s="456"/>
      <c r="HH15" s="456"/>
      <c r="HI15" s="456"/>
      <c r="HJ15" s="456"/>
      <c r="HK15" s="456"/>
      <c r="HL15" s="456"/>
      <c r="HM15" s="456"/>
      <c r="HN15" s="456"/>
      <c r="HO15" s="456"/>
      <c r="HP15" s="456"/>
      <c r="HQ15" s="456"/>
      <c r="HR15" s="456"/>
      <c r="HS15" s="456"/>
      <c r="HT15" s="456"/>
      <c r="HU15" s="456"/>
      <c r="HV15" s="456"/>
      <c r="HW15" s="456"/>
      <c r="HX15" s="456"/>
      <c r="HY15" s="456"/>
      <c r="HZ15" s="456"/>
      <c r="IA15" s="456"/>
      <c r="IB15" s="456"/>
      <c r="IC15" s="456"/>
      <c r="ID15" s="456"/>
      <c r="IE15" s="456"/>
      <c r="IF15" s="456"/>
      <c r="IG15" s="456"/>
      <c r="IH15" s="456"/>
      <c r="II15" s="456"/>
      <c r="IJ15" s="456"/>
      <c r="IK15" s="456"/>
      <c r="IL15" s="456"/>
      <c r="IM15" s="456"/>
      <c r="IN15" s="456"/>
      <c r="IO15" s="456"/>
      <c r="IP15" s="456"/>
      <c r="IQ15" s="456"/>
      <c r="IR15" s="456"/>
      <c r="IS15" s="456"/>
      <c r="IT15" s="456"/>
      <c r="IU15" s="456"/>
      <c r="IV15" s="456"/>
      <c r="IW15" s="456"/>
      <c r="IX15" s="456"/>
      <c r="IY15" s="456"/>
      <c r="IZ15" s="456"/>
      <c r="JA15" s="456"/>
      <c r="JB15" s="456"/>
      <c r="JC15" s="456"/>
      <c r="JD15" s="456"/>
      <c r="JE15" s="456"/>
      <c r="JF15" s="456"/>
      <c r="JG15" s="456"/>
      <c r="JH15" s="456"/>
      <c r="JI15" s="456"/>
      <c r="JJ15" s="456"/>
      <c r="JK15" s="456"/>
      <c r="JL15" s="456"/>
      <c r="JM15" s="456"/>
      <c r="JN15" s="456"/>
      <c r="JO15" s="456"/>
      <c r="JP15" s="456"/>
      <c r="JQ15" s="456"/>
      <c r="JR15" s="456"/>
      <c r="JS15" s="456"/>
      <c r="JT15" s="456"/>
      <c r="JU15" s="456"/>
      <c r="JV15" s="456"/>
      <c r="JW15" s="456"/>
      <c r="JX15" s="456"/>
      <c r="JY15" s="456"/>
      <c r="JZ15" s="456"/>
      <c r="KA15" s="456"/>
      <c r="KB15" s="456"/>
      <c r="KC15" s="456"/>
      <c r="KD15" s="456"/>
      <c r="KE15" s="456"/>
      <c r="KF15" s="456"/>
      <c r="KG15" s="456"/>
      <c r="KH15" s="456"/>
      <c r="KI15" s="456"/>
      <c r="KJ15" s="456"/>
      <c r="KK15" s="456"/>
      <c r="KL15" s="456"/>
      <c r="KM15" s="456"/>
      <c r="KN15" s="456"/>
      <c r="KO15" s="456"/>
      <c r="KP15" s="456"/>
      <c r="KQ15" s="456"/>
      <c r="KR15" s="456"/>
      <c r="KS15" s="456"/>
      <c r="KT15" s="456"/>
      <c r="KU15" s="456"/>
      <c r="KV15" s="456"/>
      <c r="KW15" s="456"/>
      <c r="KX15" s="456"/>
      <c r="KY15" s="456"/>
      <c r="KZ15" s="456"/>
      <c r="LA15" s="456"/>
      <c r="LB15" s="456"/>
      <c r="LC15" s="456"/>
      <c r="LD15" s="456"/>
      <c r="LE15" s="456"/>
      <c r="LF15" s="456"/>
      <c r="LG15" s="456"/>
      <c r="LH15" s="456"/>
      <c r="LI15" s="456"/>
      <c r="LJ15" s="456"/>
      <c r="LK15" s="456"/>
      <c r="LL15" s="456"/>
      <c r="LM15" s="456"/>
      <c r="LN15" s="456"/>
      <c r="LO15" s="456"/>
      <c r="LP15" s="456"/>
      <c r="LQ15" s="456"/>
      <c r="LR15" s="456"/>
      <c r="LS15" s="456"/>
      <c r="LT15" s="456"/>
      <c r="LU15" s="456"/>
      <c r="LV15" s="456"/>
      <c r="LW15" s="456"/>
      <c r="LX15" s="456"/>
      <c r="LY15" s="456"/>
      <c r="LZ15" s="456"/>
      <c r="MA15" s="456"/>
      <c r="MB15" s="456"/>
      <c r="MC15" s="456"/>
      <c r="MD15" s="456"/>
      <c r="ME15" s="456"/>
      <c r="MF15" s="456"/>
      <c r="MG15" s="456"/>
      <c r="MH15" s="456"/>
      <c r="MI15" s="456"/>
      <c r="MJ15" s="456"/>
      <c r="MK15" s="456"/>
      <c r="ML15" s="456"/>
      <c r="MM15" s="456"/>
      <c r="MN15" s="456"/>
      <c r="MO15" s="456"/>
      <c r="MP15" s="456"/>
      <c r="MQ15" s="456"/>
      <c r="MR15" s="456"/>
      <c r="MS15" s="456"/>
      <c r="MT15" s="456"/>
      <c r="MU15" s="456"/>
      <c r="MV15" s="456"/>
      <c r="MW15" s="456"/>
      <c r="MX15" s="456"/>
      <c r="MY15" s="456"/>
      <c r="MZ15" s="456"/>
      <c r="NA15" s="456"/>
      <c r="NB15" s="456"/>
      <c r="NC15" s="456"/>
      <c r="ND15" s="456"/>
      <c r="NE15" s="456"/>
      <c r="NF15" s="456"/>
      <c r="NG15" s="456"/>
      <c r="NH15" s="456"/>
      <c r="NI15" s="456"/>
      <c r="NJ15" s="456"/>
      <c r="NK15" s="456"/>
      <c r="NL15" s="456"/>
      <c r="NM15" s="456"/>
      <c r="NN15" s="456"/>
      <c r="NO15" s="456"/>
      <c r="NP15" s="456"/>
      <c r="NQ15" s="456"/>
      <c r="NR15" s="456"/>
      <c r="NS15" s="456"/>
      <c r="NT15" s="456"/>
      <c r="NU15" s="456"/>
      <c r="NV15" s="456"/>
      <c r="NW15" s="456"/>
      <c r="NX15" s="456"/>
      <c r="NY15" s="456"/>
      <c r="NZ15" s="456"/>
      <c r="OA15" s="456"/>
      <c r="OB15" s="456"/>
      <c r="OC15" s="456"/>
      <c r="OD15" s="456"/>
      <c r="OE15" s="456"/>
      <c r="OF15" s="456"/>
      <c r="OG15" s="456"/>
      <c r="OH15" s="456"/>
      <c r="OI15" s="456"/>
      <c r="OJ15" s="456"/>
      <c r="OK15" s="456"/>
      <c r="OL15" s="456"/>
      <c r="OM15" s="456"/>
      <c r="ON15" s="456"/>
      <c r="OO15" s="456"/>
      <c r="OP15" s="456"/>
      <c r="OQ15" s="456"/>
      <c r="OR15" s="456"/>
      <c r="OS15" s="456"/>
      <c r="OT15" s="456"/>
      <c r="OU15" s="456"/>
      <c r="OV15" s="456"/>
      <c r="OW15" s="456"/>
      <c r="OX15" s="456"/>
      <c r="OY15" s="456"/>
      <c r="OZ15" s="456"/>
      <c r="PA15" s="456"/>
      <c r="PB15" s="456"/>
      <c r="PC15" s="456"/>
      <c r="PD15" s="456"/>
      <c r="PE15" s="456"/>
      <c r="PF15" s="456"/>
      <c r="PG15" s="456"/>
      <c r="PH15" s="456"/>
      <c r="PI15" s="456"/>
      <c r="PJ15" s="456"/>
      <c r="PK15" s="456"/>
      <c r="PL15" s="456"/>
      <c r="PM15" s="456"/>
      <c r="PN15" s="456"/>
      <c r="PO15" s="456"/>
      <c r="PP15" s="456"/>
      <c r="PQ15" s="456"/>
      <c r="PR15" s="456"/>
      <c r="PS15" s="456"/>
      <c r="PT15" s="456"/>
      <c r="PU15" s="456"/>
      <c r="PV15" s="456"/>
      <c r="PW15" s="456"/>
      <c r="PX15" s="456"/>
      <c r="PY15" s="456"/>
      <c r="PZ15" s="456"/>
      <c r="QA15" s="456"/>
      <c r="QB15" s="456"/>
      <c r="QC15" s="456"/>
      <c r="QD15" s="456"/>
      <c r="QE15" s="456"/>
      <c r="QF15" s="456"/>
      <c r="QG15" s="456"/>
      <c r="QH15" s="456"/>
      <c r="QI15" s="456"/>
      <c r="QJ15" s="456"/>
      <c r="QK15" s="456"/>
      <c r="QL15" s="456"/>
      <c r="QM15" s="456"/>
      <c r="QN15" s="456"/>
      <c r="QO15" s="456"/>
      <c r="QP15" s="456"/>
      <c r="QQ15" s="456"/>
      <c r="QR15" s="456"/>
      <c r="QS15" s="456"/>
      <c r="QT15" s="456"/>
      <c r="QU15" s="456"/>
      <c r="QV15" s="456"/>
      <c r="QW15" s="456"/>
      <c r="QX15" s="456"/>
      <c r="QY15" s="456"/>
      <c r="QZ15" s="456"/>
      <c r="RA15" s="456"/>
      <c r="RB15" s="456"/>
      <c r="RC15" s="456"/>
      <c r="RD15" s="456"/>
      <c r="RE15" s="456"/>
      <c r="RF15" s="456"/>
      <c r="RG15" s="456"/>
      <c r="RH15" s="456"/>
      <c r="RI15" s="456"/>
      <c r="RJ15" s="456"/>
      <c r="RK15" s="456"/>
      <c r="RL15" s="456"/>
      <c r="RM15" s="456"/>
      <c r="RN15" s="456"/>
      <c r="RO15" s="456"/>
      <c r="RP15" s="456"/>
      <c r="RQ15" s="456"/>
      <c r="RR15" s="456"/>
      <c r="RS15" s="456"/>
      <c r="RT15" s="456"/>
      <c r="RU15" s="456"/>
      <c r="RV15" s="456"/>
      <c r="RW15" s="456"/>
      <c r="RX15" s="456"/>
      <c r="RY15" s="456"/>
      <c r="RZ15" s="456"/>
      <c r="SA15" s="456"/>
      <c r="SB15" s="456"/>
      <c r="SC15" s="456"/>
      <c r="SD15" s="456"/>
      <c r="SE15" s="456"/>
      <c r="SF15" s="456"/>
      <c r="SG15" s="456"/>
      <c r="SH15" s="456"/>
      <c r="SI15" s="456"/>
      <c r="SJ15" s="456"/>
      <c r="SK15" s="456"/>
      <c r="SL15" s="456"/>
      <c r="SM15" s="456"/>
      <c r="SN15" s="456"/>
      <c r="SO15" s="456"/>
      <c r="SP15" s="456"/>
      <c r="SQ15" s="456"/>
      <c r="SR15" s="456"/>
      <c r="SS15" s="456"/>
      <c r="ST15" s="456"/>
      <c r="SU15" s="456"/>
      <c r="SV15" s="456"/>
      <c r="SW15" s="456"/>
      <c r="SX15" s="456"/>
      <c r="SY15" s="456"/>
      <c r="SZ15" s="456"/>
      <c r="TA15" s="456"/>
      <c r="TB15" s="456"/>
      <c r="TC15" s="456"/>
      <c r="TD15" s="456"/>
      <c r="TE15" s="456"/>
      <c r="TF15" s="456"/>
      <c r="TG15" s="456"/>
      <c r="TH15" s="456"/>
      <c r="TI15" s="456"/>
      <c r="TJ15" s="456"/>
      <c r="TK15" s="456"/>
      <c r="TL15" s="456"/>
      <c r="TM15" s="456"/>
      <c r="TN15" s="456"/>
      <c r="TO15" s="456"/>
      <c r="TP15" s="456"/>
      <c r="TQ15" s="456"/>
      <c r="TR15" s="456"/>
      <c r="TS15" s="456"/>
      <c r="TT15" s="456"/>
      <c r="TU15" s="456"/>
      <c r="TV15" s="456"/>
      <c r="TW15" s="456"/>
      <c r="TX15" s="456"/>
      <c r="TY15" s="456"/>
      <c r="TZ15" s="456"/>
      <c r="UA15" s="456"/>
      <c r="UB15" s="456"/>
      <c r="UC15" s="456"/>
      <c r="UD15" s="456"/>
      <c r="UE15" s="456"/>
      <c r="UF15" s="456"/>
      <c r="UG15" s="456"/>
      <c r="UH15" s="456"/>
      <c r="UI15" s="456"/>
      <c r="UJ15" s="456"/>
      <c r="UK15" s="456"/>
      <c r="UL15" s="456"/>
      <c r="UM15" s="456"/>
      <c r="UN15" s="456"/>
      <c r="UO15" s="456"/>
      <c r="UP15" s="456"/>
      <c r="UQ15" s="456"/>
      <c r="UR15" s="456"/>
      <c r="US15" s="456"/>
      <c r="UT15" s="456"/>
      <c r="UU15" s="456"/>
      <c r="UV15" s="456"/>
      <c r="UW15" s="456"/>
      <c r="UX15" s="456"/>
      <c r="UY15" s="456"/>
      <c r="UZ15" s="456"/>
      <c r="VA15" s="456"/>
      <c r="VB15" s="456"/>
      <c r="VC15" s="456"/>
      <c r="VD15" s="456"/>
      <c r="VE15" s="456"/>
      <c r="VF15" s="456"/>
      <c r="VG15" s="456"/>
      <c r="VH15" s="456"/>
      <c r="VI15" s="456"/>
      <c r="VJ15" s="456"/>
      <c r="VK15" s="456"/>
      <c r="VL15" s="456"/>
      <c r="VM15" s="456"/>
      <c r="VN15" s="456"/>
      <c r="VO15" s="456"/>
      <c r="VP15" s="456"/>
      <c r="VQ15" s="456"/>
      <c r="VR15" s="456"/>
      <c r="VS15" s="456"/>
      <c r="VT15" s="456"/>
      <c r="VU15" s="456"/>
      <c r="VV15" s="456"/>
      <c r="VW15" s="456"/>
      <c r="VX15" s="456"/>
      <c r="VY15" s="456"/>
      <c r="VZ15" s="456"/>
      <c r="WA15" s="456"/>
      <c r="WB15" s="456"/>
      <c r="WC15" s="456"/>
      <c r="WD15" s="456"/>
      <c r="WE15" s="456"/>
      <c r="WF15" s="456"/>
      <c r="WG15" s="456"/>
      <c r="WH15" s="456"/>
      <c r="WI15" s="456"/>
      <c r="WJ15" s="456"/>
      <c r="WK15" s="456"/>
      <c r="WL15" s="456"/>
      <c r="WM15" s="456"/>
      <c r="WN15" s="456"/>
      <c r="WO15" s="456"/>
      <c r="WP15" s="456"/>
      <c r="WQ15" s="456"/>
      <c r="WR15" s="456"/>
      <c r="WS15" s="456"/>
      <c r="WT15" s="456"/>
      <c r="WU15" s="456"/>
      <c r="WV15" s="456"/>
      <c r="WW15" s="456"/>
      <c r="WX15" s="456"/>
      <c r="WY15" s="456"/>
      <c r="WZ15" s="456"/>
      <c r="XA15" s="456"/>
      <c r="XB15" s="456"/>
      <c r="XC15" s="456"/>
      <c r="XD15" s="456"/>
      <c r="XE15" s="456"/>
      <c r="XF15" s="456"/>
      <c r="XG15" s="456"/>
      <c r="XH15" s="456"/>
      <c r="XI15" s="456"/>
      <c r="XJ15" s="456"/>
      <c r="XK15" s="456"/>
      <c r="XL15" s="456"/>
      <c r="XM15" s="456"/>
      <c r="XN15" s="456"/>
      <c r="XO15" s="456"/>
      <c r="XP15" s="456"/>
      <c r="XQ15" s="456"/>
      <c r="XR15" s="456"/>
      <c r="XS15" s="456"/>
      <c r="XT15" s="456"/>
      <c r="XU15" s="456"/>
      <c r="XV15" s="456"/>
      <c r="XW15" s="456"/>
      <c r="XX15" s="456"/>
      <c r="XY15" s="456"/>
      <c r="XZ15" s="456"/>
      <c r="YA15" s="456"/>
      <c r="YB15" s="456"/>
      <c r="YC15" s="456"/>
      <c r="YD15" s="456"/>
      <c r="YE15" s="456"/>
      <c r="YF15" s="456"/>
      <c r="YG15" s="456"/>
      <c r="YH15" s="456"/>
      <c r="YI15" s="456"/>
      <c r="YJ15" s="456"/>
      <c r="YK15" s="456"/>
      <c r="YL15" s="456"/>
      <c r="YM15" s="456"/>
      <c r="YN15" s="456"/>
      <c r="YO15" s="456"/>
      <c r="YP15" s="456"/>
      <c r="YQ15" s="456"/>
      <c r="YR15" s="456"/>
      <c r="YS15" s="456"/>
      <c r="YT15" s="456"/>
      <c r="YU15" s="456"/>
      <c r="YV15" s="456"/>
      <c r="YW15" s="456"/>
      <c r="YX15" s="456"/>
      <c r="YY15" s="456"/>
      <c r="YZ15" s="456"/>
      <c r="ZA15" s="456"/>
      <c r="ZB15" s="456"/>
      <c r="ZC15" s="456"/>
      <c r="ZD15" s="456"/>
      <c r="ZE15" s="456"/>
      <c r="ZF15" s="456"/>
      <c r="ZG15" s="456"/>
      <c r="ZH15" s="456"/>
      <c r="ZI15" s="456"/>
      <c r="ZJ15" s="456"/>
      <c r="ZK15" s="456"/>
      <c r="ZL15" s="456"/>
      <c r="ZM15" s="456"/>
      <c r="ZN15" s="456"/>
      <c r="ZO15" s="456"/>
      <c r="ZP15" s="456"/>
      <c r="ZQ15" s="456"/>
      <c r="ZR15" s="456"/>
      <c r="ZS15" s="456"/>
      <c r="ZT15" s="456"/>
      <c r="ZU15" s="456"/>
      <c r="ZV15" s="456"/>
      <c r="ZW15" s="456"/>
      <c r="ZX15" s="456"/>
      <c r="ZY15" s="456"/>
      <c r="ZZ15" s="456"/>
      <c r="AAA15" s="456"/>
      <c r="AAB15" s="456"/>
      <c r="AAC15" s="456"/>
      <c r="AAD15" s="456"/>
      <c r="AAE15" s="456"/>
      <c r="AAF15" s="456"/>
      <c r="AAG15" s="456"/>
      <c r="AAH15" s="456"/>
      <c r="AAI15" s="456"/>
      <c r="AAJ15" s="456"/>
      <c r="AAK15" s="456"/>
      <c r="AAL15" s="456"/>
      <c r="AAM15" s="456"/>
      <c r="AAN15" s="456"/>
      <c r="AAO15" s="456"/>
      <c r="AAP15" s="456"/>
      <c r="AAQ15" s="456"/>
      <c r="AAR15" s="456"/>
      <c r="AAS15" s="456"/>
      <c r="AAT15" s="456"/>
      <c r="AAU15" s="456"/>
      <c r="AAV15" s="456"/>
      <c r="AAW15" s="456"/>
      <c r="AAX15" s="456"/>
      <c r="AAY15" s="456"/>
      <c r="AAZ15" s="456"/>
      <c r="ABA15" s="456"/>
      <c r="ABB15" s="456"/>
      <c r="ABC15" s="456"/>
      <c r="ABD15" s="456"/>
      <c r="ABE15" s="456"/>
      <c r="ABF15" s="456"/>
      <c r="ABG15" s="456"/>
      <c r="ABH15" s="456"/>
      <c r="ABI15" s="456"/>
      <c r="ABJ15" s="456"/>
      <c r="ABK15" s="456"/>
      <c r="ABL15" s="456"/>
      <c r="ABM15" s="456"/>
      <c r="ABN15" s="456"/>
      <c r="ABO15" s="456"/>
      <c r="ABP15" s="456"/>
      <c r="ABQ15" s="456"/>
      <c r="ABR15" s="456"/>
      <c r="ABS15" s="456"/>
      <c r="ABT15" s="456"/>
      <c r="ABU15" s="456"/>
      <c r="ABV15" s="456"/>
      <c r="ABW15" s="456"/>
      <c r="ABX15" s="456"/>
      <c r="ABY15" s="456"/>
      <c r="ABZ15" s="456"/>
      <c r="ACA15" s="456"/>
      <c r="ACB15" s="456"/>
      <c r="ACC15" s="456"/>
      <c r="ACD15" s="456"/>
      <c r="ACE15" s="456"/>
      <c r="ACF15" s="456"/>
      <c r="ACG15" s="456"/>
      <c r="ACH15" s="456"/>
      <c r="ACI15" s="456"/>
      <c r="ACJ15" s="456"/>
      <c r="ACK15" s="456"/>
      <c r="ACL15" s="456"/>
      <c r="ACM15" s="456"/>
      <c r="ACN15" s="456"/>
      <c r="ACO15" s="456"/>
      <c r="ACP15" s="456"/>
      <c r="ACQ15" s="456"/>
      <c r="ACR15" s="456"/>
      <c r="ACS15" s="456"/>
      <c r="ACT15" s="456"/>
      <c r="ACU15" s="456"/>
      <c r="ACV15" s="456"/>
      <c r="ACW15" s="456"/>
      <c r="ACX15" s="456"/>
      <c r="ACY15" s="456"/>
      <c r="ACZ15" s="456"/>
      <c r="ADA15" s="456"/>
      <c r="ADB15" s="456"/>
      <c r="ADC15" s="456"/>
      <c r="ADD15" s="456"/>
      <c r="ADE15" s="456"/>
      <c r="ADF15" s="456"/>
      <c r="ADG15" s="456"/>
      <c r="ADH15" s="456"/>
      <c r="ADI15" s="456"/>
      <c r="ADJ15" s="456"/>
      <c r="ADK15" s="456"/>
      <c r="ADL15" s="456"/>
      <c r="ADM15" s="456"/>
      <c r="ADN15" s="456"/>
      <c r="ADO15" s="456"/>
      <c r="ADP15" s="456"/>
      <c r="ADQ15" s="456"/>
      <c r="ADR15" s="456"/>
      <c r="ADS15" s="456"/>
      <c r="ADT15" s="456"/>
      <c r="ADU15" s="456"/>
      <c r="ADV15" s="456"/>
      <c r="ADW15" s="456"/>
      <c r="ADX15" s="456"/>
      <c r="ADY15" s="456"/>
      <c r="ADZ15" s="456"/>
      <c r="AEA15" s="456"/>
      <c r="AEB15" s="456"/>
      <c r="AEC15" s="456"/>
      <c r="AED15" s="456"/>
      <c r="AEE15" s="456"/>
      <c r="AEF15" s="456"/>
      <c r="AEG15" s="456"/>
      <c r="AEH15" s="456"/>
      <c r="AEI15" s="456"/>
      <c r="AEJ15" s="456"/>
      <c r="AEK15" s="456"/>
      <c r="AEL15" s="456"/>
      <c r="AEM15" s="456"/>
      <c r="AEN15" s="456"/>
      <c r="AEO15" s="456"/>
      <c r="AEP15" s="456"/>
      <c r="AEQ15" s="456"/>
      <c r="AER15" s="456"/>
      <c r="AES15" s="456"/>
      <c r="AET15" s="456"/>
      <c r="AEU15" s="456"/>
      <c r="AEV15" s="456"/>
      <c r="AEW15" s="456"/>
      <c r="AEX15" s="456"/>
      <c r="AEY15" s="456"/>
      <c r="AEZ15" s="456"/>
      <c r="AFA15" s="456"/>
      <c r="AFB15" s="456"/>
      <c r="AFC15" s="456"/>
      <c r="AFD15" s="456"/>
      <c r="AFE15" s="456"/>
      <c r="AFF15" s="456"/>
      <c r="AFG15" s="456"/>
      <c r="AFH15" s="456"/>
      <c r="AFI15" s="456"/>
      <c r="AFJ15" s="456"/>
      <c r="AFK15" s="456"/>
      <c r="AFL15" s="456"/>
      <c r="AFM15" s="456"/>
      <c r="AFN15" s="456"/>
      <c r="AFO15" s="456"/>
      <c r="AFP15" s="456"/>
      <c r="AFQ15" s="456"/>
      <c r="AFR15" s="456"/>
      <c r="AFS15" s="456"/>
      <c r="AFT15" s="456"/>
      <c r="AFU15" s="456"/>
      <c r="AFV15" s="456"/>
      <c r="AFW15" s="456"/>
      <c r="AFX15" s="456"/>
      <c r="AFY15" s="456"/>
      <c r="AFZ15" s="456"/>
      <c r="AGA15" s="456"/>
      <c r="AGB15" s="456"/>
      <c r="AGC15" s="456"/>
      <c r="AGD15" s="456"/>
      <c r="AGE15" s="456"/>
      <c r="AGF15" s="456"/>
      <c r="AGG15" s="456"/>
      <c r="AGH15" s="456"/>
      <c r="AGI15" s="456"/>
      <c r="AGJ15" s="456"/>
      <c r="AGK15" s="456"/>
      <c r="AGL15" s="456"/>
      <c r="AGM15" s="456"/>
      <c r="AGN15" s="456"/>
      <c r="AGO15" s="456"/>
      <c r="AGP15" s="456"/>
      <c r="AGQ15" s="456"/>
      <c r="AGR15" s="456"/>
      <c r="AGS15" s="456"/>
      <c r="AGT15" s="456"/>
      <c r="AGU15" s="456"/>
      <c r="AGV15" s="456"/>
      <c r="AGW15" s="456"/>
      <c r="AGX15" s="456"/>
      <c r="AGY15" s="456"/>
      <c r="AGZ15" s="456"/>
      <c r="AHA15" s="456"/>
      <c r="AHB15" s="456"/>
      <c r="AHC15" s="456"/>
      <c r="AHD15" s="456"/>
      <c r="AHE15" s="456"/>
      <c r="AHF15" s="456"/>
      <c r="AHG15" s="456"/>
      <c r="AHH15" s="456"/>
      <c r="AHI15" s="456"/>
      <c r="AHJ15" s="456"/>
      <c r="AHK15" s="456"/>
      <c r="AHL15" s="456"/>
      <c r="AHM15" s="456"/>
      <c r="AHN15" s="456"/>
      <c r="AHO15" s="456"/>
      <c r="AHP15" s="456"/>
      <c r="AHQ15" s="456"/>
      <c r="AHR15" s="456"/>
      <c r="AHS15" s="456"/>
      <c r="AHT15" s="456"/>
      <c r="AHU15" s="456"/>
      <c r="AHV15" s="456"/>
      <c r="AHW15" s="456"/>
      <c r="AHX15" s="456"/>
      <c r="AHY15" s="456"/>
      <c r="AHZ15" s="456"/>
      <c r="AIA15" s="456"/>
      <c r="AIB15" s="456"/>
      <c r="AIC15" s="456"/>
      <c r="AID15" s="456"/>
      <c r="AIE15" s="456"/>
      <c r="AIF15" s="456"/>
      <c r="AIG15" s="456"/>
      <c r="AIH15" s="456"/>
      <c r="AII15" s="456"/>
      <c r="AIJ15" s="456"/>
      <c r="AIK15" s="456"/>
      <c r="AIL15" s="456"/>
      <c r="AIM15" s="456"/>
      <c r="AIN15" s="456"/>
      <c r="AIO15" s="456"/>
      <c r="AIP15" s="456"/>
      <c r="AIQ15" s="456"/>
      <c r="AIR15" s="456"/>
      <c r="AIS15" s="456"/>
      <c r="AIT15" s="456"/>
      <c r="AIU15" s="456"/>
      <c r="AIV15" s="456"/>
      <c r="AIW15" s="456"/>
      <c r="AIX15" s="456"/>
      <c r="AIY15" s="456"/>
      <c r="AIZ15" s="456"/>
      <c r="AJA15" s="456"/>
      <c r="AJB15" s="456"/>
      <c r="AJC15" s="456"/>
      <c r="AJD15" s="456"/>
      <c r="AJE15" s="456"/>
      <c r="AJF15" s="456"/>
      <c r="AJG15" s="456"/>
      <c r="AJH15" s="456"/>
      <c r="AJI15" s="456"/>
      <c r="AJJ15" s="456"/>
      <c r="AJK15" s="456"/>
      <c r="AJL15" s="456"/>
      <c r="AJM15" s="456"/>
      <c r="AJN15" s="456"/>
      <c r="AJO15" s="456"/>
      <c r="AJP15" s="456"/>
      <c r="AJQ15" s="456"/>
      <c r="AJR15" s="456"/>
      <c r="AJS15" s="456"/>
      <c r="AJT15" s="456"/>
      <c r="AJU15" s="456"/>
      <c r="AJV15" s="456"/>
      <c r="AJW15" s="456"/>
      <c r="AJX15" s="456"/>
      <c r="AJY15" s="456"/>
      <c r="AJZ15" s="456"/>
      <c r="AKA15" s="456"/>
      <c r="AKB15" s="456"/>
      <c r="AKC15" s="456"/>
      <c r="AKD15" s="456"/>
      <c r="AKE15" s="456"/>
      <c r="AKF15" s="456"/>
      <c r="AKG15" s="456"/>
      <c r="AKH15" s="456"/>
      <c r="AKI15" s="456"/>
      <c r="AKJ15" s="456"/>
      <c r="AKK15" s="456"/>
      <c r="AKL15" s="456"/>
      <c r="AKM15" s="456"/>
      <c r="AKN15" s="456"/>
      <c r="AKO15" s="456"/>
      <c r="AKP15" s="456"/>
      <c r="AKQ15" s="456"/>
      <c r="AKR15" s="456"/>
      <c r="AKS15" s="456"/>
      <c r="AKT15" s="456"/>
      <c r="AKU15" s="456"/>
      <c r="AKV15" s="456"/>
      <c r="AKW15" s="456"/>
      <c r="AKX15" s="456"/>
      <c r="AKY15" s="456"/>
      <c r="AKZ15" s="456"/>
      <c r="ALA15" s="456"/>
      <c r="ALB15" s="456"/>
      <c r="ALC15" s="456"/>
      <c r="ALD15" s="456"/>
      <c r="ALE15" s="456"/>
      <c r="ALF15" s="456"/>
      <c r="ALG15" s="456"/>
      <c r="ALH15" s="456"/>
      <c r="ALI15" s="456"/>
      <c r="ALJ15" s="456"/>
      <c r="ALK15" s="456"/>
      <c r="ALL15" s="456"/>
      <c r="ALM15" s="456"/>
      <c r="ALN15" s="456"/>
      <c r="ALO15" s="456"/>
      <c r="ALP15" s="456"/>
      <c r="ALQ15" s="456"/>
      <c r="ALR15" s="456"/>
      <c r="ALS15" s="456"/>
      <c r="ALT15" s="456"/>
      <c r="ALU15" s="456"/>
      <c r="ALV15" s="456"/>
      <c r="ALW15" s="456"/>
      <c r="ALX15" s="456"/>
      <c r="ALY15" s="456"/>
      <c r="ALZ15" s="456"/>
      <c r="AMA15" s="456"/>
      <c r="AMB15" s="456"/>
      <c r="AMC15" s="456"/>
      <c r="AMD15" s="456"/>
      <c r="AME15" s="456"/>
      <c r="AMF15" s="456"/>
      <c r="AMG15" s="456"/>
      <c r="AMH15" s="456"/>
      <c r="AMI15" s="456"/>
      <c r="AMJ15" s="456"/>
      <c r="AMK15" s="456"/>
      <c r="AML15" s="456"/>
      <c r="AMM15" s="456"/>
      <c r="AMN15" s="456"/>
      <c r="AMO15" s="456"/>
      <c r="AMP15" s="456"/>
      <c r="AMQ15" s="456"/>
      <c r="AMR15" s="456"/>
      <c r="AMS15" s="456"/>
      <c r="AMT15" s="456"/>
      <c r="AMU15" s="456"/>
      <c r="AMV15" s="456"/>
      <c r="AMW15" s="456"/>
      <c r="AMX15" s="456"/>
      <c r="AMY15" s="456"/>
      <c r="AMZ15" s="456"/>
      <c r="ANA15" s="456"/>
      <c r="ANB15" s="456"/>
      <c r="ANC15" s="456"/>
      <c r="AND15" s="456"/>
      <c r="ANE15" s="456"/>
      <c r="ANF15" s="456"/>
      <c r="ANG15" s="456"/>
      <c r="ANH15" s="456"/>
      <c r="ANI15" s="456"/>
      <c r="ANJ15" s="456"/>
      <c r="ANK15" s="456"/>
      <c r="ANL15" s="456"/>
      <c r="ANM15" s="456"/>
      <c r="ANN15" s="456"/>
      <c r="ANO15" s="456"/>
      <c r="ANP15" s="456"/>
      <c r="ANQ15" s="456"/>
      <c r="ANR15" s="456"/>
      <c r="ANS15" s="456"/>
      <c r="ANT15" s="456"/>
      <c r="ANU15" s="456"/>
      <c r="ANV15" s="456"/>
      <c r="ANW15" s="456"/>
      <c r="ANX15" s="456"/>
      <c r="ANY15" s="456"/>
      <c r="ANZ15" s="456"/>
      <c r="AOA15" s="456"/>
      <c r="AOB15" s="456"/>
      <c r="AOC15" s="456"/>
      <c r="AOD15" s="456"/>
      <c r="AOE15" s="456"/>
      <c r="AOF15" s="456"/>
      <c r="AOG15" s="456"/>
      <c r="AOH15" s="456"/>
      <c r="AOI15" s="456"/>
      <c r="AOJ15" s="456"/>
      <c r="AOK15" s="456"/>
      <c r="AOL15" s="456"/>
      <c r="AOM15" s="456"/>
      <c r="AON15" s="456"/>
      <c r="AOO15" s="456"/>
      <c r="AOP15" s="456"/>
      <c r="AOQ15" s="456"/>
      <c r="AOR15" s="456"/>
      <c r="AOS15" s="456"/>
      <c r="AOT15" s="456"/>
      <c r="AOU15" s="456"/>
      <c r="AOV15" s="456"/>
      <c r="AOW15" s="456"/>
      <c r="AOX15" s="456"/>
      <c r="AOY15" s="456"/>
      <c r="AOZ15" s="456"/>
      <c r="APA15" s="456"/>
      <c r="APB15" s="456"/>
      <c r="APC15" s="456"/>
      <c r="APD15" s="456"/>
      <c r="APE15" s="456"/>
      <c r="APF15" s="456"/>
      <c r="APG15" s="456"/>
      <c r="APH15" s="456"/>
      <c r="API15" s="456"/>
      <c r="APJ15" s="456"/>
      <c r="APK15" s="456"/>
      <c r="APL15" s="456"/>
      <c r="APM15" s="456"/>
      <c r="APN15" s="456"/>
      <c r="APO15" s="456"/>
      <c r="APP15" s="456"/>
      <c r="APQ15" s="456"/>
      <c r="APR15" s="456"/>
      <c r="APS15" s="456"/>
      <c r="APT15" s="456"/>
      <c r="APU15" s="456"/>
      <c r="APV15" s="456"/>
      <c r="APW15" s="456"/>
      <c r="APX15" s="456"/>
      <c r="APY15" s="456"/>
      <c r="APZ15" s="456"/>
      <c r="AQA15" s="456"/>
      <c r="AQB15" s="456"/>
      <c r="AQC15" s="456"/>
      <c r="AQD15" s="456"/>
      <c r="AQE15" s="456"/>
      <c r="AQF15" s="456"/>
      <c r="AQG15" s="456"/>
      <c r="AQH15" s="456"/>
      <c r="AQI15" s="456"/>
      <c r="AQJ15" s="456"/>
      <c r="AQK15" s="456"/>
      <c r="AQL15" s="456"/>
      <c r="AQM15" s="456"/>
      <c r="AQN15" s="456"/>
      <c r="AQO15" s="456"/>
      <c r="AQP15" s="456"/>
      <c r="AQQ15" s="456"/>
      <c r="AQR15" s="456"/>
      <c r="AQS15" s="456"/>
      <c r="AQT15" s="456"/>
      <c r="AQU15" s="456"/>
      <c r="AQV15" s="456"/>
      <c r="AQW15" s="456"/>
      <c r="AQX15" s="456"/>
      <c r="AQY15" s="456"/>
      <c r="AQZ15" s="456"/>
      <c r="ARA15" s="456"/>
      <c r="ARB15" s="456"/>
      <c r="ARC15" s="456"/>
      <c r="ARD15" s="456"/>
      <c r="ARE15" s="456"/>
      <c r="ARF15" s="456"/>
      <c r="ARG15" s="456"/>
      <c r="ARH15" s="456"/>
      <c r="ARI15" s="456"/>
      <c r="ARJ15" s="456"/>
      <c r="ARK15" s="456"/>
      <c r="ARL15" s="456"/>
      <c r="ARM15" s="456"/>
      <c r="ARN15" s="456"/>
      <c r="ARO15" s="456"/>
      <c r="ARP15" s="456"/>
      <c r="ARQ15" s="456"/>
      <c r="ARR15" s="456"/>
      <c r="ARS15" s="456"/>
      <c r="ART15" s="456"/>
      <c r="ARU15" s="456"/>
      <c r="ARV15" s="456"/>
      <c r="ARW15" s="456"/>
      <c r="ARX15" s="456"/>
      <c r="ARY15" s="456"/>
      <c r="ARZ15" s="456"/>
      <c r="ASA15" s="456"/>
      <c r="ASB15" s="456"/>
      <c r="ASC15" s="456"/>
      <c r="ASD15" s="456"/>
      <c r="ASE15" s="456"/>
      <c r="ASF15" s="456"/>
      <c r="ASG15" s="456"/>
      <c r="ASH15" s="456"/>
      <c r="ASI15" s="456"/>
      <c r="ASJ15" s="456"/>
      <c r="ASK15" s="456"/>
      <c r="ASL15" s="456"/>
      <c r="ASM15" s="456"/>
      <c r="ASN15" s="456"/>
      <c r="ASO15" s="456"/>
      <c r="ASP15" s="456"/>
      <c r="ASQ15" s="456"/>
      <c r="ASR15" s="456"/>
      <c r="ASS15" s="456"/>
      <c r="AST15" s="456"/>
      <c r="ASU15" s="456"/>
      <c r="ASV15" s="456"/>
      <c r="ASW15" s="456"/>
      <c r="ASX15" s="456"/>
      <c r="ASY15" s="456"/>
      <c r="ASZ15" s="456"/>
      <c r="ATA15" s="456"/>
      <c r="ATB15" s="456"/>
      <c r="ATC15" s="456"/>
      <c r="ATD15" s="456"/>
      <c r="ATE15" s="456"/>
      <c r="ATF15" s="456"/>
      <c r="ATG15" s="456"/>
      <c r="ATH15" s="456"/>
      <c r="ATI15" s="456"/>
      <c r="ATJ15" s="456"/>
      <c r="ATK15" s="456"/>
      <c r="ATL15" s="456"/>
      <c r="ATM15" s="456"/>
      <c r="ATN15" s="456"/>
      <c r="ATO15" s="456"/>
      <c r="ATP15" s="456"/>
      <c r="ATQ15" s="456"/>
      <c r="ATR15" s="456"/>
      <c r="ATS15" s="456"/>
      <c r="ATT15" s="456"/>
      <c r="ATU15" s="456"/>
      <c r="ATV15" s="456"/>
      <c r="ATW15" s="456"/>
      <c r="ATX15" s="456"/>
      <c r="ATY15" s="456"/>
      <c r="ATZ15" s="456"/>
      <c r="AUA15" s="456"/>
      <c r="AUB15" s="456"/>
      <c r="AUC15" s="456"/>
      <c r="AUD15" s="456"/>
      <c r="AUE15" s="456"/>
      <c r="AUF15" s="456"/>
      <c r="AUG15" s="456"/>
      <c r="AUH15" s="456"/>
      <c r="AUI15" s="456"/>
      <c r="AUJ15" s="456"/>
      <c r="AUK15" s="456"/>
      <c r="AUL15" s="456"/>
      <c r="AUM15" s="456"/>
      <c r="AUN15" s="456"/>
      <c r="AUO15" s="456"/>
      <c r="AUP15" s="456"/>
      <c r="AUQ15" s="456"/>
      <c r="AUR15" s="456"/>
      <c r="AUS15" s="456"/>
      <c r="AUT15" s="456"/>
      <c r="AUU15" s="456"/>
      <c r="AUV15" s="456"/>
      <c r="AUW15" s="456"/>
      <c r="AUX15" s="456"/>
      <c r="AUY15" s="456"/>
      <c r="AUZ15" s="456"/>
      <c r="AVA15" s="456"/>
      <c r="AVB15" s="456"/>
      <c r="AVC15" s="456"/>
      <c r="AVD15" s="456"/>
      <c r="AVE15" s="456"/>
      <c r="AVF15" s="456"/>
      <c r="AVG15" s="456"/>
      <c r="AVH15" s="456"/>
      <c r="AVI15" s="456"/>
      <c r="AVJ15" s="456"/>
      <c r="AVK15" s="456"/>
      <c r="AVL15" s="456"/>
      <c r="AVM15" s="456"/>
      <c r="AVN15" s="456"/>
      <c r="AVO15" s="456"/>
      <c r="AVP15" s="456"/>
      <c r="AVQ15" s="456"/>
      <c r="AVR15" s="456"/>
      <c r="AVS15" s="456"/>
      <c r="AVT15" s="456"/>
      <c r="AVU15" s="456"/>
      <c r="AVV15" s="456"/>
      <c r="AVW15" s="456"/>
      <c r="AVX15" s="456"/>
      <c r="AVY15" s="456"/>
      <c r="AVZ15" s="456"/>
      <c r="AWA15" s="456"/>
      <c r="AWB15" s="456"/>
      <c r="AWC15" s="456"/>
      <c r="AWD15" s="456"/>
      <c r="AWE15" s="456"/>
      <c r="AWF15" s="456"/>
      <c r="AWG15" s="456"/>
      <c r="AWH15" s="456"/>
      <c r="AWI15" s="456"/>
      <c r="AWJ15" s="456"/>
      <c r="AWK15" s="456"/>
      <c r="AWL15" s="456"/>
      <c r="AWM15" s="456"/>
      <c r="AWN15" s="456"/>
      <c r="AWO15" s="456"/>
      <c r="AWP15" s="456"/>
      <c r="AWQ15" s="456"/>
      <c r="AWR15" s="456"/>
      <c r="AWS15" s="456"/>
      <c r="AWT15" s="456"/>
      <c r="AWU15" s="456"/>
      <c r="AWV15" s="456"/>
      <c r="AWW15" s="456"/>
      <c r="AWX15" s="456"/>
      <c r="AWY15" s="456"/>
      <c r="AWZ15" s="456"/>
      <c r="AXA15" s="456"/>
      <c r="AXB15" s="456"/>
      <c r="AXC15" s="456"/>
      <c r="AXD15" s="456"/>
      <c r="AXE15" s="456"/>
      <c r="AXF15" s="456"/>
      <c r="AXG15" s="456"/>
      <c r="AXH15" s="456"/>
      <c r="AXI15" s="456"/>
      <c r="AXJ15" s="456"/>
      <c r="AXK15" s="456"/>
      <c r="AXL15" s="456"/>
      <c r="AXM15" s="456"/>
      <c r="AXN15" s="456"/>
      <c r="AXO15" s="456"/>
      <c r="AXP15" s="456"/>
      <c r="AXQ15" s="456"/>
      <c r="AXR15" s="456"/>
      <c r="AXS15" s="456"/>
      <c r="AXT15" s="456"/>
      <c r="AXU15" s="456"/>
      <c r="AXV15" s="456"/>
      <c r="AXW15" s="456"/>
      <c r="AXX15" s="456"/>
      <c r="AXY15" s="456"/>
      <c r="AXZ15" s="456"/>
      <c r="AYA15" s="456"/>
      <c r="AYB15" s="456"/>
      <c r="AYC15" s="456"/>
      <c r="AYD15" s="456"/>
      <c r="AYE15" s="456"/>
      <c r="AYF15" s="456"/>
      <c r="AYG15" s="456"/>
      <c r="AYH15" s="456"/>
      <c r="AYI15" s="456"/>
      <c r="AYJ15" s="456"/>
      <c r="AYK15" s="456"/>
      <c r="AYL15" s="456"/>
      <c r="AYM15" s="456"/>
      <c r="AYN15" s="456"/>
      <c r="AYO15" s="456"/>
      <c r="AYP15" s="456"/>
      <c r="AYQ15" s="456"/>
      <c r="AYR15" s="456"/>
      <c r="AYS15" s="456"/>
      <c r="AYT15" s="456"/>
      <c r="AYU15" s="456"/>
      <c r="AYV15" s="456"/>
      <c r="AYW15" s="456"/>
      <c r="AYX15" s="456"/>
      <c r="AYY15" s="456"/>
      <c r="AYZ15" s="456"/>
      <c r="AZA15" s="456"/>
      <c r="AZB15" s="456"/>
      <c r="AZC15" s="456"/>
      <c r="AZD15" s="456"/>
      <c r="AZE15" s="456"/>
      <c r="AZF15" s="456"/>
      <c r="AZG15" s="456"/>
      <c r="AZH15" s="456"/>
      <c r="AZI15" s="456"/>
      <c r="AZJ15" s="456"/>
      <c r="AZK15" s="456"/>
      <c r="AZL15" s="456"/>
      <c r="AZM15" s="456"/>
      <c r="AZN15" s="456"/>
      <c r="AZO15" s="456"/>
      <c r="AZP15" s="456"/>
      <c r="AZQ15" s="456"/>
      <c r="AZR15" s="456"/>
      <c r="AZS15" s="456"/>
      <c r="AZT15" s="456"/>
      <c r="AZU15" s="456"/>
      <c r="AZV15" s="456"/>
      <c r="AZW15" s="456"/>
      <c r="AZX15" s="456"/>
      <c r="AZY15" s="456"/>
      <c r="AZZ15" s="456"/>
      <c r="BAA15" s="456"/>
      <c r="BAB15" s="456"/>
      <c r="BAC15" s="456"/>
      <c r="BAD15" s="456"/>
      <c r="BAE15" s="456"/>
      <c r="BAF15" s="456"/>
      <c r="BAG15" s="456"/>
      <c r="BAH15" s="456"/>
      <c r="BAI15" s="456"/>
      <c r="BAJ15" s="456"/>
      <c r="BAK15" s="456"/>
      <c r="BAL15" s="456"/>
      <c r="BAM15" s="456"/>
      <c r="BAN15" s="456"/>
      <c r="BAO15" s="456"/>
      <c r="BAP15" s="456"/>
      <c r="BAQ15" s="456"/>
      <c r="BAR15" s="456"/>
      <c r="BAS15" s="456"/>
      <c r="BAT15" s="456"/>
      <c r="BAU15" s="456"/>
      <c r="BAV15" s="456"/>
      <c r="BAW15" s="456"/>
      <c r="BAX15" s="456"/>
      <c r="BAY15" s="456"/>
      <c r="BAZ15" s="456"/>
      <c r="BBA15" s="456"/>
      <c r="BBB15" s="456"/>
      <c r="BBC15" s="456"/>
      <c r="BBD15" s="456"/>
      <c r="BBE15" s="456"/>
      <c r="BBF15" s="456"/>
      <c r="BBG15" s="456"/>
      <c r="BBH15" s="456"/>
      <c r="BBI15" s="456"/>
      <c r="BBJ15" s="456"/>
      <c r="BBK15" s="456"/>
      <c r="BBL15" s="456"/>
      <c r="BBM15" s="456"/>
      <c r="BBN15" s="456"/>
      <c r="BBO15" s="456"/>
      <c r="BBP15" s="456"/>
      <c r="BBQ15" s="456"/>
      <c r="BBR15" s="456"/>
      <c r="BBS15" s="456"/>
      <c r="BBT15" s="456"/>
      <c r="BBU15" s="456"/>
      <c r="BBV15" s="456"/>
      <c r="BBW15" s="456"/>
      <c r="BBX15" s="456"/>
      <c r="BBY15" s="456"/>
      <c r="BBZ15" s="456"/>
      <c r="BCA15" s="456"/>
      <c r="BCB15" s="456"/>
      <c r="BCC15" s="456"/>
      <c r="BCD15" s="456"/>
      <c r="BCE15" s="456"/>
      <c r="BCF15" s="456"/>
      <c r="BCG15" s="456"/>
      <c r="BCH15" s="456"/>
      <c r="BCI15" s="456"/>
      <c r="BCJ15" s="456"/>
      <c r="BCK15" s="456"/>
      <c r="BCL15" s="456"/>
      <c r="BCM15" s="456"/>
      <c r="BCN15" s="456"/>
      <c r="BCO15" s="456"/>
      <c r="BCP15" s="456"/>
      <c r="BCQ15" s="456"/>
      <c r="BCR15" s="456"/>
      <c r="BCS15" s="456"/>
      <c r="BCT15" s="456"/>
      <c r="BCU15" s="456"/>
      <c r="BCV15" s="456"/>
      <c r="BCW15" s="456"/>
      <c r="BCX15" s="456"/>
      <c r="BCY15" s="456"/>
      <c r="BCZ15" s="456"/>
      <c r="BDA15" s="456"/>
      <c r="BDB15" s="456"/>
      <c r="BDC15" s="456"/>
      <c r="BDD15" s="456"/>
      <c r="BDE15" s="456"/>
      <c r="BDF15" s="456"/>
      <c r="BDG15" s="456"/>
      <c r="BDH15" s="456"/>
      <c r="BDI15" s="456"/>
      <c r="BDJ15" s="456"/>
      <c r="BDK15" s="456"/>
      <c r="BDL15" s="456"/>
      <c r="BDM15" s="456"/>
      <c r="BDN15" s="456"/>
      <c r="BDO15" s="456"/>
      <c r="BDP15" s="456"/>
      <c r="BDQ15" s="456"/>
      <c r="BDR15" s="456"/>
      <c r="BDS15" s="456"/>
      <c r="BDT15" s="456"/>
      <c r="BDU15" s="456"/>
      <c r="BDV15" s="456"/>
      <c r="BDW15" s="456"/>
      <c r="BDX15" s="456"/>
      <c r="BDY15" s="456"/>
      <c r="BDZ15" s="456"/>
      <c r="BEA15" s="456"/>
      <c r="BEB15" s="456"/>
      <c r="BEC15" s="456"/>
      <c r="BED15" s="456"/>
      <c r="BEE15" s="456"/>
      <c r="BEF15" s="456"/>
      <c r="BEG15" s="456"/>
      <c r="BEH15" s="456"/>
      <c r="BEI15" s="456"/>
      <c r="BEJ15" s="456"/>
      <c r="BEK15" s="456"/>
      <c r="BEL15" s="456"/>
      <c r="BEM15" s="456"/>
      <c r="BEN15" s="456"/>
      <c r="BEO15" s="456"/>
      <c r="BEP15" s="456"/>
      <c r="BEQ15" s="456"/>
      <c r="BER15" s="456"/>
      <c r="BES15" s="456"/>
      <c r="BET15" s="456"/>
      <c r="BEU15" s="456"/>
      <c r="BEV15" s="456"/>
      <c r="BEW15" s="456"/>
      <c r="BEX15" s="456"/>
      <c r="BEY15" s="456"/>
      <c r="BEZ15" s="456"/>
      <c r="BFA15" s="456"/>
      <c r="BFB15" s="456"/>
      <c r="BFC15" s="456"/>
      <c r="BFD15" s="456"/>
      <c r="BFE15" s="456"/>
      <c r="BFF15" s="456"/>
      <c r="BFG15" s="456"/>
      <c r="BFH15" s="456"/>
      <c r="BFI15" s="456"/>
      <c r="BFJ15" s="456"/>
      <c r="BFK15" s="456"/>
      <c r="BFL15" s="456"/>
      <c r="BFM15" s="456"/>
      <c r="BFN15" s="456"/>
      <c r="BFO15" s="456"/>
      <c r="BFP15" s="456"/>
      <c r="BFQ15" s="456"/>
      <c r="BFR15" s="456"/>
      <c r="BFS15" s="456"/>
      <c r="BFT15" s="456"/>
      <c r="BFU15" s="456"/>
      <c r="BFV15" s="456"/>
      <c r="BFW15" s="456"/>
      <c r="BFX15" s="456"/>
      <c r="BFY15" s="456"/>
      <c r="BFZ15" s="456"/>
      <c r="BGA15" s="456"/>
      <c r="BGB15" s="456"/>
      <c r="BGC15" s="456"/>
      <c r="BGD15" s="456"/>
      <c r="BGE15" s="456"/>
      <c r="BGF15" s="456"/>
      <c r="BGG15" s="456"/>
      <c r="BGH15" s="456"/>
      <c r="BGI15" s="456"/>
      <c r="BGJ15" s="456"/>
      <c r="BGK15" s="456"/>
      <c r="BGL15" s="456"/>
      <c r="BGM15" s="456"/>
      <c r="BGN15" s="456"/>
      <c r="BGO15" s="456"/>
      <c r="BGP15" s="456"/>
      <c r="BGQ15" s="456"/>
      <c r="BGR15" s="456"/>
      <c r="BGS15" s="456"/>
      <c r="BGT15" s="456"/>
      <c r="BGU15" s="456"/>
      <c r="BGV15" s="456"/>
      <c r="BGW15" s="456"/>
      <c r="BGX15" s="456"/>
      <c r="BGY15" s="456"/>
      <c r="BGZ15" s="456"/>
      <c r="BHA15" s="456"/>
      <c r="BHB15" s="456"/>
      <c r="BHC15" s="456"/>
      <c r="BHD15" s="456"/>
      <c r="BHE15" s="456"/>
      <c r="BHF15" s="456"/>
      <c r="BHG15" s="456"/>
      <c r="BHH15" s="456"/>
      <c r="BHI15" s="456"/>
      <c r="BHJ15" s="456"/>
      <c r="BHK15" s="456"/>
      <c r="BHL15" s="456"/>
      <c r="BHM15" s="456"/>
      <c r="BHN15" s="456"/>
      <c r="BHO15" s="456"/>
      <c r="BHP15" s="456"/>
      <c r="BHQ15" s="456"/>
      <c r="BHR15" s="456"/>
      <c r="BHS15" s="456"/>
      <c r="BHT15" s="456"/>
      <c r="BHU15" s="456"/>
      <c r="BHV15" s="456"/>
      <c r="BHW15" s="456"/>
      <c r="BHX15" s="456"/>
      <c r="BHY15" s="456"/>
      <c r="BHZ15" s="456"/>
      <c r="BIA15" s="456"/>
      <c r="BIB15" s="456"/>
      <c r="BIC15" s="456"/>
      <c r="BID15" s="456"/>
      <c r="BIE15" s="456"/>
      <c r="BIF15" s="456"/>
      <c r="BIG15" s="456"/>
      <c r="BIH15" s="456"/>
      <c r="BII15" s="456"/>
      <c r="BIJ15" s="456"/>
      <c r="BIK15" s="456"/>
      <c r="BIL15" s="456"/>
      <c r="BIM15" s="456"/>
      <c r="BIN15" s="456"/>
      <c r="BIO15" s="456"/>
      <c r="BIP15" s="456"/>
      <c r="BIQ15" s="456"/>
      <c r="BIR15" s="456"/>
      <c r="BIS15" s="456"/>
      <c r="BIT15" s="456"/>
      <c r="BIU15" s="456"/>
      <c r="BIV15" s="456"/>
      <c r="BIW15" s="456"/>
      <c r="BIX15" s="456"/>
      <c r="BIY15" s="456"/>
      <c r="BIZ15" s="456"/>
      <c r="BJA15" s="456"/>
      <c r="BJB15" s="456"/>
      <c r="BJC15" s="456"/>
      <c r="BJD15" s="456"/>
      <c r="BJE15" s="456"/>
      <c r="BJF15" s="456"/>
      <c r="BJG15" s="456"/>
      <c r="BJH15" s="456"/>
      <c r="BJI15" s="456"/>
      <c r="BJJ15" s="456"/>
      <c r="BJK15" s="456"/>
      <c r="BJL15" s="456"/>
      <c r="BJM15" s="456"/>
      <c r="BJN15" s="456"/>
      <c r="BJO15" s="456"/>
      <c r="BJP15" s="456"/>
      <c r="BJQ15" s="456"/>
      <c r="BJR15" s="456"/>
      <c r="BJS15" s="456"/>
      <c r="BJT15" s="456"/>
      <c r="BJU15" s="456"/>
      <c r="BJV15" s="456"/>
      <c r="BJW15" s="456"/>
      <c r="BJX15" s="456"/>
      <c r="BJY15" s="456"/>
      <c r="BJZ15" s="456"/>
      <c r="BKA15" s="456"/>
      <c r="BKB15" s="456"/>
      <c r="BKC15" s="456"/>
      <c r="BKD15" s="456"/>
      <c r="BKE15" s="456"/>
      <c r="BKF15" s="456"/>
      <c r="BKG15" s="456"/>
      <c r="BKH15" s="456"/>
      <c r="BKI15" s="456"/>
      <c r="BKJ15" s="456"/>
      <c r="BKK15" s="456"/>
      <c r="BKL15" s="456"/>
      <c r="BKM15" s="456"/>
      <c r="BKN15" s="456"/>
      <c r="BKO15" s="456"/>
      <c r="BKP15" s="456"/>
      <c r="BKQ15" s="456"/>
      <c r="BKR15" s="456"/>
      <c r="BKS15" s="456"/>
      <c r="BKT15" s="456"/>
      <c r="BKU15" s="456"/>
      <c r="BKV15" s="456"/>
      <c r="BKW15" s="456"/>
      <c r="BKX15" s="456"/>
      <c r="BKY15" s="456"/>
      <c r="BKZ15" s="456"/>
      <c r="BLA15" s="456"/>
      <c r="BLB15" s="456"/>
      <c r="BLC15" s="456"/>
      <c r="BLD15" s="456"/>
      <c r="BLE15" s="456"/>
      <c r="BLF15" s="456"/>
      <c r="BLG15" s="456"/>
      <c r="BLH15" s="456"/>
      <c r="BLI15" s="456"/>
      <c r="BLJ15" s="456"/>
      <c r="BLK15" s="456"/>
      <c r="BLL15" s="456"/>
      <c r="BLM15" s="456"/>
      <c r="BLN15" s="456"/>
      <c r="BLO15" s="456"/>
      <c r="BLP15" s="456"/>
      <c r="BLQ15" s="456"/>
      <c r="BLR15" s="456"/>
      <c r="BLS15" s="456"/>
      <c r="BLT15" s="456"/>
      <c r="BLU15" s="456"/>
      <c r="BLV15" s="456"/>
      <c r="BLW15" s="456"/>
      <c r="BLX15" s="456"/>
      <c r="BLY15" s="456"/>
      <c r="BLZ15" s="456"/>
      <c r="BMA15" s="456"/>
      <c r="BMB15" s="456"/>
      <c r="BMC15" s="456"/>
      <c r="BMD15" s="456"/>
      <c r="BME15" s="456"/>
      <c r="BMF15" s="456"/>
      <c r="BMG15" s="456"/>
      <c r="BMH15" s="456"/>
      <c r="BMI15" s="456"/>
      <c r="BMJ15" s="456"/>
      <c r="BMK15" s="456"/>
      <c r="BML15" s="456"/>
      <c r="BMM15" s="456"/>
      <c r="BMN15" s="456"/>
      <c r="BMO15" s="456"/>
      <c r="BMP15" s="456"/>
      <c r="BMQ15" s="456"/>
      <c r="BMR15" s="456"/>
      <c r="BMS15" s="456"/>
      <c r="BMT15" s="456"/>
      <c r="BMU15" s="456"/>
      <c r="BMV15" s="456"/>
      <c r="BMW15" s="456"/>
      <c r="BMX15" s="456"/>
      <c r="BMY15" s="456"/>
      <c r="BMZ15" s="456"/>
      <c r="BNA15" s="456"/>
      <c r="BNB15" s="456"/>
      <c r="BNC15" s="456"/>
      <c r="BND15" s="456"/>
      <c r="BNE15" s="456"/>
      <c r="BNF15" s="456"/>
      <c r="BNG15" s="456"/>
      <c r="BNH15" s="456"/>
      <c r="BNI15" s="456"/>
      <c r="BNJ15" s="456"/>
      <c r="BNK15" s="456"/>
      <c r="BNL15" s="456"/>
      <c r="BNM15" s="456"/>
      <c r="BNN15" s="456"/>
      <c r="BNO15" s="456"/>
      <c r="BNP15" s="456"/>
      <c r="BNQ15" s="456"/>
      <c r="BNR15" s="456"/>
      <c r="BNS15" s="456"/>
      <c r="BNT15" s="456"/>
      <c r="BNU15" s="456"/>
      <c r="BNV15" s="456"/>
      <c r="BNW15" s="456"/>
      <c r="BNX15" s="456"/>
      <c r="BNY15" s="456"/>
      <c r="BNZ15" s="456"/>
      <c r="BOA15" s="456"/>
      <c r="BOB15" s="456"/>
      <c r="BOC15" s="456"/>
      <c r="BOD15" s="456"/>
      <c r="BOE15" s="456"/>
      <c r="BOF15" s="456"/>
      <c r="BOG15" s="456"/>
      <c r="BOH15" s="456"/>
      <c r="BOI15" s="456"/>
      <c r="BOJ15" s="456"/>
      <c r="BOK15" s="456"/>
      <c r="BOL15" s="456"/>
      <c r="BOM15" s="456"/>
      <c r="BON15" s="456"/>
      <c r="BOO15" s="456"/>
      <c r="BOP15" s="456"/>
      <c r="BOQ15" s="456"/>
      <c r="BOR15" s="456"/>
      <c r="BOS15" s="456"/>
      <c r="BOT15" s="456"/>
      <c r="BOU15" s="456"/>
      <c r="BOV15" s="456"/>
      <c r="BOW15" s="456"/>
      <c r="BOX15" s="456"/>
      <c r="BOY15" s="456"/>
      <c r="BOZ15" s="456"/>
      <c r="BPA15" s="456"/>
      <c r="BPB15" s="456"/>
      <c r="BPC15" s="456"/>
      <c r="BPD15" s="456"/>
      <c r="BPE15" s="456"/>
      <c r="BPF15" s="456"/>
      <c r="BPG15" s="456"/>
      <c r="BPH15" s="456"/>
      <c r="BPI15" s="456"/>
      <c r="BPJ15" s="456"/>
      <c r="BPK15" s="456"/>
      <c r="BPL15" s="456"/>
      <c r="BPM15" s="456"/>
      <c r="BPN15" s="456"/>
      <c r="BPO15" s="456"/>
      <c r="BPP15" s="456"/>
      <c r="BPQ15" s="456"/>
      <c r="BPR15" s="456"/>
      <c r="BPS15" s="456"/>
      <c r="BPT15" s="456"/>
      <c r="BPU15" s="456"/>
      <c r="BPV15" s="456"/>
      <c r="BPW15" s="456"/>
      <c r="BPX15" s="456"/>
      <c r="BPY15" s="456"/>
      <c r="BPZ15" s="456"/>
      <c r="BQA15" s="456"/>
      <c r="BQB15" s="456"/>
      <c r="BQC15" s="456"/>
      <c r="BQD15" s="456"/>
      <c r="BQE15" s="456"/>
      <c r="BQF15" s="456"/>
      <c r="BQG15" s="456"/>
      <c r="BQH15" s="456"/>
      <c r="BQI15" s="456"/>
      <c r="BQJ15" s="456"/>
      <c r="BQK15" s="456"/>
      <c r="BQL15" s="456"/>
      <c r="BQM15" s="456"/>
      <c r="BQN15" s="456"/>
      <c r="BQO15" s="456"/>
      <c r="BQP15" s="456"/>
      <c r="BQQ15" s="456"/>
      <c r="BQR15" s="456"/>
      <c r="BQS15" s="456"/>
      <c r="BQT15" s="456"/>
      <c r="BQU15" s="456"/>
      <c r="BQV15" s="456"/>
      <c r="BQW15" s="456"/>
      <c r="BQX15" s="456"/>
      <c r="BQY15" s="456"/>
      <c r="BQZ15" s="456"/>
      <c r="BRA15" s="456"/>
      <c r="BRB15" s="456"/>
      <c r="BRC15" s="456"/>
      <c r="BRD15" s="456"/>
      <c r="BRE15" s="456"/>
      <c r="BRF15" s="456"/>
      <c r="BRG15" s="456"/>
      <c r="BRH15" s="456"/>
      <c r="BRI15" s="456"/>
      <c r="BRJ15" s="456"/>
      <c r="BRK15" s="456"/>
      <c r="BRL15" s="456"/>
      <c r="BRM15" s="456"/>
      <c r="BRN15" s="456"/>
      <c r="BRO15" s="456"/>
      <c r="BRP15" s="456"/>
      <c r="BRQ15" s="456"/>
      <c r="BRR15" s="456"/>
      <c r="BRS15" s="456"/>
      <c r="BRT15" s="456"/>
      <c r="BRU15" s="456"/>
      <c r="BRV15" s="456"/>
      <c r="BRW15" s="456"/>
      <c r="BRX15" s="456"/>
      <c r="BRY15" s="456"/>
      <c r="BRZ15" s="456"/>
      <c r="BSA15" s="456"/>
      <c r="BSB15" s="456"/>
      <c r="BSC15" s="456"/>
      <c r="BSD15" s="456"/>
      <c r="BSE15" s="456"/>
      <c r="BSF15" s="456"/>
      <c r="BSG15" s="456"/>
      <c r="BSH15" s="456"/>
      <c r="BSI15" s="456"/>
      <c r="BSJ15" s="456"/>
      <c r="BSK15" s="456"/>
      <c r="BSL15" s="456"/>
      <c r="BSM15" s="456"/>
      <c r="BSN15" s="456"/>
      <c r="BSO15" s="456"/>
      <c r="BSP15" s="456"/>
      <c r="BSQ15" s="456"/>
      <c r="BSR15" s="456"/>
      <c r="BSS15" s="456"/>
      <c r="BST15" s="456"/>
      <c r="BSU15" s="456"/>
      <c r="BSV15" s="456"/>
      <c r="BSW15" s="456"/>
      <c r="BSX15" s="456"/>
      <c r="BSY15" s="456"/>
      <c r="BSZ15" s="456"/>
      <c r="BTA15" s="456"/>
      <c r="BTB15" s="456"/>
      <c r="BTC15" s="456"/>
      <c r="BTD15" s="456"/>
      <c r="BTE15" s="456"/>
      <c r="BTF15" s="456"/>
      <c r="BTG15" s="456"/>
      <c r="BTH15" s="456"/>
      <c r="BTI15" s="456"/>
      <c r="BTJ15" s="456"/>
      <c r="BTK15" s="456"/>
      <c r="BTL15" s="456"/>
      <c r="BTM15" s="456"/>
      <c r="BTN15" s="456"/>
      <c r="BTO15" s="456"/>
      <c r="BTP15" s="456"/>
      <c r="BTQ15" s="456"/>
      <c r="BTR15" s="456"/>
      <c r="BTS15" s="456"/>
      <c r="BTT15" s="456"/>
      <c r="BTU15" s="456"/>
      <c r="BTV15" s="456"/>
      <c r="BTW15" s="456"/>
      <c r="BTX15" s="456"/>
      <c r="BTY15" s="456"/>
      <c r="BTZ15" s="456"/>
      <c r="BUA15" s="456"/>
      <c r="BUB15" s="456"/>
      <c r="BUC15" s="456"/>
      <c r="BUD15" s="456"/>
      <c r="BUE15" s="456"/>
      <c r="BUF15" s="456"/>
      <c r="BUG15" s="456"/>
      <c r="BUH15" s="456"/>
      <c r="BUI15" s="456"/>
      <c r="BUJ15" s="456"/>
      <c r="BUK15" s="456"/>
      <c r="BUL15" s="456"/>
      <c r="BUM15" s="456"/>
      <c r="BUN15" s="456"/>
      <c r="BUO15" s="456"/>
      <c r="BUP15" s="456"/>
      <c r="BUQ15" s="456"/>
      <c r="BUR15" s="456"/>
      <c r="BUS15" s="456"/>
      <c r="BUT15" s="456"/>
      <c r="BUU15" s="456"/>
      <c r="BUV15" s="456"/>
      <c r="BUW15" s="456"/>
      <c r="BUX15" s="456"/>
      <c r="BUY15" s="456"/>
      <c r="BUZ15" s="456"/>
      <c r="BVA15" s="456"/>
      <c r="BVB15" s="456"/>
      <c r="BVC15" s="456"/>
      <c r="BVD15" s="456"/>
      <c r="BVE15" s="456"/>
      <c r="BVF15" s="456"/>
      <c r="BVG15" s="456"/>
      <c r="BVH15" s="456"/>
      <c r="BVI15" s="456"/>
      <c r="BVJ15" s="456"/>
      <c r="BVK15" s="456"/>
      <c r="BVL15" s="456"/>
      <c r="BVM15" s="456"/>
      <c r="BVN15" s="456"/>
      <c r="BVO15" s="456"/>
      <c r="BVP15" s="456"/>
      <c r="BVQ15" s="456"/>
      <c r="BVR15" s="456"/>
      <c r="BVS15" s="456"/>
      <c r="BVT15" s="456"/>
      <c r="BVU15" s="456"/>
      <c r="BVV15" s="456"/>
      <c r="BVW15" s="456"/>
      <c r="BVX15" s="456"/>
      <c r="BVY15" s="456"/>
      <c r="BVZ15" s="456"/>
      <c r="BWA15" s="456"/>
      <c r="BWB15" s="456"/>
      <c r="BWC15" s="456"/>
      <c r="BWD15" s="456"/>
      <c r="BWE15" s="456"/>
      <c r="BWF15" s="456"/>
      <c r="BWG15" s="456"/>
      <c r="BWH15" s="456"/>
      <c r="BWI15" s="456"/>
      <c r="BWJ15" s="456"/>
      <c r="BWK15" s="456"/>
      <c r="BWL15" s="456"/>
      <c r="BWM15" s="456"/>
      <c r="BWN15" s="456"/>
      <c r="BWO15" s="456"/>
      <c r="BWP15" s="456"/>
      <c r="BWQ15" s="456"/>
      <c r="BWR15" s="456"/>
      <c r="BWS15" s="456"/>
      <c r="BWT15" s="456"/>
      <c r="BWU15" s="456"/>
      <c r="BWV15" s="456"/>
      <c r="BWW15" s="456"/>
      <c r="BWX15" s="456"/>
      <c r="BWY15" s="456"/>
      <c r="BWZ15" s="456"/>
      <c r="BXA15" s="456"/>
      <c r="BXB15" s="456"/>
      <c r="BXC15" s="456"/>
      <c r="BXD15" s="456"/>
      <c r="BXE15" s="456"/>
      <c r="BXF15" s="456"/>
      <c r="BXG15" s="456"/>
      <c r="BXH15" s="456"/>
      <c r="BXI15" s="456"/>
      <c r="BXJ15" s="456"/>
      <c r="BXK15" s="456"/>
      <c r="BXL15" s="456"/>
      <c r="BXM15" s="456"/>
      <c r="BXN15" s="456"/>
      <c r="BXO15" s="456"/>
      <c r="BXP15" s="456"/>
      <c r="BXQ15" s="456"/>
      <c r="BXR15" s="456"/>
      <c r="BXS15" s="456"/>
      <c r="BXT15" s="456"/>
      <c r="BXU15" s="456"/>
      <c r="BXV15" s="456"/>
      <c r="BXW15" s="456"/>
      <c r="BXX15" s="456"/>
      <c r="BXY15" s="456"/>
      <c r="BXZ15" s="456"/>
      <c r="BYA15" s="456"/>
      <c r="BYB15" s="456"/>
      <c r="BYC15" s="456"/>
      <c r="BYD15" s="456"/>
      <c r="BYE15" s="456"/>
      <c r="BYF15" s="456"/>
      <c r="BYG15" s="456"/>
      <c r="BYH15" s="456"/>
      <c r="BYI15" s="456"/>
      <c r="BYJ15" s="456"/>
      <c r="BYK15" s="456"/>
      <c r="BYL15" s="456"/>
      <c r="BYM15" s="456"/>
      <c r="BYN15" s="456"/>
      <c r="BYO15" s="456"/>
      <c r="BYP15" s="456"/>
      <c r="BYQ15" s="456"/>
      <c r="BYR15" s="456"/>
      <c r="BYS15" s="456"/>
      <c r="BYT15" s="456"/>
      <c r="BYU15" s="456"/>
      <c r="BYV15" s="456"/>
      <c r="BYW15" s="456"/>
      <c r="BYX15" s="456"/>
      <c r="BYY15" s="456"/>
      <c r="BYZ15" s="456"/>
      <c r="BZA15" s="456"/>
      <c r="BZB15" s="456"/>
      <c r="BZC15" s="456"/>
      <c r="BZD15" s="456"/>
      <c r="BZE15" s="456"/>
      <c r="BZF15" s="456"/>
      <c r="BZG15" s="456"/>
      <c r="BZH15" s="456"/>
      <c r="BZI15" s="456"/>
      <c r="BZJ15" s="456"/>
      <c r="BZK15" s="456"/>
      <c r="BZL15" s="456"/>
      <c r="BZM15" s="456"/>
      <c r="BZN15" s="456"/>
      <c r="BZO15" s="456"/>
      <c r="BZP15" s="456"/>
      <c r="BZQ15" s="456"/>
      <c r="BZR15" s="456"/>
      <c r="BZS15" s="456"/>
      <c r="BZT15" s="456"/>
      <c r="BZU15" s="456"/>
      <c r="BZV15" s="456"/>
      <c r="BZW15" s="456"/>
      <c r="BZX15" s="456"/>
      <c r="BZY15" s="456"/>
      <c r="BZZ15" s="456"/>
      <c r="CAA15" s="456"/>
      <c r="CAB15" s="456"/>
      <c r="CAC15" s="456"/>
      <c r="CAD15" s="456"/>
      <c r="CAE15" s="456"/>
      <c r="CAF15" s="456"/>
      <c r="CAG15" s="456"/>
      <c r="CAH15" s="456"/>
      <c r="CAI15" s="456"/>
      <c r="CAJ15" s="456"/>
      <c r="CAK15" s="456"/>
      <c r="CAL15" s="456"/>
      <c r="CAM15" s="456"/>
      <c r="CAN15" s="456"/>
      <c r="CAO15" s="456"/>
      <c r="CAP15" s="456"/>
      <c r="CAQ15" s="456"/>
      <c r="CAR15" s="456"/>
      <c r="CAS15" s="456"/>
      <c r="CAT15" s="456"/>
      <c r="CAU15" s="456"/>
      <c r="CAV15" s="456"/>
      <c r="CAW15" s="456"/>
      <c r="CAX15" s="456"/>
      <c r="CAY15" s="456"/>
      <c r="CAZ15" s="456"/>
      <c r="CBA15" s="456"/>
      <c r="CBB15" s="456"/>
      <c r="CBC15" s="456"/>
      <c r="CBD15" s="456"/>
      <c r="CBE15" s="456"/>
      <c r="CBF15" s="456"/>
      <c r="CBG15" s="456"/>
      <c r="CBH15" s="456"/>
      <c r="CBI15" s="456"/>
      <c r="CBJ15" s="456"/>
      <c r="CBK15" s="456"/>
      <c r="CBL15" s="456"/>
      <c r="CBM15" s="456"/>
      <c r="CBN15" s="456"/>
      <c r="CBO15" s="456"/>
      <c r="CBP15" s="456"/>
      <c r="CBQ15" s="456"/>
      <c r="CBR15" s="456"/>
      <c r="CBS15" s="456"/>
      <c r="CBT15" s="456"/>
      <c r="CBU15" s="456"/>
      <c r="CBV15" s="456"/>
      <c r="CBW15" s="456"/>
      <c r="CBX15" s="456"/>
      <c r="CBY15" s="456"/>
      <c r="CBZ15" s="456"/>
      <c r="CCA15" s="456"/>
      <c r="CCB15" s="456"/>
      <c r="CCC15" s="456"/>
      <c r="CCD15" s="456"/>
      <c r="CCE15" s="456"/>
      <c r="CCF15" s="456"/>
      <c r="CCG15" s="456"/>
      <c r="CCH15" s="456"/>
      <c r="CCI15" s="456"/>
      <c r="CCJ15" s="456"/>
      <c r="CCK15" s="456"/>
      <c r="CCL15" s="456"/>
      <c r="CCM15" s="456"/>
      <c r="CCN15" s="456"/>
      <c r="CCO15" s="456"/>
      <c r="CCP15" s="456"/>
      <c r="CCQ15" s="456"/>
      <c r="CCR15" s="456"/>
      <c r="CCS15" s="456"/>
      <c r="CCT15" s="456"/>
      <c r="CCU15" s="456"/>
      <c r="CCV15" s="456"/>
      <c r="CCW15" s="456"/>
      <c r="CCX15" s="456"/>
      <c r="CCY15" s="456"/>
      <c r="CCZ15" s="456"/>
      <c r="CDA15" s="456"/>
      <c r="CDB15" s="456"/>
      <c r="CDC15" s="456"/>
      <c r="CDD15" s="456"/>
      <c r="CDE15" s="456"/>
      <c r="CDF15" s="456"/>
      <c r="CDG15" s="456"/>
      <c r="CDH15" s="456"/>
      <c r="CDI15" s="456"/>
      <c r="CDJ15" s="456"/>
      <c r="CDK15" s="456"/>
      <c r="CDL15" s="456"/>
      <c r="CDM15" s="456"/>
      <c r="CDN15" s="456"/>
      <c r="CDO15" s="456"/>
      <c r="CDP15" s="456"/>
      <c r="CDQ15" s="456"/>
      <c r="CDR15" s="456"/>
      <c r="CDS15" s="456"/>
      <c r="CDT15" s="456"/>
      <c r="CDU15" s="456"/>
      <c r="CDV15" s="456"/>
      <c r="CDW15" s="456"/>
      <c r="CDX15" s="456"/>
      <c r="CDY15" s="456"/>
      <c r="CDZ15" s="456"/>
      <c r="CEA15" s="456"/>
      <c r="CEB15" s="456"/>
      <c r="CEC15" s="456"/>
      <c r="CED15" s="456"/>
      <c r="CEE15" s="456"/>
      <c r="CEF15" s="456"/>
      <c r="CEG15" s="456"/>
      <c r="CEH15" s="456"/>
      <c r="CEI15" s="456"/>
      <c r="CEJ15" s="456"/>
      <c r="CEK15" s="456"/>
      <c r="CEL15" s="456"/>
      <c r="CEM15" s="456"/>
      <c r="CEN15" s="456"/>
      <c r="CEO15" s="456"/>
      <c r="CEP15" s="456"/>
      <c r="CEQ15" s="456"/>
      <c r="CER15" s="456"/>
      <c r="CES15" s="456"/>
      <c r="CET15" s="456"/>
      <c r="CEU15" s="456"/>
      <c r="CEV15" s="456"/>
      <c r="CEW15" s="456"/>
      <c r="CEX15" s="456"/>
      <c r="CEY15" s="456"/>
      <c r="CEZ15" s="456"/>
      <c r="CFA15" s="456"/>
      <c r="CFB15" s="456"/>
      <c r="CFC15" s="456"/>
      <c r="CFD15" s="456"/>
      <c r="CFE15" s="456"/>
      <c r="CFF15" s="456"/>
      <c r="CFG15" s="456"/>
      <c r="CFH15" s="456"/>
      <c r="CFI15" s="456"/>
      <c r="CFJ15" s="456"/>
      <c r="CFK15" s="456"/>
      <c r="CFL15" s="456"/>
      <c r="CFM15" s="456"/>
      <c r="CFN15" s="456"/>
      <c r="CFO15" s="456"/>
      <c r="CFP15" s="456"/>
      <c r="CFQ15" s="456"/>
      <c r="CFR15" s="456"/>
      <c r="CFS15" s="456"/>
      <c r="CFT15" s="456"/>
      <c r="CFU15" s="456"/>
      <c r="CFV15" s="456"/>
      <c r="CFW15" s="456"/>
      <c r="CFX15" s="456"/>
      <c r="CFY15" s="456"/>
      <c r="CFZ15" s="456"/>
      <c r="CGA15" s="456"/>
      <c r="CGB15" s="456"/>
      <c r="CGC15" s="456"/>
      <c r="CGD15" s="456"/>
      <c r="CGE15" s="456"/>
      <c r="CGF15" s="456"/>
      <c r="CGG15" s="456"/>
      <c r="CGH15" s="456"/>
      <c r="CGI15" s="456"/>
      <c r="CGJ15" s="456"/>
      <c r="CGK15" s="456"/>
      <c r="CGL15" s="456"/>
      <c r="CGM15" s="456"/>
      <c r="CGN15" s="456"/>
      <c r="CGO15" s="456"/>
      <c r="CGP15" s="456"/>
      <c r="CGQ15" s="456"/>
      <c r="CGR15" s="456"/>
      <c r="CGS15" s="456"/>
      <c r="CGT15" s="456"/>
      <c r="CGU15" s="456"/>
      <c r="CGV15" s="456"/>
      <c r="CGW15" s="456"/>
      <c r="CGX15" s="456"/>
      <c r="CGY15" s="456"/>
      <c r="CGZ15" s="456"/>
      <c r="CHA15" s="456"/>
      <c r="CHB15" s="456"/>
      <c r="CHC15" s="456"/>
      <c r="CHD15" s="456"/>
      <c r="CHE15" s="456"/>
      <c r="CHF15" s="456"/>
      <c r="CHG15" s="456"/>
      <c r="CHH15" s="456"/>
      <c r="CHI15" s="456"/>
      <c r="CHJ15" s="456"/>
      <c r="CHK15" s="456"/>
      <c r="CHL15" s="456"/>
      <c r="CHM15" s="456"/>
      <c r="CHN15" s="456"/>
      <c r="CHO15" s="456"/>
      <c r="CHP15" s="456"/>
      <c r="CHQ15" s="456"/>
      <c r="CHR15" s="456"/>
      <c r="CHS15" s="456"/>
      <c r="CHT15" s="456"/>
      <c r="CHU15" s="456"/>
      <c r="CHV15" s="456"/>
      <c r="CHW15" s="456"/>
      <c r="CHX15" s="456"/>
      <c r="CHY15" s="456"/>
      <c r="CHZ15" s="456"/>
      <c r="CIA15" s="456"/>
      <c r="CIB15" s="456"/>
      <c r="CIC15" s="456"/>
      <c r="CID15" s="456"/>
      <c r="CIE15" s="456"/>
      <c r="CIF15" s="456"/>
      <c r="CIG15" s="456"/>
      <c r="CIH15" s="456"/>
      <c r="CII15" s="456"/>
      <c r="CIJ15" s="456"/>
      <c r="CIK15" s="456"/>
      <c r="CIL15" s="456"/>
      <c r="CIM15" s="456"/>
      <c r="CIN15" s="456"/>
      <c r="CIO15" s="456"/>
      <c r="CIP15" s="456"/>
      <c r="CIQ15" s="456"/>
      <c r="CIR15" s="456"/>
      <c r="CIS15" s="456"/>
      <c r="CIT15" s="456"/>
      <c r="CIU15" s="456"/>
      <c r="CIV15" s="456"/>
      <c r="CIW15" s="456"/>
      <c r="CIX15" s="456"/>
      <c r="CIY15" s="456"/>
      <c r="CIZ15" s="456"/>
      <c r="CJA15" s="456"/>
      <c r="CJB15" s="456"/>
      <c r="CJC15" s="456"/>
      <c r="CJD15" s="456"/>
      <c r="CJE15" s="456"/>
      <c r="CJF15" s="456"/>
      <c r="CJG15" s="456"/>
      <c r="CJH15" s="456"/>
      <c r="CJI15" s="456"/>
      <c r="CJJ15" s="456"/>
      <c r="CJK15" s="456"/>
      <c r="CJL15" s="456"/>
      <c r="CJM15" s="456"/>
      <c r="CJN15" s="456"/>
      <c r="CJO15" s="456"/>
      <c r="CJP15" s="456"/>
      <c r="CJQ15" s="456"/>
      <c r="CJR15" s="456"/>
      <c r="CJS15" s="456"/>
      <c r="CJT15" s="456"/>
      <c r="CJU15" s="456"/>
      <c r="CJV15" s="456"/>
      <c r="CJW15" s="456"/>
      <c r="CJX15" s="456"/>
      <c r="CJY15" s="456"/>
      <c r="CJZ15" s="456"/>
      <c r="CKA15" s="456"/>
      <c r="CKB15" s="456"/>
      <c r="CKC15" s="456"/>
      <c r="CKD15" s="456"/>
      <c r="CKE15" s="456"/>
      <c r="CKF15" s="456"/>
      <c r="CKG15" s="456"/>
      <c r="CKH15" s="456"/>
      <c r="CKI15" s="456"/>
      <c r="CKJ15" s="456"/>
      <c r="CKK15" s="456"/>
      <c r="CKL15" s="456"/>
      <c r="CKM15" s="456"/>
      <c r="CKN15" s="456"/>
      <c r="CKO15" s="456"/>
      <c r="CKP15" s="456"/>
      <c r="CKQ15" s="456"/>
      <c r="CKR15" s="456"/>
      <c r="CKS15" s="456"/>
      <c r="CKT15" s="456"/>
      <c r="CKU15" s="456"/>
      <c r="CKV15" s="456"/>
      <c r="CKW15" s="456"/>
      <c r="CKX15" s="456"/>
      <c r="CKY15" s="456"/>
      <c r="CKZ15" s="456"/>
      <c r="CLA15" s="456"/>
      <c r="CLB15" s="456"/>
      <c r="CLC15" s="456"/>
      <c r="CLD15" s="456"/>
      <c r="CLE15" s="456"/>
      <c r="CLF15" s="456"/>
      <c r="CLG15" s="456"/>
      <c r="CLH15" s="456"/>
      <c r="CLI15" s="456"/>
      <c r="CLJ15" s="456"/>
      <c r="CLK15" s="456"/>
      <c r="CLL15" s="456"/>
      <c r="CLM15" s="456"/>
      <c r="CLN15" s="456"/>
      <c r="CLO15" s="456"/>
      <c r="CLP15" s="456"/>
      <c r="CLQ15" s="456"/>
      <c r="CLR15" s="456"/>
      <c r="CLS15" s="456"/>
      <c r="CLT15" s="456"/>
      <c r="CLU15" s="456"/>
      <c r="CLV15" s="456"/>
      <c r="CLW15" s="456"/>
      <c r="CLX15" s="456"/>
      <c r="CLY15" s="456"/>
      <c r="CLZ15" s="456"/>
      <c r="CMA15" s="456"/>
      <c r="CMB15" s="456"/>
      <c r="CMC15" s="456"/>
      <c r="CMD15" s="456"/>
      <c r="CME15" s="456"/>
      <c r="CMF15" s="456"/>
      <c r="CMG15" s="456"/>
      <c r="CMH15" s="456"/>
      <c r="CMI15" s="456"/>
      <c r="CMJ15" s="456"/>
      <c r="CMK15" s="456"/>
      <c r="CML15" s="456"/>
      <c r="CMM15" s="456"/>
      <c r="CMN15" s="456"/>
      <c r="CMO15" s="456"/>
      <c r="CMP15" s="456"/>
      <c r="CMQ15" s="456"/>
      <c r="CMR15" s="456"/>
      <c r="CMS15" s="456"/>
      <c r="CMT15" s="456"/>
      <c r="CMU15" s="456"/>
      <c r="CMV15" s="456"/>
      <c r="CMW15" s="456"/>
      <c r="CMX15" s="456"/>
      <c r="CMY15" s="456"/>
      <c r="CMZ15" s="456"/>
      <c r="CNA15" s="456"/>
      <c r="CNB15" s="456"/>
      <c r="CNC15" s="456"/>
      <c r="CND15" s="456"/>
      <c r="CNE15" s="456"/>
      <c r="CNF15" s="456"/>
      <c r="CNG15" s="456"/>
      <c r="CNH15" s="456"/>
      <c r="CNI15" s="456"/>
      <c r="CNJ15" s="456"/>
      <c r="CNK15" s="456"/>
      <c r="CNL15" s="456"/>
      <c r="CNM15" s="456"/>
      <c r="CNN15" s="456"/>
      <c r="CNO15" s="456"/>
      <c r="CNP15" s="456"/>
      <c r="CNQ15" s="456"/>
      <c r="CNR15" s="456"/>
      <c r="CNS15" s="456"/>
      <c r="CNT15" s="456"/>
      <c r="CNU15" s="456"/>
      <c r="CNV15" s="456"/>
      <c r="CNW15" s="456"/>
      <c r="CNX15" s="456"/>
      <c r="CNY15" s="456"/>
      <c r="CNZ15" s="456"/>
      <c r="COA15" s="456"/>
      <c r="COB15" s="456"/>
      <c r="COC15" s="456"/>
      <c r="COD15" s="456"/>
      <c r="COE15" s="456"/>
      <c r="COF15" s="456"/>
      <c r="COG15" s="456"/>
      <c r="COH15" s="456"/>
      <c r="COI15" s="456"/>
      <c r="COJ15" s="456"/>
      <c r="COK15" s="456"/>
      <c r="COL15" s="456"/>
      <c r="COM15" s="456"/>
      <c r="CON15" s="456"/>
      <c r="COO15" s="456"/>
      <c r="COP15" s="456"/>
      <c r="COQ15" s="456"/>
      <c r="COR15" s="456"/>
      <c r="COS15" s="456"/>
      <c r="COT15" s="456"/>
      <c r="COU15" s="456"/>
      <c r="COV15" s="456"/>
      <c r="COW15" s="456"/>
      <c r="COX15" s="456"/>
      <c r="COY15" s="456"/>
      <c r="COZ15" s="456"/>
      <c r="CPA15" s="456"/>
      <c r="CPB15" s="456"/>
      <c r="CPC15" s="456"/>
      <c r="CPD15" s="456"/>
      <c r="CPE15" s="456"/>
      <c r="CPF15" s="456"/>
      <c r="CPG15" s="456"/>
      <c r="CPH15" s="456"/>
      <c r="CPI15" s="456"/>
      <c r="CPJ15" s="456"/>
      <c r="CPK15" s="456"/>
      <c r="CPL15" s="456"/>
      <c r="CPM15" s="456"/>
      <c r="CPN15" s="456"/>
      <c r="CPO15" s="456"/>
      <c r="CPP15" s="456"/>
      <c r="CPQ15" s="456"/>
      <c r="CPR15" s="456"/>
      <c r="CPS15" s="456"/>
      <c r="CPT15" s="456"/>
      <c r="CPU15" s="456"/>
      <c r="CPV15" s="456"/>
      <c r="CPW15" s="456"/>
      <c r="CPX15" s="456"/>
      <c r="CPY15" s="456"/>
      <c r="CPZ15" s="456"/>
      <c r="CQA15" s="456"/>
      <c r="CQB15" s="456"/>
      <c r="CQC15" s="456"/>
      <c r="CQD15" s="456"/>
      <c r="CQE15" s="456"/>
      <c r="CQF15" s="456"/>
      <c r="CQG15" s="456"/>
      <c r="CQH15" s="456"/>
      <c r="CQI15" s="456"/>
      <c r="CQJ15" s="456"/>
      <c r="CQK15" s="456"/>
      <c r="CQL15" s="456"/>
      <c r="CQM15" s="456"/>
      <c r="CQN15" s="456"/>
      <c r="CQO15" s="456"/>
      <c r="CQP15" s="456"/>
      <c r="CQQ15" s="456"/>
      <c r="CQR15" s="456"/>
      <c r="CQS15" s="456"/>
      <c r="CQT15" s="456"/>
      <c r="CQU15" s="456"/>
      <c r="CQV15" s="456"/>
      <c r="CQW15" s="456"/>
      <c r="CQX15" s="456"/>
      <c r="CQY15" s="456"/>
      <c r="CQZ15" s="456"/>
      <c r="CRA15" s="456"/>
      <c r="CRB15" s="456"/>
      <c r="CRC15" s="456"/>
      <c r="CRD15" s="456"/>
      <c r="CRE15" s="456"/>
      <c r="CRF15" s="456"/>
      <c r="CRG15" s="456"/>
      <c r="CRH15" s="456"/>
      <c r="CRI15" s="456"/>
      <c r="CRJ15" s="456"/>
      <c r="CRK15" s="456"/>
      <c r="CRL15" s="456"/>
      <c r="CRM15" s="456"/>
      <c r="CRN15" s="456"/>
      <c r="CRO15" s="456"/>
      <c r="CRP15" s="456"/>
      <c r="CRQ15" s="456"/>
      <c r="CRR15" s="456"/>
      <c r="CRS15" s="456"/>
      <c r="CRT15" s="456"/>
      <c r="CRU15" s="456"/>
      <c r="CRV15" s="456"/>
      <c r="CRW15" s="456"/>
      <c r="CRX15" s="456"/>
      <c r="CRY15" s="456"/>
      <c r="CRZ15" s="456"/>
      <c r="CSA15" s="456"/>
      <c r="CSB15" s="456"/>
      <c r="CSC15" s="456"/>
      <c r="CSD15" s="456"/>
      <c r="CSE15" s="456"/>
      <c r="CSF15" s="456"/>
      <c r="CSG15" s="456"/>
      <c r="CSH15" s="456"/>
      <c r="CSI15" s="456"/>
      <c r="CSJ15" s="456"/>
      <c r="CSK15" s="456"/>
      <c r="CSL15" s="456"/>
      <c r="CSM15" s="456"/>
      <c r="CSN15" s="456"/>
      <c r="CSO15" s="456"/>
      <c r="CSP15" s="456"/>
      <c r="CSQ15" s="456"/>
      <c r="CSR15" s="456"/>
      <c r="CSS15" s="456"/>
      <c r="CST15" s="456"/>
      <c r="CSU15" s="456"/>
      <c r="CSV15" s="456"/>
      <c r="CSW15" s="456"/>
      <c r="CSX15" s="456"/>
      <c r="CSY15" s="456"/>
      <c r="CSZ15" s="456"/>
      <c r="CTA15" s="456"/>
      <c r="CTB15" s="456"/>
      <c r="CTC15" s="456"/>
      <c r="CTD15" s="456"/>
      <c r="CTE15" s="456"/>
      <c r="CTF15" s="456"/>
      <c r="CTG15" s="456"/>
      <c r="CTH15" s="456"/>
      <c r="CTI15" s="456"/>
      <c r="CTJ15" s="456"/>
      <c r="CTK15" s="456"/>
      <c r="CTL15" s="456"/>
      <c r="CTM15" s="456"/>
      <c r="CTN15" s="456"/>
      <c r="CTO15" s="456"/>
      <c r="CTP15" s="456"/>
      <c r="CTQ15" s="456"/>
      <c r="CTR15" s="456"/>
      <c r="CTS15" s="456"/>
      <c r="CTT15" s="456"/>
      <c r="CTU15" s="456"/>
      <c r="CTV15" s="456"/>
      <c r="CTW15" s="456"/>
      <c r="CTX15" s="456"/>
      <c r="CTY15" s="456"/>
      <c r="CTZ15" s="456"/>
      <c r="CUA15" s="456"/>
      <c r="CUB15" s="456"/>
      <c r="CUC15" s="456"/>
      <c r="CUD15" s="456"/>
      <c r="CUE15" s="456"/>
      <c r="CUF15" s="456"/>
      <c r="CUG15" s="456"/>
      <c r="CUH15" s="456"/>
      <c r="CUI15" s="456"/>
      <c r="CUJ15" s="456"/>
      <c r="CUK15" s="456"/>
      <c r="CUL15" s="456"/>
      <c r="CUM15" s="456"/>
      <c r="CUN15" s="456"/>
      <c r="CUO15" s="456"/>
      <c r="CUP15" s="456"/>
      <c r="CUQ15" s="456"/>
      <c r="CUR15" s="456"/>
      <c r="CUS15" s="456"/>
      <c r="CUT15" s="456"/>
      <c r="CUU15" s="456"/>
      <c r="CUV15" s="456"/>
      <c r="CUW15" s="456"/>
      <c r="CUX15" s="456"/>
      <c r="CUY15" s="456"/>
      <c r="CUZ15" s="456"/>
      <c r="CVA15" s="456"/>
      <c r="CVB15" s="456"/>
      <c r="CVC15" s="456"/>
      <c r="CVD15" s="456"/>
      <c r="CVE15" s="456"/>
      <c r="CVF15" s="456"/>
      <c r="CVG15" s="456"/>
      <c r="CVH15" s="456"/>
      <c r="CVI15" s="456"/>
      <c r="CVJ15" s="456"/>
      <c r="CVK15" s="456"/>
      <c r="CVL15" s="456"/>
      <c r="CVM15" s="456"/>
      <c r="CVN15" s="456"/>
      <c r="CVO15" s="456"/>
      <c r="CVP15" s="456"/>
      <c r="CVQ15" s="456"/>
      <c r="CVR15" s="456"/>
      <c r="CVS15" s="456"/>
      <c r="CVT15" s="456"/>
      <c r="CVU15" s="456"/>
      <c r="CVV15" s="456"/>
      <c r="CVW15" s="456"/>
      <c r="CVX15" s="456"/>
      <c r="CVY15" s="456"/>
      <c r="CVZ15" s="456"/>
      <c r="CWA15" s="456"/>
      <c r="CWB15" s="456"/>
      <c r="CWC15" s="456"/>
      <c r="CWD15" s="456"/>
      <c r="CWE15" s="456"/>
      <c r="CWF15" s="456"/>
      <c r="CWG15" s="456"/>
      <c r="CWH15" s="456"/>
      <c r="CWI15" s="456"/>
      <c r="CWJ15" s="456"/>
      <c r="CWK15" s="456"/>
      <c r="CWL15" s="456"/>
      <c r="CWM15" s="456"/>
      <c r="CWN15" s="456"/>
      <c r="CWO15" s="456"/>
      <c r="CWP15" s="456"/>
      <c r="CWQ15" s="456"/>
      <c r="CWR15" s="456"/>
      <c r="CWS15" s="456"/>
      <c r="CWT15" s="456"/>
      <c r="CWU15" s="456"/>
      <c r="CWV15" s="456"/>
      <c r="CWW15" s="456"/>
      <c r="CWX15" s="456"/>
      <c r="CWY15" s="456"/>
      <c r="CWZ15" s="456"/>
      <c r="CXA15" s="456"/>
      <c r="CXB15" s="456"/>
      <c r="CXC15" s="456"/>
      <c r="CXD15" s="456"/>
      <c r="CXE15" s="456"/>
      <c r="CXF15" s="456"/>
      <c r="CXG15" s="456"/>
      <c r="CXH15" s="456"/>
      <c r="CXI15" s="456"/>
      <c r="CXJ15" s="456"/>
      <c r="CXK15" s="456"/>
      <c r="CXL15" s="456"/>
      <c r="CXM15" s="456"/>
      <c r="CXN15" s="456"/>
      <c r="CXO15" s="456"/>
      <c r="CXP15" s="456"/>
      <c r="CXQ15" s="456"/>
      <c r="CXR15" s="456"/>
      <c r="CXS15" s="456"/>
      <c r="CXT15" s="456"/>
      <c r="CXU15" s="456"/>
      <c r="CXV15" s="456"/>
      <c r="CXW15" s="456"/>
      <c r="CXX15" s="456"/>
      <c r="CXY15" s="456"/>
      <c r="CXZ15" s="456"/>
      <c r="CYA15" s="456"/>
      <c r="CYB15" s="456"/>
      <c r="CYC15" s="456"/>
      <c r="CYD15" s="456"/>
      <c r="CYE15" s="456"/>
      <c r="CYF15" s="456"/>
      <c r="CYG15" s="456"/>
      <c r="CYH15" s="456"/>
      <c r="CYI15" s="456"/>
      <c r="CYJ15" s="456"/>
      <c r="CYK15" s="456"/>
      <c r="CYL15" s="456"/>
      <c r="CYM15" s="456"/>
      <c r="CYN15" s="456"/>
      <c r="CYO15" s="456"/>
      <c r="CYP15" s="456"/>
      <c r="CYQ15" s="456"/>
      <c r="CYR15" s="456"/>
      <c r="CYS15" s="456"/>
      <c r="CYT15" s="456"/>
      <c r="CYU15" s="456"/>
      <c r="CYV15" s="456"/>
      <c r="CYW15" s="456"/>
      <c r="CYX15" s="456"/>
      <c r="CYY15" s="456"/>
      <c r="CYZ15" s="456"/>
      <c r="CZA15" s="456"/>
      <c r="CZB15" s="456"/>
      <c r="CZC15" s="456"/>
      <c r="CZD15" s="456"/>
      <c r="CZE15" s="456"/>
      <c r="CZF15" s="456"/>
      <c r="CZG15" s="456"/>
      <c r="CZH15" s="456"/>
      <c r="CZI15" s="456"/>
      <c r="CZJ15" s="456"/>
      <c r="CZK15" s="456"/>
      <c r="CZL15" s="456"/>
      <c r="CZM15" s="456"/>
      <c r="CZN15" s="456"/>
      <c r="CZO15" s="456"/>
      <c r="CZP15" s="456"/>
      <c r="CZQ15" s="456"/>
      <c r="CZR15" s="456"/>
      <c r="CZS15" s="456"/>
      <c r="CZT15" s="456"/>
      <c r="CZU15" s="456"/>
      <c r="CZV15" s="456"/>
      <c r="CZW15" s="456"/>
      <c r="CZX15" s="456"/>
      <c r="CZY15" s="456"/>
      <c r="CZZ15" s="456"/>
      <c r="DAA15" s="456"/>
      <c r="DAB15" s="456"/>
      <c r="DAC15" s="456"/>
      <c r="DAD15" s="456"/>
      <c r="DAE15" s="456"/>
      <c r="DAF15" s="456"/>
      <c r="DAG15" s="456"/>
      <c r="DAH15" s="456"/>
      <c r="DAI15" s="456"/>
      <c r="DAJ15" s="456"/>
      <c r="DAK15" s="456"/>
      <c r="DAL15" s="456"/>
      <c r="DAM15" s="456"/>
      <c r="DAN15" s="456"/>
      <c r="DAO15" s="456"/>
      <c r="DAP15" s="456"/>
      <c r="DAQ15" s="456"/>
      <c r="DAR15" s="456"/>
      <c r="DAS15" s="456"/>
      <c r="DAT15" s="456"/>
      <c r="DAU15" s="456"/>
      <c r="DAV15" s="456"/>
      <c r="DAW15" s="456"/>
      <c r="DAX15" s="456"/>
      <c r="DAY15" s="456"/>
      <c r="DAZ15" s="456"/>
      <c r="DBA15" s="456"/>
      <c r="DBB15" s="456"/>
      <c r="DBC15" s="456"/>
      <c r="DBD15" s="456"/>
      <c r="DBE15" s="456"/>
      <c r="DBF15" s="456"/>
      <c r="DBG15" s="456"/>
      <c r="DBH15" s="456"/>
      <c r="DBI15" s="456"/>
      <c r="DBJ15" s="456"/>
      <c r="DBK15" s="456"/>
      <c r="DBL15" s="456"/>
      <c r="DBM15" s="456"/>
      <c r="DBN15" s="456"/>
      <c r="DBO15" s="456"/>
      <c r="DBP15" s="456"/>
      <c r="DBQ15" s="456"/>
      <c r="DBR15" s="456"/>
      <c r="DBS15" s="456"/>
      <c r="DBT15" s="456"/>
      <c r="DBU15" s="456"/>
      <c r="DBV15" s="456"/>
      <c r="DBW15" s="456"/>
      <c r="DBX15" s="456"/>
      <c r="DBY15" s="456"/>
      <c r="DBZ15" s="456"/>
      <c r="DCA15" s="456"/>
      <c r="DCB15" s="456"/>
      <c r="DCC15" s="456"/>
      <c r="DCD15" s="456"/>
      <c r="DCE15" s="456"/>
      <c r="DCF15" s="456"/>
      <c r="DCG15" s="456"/>
      <c r="DCH15" s="456"/>
      <c r="DCI15" s="456"/>
      <c r="DCJ15" s="456"/>
      <c r="DCK15" s="456"/>
      <c r="DCL15" s="456"/>
      <c r="DCM15" s="456"/>
      <c r="DCN15" s="456"/>
      <c r="DCO15" s="456"/>
      <c r="DCP15" s="456"/>
      <c r="DCQ15" s="456"/>
      <c r="DCR15" s="456"/>
      <c r="DCS15" s="456"/>
      <c r="DCT15" s="456"/>
      <c r="DCU15" s="456"/>
      <c r="DCV15" s="456"/>
      <c r="DCW15" s="456"/>
      <c r="DCX15" s="456"/>
      <c r="DCY15" s="456"/>
      <c r="DCZ15" s="456"/>
      <c r="DDA15" s="456"/>
      <c r="DDB15" s="456"/>
      <c r="DDC15" s="456"/>
      <c r="DDD15" s="456"/>
      <c r="DDE15" s="456"/>
      <c r="DDF15" s="456"/>
      <c r="DDG15" s="456"/>
      <c r="DDH15" s="456"/>
      <c r="DDI15" s="456"/>
      <c r="DDJ15" s="456"/>
      <c r="DDK15" s="456"/>
      <c r="DDL15" s="456"/>
      <c r="DDM15" s="456"/>
      <c r="DDN15" s="456"/>
      <c r="DDO15" s="456"/>
      <c r="DDP15" s="456"/>
      <c r="DDQ15" s="456"/>
      <c r="DDR15" s="456"/>
      <c r="DDS15" s="456"/>
      <c r="DDT15" s="456"/>
      <c r="DDU15" s="456"/>
      <c r="DDV15" s="456"/>
      <c r="DDW15" s="456"/>
      <c r="DDX15" s="456"/>
      <c r="DDY15" s="456"/>
      <c r="DDZ15" s="456"/>
      <c r="DEA15" s="456"/>
      <c r="DEB15" s="456"/>
      <c r="DEC15" s="456"/>
      <c r="DED15" s="456"/>
      <c r="DEE15" s="456"/>
      <c r="DEF15" s="456"/>
      <c r="DEG15" s="456"/>
      <c r="DEH15" s="456"/>
      <c r="DEI15" s="456"/>
      <c r="DEJ15" s="456"/>
      <c r="DEK15" s="456"/>
      <c r="DEL15" s="456"/>
      <c r="DEM15" s="456"/>
      <c r="DEN15" s="456"/>
      <c r="DEO15" s="456"/>
      <c r="DEP15" s="456"/>
      <c r="DEQ15" s="456"/>
      <c r="DER15" s="456"/>
      <c r="DES15" s="456"/>
      <c r="DET15" s="456"/>
      <c r="DEU15" s="456"/>
      <c r="DEV15" s="456"/>
      <c r="DEW15" s="456"/>
      <c r="DEX15" s="456"/>
      <c r="DEY15" s="456"/>
      <c r="DEZ15" s="456"/>
      <c r="DFA15" s="456"/>
      <c r="DFB15" s="456"/>
      <c r="DFC15" s="456"/>
      <c r="DFD15" s="456"/>
      <c r="DFE15" s="456"/>
      <c r="DFF15" s="456"/>
      <c r="DFG15" s="456"/>
      <c r="DFH15" s="456"/>
      <c r="DFI15" s="456"/>
      <c r="DFJ15" s="456"/>
      <c r="DFK15" s="456"/>
      <c r="DFL15" s="456"/>
      <c r="DFM15" s="456"/>
      <c r="DFN15" s="456"/>
      <c r="DFO15" s="456"/>
      <c r="DFP15" s="456"/>
      <c r="DFQ15" s="456"/>
      <c r="DFR15" s="456"/>
      <c r="DFS15" s="456"/>
      <c r="DFT15" s="456"/>
      <c r="DFU15" s="456"/>
      <c r="DFV15" s="456"/>
      <c r="DFW15" s="456"/>
      <c r="DFX15" s="456"/>
      <c r="DFY15" s="456"/>
      <c r="DFZ15" s="456"/>
      <c r="DGA15" s="456"/>
      <c r="DGB15" s="456"/>
      <c r="DGC15" s="456"/>
      <c r="DGD15" s="456"/>
      <c r="DGE15" s="456"/>
      <c r="DGF15" s="456"/>
      <c r="DGG15" s="456"/>
      <c r="DGH15" s="456"/>
      <c r="DGI15" s="456"/>
      <c r="DGJ15" s="456"/>
      <c r="DGK15" s="456"/>
      <c r="DGL15" s="456"/>
      <c r="DGM15" s="456"/>
      <c r="DGN15" s="456"/>
      <c r="DGO15" s="456"/>
      <c r="DGP15" s="456"/>
      <c r="DGQ15" s="456"/>
      <c r="DGR15" s="456"/>
      <c r="DGS15" s="456"/>
      <c r="DGT15" s="456"/>
      <c r="DGU15" s="456"/>
      <c r="DGV15" s="456"/>
      <c r="DGW15" s="456"/>
      <c r="DGX15" s="456"/>
      <c r="DGY15" s="456"/>
      <c r="DGZ15" s="456"/>
      <c r="DHA15" s="456"/>
      <c r="DHB15" s="456"/>
      <c r="DHC15" s="456"/>
      <c r="DHD15" s="456"/>
      <c r="DHE15" s="456"/>
      <c r="DHF15" s="456"/>
      <c r="DHG15" s="456"/>
      <c r="DHH15" s="456"/>
      <c r="DHI15" s="456"/>
      <c r="DHJ15" s="456"/>
      <c r="DHK15" s="456"/>
      <c r="DHL15" s="456"/>
      <c r="DHM15" s="456"/>
      <c r="DHN15" s="456"/>
      <c r="DHO15" s="456"/>
      <c r="DHP15" s="456"/>
      <c r="DHQ15" s="456"/>
      <c r="DHR15" s="456"/>
      <c r="DHS15" s="456"/>
      <c r="DHT15" s="456"/>
      <c r="DHU15" s="456"/>
      <c r="DHV15" s="456"/>
      <c r="DHW15" s="456"/>
      <c r="DHX15" s="456"/>
      <c r="DHY15" s="456"/>
      <c r="DHZ15" s="456"/>
      <c r="DIA15" s="456"/>
      <c r="DIB15" s="456"/>
      <c r="DIC15" s="456"/>
      <c r="DID15" s="456"/>
      <c r="DIE15" s="456"/>
      <c r="DIF15" s="456"/>
      <c r="DIG15" s="456"/>
      <c r="DIH15" s="456"/>
      <c r="DII15" s="456"/>
      <c r="DIJ15" s="456"/>
      <c r="DIK15" s="456"/>
      <c r="DIL15" s="456"/>
      <c r="DIM15" s="456"/>
      <c r="DIN15" s="456"/>
      <c r="DIO15" s="456"/>
      <c r="DIP15" s="456"/>
      <c r="DIQ15" s="456"/>
      <c r="DIR15" s="456"/>
      <c r="DIS15" s="456"/>
      <c r="DIT15" s="456"/>
      <c r="DIU15" s="456"/>
      <c r="DIV15" s="456"/>
      <c r="DIW15" s="456"/>
      <c r="DIX15" s="456"/>
      <c r="DIY15" s="456"/>
      <c r="DIZ15" s="456"/>
      <c r="DJA15" s="456"/>
      <c r="DJB15" s="456"/>
      <c r="DJC15" s="456"/>
      <c r="DJD15" s="456"/>
      <c r="DJE15" s="456"/>
      <c r="DJF15" s="456"/>
      <c r="DJG15" s="456"/>
      <c r="DJH15" s="456"/>
      <c r="DJI15" s="456"/>
      <c r="DJJ15" s="456"/>
      <c r="DJK15" s="456"/>
      <c r="DJL15" s="456"/>
      <c r="DJM15" s="456"/>
      <c r="DJN15" s="456"/>
      <c r="DJO15" s="456"/>
      <c r="DJP15" s="456"/>
      <c r="DJQ15" s="456"/>
      <c r="DJR15" s="456"/>
      <c r="DJS15" s="456"/>
      <c r="DJT15" s="456"/>
      <c r="DJU15" s="456"/>
      <c r="DJV15" s="456"/>
      <c r="DJW15" s="456"/>
      <c r="DJX15" s="456"/>
      <c r="DJY15" s="456"/>
      <c r="DJZ15" s="456"/>
      <c r="DKA15" s="456"/>
      <c r="DKB15" s="456"/>
      <c r="DKC15" s="456"/>
      <c r="DKD15" s="456"/>
      <c r="DKE15" s="456"/>
      <c r="DKF15" s="456"/>
      <c r="DKG15" s="456"/>
      <c r="DKH15" s="456"/>
      <c r="DKI15" s="456"/>
      <c r="DKJ15" s="456"/>
      <c r="DKK15" s="456"/>
      <c r="DKL15" s="456"/>
      <c r="DKM15" s="456"/>
      <c r="DKN15" s="456"/>
      <c r="DKO15" s="456"/>
      <c r="DKP15" s="456"/>
      <c r="DKQ15" s="456"/>
      <c r="DKR15" s="456"/>
      <c r="DKS15" s="456"/>
      <c r="DKT15" s="456"/>
      <c r="DKU15" s="456"/>
      <c r="DKV15" s="456"/>
      <c r="DKW15" s="456"/>
      <c r="DKX15" s="456"/>
      <c r="DKY15" s="456"/>
      <c r="DKZ15" s="456"/>
      <c r="DLA15" s="456"/>
      <c r="DLB15" s="456"/>
      <c r="DLC15" s="456"/>
      <c r="DLD15" s="456"/>
      <c r="DLE15" s="456"/>
      <c r="DLF15" s="456"/>
      <c r="DLG15" s="456"/>
      <c r="DLH15" s="456"/>
      <c r="DLI15" s="456"/>
      <c r="DLJ15" s="456"/>
      <c r="DLK15" s="456"/>
      <c r="DLL15" s="456"/>
      <c r="DLM15" s="456"/>
      <c r="DLN15" s="456"/>
      <c r="DLO15" s="456"/>
      <c r="DLP15" s="456"/>
      <c r="DLQ15" s="456"/>
      <c r="DLR15" s="456"/>
      <c r="DLS15" s="456"/>
      <c r="DLT15" s="456"/>
      <c r="DLU15" s="456"/>
      <c r="DLV15" s="456"/>
      <c r="DLW15" s="456"/>
      <c r="DLX15" s="456"/>
      <c r="DLY15" s="456"/>
      <c r="DLZ15" s="456"/>
      <c r="DMA15" s="456"/>
      <c r="DMB15" s="456"/>
      <c r="DMC15" s="456"/>
      <c r="DMD15" s="456"/>
      <c r="DME15" s="456"/>
      <c r="DMF15" s="456"/>
      <c r="DMG15" s="456"/>
      <c r="DMH15" s="456"/>
      <c r="DMI15" s="456"/>
      <c r="DMJ15" s="456"/>
      <c r="DMK15" s="456"/>
      <c r="DML15" s="456"/>
      <c r="DMM15" s="456"/>
      <c r="DMN15" s="456"/>
      <c r="DMO15" s="456"/>
      <c r="DMP15" s="456"/>
      <c r="DMQ15" s="456"/>
      <c r="DMR15" s="456"/>
      <c r="DMS15" s="456"/>
      <c r="DMT15" s="456"/>
      <c r="DMU15" s="456"/>
      <c r="DMV15" s="456"/>
      <c r="DMW15" s="456"/>
      <c r="DMX15" s="456"/>
      <c r="DMY15" s="456"/>
      <c r="DMZ15" s="456"/>
      <c r="DNA15" s="456"/>
      <c r="DNB15" s="456"/>
      <c r="DNC15" s="456"/>
      <c r="DND15" s="456"/>
      <c r="DNE15" s="456"/>
      <c r="DNF15" s="456"/>
      <c r="DNG15" s="456"/>
      <c r="DNH15" s="456"/>
      <c r="DNI15" s="456"/>
      <c r="DNJ15" s="456"/>
      <c r="DNK15" s="456"/>
      <c r="DNL15" s="456"/>
      <c r="DNM15" s="456"/>
      <c r="DNN15" s="456"/>
      <c r="DNO15" s="456"/>
      <c r="DNP15" s="456"/>
      <c r="DNQ15" s="456"/>
      <c r="DNR15" s="456"/>
      <c r="DNS15" s="456"/>
      <c r="DNT15" s="456"/>
      <c r="DNU15" s="456"/>
      <c r="DNV15" s="456"/>
      <c r="DNW15" s="456"/>
      <c r="DNX15" s="456"/>
      <c r="DNY15" s="456"/>
      <c r="DNZ15" s="456"/>
      <c r="DOA15" s="456"/>
      <c r="DOB15" s="456"/>
      <c r="DOC15" s="456"/>
      <c r="DOD15" s="456"/>
      <c r="DOE15" s="456"/>
      <c r="DOF15" s="456"/>
      <c r="DOG15" s="456"/>
      <c r="DOH15" s="456"/>
      <c r="DOI15" s="456"/>
      <c r="DOJ15" s="456"/>
      <c r="DOK15" s="456"/>
      <c r="DOL15" s="456"/>
      <c r="DOM15" s="456"/>
      <c r="DON15" s="456"/>
      <c r="DOO15" s="456"/>
      <c r="DOP15" s="456"/>
      <c r="DOQ15" s="456"/>
      <c r="DOR15" s="456"/>
      <c r="DOS15" s="456"/>
      <c r="DOT15" s="456"/>
      <c r="DOU15" s="456"/>
      <c r="DOV15" s="456"/>
      <c r="DOW15" s="456"/>
      <c r="DOX15" s="456"/>
      <c r="DOY15" s="456"/>
      <c r="DOZ15" s="456"/>
      <c r="DPA15" s="456"/>
      <c r="DPB15" s="456"/>
      <c r="DPC15" s="456"/>
      <c r="DPD15" s="456"/>
      <c r="DPE15" s="456"/>
      <c r="DPF15" s="456"/>
      <c r="DPG15" s="456"/>
      <c r="DPH15" s="456"/>
      <c r="DPI15" s="456"/>
      <c r="DPJ15" s="456"/>
      <c r="DPK15" s="456"/>
      <c r="DPL15" s="456"/>
      <c r="DPM15" s="456"/>
      <c r="DPN15" s="456"/>
      <c r="DPO15" s="456"/>
      <c r="DPP15" s="456"/>
      <c r="DPQ15" s="456"/>
      <c r="DPR15" s="456"/>
      <c r="DPS15" s="456"/>
      <c r="DPT15" s="456"/>
      <c r="DPU15" s="456"/>
      <c r="DPV15" s="456"/>
      <c r="DPW15" s="456"/>
      <c r="DPX15" s="456"/>
      <c r="DPY15" s="456"/>
      <c r="DPZ15" s="456"/>
      <c r="DQA15" s="456"/>
      <c r="DQB15" s="456"/>
      <c r="DQC15" s="456"/>
      <c r="DQD15" s="456"/>
      <c r="DQE15" s="456"/>
      <c r="DQF15" s="456"/>
      <c r="DQG15" s="456"/>
      <c r="DQH15" s="456"/>
      <c r="DQI15" s="456"/>
      <c r="DQJ15" s="456"/>
      <c r="DQK15" s="456"/>
      <c r="DQL15" s="456"/>
      <c r="DQM15" s="456"/>
      <c r="DQN15" s="456"/>
      <c r="DQO15" s="456"/>
      <c r="DQP15" s="456"/>
      <c r="DQQ15" s="456"/>
      <c r="DQR15" s="456"/>
      <c r="DQS15" s="456"/>
      <c r="DQT15" s="456"/>
      <c r="DQU15" s="456"/>
      <c r="DQV15" s="456"/>
      <c r="DQW15" s="456"/>
      <c r="DQX15" s="456"/>
      <c r="DQY15" s="456"/>
      <c r="DQZ15" s="456"/>
      <c r="DRA15" s="456"/>
      <c r="DRB15" s="456"/>
      <c r="DRC15" s="456"/>
      <c r="DRD15" s="456"/>
      <c r="DRE15" s="456"/>
      <c r="DRF15" s="456"/>
      <c r="DRG15" s="456"/>
      <c r="DRH15" s="456"/>
      <c r="DRI15" s="456"/>
      <c r="DRJ15" s="456"/>
      <c r="DRK15" s="456"/>
      <c r="DRL15" s="456"/>
      <c r="DRM15" s="456"/>
      <c r="DRN15" s="456"/>
      <c r="DRO15" s="456"/>
      <c r="DRP15" s="456"/>
      <c r="DRQ15" s="456"/>
      <c r="DRR15" s="456"/>
      <c r="DRS15" s="456"/>
      <c r="DRT15" s="456"/>
      <c r="DRU15" s="456"/>
      <c r="DRV15" s="456"/>
      <c r="DRW15" s="456"/>
      <c r="DRX15" s="456"/>
      <c r="DRY15" s="456"/>
      <c r="DRZ15" s="456"/>
      <c r="DSA15" s="456"/>
      <c r="DSB15" s="456"/>
      <c r="DSC15" s="456"/>
      <c r="DSD15" s="456"/>
      <c r="DSE15" s="456"/>
      <c r="DSF15" s="456"/>
      <c r="DSG15" s="456"/>
      <c r="DSH15" s="456"/>
      <c r="DSI15" s="456"/>
      <c r="DSJ15" s="456"/>
      <c r="DSK15" s="456"/>
      <c r="DSL15" s="456"/>
      <c r="DSM15" s="456"/>
      <c r="DSN15" s="456"/>
      <c r="DSO15" s="456"/>
      <c r="DSP15" s="456"/>
      <c r="DSQ15" s="456"/>
      <c r="DSR15" s="456"/>
      <c r="DSS15" s="456"/>
      <c r="DST15" s="456"/>
      <c r="DSU15" s="456"/>
      <c r="DSV15" s="456"/>
      <c r="DSW15" s="456"/>
      <c r="DSX15" s="456"/>
      <c r="DSY15" s="456"/>
      <c r="DSZ15" s="456"/>
      <c r="DTA15" s="456"/>
      <c r="DTB15" s="456"/>
      <c r="DTC15" s="456"/>
      <c r="DTD15" s="456"/>
      <c r="DTE15" s="456"/>
      <c r="DTF15" s="456"/>
      <c r="DTG15" s="456"/>
      <c r="DTH15" s="456"/>
      <c r="DTI15" s="456"/>
      <c r="DTJ15" s="456"/>
      <c r="DTK15" s="456"/>
      <c r="DTL15" s="456"/>
      <c r="DTM15" s="456"/>
      <c r="DTN15" s="456"/>
      <c r="DTO15" s="456"/>
      <c r="DTP15" s="456"/>
      <c r="DTQ15" s="456"/>
      <c r="DTR15" s="456"/>
      <c r="DTS15" s="456"/>
      <c r="DTT15" s="456"/>
      <c r="DTU15" s="456"/>
      <c r="DTV15" s="456"/>
      <c r="DTW15" s="456"/>
      <c r="DTX15" s="456"/>
      <c r="DTY15" s="456"/>
      <c r="DTZ15" s="456"/>
      <c r="DUA15" s="456"/>
      <c r="DUB15" s="456"/>
      <c r="DUC15" s="456"/>
      <c r="DUD15" s="456"/>
      <c r="DUE15" s="456"/>
      <c r="DUF15" s="456"/>
      <c r="DUG15" s="456"/>
      <c r="DUH15" s="456"/>
      <c r="DUI15" s="456"/>
      <c r="DUJ15" s="456"/>
      <c r="DUK15" s="456"/>
      <c r="DUL15" s="456"/>
      <c r="DUM15" s="456"/>
      <c r="DUN15" s="456"/>
      <c r="DUO15" s="456"/>
      <c r="DUP15" s="456"/>
      <c r="DUQ15" s="456"/>
      <c r="DUR15" s="456"/>
      <c r="DUS15" s="456"/>
      <c r="DUT15" s="456"/>
      <c r="DUU15" s="456"/>
      <c r="DUV15" s="456"/>
      <c r="DUW15" s="456"/>
      <c r="DUX15" s="456"/>
      <c r="DUY15" s="456"/>
      <c r="DUZ15" s="456"/>
      <c r="DVA15" s="456"/>
      <c r="DVB15" s="456"/>
      <c r="DVC15" s="456"/>
      <c r="DVD15" s="456"/>
      <c r="DVE15" s="456"/>
      <c r="DVF15" s="456"/>
      <c r="DVG15" s="456"/>
      <c r="DVH15" s="456"/>
      <c r="DVI15" s="456"/>
      <c r="DVJ15" s="456"/>
      <c r="DVK15" s="456"/>
      <c r="DVL15" s="456"/>
      <c r="DVM15" s="456"/>
      <c r="DVN15" s="456"/>
      <c r="DVO15" s="456"/>
      <c r="DVP15" s="456"/>
      <c r="DVQ15" s="456"/>
      <c r="DVR15" s="456"/>
      <c r="DVS15" s="456"/>
      <c r="DVT15" s="456"/>
      <c r="DVU15" s="456"/>
      <c r="DVV15" s="456"/>
      <c r="DVW15" s="456"/>
      <c r="DVX15" s="456"/>
      <c r="DVY15" s="456"/>
      <c r="DVZ15" s="456"/>
      <c r="DWA15" s="456"/>
      <c r="DWB15" s="456"/>
      <c r="DWC15" s="456"/>
      <c r="DWD15" s="456"/>
      <c r="DWE15" s="456"/>
      <c r="DWF15" s="456"/>
      <c r="DWG15" s="456"/>
      <c r="DWH15" s="456"/>
      <c r="DWI15" s="456"/>
      <c r="DWJ15" s="456"/>
      <c r="DWK15" s="456"/>
      <c r="DWL15" s="456"/>
      <c r="DWM15" s="456"/>
      <c r="DWN15" s="456"/>
      <c r="DWO15" s="456"/>
      <c r="DWP15" s="456"/>
      <c r="DWQ15" s="456"/>
      <c r="DWR15" s="456"/>
      <c r="DWS15" s="456"/>
      <c r="DWT15" s="456"/>
      <c r="DWU15" s="456"/>
      <c r="DWV15" s="456"/>
      <c r="DWW15" s="456"/>
      <c r="DWX15" s="456"/>
      <c r="DWY15" s="456"/>
      <c r="DWZ15" s="456"/>
      <c r="DXA15" s="456"/>
      <c r="DXB15" s="456"/>
      <c r="DXC15" s="456"/>
      <c r="DXD15" s="456"/>
      <c r="DXE15" s="456"/>
      <c r="DXF15" s="456"/>
      <c r="DXG15" s="456"/>
      <c r="DXH15" s="456"/>
      <c r="DXI15" s="456"/>
      <c r="DXJ15" s="456"/>
      <c r="DXK15" s="456"/>
      <c r="DXL15" s="456"/>
      <c r="DXM15" s="456"/>
      <c r="DXN15" s="456"/>
      <c r="DXO15" s="456"/>
      <c r="DXP15" s="456"/>
      <c r="DXQ15" s="456"/>
      <c r="DXR15" s="456"/>
      <c r="DXS15" s="456"/>
      <c r="DXT15" s="456"/>
      <c r="DXU15" s="456"/>
      <c r="DXV15" s="456"/>
      <c r="DXW15" s="456"/>
      <c r="DXX15" s="456"/>
      <c r="DXY15" s="456"/>
      <c r="DXZ15" s="456"/>
      <c r="DYA15" s="456"/>
      <c r="DYB15" s="456"/>
      <c r="DYC15" s="456"/>
      <c r="DYD15" s="456"/>
      <c r="DYE15" s="456"/>
      <c r="DYF15" s="456"/>
      <c r="DYG15" s="456"/>
      <c r="DYH15" s="456"/>
      <c r="DYI15" s="456"/>
      <c r="DYJ15" s="456"/>
      <c r="DYK15" s="456"/>
      <c r="DYL15" s="456"/>
      <c r="DYM15" s="456"/>
      <c r="DYN15" s="456"/>
      <c r="DYO15" s="456"/>
      <c r="DYP15" s="456"/>
      <c r="DYQ15" s="456"/>
      <c r="DYR15" s="456"/>
      <c r="DYS15" s="456"/>
      <c r="DYT15" s="456"/>
      <c r="DYU15" s="456"/>
      <c r="DYV15" s="456"/>
      <c r="DYW15" s="456"/>
      <c r="DYX15" s="456"/>
      <c r="DYY15" s="456"/>
      <c r="DYZ15" s="456"/>
      <c r="DZA15" s="456"/>
      <c r="DZB15" s="456"/>
      <c r="DZC15" s="456"/>
      <c r="DZD15" s="456"/>
      <c r="DZE15" s="456"/>
      <c r="DZF15" s="456"/>
      <c r="DZG15" s="456"/>
      <c r="DZH15" s="456"/>
      <c r="DZI15" s="456"/>
      <c r="DZJ15" s="456"/>
      <c r="DZK15" s="456"/>
      <c r="DZL15" s="456"/>
      <c r="DZM15" s="456"/>
      <c r="DZN15" s="456"/>
      <c r="DZO15" s="456"/>
      <c r="DZP15" s="456"/>
      <c r="DZQ15" s="456"/>
      <c r="DZR15" s="456"/>
      <c r="DZS15" s="456"/>
      <c r="DZT15" s="456"/>
      <c r="DZU15" s="456"/>
      <c r="DZV15" s="456"/>
      <c r="DZW15" s="456"/>
      <c r="DZX15" s="456"/>
      <c r="DZY15" s="456"/>
      <c r="DZZ15" s="456"/>
      <c r="EAA15" s="456"/>
      <c r="EAB15" s="456"/>
      <c r="EAC15" s="456"/>
      <c r="EAD15" s="456"/>
      <c r="EAE15" s="456"/>
      <c r="EAF15" s="456"/>
      <c r="EAG15" s="456"/>
      <c r="EAH15" s="456"/>
      <c r="EAI15" s="456"/>
      <c r="EAJ15" s="456"/>
      <c r="EAK15" s="456"/>
      <c r="EAL15" s="456"/>
      <c r="EAM15" s="456"/>
      <c r="EAN15" s="456"/>
      <c r="EAO15" s="456"/>
      <c r="EAP15" s="456"/>
      <c r="EAQ15" s="456"/>
      <c r="EAR15" s="456"/>
      <c r="EAS15" s="456"/>
      <c r="EAT15" s="456"/>
      <c r="EAU15" s="456"/>
      <c r="EAV15" s="456"/>
      <c r="EAW15" s="456"/>
      <c r="EAX15" s="456"/>
      <c r="EAY15" s="456"/>
      <c r="EAZ15" s="456"/>
      <c r="EBA15" s="456"/>
      <c r="EBB15" s="456"/>
      <c r="EBC15" s="456"/>
      <c r="EBD15" s="456"/>
      <c r="EBE15" s="456"/>
      <c r="EBF15" s="456"/>
      <c r="EBG15" s="456"/>
      <c r="EBH15" s="456"/>
      <c r="EBI15" s="456"/>
      <c r="EBJ15" s="456"/>
      <c r="EBK15" s="456"/>
      <c r="EBL15" s="456"/>
      <c r="EBM15" s="456"/>
      <c r="EBN15" s="456"/>
      <c r="EBO15" s="456"/>
      <c r="EBP15" s="456"/>
      <c r="EBQ15" s="456"/>
      <c r="EBR15" s="456"/>
      <c r="EBS15" s="456"/>
      <c r="EBT15" s="456"/>
      <c r="EBU15" s="456"/>
      <c r="EBV15" s="456"/>
      <c r="EBW15" s="456"/>
      <c r="EBX15" s="456"/>
      <c r="EBY15" s="456"/>
      <c r="EBZ15" s="456"/>
      <c r="ECA15" s="456"/>
      <c r="ECB15" s="456"/>
      <c r="ECC15" s="456"/>
      <c r="ECD15" s="456"/>
      <c r="ECE15" s="456"/>
      <c r="ECF15" s="456"/>
      <c r="ECG15" s="456"/>
      <c r="ECH15" s="456"/>
      <c r="ECI15" s="456"/>
      <c r="ECJ15" s="456"/>
      <c r="ECK15" s="456"/>
      <c r="ECL15" s="456"/>
      <c r="ECM15" s="456"/>
      <c r="ECN15" s="456"/>
      <c r="ECO15" s="456"/>
      <c r="ECP15" s="456"/>
      <c r="ECQ15" s="456"/>
      <c r="ECR15" s="456"/>
      <c r="ECS15" s="456"/>
      <c r="ECT15" s="456"/>
      <c r="ECU15" s="456"/>
      <c r="ECV15" s="456"/>
      <c r="ECW15" s="456"/>
      <c r="ECX15" s="456"/>
      <c r="ECY15" s="456"/>
      <c r="ECZ15" s="456"/>
      <c r="EDA15" s="456"/>
      <c r="EDB15" s="456"/>
      <c r="EDC15" s="456"/>
      <c r="EDD15" s="456"/>
      <c r="EDE15" s="456"/>
      <c r="EDF15" s="456"/>
      <c r="EDG15" s="456"/>
      <c r="EDH15" s="456"/>
      <c r="EDI15" s="456"/>
      <c r="EDJ15" s="456"/>
      <c r="EDK15" s="456"/>
      <c r="EDL15" s="456"/>
      <c r="EDM15" s="456"/>
      <c r="EDN15" s="456"/>
      <c r="EDO15" s="456"/>
      <c r="EDP15" s="456"/>
      <c r="EDQ15" s="456"/>
      <c r="EDR15" s="456"/>
      <c r="EDS15" s="456"/>
      <c r="EDT15" s="456"/>
      <c r="EDU15" s="456"/>
      <c r="EDV15" s="456"/>
      <c r="EDW15" s="456"/>
      <c r="EDX15" s="456"/>
      <c r="EDY15" s="456"/>
      <c r="EDZ15" s="456"/>
      <c r="EEA15" s="456"/>
      <c r="EEB15" s="456"/>
      <c r="EEC15" s="456"/>
      <c r="EED15" s="456"/>
      <c r="EEE15" s="456"/>
      <c r="EEF15" s="456"/>
      <c r="EEG15" s="456"/>
      <c r="EEH15" s="456"/>
      <c r="EEI15" s="456"/>
      <c r="EEJ15" s="456"/>
      <c r="EEK15" s="456"/>
      <c r="EEL15" s="456"/>
      <c r="EEM15" s="456"/>
      <c r="EEN15" s="456"/>
      <c r="EEO15" s="456"/>
      <c r="EEP15" s="456"/>
      <c r="EEQ15" s="456"/>
      <c r="EER15" s="456"/>
      <c r="EES15" s="456"/>
      <c r="EET15" s="456"/>
      <c r="EEU15" s="456"/>
      <c r="EEV15" s="456"/>
      <c r="EEW15" s="456"/>
      <c r="EEX15" s="456"/>
      <c r="EEY15" s="456"/>
      <c r="EEZ15" s="456"/>
      <c r="EFA15" s="456"/>
      <c r="EFB15" s="456"/>
      <c r="EFC15" s="456"/>
      <c r="EFD15" s="456"/>
      <c r="EFE15" s="456"/>
      <c r="EFF15" s="456"/>
      <c r="EFG15" s="456"/>
      <c r="EFH15" s="456"/>
      <c r="EFI15" s="456"/>
      <c r="EFJ15" s="456"/>
      <c r="EFK15" s="456"/>
      <c r="EFL15" s="456"/>
      <c r="EFM15" s="456"/>
      <c r="EFN15" s="456"/>
      <c r="EFO15" s="456"/>
      <c r="EFP15" s="456"/>
      <c r="EFQ15" s="456"/>
      <c r="EFR15" s="456"/>
      <c r="EFS15" s="456"/>
      <c r="EFT15" s="456"/>
      <c r="EFU15" s="456"/>
      <c r="EFV15" s="456"/>
      <c r="EFW15" s="456"/>
      <c r="EFX15" s="456"/>
      <c r="EFY15" s="456"/>
      <c r="EFZ15" s="456"/>
      <c r="EGA15" s="456"/>
      <c r="EGB15" s="456"/>
      <c r="EGC15" s="456"/>
      <c r="EGD15" s="456"/>
      <c r="EGE15" s="456"/>
      <c r="EGF15" s="456"/>
      <c r="EGG15" s="456"/>
      <c r="EGH15" s="456"/>
      <c r="EGI15" s="456"/>
      <c r="EGJ15" s="456"/>
      <c r="EGK15" s="456"/>
      <c r="EGL15" s="456"/>
      <c r="EGM15" s="456"/>
      <c r="EGN15" s="456"/>
      <c r="EGO15" s="456"/>
      <c r="EGP15" s="456"/>
      <c r="EGQ15" s="456"/>
      <c r="EGR15" s="456"/>
      <c r="EGS15" s="456"/>
      <c r="EGT15" s="456"/>
      <c r="EGU15" s="456"/>
      <c r="EGV15" s="456"/>
      <c r="EGW15" s="456"/>
      <c r="EGX15" s="456"/>
      <c r="EGY15" s="456"/>
      <c r="EGZ15" s="456"/>
      <c r="EHA15" s="456"/>
      <c r="EHB15" s="456"/>
      <c r="EHC15" s="456"/>
      <c r="EHD15" s="456"/>
      <c r="EHE15" s="456"/>
      <c r="EHF15" s="456"/>
      <c r="EHG15" s="456"/>
      <c r="EHH15" s="456"/>
      <c r="EHI15" s="456"/>
      <c r="EHJ15" s="456"/>
      <c r="EHK15" s="456"/>
      <c r="EHL15" s="456"/>
      <c r="EHM15" s="456"/>
      <c r="EHN15" s="456"/>
      <c r="EHO15" s="456"/>
      <c r="EHP15" s="456"/>
      <c r="EHQ15" s="456"/>
      <c r="EHR15" s="456"/>
      <c r="EHS15" s="456"/>
      <c r="EHT15" s="456"/>
      <c r="EHU15" s="456"/>
      <c r="EHV15" s="456"/>
      <c r="EHW15" s="456"/>
      <c r="EHX15" s="456"/>
      <c r="EHY15" s="456"/>
      <c r="EHZ15" s="456"/>
      <c r="EIA15" s="456"/>
      <c r="EIB15" s="456"/>
      <c r="EIC15" s="456"/>
      <c r="EID15" s="456"/>
      <c r="EIE15" s="456"/>
      <c r="EIF15" s="456"/>
      <c r="EIG15" s="456"/>
      <c r="EIH15" s="456"/>
      <c r="EII15" s="456"/>
      <c r="EIJ15" s="456"/>
      <c r="EIK15" s="456"/>
      <c r="EIL15" s="456"/>
      <c r="EIM15" s="456"/>
      <c r="EIN15" s="456"/>
      <c r="EIO15" s="456"/>
      <c r="EIP15" s="456"/>
      <c r="EIQ15" s="456"/>
      <c r="EIR15" s="456"/>
      <c r="EIS15" s="456"/>
      <c r="EIT15" s="456"/>
      <c r="EIU15" s="456"/>
      <c r="EIV15" s="456"/>
      <c r="EIW15" s="456"/>
      <c r="EIX15" s="456"/>
      <c r="EIY15" s="456"/>
      <c r="EIZ15" s="456"/>
      <c r="EJA15" s="456"/>
      <c r="EJB15" s="456"/>
      <c r="EJC15" s="456"/>
      <c r="EJD15" s="456"/>
      <c r="EJE15" s="456"/>
      <c r="EJF15" s="456"/>
      <c r="EJG15" s="456"/>
      <c r="EJH15" s="456"/>
      <c r="EJI15" s="456"/>
      <c r="EJJ15" s="456"/>
      <c r="EJK15" s="456"/>
      <c r="EJL15" s="456"/>
      <c r="EJM15" s="456"/>
      <c r="EJN15" s="456"/>
      <c r="EJO15" s="456"/>
      <c r="EJP15" s="456"/>
      <c r="EJQ15" s="456"/>
      <c r="EJR15" s="456"/>
      <c r="EJS15" s="456"/>
      <c r="EJT15" s="456"/>
      <c r="EJU15" s="456"/>
      <c r="EJV15" s="456"/>
      <c r="EJW15" s="456"/>
      <c r="EJX15" s="456"/>
      <c r="EJY15" s="456"/>
      <c r="EJZ15" s="456"/>
      <c r="EKA15" s="456"/>
      <c r="EKB15" s="456"/>
      <c r="EKC15" s="456"/>
      <c r="EKD15" s="456"/>
      <c r="EKE15" s="456"/>
      <c r="EKF15" s="456"/>
      <c r="EKG15" s="456"/>
      <c r="EKH15" s="456"/>
      <c r="EKI15" s="456"/>
      <c r="EKJ15" s="456"/>
      <c r="EKK15" s="456"/>
      <c r="EKL15" s="456"/>
      <c r="EKM15" s="456"/>
      <c r="EKN15" s="456"/>
      <c r="EKO15" s="456"/>
      <c r="EKP15" s="456"/>
      <c r="EKQ15" s="456"/>
      <c r="EKR15" s="456"/>
      <c r="EKS15" s="456"/>
      <c r="EKT15" s="456"/>
      <c r="EKU15" s="456"/>
      <c r="EKV15" s="456"/>
      <c r="EKW15" s="456"/>
      <c r="EKX15" s="456"/>
      <c r="EKY15" s="456"/>
      <c r="EKZ15" s="456"/>
      <c r="ELA15" s="456"/>
      <c r="ELB15" s="456"/>
      <c r="ELC15" s="456"/>
      <c r="ELD15" s="456"/>
      <c r="ELE15" s="456"/>
      <c r="ELF15" s="456"/>
      <c r="ELG15" s="456"/>
      <c r="ELH15" s="456"/>
      <c r="ELI15" s="456"/>
      <c r="ELJ15" s="456"/>
      <c r="ELK15" s="456"/>
      <c r="ELL15" s="456"/>
      <c r="ELM15" s="456"/>
      <c r="ELN15" s="456"/>
      <c r="ELO15" s="456"/>
      <c r="ELP15" s="456"/>
      <c r="ELQ15" s="456"/>
      <c r="ELR15" s="456"/>
      <c r="ELS15" s="456"/>
      <c r="ELT15" s="456"/>
      <c r="ELU15" s="456"/>
      <c r="ELV15" s="456"/>
      <c r="ELW15" s="456"/>
      <c r="ELX15" s="456"/>
      <c r="ELY15" s="456"/>
      <c r="ELZ15" s="456"/>
      <c r="EMA15" s="456"/>
      <c r="EMB15" s="456"/>
      <c r="EMC15" s="456"/>
      <c r="EMD15" s="456"/>
      <c r="EME15" s="456"/>
      <c r="EMF15" s="456"/>
      <c r="EMG15" s="456"/>
      <c r="EMH15" s="456"/>
      <c r="EMI15" s="456"/>
      <c r="EMJ15" s="456"/>
      <c r="EMK15" s="456"/>
      <c r="EML15" s="456"/>
      <c r="EMM15" s="456"/>
      <c r="EMN15" s="456"/>
      <c r="EMO15" s="456"/>
      <c r="EMP15" s="456"/>
      <c r="EMQ15" s="456"/>
      <c r="EMR15" s="456"/>
      <c r="EMS15" s="456"/>
      <c r="EMT15" s="456"/>
      <c r="EMU15" s="456"/>
      <c r="EMV15" s="456"/>
      <c r="EMW15" s="456"/>
      <c r="EMX15" s="456"/>
      <c r="EMY15" s="456"/>
      <c r="EMZ15" s="456"/>
      <c r="ENA15" s="456"/>
      <c r="ENB15" s="456"/>
      <c r="ENC15" s="456"/>
      <c r="END15" s="456"/>
      <c r="ENE15" s="456"/>
      <c r="ENF15" s="456"/>
      <c r="ENG15" s="456"/>
      <c r="ENH15" s="456"/>
      <c r="ENI15" s="456"/>
      <c r="ENJ15" s="456"/>
      <c r="ENK15" s="456"/>
      <c r="ENL15" s="456"/>
      <c r="ENM15" s="456"/>
      <c r="ENN15" s="456"/>
      <c r="ENO15" s="456"/>
      <c r="ENP15" s="456"/>
      <c r="ENQ15" s="456"/>
      <c r="ENR15" s="456"/>
      <c r="ENS15" s="456"/>
      <c r="ENT15" s="456"/>
      <c r="ENU15" s="456"/>
      <c r="ENV15" s="456"/>
      <c r="ENW15" s="456"/>
      <c r="ENX15" s="456"/>
      <c r="ENY15" s="456"/>
      <c r="ENZ15" s="456"/>
      <c r="EOA15" s="456"/>
      <c r="EOB15" s="456"/>
      <c r="EOC15" s="456"/>
      <c r="EOD15" s="456"/>
      <c r="EOE15" s="456"/>
      <c r="EOF15" s="456"/>
      <c r="EOG15" s="456"/>
      <c r="EOH15" s="456"/>
      <c r="EOI15" s="456"/>
      <c r="EOJ15" s="456"/>
      <c r="EOK15" s="456"/>
      <c r="EOL15" s="456"/>
      <c r="EOM15" s="456"/>
      <c r="EON15" s="456"/>
      <c r="EOO15" s="456"/>
      <c r="EOP15" s="456"/>
      <c r="EOQ15" s="456"/>
      <c r="EOR15" s="456"/>
      <c r="EOS15" s="456"/>
      <c r="EOT15" s="456"/>
      <c r="EOU15" s="456"/>
      <c r="EOV15" s="456"/>
      <c r="EOW15" s="456"/>
      <c r="EOX15" s="456"/>
      <c r="EOY15" s="456"/>
      <c r="EOZ15" s="456"/>
      <c r="EPA15" s="456"/>
      <c r="EPB15" s="456"/>
      <c r="EPC15" s="456"/>
      <c r="EPD15" s="456"/>
      <c r="EPE15" s="456"/>
      <c r="EPF15" s="456"/>
      <c r="EPG15" s="456"/>
      <c r="EPH15" s="456"/>
      <c r="EPI15" s="456"/>
      <c r="EPJ15" s="456"/>
      <c r="EPK15" s="456"/>
      <c r="EPL15" s="456"/>
      <c r="EPM15" s="456"/>
      <c r="EPN15" s="456"/>
      <c r="EPO15" s="456"/>
      <c r="EPP15" s="456"/>
      <c r="EPQ15" s="456"/>
      <c r="EPR15" s="456"/>
      <c r="EPS15" s="456"/>
      <c r="EPT15" s="456"/>
      <c r="EPU15" s="456"/>
      <c r="EPV15" s="456"/>
      <c r="EPW15" s="456"/>
      <c r="EPX15" s="456"/>
      <c r="EPY15" s="456"/>
      <c r="EPZ15" s="456"/>
      <c r="EQA15" s="456"/>
      <c r="EQB15" s="456"/>
      <c r="EQC15" s="456"/>
      <c r="EQD15" s="456"/>
      <c r="EQE15" s="456"/>
      <c r="EQF15" s="456"/>
      <c r="EQG15" s="456"/>
      <c r="EQH15" s="456"/>
      <c r="EQI15" s="456"/>
      <c r="EQJ15" s="456"/>
      <c r="EQK15" s="456"/>
      <c r="EQL15" s="456"/>
      <c r="EQM15" s="456"/>
      <c r="EQN15" s="456"/>
      <c r="EQO15" s="456"/>
      <c r="EQP15" s="456"/>
      <c r="EQQ15" s="456"/>
      <c r="EQR15" s="456"/>
      <c r="EQS15" s="456"/>
      <c r="EQT15" s="456"/>
      <c r="EQU15" s="456"/>
      <c r="EQV15" s="456"/>
      <c r="EQW15" s="456"/>
      <c r="EQX15" s="456"/>
      <c r="EQY15" s="456"/>
      <c r="EQZ15" s="456"/>
      <c r="ERA15" s="456"/>
      <c r="ERB15" s="456"/>
      <c r="ERC15" s="456"/>
      <c r="ERD15" s="456"/>
      <c r="ERE15" s="456"/>
      <c r="ERF15" s="456"/>
      <c r="ERG15" s="456"/>
      <c r="ERH15" s="456"/>
      <c r="ERI15" s="456"/>
      <c r="ERJ15" s="456"/>
      <c r="ERK15" s="456"/>
      <c r="ERL15" s="456"/>
      <c r="ERM15" s="456"/>
      <c r="ERN15" s="456"/>
      <c r="ERO15" s="456"/>
      <c r="ERP15" s="456"/>
      <c r="ERQ15" s="456"/>
      <c r="ERR15" s="456"/>
      <c r="ERS15" s="456"/>
      <c r="ERT15" s="456"/>
      <c r="ERU15" s="456"/>
      <c r="ERV15" s="456"/>
      <c r="ERW15" s="456"/>
      <c r="ERX15" s="456"/>
      <c r="ERY15" s="456"/>
      <c r="ERZ15" s="456"/>
      <c r="ESA15" s="456"/>
      <c r="ESB15" s="456"/>
      <c r="ESC15" s="456"/>
      <c r="ESD15" s="456"/>
      <c r="ESE15" s="456"/>
      <c r="ESF15" s="456"/>
      <c r="ESG15" s="456"/>
      <c r="ESH15" s="456"/>
      <c r="ESI15" s="456"/>
      <c r="ESJ15" s="456"/>
      <c r="ESK15" s="456"/>
      <c r="ESL15" s="456"/>
      <c r="ESM15" s="456"/>
      <c r="ESN15" s="456"/>
      <c r="ESO15" s="456"/>
      <c r="ESP15" s="456"/>
      <c r="ESQ15" s="456"/>
      <c r="ESR15" s="456"/>
      <c r="ESS15" s="456"/>
      <c r="EST15" s="456"/>
      <c r="ESU15" s="456"/>
      <c r="ESV15" s="456"/>
      <c r="ESW15" s="456"/>
      <c r="ESX15" s="456"/>
      <c r="ESY15" s="456"/>
      <c r="ESZ15" s="456"/>
      <c r="ETA15" s="456"/>
      <c r="ETB15" s="456"/>
      <c r="ETC15" s="456"/>
      <c r="ETD15" s="456"/>
      <c r="ETE15" s="456"/>
      <c r="ETF15" s="456"/>
      <c r="ETG15" s="456"/>
      <c r="ETH15" s="456"/>
      <c r="ETI15" s="456"/>
      <c r="ETJ15" s="456"/>
      <c r="ETK15" s="456"/>
      <c r="ETL15" s="456"/>
      <c r="ETM15" s="456"/>
      <c r="ETN15" s="456"/>
      <c r="ETO15" s="456"/>
      <c r="ETP15" s="456"/>
      <c r="ETQ15" s="456"/>
      <c r="ETR15" s="456"/>
      <c r="ETS15" s="456"/>
      <c r="ETT15" s="456"/>
      <c r="ETU15" s="456"/>
      <c r="ETV15" s="456"/>
      <c r="ETW15" s="456"/>
      <c r="ETX15" s="456"/>
      <c r="ETY15" s="456"/>
      <c r="ETZ15" s="456"/>
      <c r="EUA15" s="456"/>
      <c r="EUB15" s="456"/>
      <c r="EUC15" s="456"/>
      <c r="EUD15" s="456"/>
      <c r="EUE15" s="456"/>
      <c r="EUF15" s="456"/>
      <c r="EUG15" s="456"/>
      <c r="EUH15" s="456"/>
      <c r="EUI15" s="456"/>
      <c r="EUJ15" s="456"/>
      <c r="EUK15" s="456"/>
      <c r="EUL15" s="456"/>
      <c r="EUM15" s="456"/>
      <c r="EUN15" s="456"/>
      <c r="EUO15" s="456"/>
      <c r="EUP15" s="456"/>
      <c r="EUQ15" s="456"/>
      <c r="EUR15" s="456"/>
      <c r="EUS15" s="456"/>
      <c r="EUT15" s="456"/>
      <c r="EUU15" s="456"/>
      <c r="EUV15" s="456"/>
      <c r="EUW15" s="456"/>
      <c r="EUX15" s="456"/>
      <c r="EUY15" s="456"/>
      <c r="EUZ15" s="456"/>
      <c r="EVA15" s="456"/>
      <c r="EVB15" s="456"/>
      <c r="EVC15" s="456"/>
      <c r="EVD15" s="456"/>
      <c r="EVE15" s="456"/>
      <c r="EVF15" s="456"/>
      <c r="EVG15" s="456"/>
      <c r="EVH15" s="456"/>
      <c r="EVI15" s="456"/>
      <c r="EVJ15" s="456"/>
      <c r="EVK15" s="456"/>
      <c r="EVL15" s="456"/>
      <c r="EVM15" s="456"/>
      <c r="EVN15" s="456"/>
      <c r="EVO15" s="456"/>
      <c r="EVP15" s="456"/>
      <c r="EVQ15" s="456"/>
      <c r="EVR15" s="456"/>
      <c r="EVS15" s="456"/>
      <c r="EVT15" s="456"/>
      <c r="EVU15" s="456"/>
      <c r="EVV15" s="456"/>
      <c r="EVW15" s="456"/>
      <c r="EVX15" s="456"/>
      <c r="EVY15" s="456"/>
      <c r="EVZ15" s="456"/>
      <c r="EWA15" s="456"/>
      <c r="EWB15" s="456"/>
      <c r="EWC15" s="456"/>
      <c r="EWD15" s="456"/>
      <c r="EWE15" s="456"/>
      <c r="EWF15" s="456"/>
      <c r="EWG15" s="456"/>
      <c r="EWH15" s="456"/>
      <c r="EWI15" s="456"/>
      <c r="EWJ15" s="456"/>
      <c r="EWK15" s="456"/>
      <c r="EWL15" s="456"/>
      <c r="EWM15" s="456"/>
      <c r="EWN15" s="456"/>
      <c r="EWO15" s="456"/>
      <c r="EWP15" s="456"/>
      <c r="EWQ15" s="456"/>
      <c r="EWR15" s="456"/>
      <c r="EWS15" s="456"/>
      <c r="EWT15" s="456"/>
      <c r="EWU15" s="456"/>
      <c r="EWV15" s="456"/>
      <c r="EWW15" s="456"/>
      <c r="EWX15" s="456"/>
      <c r="EWY15" s="456"/>
      <c r="EWZ15" s="456"/>
      <c r="EXA15" s="456"/>
      <c r="EXB15" s="456"/>
      <c r="EXC15" s="456"/>
      <c r="EXD15" s="456"/>
      <c r="EXE15" s="456"/>
      <c r="EXF15" s="456"/>
      <c r="EXG15" s="456"/>
      <c r="EXH15" s="456"/>
      <c r="EXI15" s="456"/>
      <c r="EXJ15" s="456"/>
      <c r="EXK15" s="456"/>
      <c r="EXL15" s="456"/>
      <c r="EXM15" s="456"/>
      <c r="EXN15" s="456"/>
      <c r="EXO15" s="456"/>
      <c r="EXP15" s="456"/>
      <c r="EXQ15" s="456"/>
      <c r="EXR15" s="456"/>
      <c r="EXS15" s="456"/>
      <c r="EXT15" s="456"/>
      <c r="EXU15" s="456"/>
      <c r="EXV15" s="456"/>
      <c r="EXW15" s="456"/>
      <c r="EXX15" s="456"/>
      <c r="EXY15" s="456"/>
      <c r="EXZ15" s="456"/>
      <c r="EYA15" s="456"/>
      <c r="EYB15" s="456"/>
      <c r="EYC15" s="456"/>
      <c r="EYD15" s="456"/>
      <c r="EYE15" s="456"/>
      <c r="EYF15" s="456"/>
      <c r="EYG15" s="456"/>
      <c r="EYH15" s="456"/>
      <c r="EYI15" s="456"/>
      <c r="EYJ15" s="456"/>
      <c r="EYK15" s="456"/>
      <c r="EYL15" s="456"/>
      <c r="EYM15" s="456"/>
      <c r="EYN15" s="456"/>
      <c r="EYO15" s="456"/>
      <c r="EYP15" s="456"/>
      <c r="EYQ15" s="456"/>
      <c r="EYR15" s="456"/>
      <c r="EYS15" s="456"/>
      <c r="EYT15" s="456"/>
      <c r="EYU15" s="456"/>
      <c r="EYV15" s="456"/>
      <c r="EYW15" s="456"/>
      <c r="EYX15" s="456"/>
      <c r="EYY15" s="456"/>
      <c r="EYZ15" s="456"/>
      <c r="EZA15" s="456"/>
      <c r="EZB15" s="456"/>
      <c r="EZC15" s="456"/>
      <c r="EZD15" s="456"/>
      <c r="EZE15" s="456"/>
      <c r="EZF15" s="456"/>
      <c r="EZG15" s="456"/>
      <c r="EZH15" s="456"/>
      <c r="EZI15" s="456"/>
      <c r="EZJ15" s="456"/>
      <c r="EZK15" s="456"/>
      <c r="EZL15" s="456"/>
      <c r="EZM15" s="456"/>
      <c r="EZN15" s="456"/>
      <c r="EZO15" s="456"/>
      <c r="EZP15" s="456"/>
      <c r="EZQ15" s="456"/>
      <c r="EZR15" s="456"/>
      <c r="EZS15" s="456"/>
      <c r="EZT15" s="456"/>
      <c r="EZU15" s="456"/>
      <c r="EZV15" s="456"/>
      <c r="EZW15" s="456"/>
      <c r="EZX15" s="456"/>
      <c r="EZY15" s="456"/>
      <c r="EZZ15" s="456"/>
      <c r="FAA15" s="456"/>
      <c r="FAB15" s="456"/>
      <c r="FAC15" s="456"/>
      <c r="FAD15" s="456"/>
      <c r="FAE15" s="456"/>
      <c r="FAF15" s="456"/>
      <c r="FAG15" s="456"/>
      <c r="FAH15" s="456"/>
      <c r="FAI15" s="456"/>
      <c r="FAJ15" s="456"/>
      <c r="FAK15" s="456"/>
      <c r="FAL15" s="456"/>
      <c r="FAM15" s="456"/>
      <c r="FAN15" s="456"/>
      <c r="FAO15" s="456"/>
      <c r="FAP15" s="456"/>
      <c r="FAQ15" s="456"/>
      <c r="FAR15" s="456"/>
      <c r="FAS15" s="456"/>
      <c r="FAT15" s="456"/>
      <c r="FAU15" s="456"/>
      <c r="FAV15" s="456"/>
      <c r="FAW15" s="456"/>
      <c r="FAX15" s="456"/>
      <c r="FAY15" s="456"/>
      <c r="FAZ15" s="456"/>
      <c r="FBA15" s="456"/>
      <c r="FBB15" s="456"/>
      <c r="FBC15" s="456"/>
      <c r="FBD15" s="456"/>
      <c r="FBE15" s="456"/>
      <c r="FBF15" s="456"/>
      <c r="FBG15" s="456"/>
      <c r="FBH15" s="456"/>
      <c r="FBI15" s="456"/>
      <c r="FBJ15" s="456"/>
      <c r="FBK15" s="456"/>
      <c r="FBL15" s="456"/>
      <c r="FBM15" s="456"/>
      <c r="FBN15" s="456"/>
      <c r="FBO15" s="456"/>
      <c r="FBP15" s="456"/>
      <c r="FBQ15" s="456"/>
      <c r="FBR15" s="456"/>
      <c r="FBS15" s="456"/>
      <c r="FBT15" s="456"/>
      <c r="FBU15" s="456"/>
      <c r="FBV15" s="456"/>
      <c r="FBW15" s="456"/>
      <c r="FBX15" s="456"/>
      <c r="FBY15" s="456"/>
      <c r="FBZ15" s="456"/>
      <c r="FCA15" s="456"/>
      <c r="FCB15" s="456"/>
      <c r="FCC15" s="456"/>
      <c r="FCD15" s="456"/>
      <c r="FCE15" s="456"/>
      <c r="FCF15" s="456"/>
      <c r="FCG15" s="456"/>
      <c r="FCH15" s="456"/>
      <c r="FCI15" s="456"/>
      <c r="FCJ15" s="456"/>
      <c r="FCK15" s="456"/>
      <c r="FCL15" s="456"/>
      <c r="FCM15" s="456"/>
      <c r="FCN15" s="456"/>
      <c r="FCO15" s="456"/>
      <c r="FCP15" s="456"/>
      <c r="FCQ15" s="456"/>
      <c r="FCR15" s="456"/>
      <c r="FCS15" s="456"/>
      <c r="FCT15" s="456"/>
      <c r="FCU15" s="456"/>
      <c r="FCV15" s="456"/>
      <c r="FCW15" s="456"/>
      <c r="FCX15" s="456"/>
      <c r="FCY15" s="456"/>
      <c r="FCZ15" s="456"/>
      <c r="FDA15" s="456"/>
      <c r="FDB15" s="456"/>
      <c r="FDC15" s="456"/>
      <c r="FDD15" s="456"/>
      <c r="FDE15" s="456"/>
      <c r="FDF15" s="456"/>
      <c r="FDG15" s="456"/>
      <c r="FDH15" s="456"/>
      <c r="FDI15" s="456"/>
      <c r="FDJ15" s="456"/>
      <c r="FDK15" s="456"/>
      <c r="FDL15" s="456"/>
      <c r="FDM15" s="456"/>
      <c r="FDN15" s="456"/>
      <c r="FDO15" s="456"/>
      <c r="FDP15" s="456"/>
      <c r="FDQ15" s="456"/>
      <c r="FDR15" s="456"/>
      <c r="FDS15" s="456"/>
      <c r="FDT15" s="456"/>
      <c r="FDU15" s="456"/>
      <c r="FDV15" s="456"/>
      <c r="FDW15" s="456"/>
      <c r="FDX15" s="456"/>
      <c r="FDY15" s="456"/>
      <c r="FDZ15" s="456"/>
      <c r="FEA15" s="456"/>
      <c r="FEB15" s="456"/>
      <c r="FEC15" s="456"/>
      <c r="FED15" s="456"/>
      <c r="FEE15" s="456"/>
      <c r="FEF15" s="456"/>
      <c r="FEG15" s="456"/>
      <c r="FEH15" s="456"/>
      <c r="FEI15" s="456"/>
      <c r="FEJ15" s="456"/>
      <c r="FEK15" s="456"/>
      <c r="FEL15" s="456"/>
      <c r="FEM15" s="456"/>
      <c r="FEN15" s="456"/>
      <c r="FEO15" s="456"/>
      <c r="FEP15" s="456"/>
      <c r="FEQ15" s="456"/>
      <c r="FER15" s="456"/>
      <c r="FES15" s="456"/>
      <c r="FET15" s="456"/>
      <c r="FEU15" s="456"/>
      <c r="FEV15" s="456"/>
      <c r="FEW15" s="456"/>
      <c r="FEX15" s="456"/>
      <c r="FEY15" s="456"/>
      <c r="FEZ15" s="456"/>
      <c r="FFA15" s="456"/>
      <c r="FFB15" s="456"/>
      <c r="FFC15" s="456"/>
      <c r="FFD15" s="456"/>
      <c r="FFE15" s="456"/>
      <c r="FFF15" s="456"/>
      <c r="FFG15" s="456"/>
      <c r="FFH15" s="456"/>
      <c r="FFI15" s="456"/>
      <c r="FFJ15" s="456"/>
      <c r="FFK15" s="456"/>
      <c r="FFL15" s="456"/>
      <c r="FFM15" s="456"/>
      <c r="FFN15" s="456"/>
      <c r="FFO15" s="456"/>
      <c r="FFP15" s="456"/>
      <c r="FFQ15" s="456"/>
      <c r="FFR15" s="456"/>
      <c r="FFS15" s="456"/>
      <c r="FFT15" s="456"/>
      <c r="FFU15" s="456"/>
      <c r="FFV15" s="456"/>
      <c r="FFW15" s="456"/>
      <c r="FFX15" s="456"/>
      <c r="FFY15" s="456"/>
      <c r="FFZ15" s="456"/>
      <c r="FGA15" s="456"/>
      <c r="FGB15" s="456"/>
      <c r="FGC15" s="456"/>
      <c r="FGD15" s="456"/>
      <c r="FGE15" s="456"/>
      <c r="FGF15" s="456"/>
      <c r="FGG15" s="456"/>
      <c r="FGH15" s="456"/>
      <c r="FGI15" s="456"/>
      <c r="FGJ15" s="456"/>
      <c r="FGK15" s="456"/>
      <c r="FGL15" s="456"/>
      <c r="FGM15" s="456"/>
      <c r="FGN15" s="456"/>
      <c r="FGO15" s="456"/>
      <c r="FGP15" s="456"/>
      <c r="FGQ15" s="456"/>
      <c r="FGR15" s="456"/>
      <c r="FGS15" s="456"/>
      <c r="FGT15" s="456"/>
      <c r="FGU15" s="456"/>
      <c r="FGV15" s="456"/>
      <c r="FGW15" s="456"/>
      <c r="FGX15" s="456"/>
      <c r="FGY15" s="456"/>
      <c r="FGZ15" s="456"/>
      <c r="FHA15" s="456"/>
      <c r="FHB15" s="456"/>
      <c r="FHC15" s="456"/>
      <c r="FHD15" s="456"/>
      <c r="FHE15" s="456"/>
      <c r="FHF15" s="456"/>
      <c r="FHG15" s="456"/>
      <c r="FHH15" s="456"/>
      <c r="FHI15" s="456"/>
      <c r="FHJ15" s="456"/>
      <c r="FHK15" s="456"/>
      <c r="FHL15" s="456"/>
      <c r="FHM15" s="456"/>
      <c r="FHN15" s="456"/>
      <c r="FHO15" s="456"/>
      <c r="FHP15" s="456"/>
      <c r="FHQ15" s="456"/>
      <c r="FHR15" s="456"/>
      <c r="FHS15" s="456"/>
      <c r="FHT15" s="456"/>
      <c r="FHU15" s="456"/>
      <c r="FHV15" s="456"/>
      <c r="FHW15" s="456"/>
      <c r="FHX15" s="456"/>
      <c r="FHY15" s="456"/>
      <c r="FHZ15" s="456"/>
      <c r="FIA15" s="456"/>
      <c r="FIB15" s="456"/>
      <c r="FIC15" s="456"/>
      <c r="FID15" s="456"/>
      <c r="FIE15" s="456"/>
      <c r="FIF15" s="456"/>
      <c r="FIG15" s="456"/>
      <c r="FIH15" s="456"/>
      <c r="FII15" s="456"/>
      <c r="FIJ15" s="456"/>
      <c r="FIK15" s="456"/>
      <c r="FIL15" s="456"/>
      <c r="FIM15" s="456"/>
      <c r="FIN15" s="456"/>
      <c r="FIO15" s="456"/>
      <c r="FIP15" s="456"/>
      <c r="FIQ15" s="456"/>
      <c r="FIR15" s="456"/>
      <c r="FIS15" s="456"/>
      <c r="FIT15" s="456"/>
      <c r="FIU15" s="456"/>
      <c r="FIV15" s="456"/>
      <c r="FIW15" s="456"/>
      <c r="FIX15" s="456"/>
      <c r="FIY15" s="456"/>
      <c r="FIZ15" s="456"/>
      <c r="FJA15" s="456"/>
      <c r="FJB15" s="456"/>
      <c r="FJC15" s="456"/>
      <c r="FJD15" s="456"/>
      <c r="FJE15" s="456"/>
      <c r="FJF15" s="456"/>
      <c r="FJG15" s="456"/>
      <c r="FJH15" s="456"/>
      <c r="FJI15" s="456"/>
      <c r="FJJ15" s="456"/>
      <c r="FJK15" s="456"/>
      <c r="FJL15" s="456"/>
      <c r="FJM15" s="456"/>
      <c r="FJN15" s="456"/>
      <c r="FJO15" s="456"/>
      <c r="FJP15" s="456"/>
      <c r="FJQ15" s="456"/>
      <c r="FJR15" s="456"/>
      <c r="FJS15" s="456"/>
      <c r="FJT15" s="456"/>
      <c r="FJU15" s="456"/>
      <c r="FJV15" s="456"/>
      <c r="FJW15" s="456"/>
      <c r="FJX15" s="456"/>
      <c r="FJY15" s="456"/>
      <c r="FJZ15" s="456"/>
      <c r="FKA15" s="456"/>
      <c r="FKB15" s="456"/>
      <c r="FKC15" s="456"/>
      <c r="FKD15" s="456"/>
      <c r="FKE15" s="456"/>
      <c r="FKF15" s="456"/>
      <c r="FKG15" s="456"/>
      <c r="FKH15" s="456"/>
      <c r="FKI15" s="456"/>
      <c r="FKJ15" s="456"/>
      <c r="FKK15" s="456"/>
      <c r="FKL15" s="456"/>
      <c r="FKM15" s="456"/>
      <c r="FKN15" s="456"/>
      <c r="FKO15" s="456"/>
      <c r="FKP15" s="456"/>
      <c r="FKQ15" s="456"/>
      <c r="FKR15" s="456"/>
      <c r="FKS15" s="456"/>
      <c r="FKT15" s="456"/>
      <c r="FKU15" s="456"/>
      <c r="FKV15" s="456"/>
      <c r="FKW15" s="456"/>
      <c r="FKX15" s="456"/>
      <c r="FKY15" s="456"/>
      <c r="FKZ15" s="456"/>
      <c r="FLA15" s="456"/>
      <c r="FLB15" s="456"/>
      <c r="FLC15" s="456"/>
      <c r="FLD15" s="456"/>
      <c r="FLE15" s="456"/>
      <c r="FLF15" s="456"/>
      <c r="FLG15" s="456"/>
      <c r="FLH15" s="456"/>
      <c r="FLI15" s="456"/>
      <c r="FLJ15" s="456"/>
      <c r="FLK15" s="456"/>
      <c r="FLL15" s="456"/>
      <c r="FLM15" s="456"/>
      <c r="FLN15" s="456"/>
      <c r="FLO15" s="456"/>
      <c r="FLP15" s="456"/>
      <c r="FLQ15" s="456"/>
      <c r="FLR15" s="456"/>
      <c r="FLS15" s="456"/>
      <c r="FLT15" s="456"/>
      <c r="FLU15" s="456"/>
      <c r="FLV15" s="456"/>
      <c r="FLW15" s="456"/>
      <c r="FLX15" s="456"/>
      <c r="FLY15" s="456"/>
      <c r="FLZ15" s="456"/>
      <c r="FMA15" s="456"/>
      <c r="FMB15" s="456"/>
      <c r="FMC15" s="456"/>
      <c r="FMD15" s="456"/>
      <c r="FME15" s="456"/>
      <c r="FMF15" s="456"/>
      <c r="FMG15" s="456"/>
      <c r="FMH15" s="456"/>
      <c r="FMI15" s="456"/>
      <c r="FMJ15" s="456"/>
      <c r="FMK15" s="456"/>
      <c r="FML15" s="456"/>
      <c r="FMM15" s="456"/>
      <c r="FMN15" s="456"/>
      <c r="FMO15" s="456"/>
      <c r="FMP15" s="456"/>
      <c r="FMQ15" s="456"/>
      <c r="FMR15" s="456"/>
      <c r="FMS15" s="456"/>
      <c r="FMT15" s="456"/>
      <c r="FMU15" s="456"/>
      <c r="FMV15" s="456"/>
      <c r="FMW15" s="456"/>
      <c r="FMX15" s="456"/>
      <c r="FMY15" s="456"/>
      <c r="FMZ15" s="456"/>
      <c r="FNA15" s="456"/>
      <c r="FNB15" s="456"/>
      <c r="FNC15" s="456"/>
      <c r="FND15" s="456"/>
      <c r="FNE15" s="456"/>
      <c r="FNF15" s="456"/>
      <c r="FNG15" s="456"/>
      <c r="FNH15" s="456"/>
      <c r="FNI15" s="456"/>
      <c r="FNJ15" s="456"/>
      <c r="FNK15" s="456"/>
      <c r="FNL15" s="456"/>
      <c r="FNM15" s="456"/>
      <c r="FNN15" s="456"/>
      <c r="FNO15" s="456"/>
      <c r="FNP15" s="456"/>
      <c r="FNQ15" s="456"/>
      <c r="FNR15" s="456"/>
      <c r="FNS15" s="456"/>
      <c r="FNT15" s="456"/>
      <c r="FNU15" s="456"/>
      <c r="FNV15" s="456"/>
      <c r="FNW15" s="456"/>
      <c r="FNX15" s="456"/>
      <c r="FNY15" s="456"/>
      <c r="FNZ15" s="456"/>
      <c r="FOA15" s="456"/>
      <c r="FOB15" s="456"/>
      <c r="FOC15" s="456"/>
      <c r="FOD15" s="456"/>
      <c r="FOE15" s="456"/>
      <c r="FOF15" s="456"/>
      <c r="FOG15" s="456"/>
      <c r="FOH15" s="456"/>
      <c r="FOI15" s="456"/>
      <c r="FOJ15" s="456"/>
      <c r="FOK15" s="456"/>
      <c r="FOL15" s="456"/>
      <c r="FOM15" s="456"/>
      <c r="FON15" s="456"/>
      <c r="FOO15" s="456"/>
      <c r="FOP15" s="456"/>
      <c r="FOQ15" s="456"/>
      <c r="FOR15" s="456"/>
      <c r="FOS15" s="456"/>
      <c r="FOT15" s="456"/>
      <c r="FOU15" s="456"/>
      <c r="FOV15" s="456"/>
      <c r="FOW15" s="456"/>
      <c r="FOX15" s="456"/>
      <c r="FOY15" s="456"/>
      <c r="FOZ15" s="456"/>
      <c r="FPA15" s="456"/>
      <c r="FPB15" s="456"/>
      <c r="FPC15" s="456"/>
      <c r="FPD15" s="456"/>
      <c r="FPE15" s="456"/>
      <c r="FPF15" s="456"/>
      <c r="FPG15" s="456"/>
      <c r="FPH15" s="456"/>
      <c r="FPI15" s="456"/>
      <c r="FPJ15" s="456"/>
      <c r="FPK15" s="456"/>
      <c r="FPL15" s="456"/>
      <c r="FPM15" s="456"/>
      <c r="FPN15" s="456"/>
      <c r="FPO15" s="456"/>
      <c r="FPP15" s="456"/>
      <c r="FPQ15" s="456"/>
      <c r="FPR15" s="456"/>
      <c r="FPS15" s="456"/>
      <c r="FPT15" s="456"/>
      <c r="FPU15" s="456"/>
      <c r="FPV15" s="456"/>
      <c r="FPW15" s="456"/>
      <c r="FPX15" s="456"/>
      <c r="FPY15" s="456"/>
      <c r="FPZ15" s="456"/>
      <c r="FQA15" s="456"/>
      <c r="FQB15" s="456"/>
      <c r="FQC15" s="456"/>
      <c r="FQD15" s="456"/>
      <c r="FQE15" s="456"/>
      <c r="FQF15" s="456"/>
      <c r="FQG15" s="456"/>
      <c r="FQH15" s="456"/>
      <c r="FQI15" s="456"/>
      <c r="FQJ15" s="456"/>
      <c r="FQK15" s="456"/>
      <c r="FQL15" s="456"/>
      <c r="FQM15" s="456"/>
      <c r="FQN15" s="456"/>
      <c r="FQO15" s="456"/>
      <c r="FQP15" s="456"/>
      <c r="FQQ15" s="456"/>
      <c r="FQR15" s="456"/>
      <c r="FQS15" s="456"/>
      <c r="FQT15" s="456"/>
      <c r="FQU15" s="456"/>
      <c r="FQV15" s="456"/>
      <c r="FQW15" s="456"/>
      <c r="FQX15" s="456"/>
      <c r="FQY15" s="456"/>
      <c r="FQZ15" s="456"/>
      <c r="FRA15" s="456"/>
      <c r="FRB15" s="456"/>
      <c r="FRC15" s="456"/>
      <c r="FRD15" s="456"/>
      <c r="FRE15" s="456"/>
      <c r="FRF15" s="456"/>
      <c r="FRG15" s="456"/>
      <c r="FRH15" s="456"/>
      <c r="FRI15" s="456"/>
      <c r="FRJ15" s="456"/>
      <c r="FRK15" s="456"/>
      <c r="FRL15" s="456"/>
      <c r="FRM15" s="456"/>
      <c r="FRN15" s="456"/>
      <c r="FRO15" s="456"/>
      <c r="FRP15" s="456"/>
      <c r="FRQ15" s="456"/>
      <c r="FRR15" s="456"/>
      <c r="FRS15" s="456"/>
      <c r="FRT15" s="456"/>
      <c r="FRU15" s="456"/>
      <c r="FRV15" s="456"/>
      <c r="FRW15" s="456"/>
      <c r="FRX15" s="456"/>
      <c r="FRY15" s="456"/>
      <c r="FRZ15" s="456"/>
      <c r="FSA15" s="456"/>
      <c r="FSB15" s="456"/>
      <c r="FSC15" s="456"/>
      <c r="FSD15" s="456"/>
      <c r="FSE15" s="456"/>
      <c r="FSF15" s="456"/>
      <c r="FSG15" s="456"/>
      <c r="FSH15" s="456"/>
      <c r="FSI15" s="456"/>
      <c r="FSJ15" s="456"/>
      <c r="FSK15" s="456"/>
      <c r="FSL15" s="456"/>
      <c r="FSM15" s="456"/>
      <c r="FSN15" s="456"/>
      <c r="FSO15" s="456"/>
      <c r="FSP15" s="456"/>
      <c r="FSQ15" s="456"/>
      <c r="FSR15" s="456"/>
      <c r="FSS15" s="456"/>
      <c r="FST15" s="456"/>
      <c r="FSU15" s="456"/>
      <c r="FSV15" s="456"/>
      <c r="FSW15" s="456"/>
      <c r="FSX15" s="456"/>
      <c r="FSY15" s="456"/>
      <c r="FSZ15" s="456"/>
      <c r="FTA15" s="456"/>
      <c r="FTB15" s="456"/>
      <c r="FTC15" s="456"/>
      <c r="FTD15" s="456"/>
      <c r="FTE15" s="456"/>
      <c r="FTF15" s="456"/>
      <c r="FTG15" s="456"/>
      <c r="FTH15" s="456"/>
      <c r="FTI15" s="456"/>
      <c r="FTJ15" s="456"/>
      <c r="FTK15" s="456"/>
      <c r="FTL15" s="456"/>
      <c r="FTM15" s="456"/>
      <c r="FTN15" s="456"/>
      <c r="FTO15" s="456"/>
      <c r="FTP15" s="456"/>
      <c r="FTQ15" s="456"/>
      <c r="FTR15" s="456"/>
      <c r="FTS15" s="456"/>
      <c r="FTT15" s="456"/>
      <c r="FTU15" s="456"/>
      <c r="FTV15" s="456"/>
      <c r="FTW15" s="456"/>
      <c r="FTX15" s="456"/>
      <c r="FTY15" s="456"/>
      <c r="FTZ15" s="456"/>
      <c r="FUA15" s="456"/>
      <c r="FUB15" s="456"/>
      <c r="FUC15" s="456"/>
      <c r="FUD15" s="456"/>
      <c r="FUE15" s="456"/>
      <c r="FUF15" s="456"/>
      <c r="FUG15" s="456"/>
      <c r="FUH15" s="456"/>
      <c r="FUI15" s="456"/>
      <c r="FUJ15" s="456"/>
      <c r="FUK15" s="456"/>
      <c r="FUL15" s="456"/>
      <c r="FUM15" s="456"/>
      <c r="FUN15" s="456"/>
      <c r="FUO15" s="456"/>
      <c r="FUP15" s="456"/>
      <c r="FUQ15" s="456"/>
      <c r="FUR15" s="456"/>
      <c r="FUS15" s="456"/>
      <c r="FUT15" s="456"/>
      <c r="FUU15" s="456"/>
      <c r="FUV15" s="456"/>
      <c r="FUW15" s="456"/>
      <c r="FUX15" s="456"/>
      <c r="FUY15" s="456"/>
      <c r="FUZ15" s="456"/>
      <c r="FVA15" s="456"/>
      <c r="FVB15" s="456"/>
      <c r="FVC15" s="456"/>
      <c r="FVD15" s="456"/>
      <c r="FVE15" s="456"/>
      <c r="FVF15" s="456"/>
      <c r="FVG15" s="456"/>
      <c r="FVH15" s="456"/>
      <c r="FVI15" s="456"/>
      <c r="FVJ15" s="456"/>
      <c r="FVK15" s="456"/>
      <c r="FVL15" s="456"/>
      <c r="FVM15" s="456"/>
      <c r="FVN15" s="456"/>
      <c r="FVO15" s="456"/>
      <c r="FVP15" s="456"/>
      <c r="FVQ15" s="456"/>
      <c r="FVR15" s="456"/>
      <c r="FVS15" s="456"/>
      <c r="FVT15" s="456"/>
      <c r="FVU15" s="456"/>
      <c r="FVV15" s="456"/>
      <c r="FVW15" s="456"/>
      <c r="FVX15" s="456"/>
      <c r="FVY15" s="456"/>
      <c r="FVZ15" s="456"/>
      <c r="FWA15" s="456"/>
      <c r="FWB15" s="456"/>
      <c r="FWC15" s="456"/>
      <c r="FWD15" s="456"/>
      <c r="FWE15" s="456"/>
      <c r="FWF15" s="456"/>
      <c r="FWG15" s="456"/>
      <c r="FWH15" s="456"/>
      <c r="FWI15" s="456"/>
      <c r="FWJ15" s="456"/>
      <c r="FWK15" s="456"/>
      <c r="FWL15" s="456"/>
      <c r="FWM15" s="456"/>
      <c r="FWN15" s="456"/>
      <c r="FWO15" s="456"/>
      <c r="FWP15" s="456"/>
      <c r="FWQ15" s="456"/>
      <c r="FWR15" s="456"/>
      <c r="FWS15" s="456"/>
      <c r="FWT15" s="456"/>
      <c r="FWU15" s="456"/>
      <c r="FWV15" s="456"/>
      <c r="FWW15" s="456"/>
      <c r="FWX15" s="456"/>
      <c r="FWY15" s="456"/>
      <c r="FWZ15" s="456"/>
      <c r="FXA15" s="456"/>
      <c r="FXB15" s="456"/>
      <c r="FXC15" s="456"/>
      <c r="FXD15" s="456"/>
      <c r="FXE15" s="456"/>
      <c r="FXF15" s="456"/>
      <c r="FXG15" s="456"/>
      <c r="FXH15" s="456"/>
      <c r="FXI15" s="456"/>
      <c r="FXJ15" s="456"/>
      <c r="FXK15" s="456"/>
      <c r="FXL15" s="456"/>
      <c r="FXM15" s="456"/>
      <c r="FXN15" s="456"/>
      <c r="FXO15" s="456"/>
      <c r="FXP15" s="456"/>
      <c r="FXQ15" s="456"/>
      <c r="FXR15" s="456"/>
      <c r="FXS15" s="456"/>
      <c r="FXT15" s="456"/>
      <c r="FXU15" s="456"/>
      <c r="FXV15" s="456"/>
      <c r="FXW15" s="456"/>
      <c r="FXX15" s="456"/>
      <c r="FXY15" s="456"/>
      <c r="FXZ15" s="456"/>
      <c r="FYA15" s="456"/>
      <c r="FYB15" s="456"/>
      <c r="FYC15" s="456"/>
      <c r="FYD15" s="456"/>
      <c r="FYE15" s="456"/>
      <c r="FYF15" s="456"/>
      <c r="FYG15" s="456"/>
      <c r="FYH15" s="456"/>
      <c r="FYI15" s="456"/>
      <c r="FYJ15" s="456"/>
      <c r="FYK15" s="456"/>
      <c r="FYL15" s="456"/>
      <c r="FYM15" s="456"/>
      <c r="FYN15" s="456"/>
      <c r="FYO15" s="456"/>
      <c r="FYP15" s="456"/>
      <c r="FYQ15" s="456"/>
      <c r="FYR15" s="456"/>
      <c r="FYS15" s="456"/>
      <c r="FYT15" s="456"/>
      <c r="FYU15" s="456"/>
      <c r="FYV15" s="456"/>
      <c r="FYW15" s="456"/>
      <c r="FYX15" s="456"/>
      <c r="FYY15" s="456"/>
      <c r="FYZ15" s="456"/>
      <c r="FZA15" s="456"/>
      <c r="FZB15" s="456"/>
      <c r="FZC15" s="456"/>
      <c r="FZD15" s="456"/>
      <c r="FZE15" s="456"/>
      <c r="FZF15" s="456"/>
      <c r="FZG15" s="456"/>
      <c r="FZH15" s="456"/>
      <c r="FZI15" s="456"/>
      <c r="FZJ15" s="456"/>
      <c r="FZK15" s="456"/>
      <c r="FZL15" s="456"/>
      <c r="FZM15" s="456"/>
      <c r="FZN15" s="456"/>
      <c r="FZO15" s="456"/>
      <c r="FZP15" s="456"/>
      <c r="FZQ15" s="456"/>
      <c r="FZR15" s="456"/>
      <c r="FZS15" s="456"/>
      <c r="FZT15" s="456"/>
      <c r="FZU15" s="456"/>
      <c r="FZV15" s="456"/>
      <c r="FZW15" s="456"/>
      <c r="FZX15" s="456"/>
      <c r="FZY15" s="456"/>
      <c r="FZZ15" s="456"/>
      <c r="GAA15" s="456"/>
      <c r="GAB15" s="456"/>
      <c r="GAC15" s="456"/>
      <c r="GAD15" s="456"/>
      <c r="GAE15" s="456"/>
      <c r="GAF15" s="456"/>
      <c r="GAG15" s="456"/>
      <c r="GAH15" s="456"/>
      <c r="GAI15" s="456"/>
      <c r="GAJ15" s="456"/>
      <c r="GAK15" s="456"/>
      <c r="GAL15" s="456"/>
      <c r="GAM15" s="456"/>
      <c r="GAN15" s="456"/>
      <c r="GAO15" s="456"/>
      <c r="GAP15" s="456"/>
      <c r="GAQ15" s="456"/>
      <c r="GAR15" s="456"/>
      <c r="GAS15" s="456"/>
      <c r="GAT15" s="456"/>
      <c r="GAU15" s="456"/>
      <c r="GAV15" s="456"/>
      <c r="GAW15" s="456"/>
      <c r="GAX15" s="456"/>
      <c r="GAY15" s="456"/>
      <c r="GAZ15" s="456"/>
      <c r="GBA15" s="456"/>
      <c r="GBB15" s="456"/>
      <c r="GBC15" s="456"/>
      <c r="GBD15" s="456"/>
      <c r="GBE15" s="456"/>
      <c r="GBF15" s="456"/>
      <c r="GBG15" s="456"/>
      <c r="GBH15" s="456"/>
      <c r="GBI15" s="456"/>
      <c r="GBJ15" s="456"/>
      <c r="GBK15" s="456"/>
      <c r="GBL15" s="456"/>
      <c r="GBM15" s="456"/>
      <c r="GBN15" s="456"/>
      <c r="GBO15" s="456"/>
      <c r="GBP15" s="456"/>
      <c r="GBQ15" s="456"/>
      <c r="GBR15" s="456"/>
      <c r="GBS15" s="456"/>
      <c r="GBT15" s="456"/>
      <c r="GBU15" s="456"/>
      <c r="GBV15" s="456"/>
      <c r="GBW15" s="456"/>
      <c r="GBX15" s="456"/>
      <c r="GBY15" s="456"/>
      <c r="GBZ15" s="456"/>
      <c r="GCA15" s="456"/>
      <c r="GCB15" s="456"/>
      <c r="GCC15" s="456"/>
      <c r="GCD15" s="456"/>
      <c r="GCE15" s="456"/>
      <c r="GCF15" s="456"/>
      <c r="GCG15" s="456"/>
      <c r="GCH15" s="456"/>
      <c r="GCI15" s="456"/>
      <c r="GCJ15" s="456"/>
      <c r="GCK15" s="456"/>
      <c r="GCL15" s="456"/>
      <c r="GCM15" s="456"/>
      <c r="GCN15" s="456"/>
      <c r="GCO15" s="456"/>
      <c r="GCP15" s="456"/>
      <c r="GCQ15" s="456"/>
      <c r="GCR15" s="456"/>
      <c r="GCS15" s="456"/>
      <c r="GCT15" s="456"/>
      <c r="GCU15" s="456"/>
      <c r="GCV15" s="456"/>
      <c r="GCW15" s="456"/>
      <c r="GCX15" s="456"/>
      <c r="GCY15" s="456"/>
      <c r="GCZ15" s="456"/>
      <c r="GDA15" s="456"/>
      <c r="GDB15" s="456"/>
      <c r="GDC15" s="456"/>
      <c r="GDD15" s="456"/>
      <c r="GDE15" s="456"/>
      <c r="GDF15" s="456"/>
      <c r="GDG15" s="456"/>
      <c r="GDH15" s="456"/>
      <c r="GDI15" s="456"/>
      <c r="GDJ15" s="456"/>
      <c r="GDK15" s="456"/>
      <c r="GDL15" s="456"/>
      <c r="GDM15" s="456"/>
      <c r="GDN15" s="456"/>
      <c r="GDO15" s="456"/>
      <c r="GDP15" s="456"/>
      <c r="GDQ15" s="456"/>
      <c r="GDR15" s="456"/>
      <c r="GDS15" s="456"/>
      <c r="GDT15" s="456"/>
      <c r="GDU15" s="456"/>
      <c r="GDV15" s="456"/>
      <c r="GDW15" s="456"/>
      <c r="GDX15" s="456"/>
      <c r="GDY15" s="456"/>
      <c r="GDZ15" s="456"/>
      <c r="GEA15" s="456"/>
      <c r="GEB15" s="456"/>
      <c r="GEC15" s="456"/>
      <c r="GED15" s="456"/>
      <c r="GEE15" s="456"/>
      <c r="GEF15" s="456"/>
      <c r="GEG15" s="456"/>
      <c r="GEH15" s="456"/>
      <c r="GEI15" s="456"/>
      <c r="GEJ15" s="456"/>
      <c r="GEK15" s="456"/>
      <c r="GEL15" s="456"/>
      <c r="GEM15" s="456"/>
      <c r="GEN15" s="456"/>
      <c r="GEO15" s="456"/>
      <c r="GEP15" s="456"/>
      <c r="GEQ15" s="456"/>
      <c r="GER15" s="456"/>
      <c r="GES15" s="456"/>
      <c r="GET15" s="456"/>
      <c r="GEU15" s="456"/>
      <c r="GEV15" s="456"/>
      <c r="GEW15" s="456"/>
      <c r="GEX15" s="456"/>
      <c r="GEY15" s="456"/>
      <c r="GEZ15" s="456"/>
      <c r="GFA15" s="456"/>
      <c r="GFB15" s="456"/>
      <c r="GFC15" s="456"/>
      <c r="GFD15" s="456"/>
      <c r="GFE15" s="456"/>
      <c r="GFF15" s="456"/>
      <c r="GFG15" s="456"/>
      <c r="GFH15" s="456"/>
      <c r="GFI15" s="456"/>
      <c r="GFJ15" s="456"/>
      <c r="GFK15" s="456"/>
      <c r="GFL15" s="456"/>
      <c r="GFM15" s="456"/>
      <c r="GFN15" s="456"/>
      <c r="GFO15" s="456"/>
      <c r="GFP15" s="456"/>
      <c r="GFQ15" s="456"/>
      <c r="GFR15" s="456"/>
      <c r="GFS15" s="456"/>
      <c r="GFT15" s="456"/>
      <c r="GFU15" s="456"/>
      <c r="GFV15" s="456"/>
      <c r="GFW15" s="456"/>
      <c r="GFX15" s="456"/>
      <c r="GFY15" s="456"/>
      <c r="GFZ15" s="456"/>
      <c r="GGA15" s="456"/>
      <c r="GGB15" s="456"/>
      <c r="GGC15" s="456"/>
      <c r="GGD15" s="456"/>
      <c r="GGE15" s="456"/>
      <c r="GGF15" s="456"/>
      <c r="GGG15" s="456"/>
      <c r="GGH15" s="456"/>
      <c r="GGI15" s="456"/>
      <c r="GGJ15" s="456"/>
      <c r="GGK15" s="456"/>
      <c r="GGL15" s="456"/>
      <c r="GGM15" s="456"/>
      <c r="GGN15" s="456"/>
      <c r="GGO15" s="456"/>
      <c r="GGP15" s="456"/>
      <c r="GGQ15" s="456"/>
      <c r="GGR15" s="456"/>
      <c r="GGS15" s="456"/>
      <c r="GGT15" s="456"/>
      <c r="GGU15" s="456"/>
      <c r="GGV15" s="456"/>
      <c r="GGW15" s="456"/>
      <c r="GGX15" s="456"/>
      <c r="GGY15" s="456"/>
      <c r="GGZ15" s="456"/>
      <c r="GHA15" s="456"/>
      <c r="GHB15" s="456"/>
      <c r="GHC15" s="456"/>
      <c r="GHD15" s="456"/>
      <c r="GHE15" s="456"/>
      <c r="GHF15" s="456"/>
      <c r="GHG15" s="456"/>
      <c r="GHH15" s="456"/>
      <c r="GHI15" s="456"/>
      <c r="GHJ15" s="456"/>
      <c r="GHK15" s="456"/>
      <c r="GHL15" s="456"/>
      <c r="GHM15" s="456"/>
      <c r="GHN15" s="456"/>
      <c r="GHO15" s="456"/>
      <c r="GHP15" s="456"/>
      <c r="GHQ15" s="456"/>
      <c r="GHR15" s="456"/>
      <c r="GHS15" s="456"/>
      <c r="GHT15" s="456"/>
      <c r="GHU15" s="456"/>
      <c r="GHV15" s="456"/>
      <c r="GHW15" s="456"/>
      <c r="GHX15" s="456"/>
      <c r="GHY15" s="456"/>
      <c r="GHZ15" s="456"/>
      <c r="GIA15" s="456"/>
      <c r="GIB15" s="456"/>
      <c r="GIC15" s="456"/>
      <c r="GID15" s="456"/>
      <c r="GIE15" s="456"/>
      <c r="GIF15" s="456"/>
      <c r="GIG15" s="456"/>
      <c r="GIH15" s="456"/>
      <c r="GII15" s="456"/>
      <c r="GIJ15" s="456"/>
      <c r="GIK15" s="456"/>
      <c r="GIL15" s="456"/>
      <c r="GIM15" s="456"/>
      <c r="GIN15" s="456"/>
      <c r="GIO15" s="456"/>
      <c r="GIP15" s="456"/>
      <c r="GIQ15" s="456"/>
      <c r="GIR15" s="456"/>
      <c r="GIS15" s="456"/>
      <c r="GIT15" s="456"/>
      <c r="GIU15" s="456"/>
      <c r="GIV15" s="456"/>
      <c r="GIW15" s="456"/>
      <c r="GIX15" s="456"/>
      <c r="GIY15" s="456"/>
      <c r="GIZ15" s="456"/>
      <c r="GJA15" s="456"/>
      <c r="GJB15" s="456"/>
      <c r="GJC15" s="456"/>
      <c r="GJD15" s="456"/>
      <c r="GJE15" s="456"/>
      <c r="GJF15" s="456"/>
      <c r="GJG15" s="456"/>
      <c r="GJH15" s="456"/>
      <c r="GJI15" s="456"/>
      <c r="GJJ15" s="456"/>
      <c r="GJK15" s="456"/>
      <c r="GJL15" s="456"/>
      <c r="GJM15" s="456"/>
      <c r="GJN15" s="456"/>
      <c r="GJO15" s="456"/>
      <c r="GJP15" s="456"/>
      <c r="GJQ15" s="456"/>
      <c r="GJR15" s="456"/>
      <c r="GJS15" s="456"/>
      <c r="GJT15" s="456"/>
      <c r="GJU15" s="456"/>
      <c r="GJV15" s="456"/>
      <c r="GJW15" s="456"/>
      <c r="GJX15" s="456"/>
      <c r="GJY15" s="456"/>
      <c r="GJZ15" s="456"/>
      <c r="GKA15" s="456"/>
      <c r="GKB15" s="456"/>
      <c r="GKC15" s="456"/>
      <c r="GKD15" s="456"/>
      <c r="GKE15" s="456"/>
      <c r="GKF15" s="456"/>
      <c r="GKG15" s="456"/>
      <c r="GKH15" s="456"/>
      <c r="GKI15" s="456"/>
      <c r="GKJ15" s="456"/>
      <c r="GKK15" s="456"/>
      <c r="GKL15" s="456"/>
      <c r="GKM15" s="456"/>
      <c r="GKN15" s="456"/>
      <c r="GKO15" s="456"/>
      <c r="GKP15" s="456"/>
      <c r="GKQ15" s="456"/>
      <c r="GKR15" s="456"/>
      <c r="GKS15" s="456"/>
      <c r="GKT15" s="456"/>
      <c r="GKU15" s="456"/>
      <c r="GKV15" s="456"/>
      <c r="GKW15" s="456"/>
      <c r="GKX15" s="456"/>
      <c r="GKY15" s="456"/>
      <c r="GKZ15" s="456"/>
      <c r="GLA15" s="456"/>
      <c r="GLB15" s="456"/>
      <c r="GLC15" s="456"/>
      <c r="GLD15" s="456"/>
      <c r="GLE15" s="456"/>
      <c r="GLF15" s="456"/>
      <c r="GLG15" s="456"/>
      <c r="GLH15" s="456"/>
      <c r="GLI15" s="456"/>
      <c r="GLJ15" s="456"/>
      <c r="GLK15" s="456"/>
      <c r="GLL15" s="456"/>
      <c r="GLM15" s="456"/>
      <c r="GLN15" s="456"/>
      <c r="GLO15" s="456"/>
      <c r="GLP15" s="456"/>
      <c r="GLQ15" s="456"/>
      <c r="GLR15" s="456"/>
      <c r="GLS15" s="456"/>
      <c r="GLT15" s="456"/>
      <c r="GLU15" s="456"/>
      <c r="GLV15" s="456"/>
      <c r="GLW15" s="456"/>
      <c r="GLX15" s="456"/>
      <c r="GLY15" s="456"/>
      <c r="GLZ15" s="456"/>
      <c r="GMA15" s="456"/>
      <c r="GMB15" s="456"/>
      <c r="GMC15" s="456"/>
      <c r="GMD15" s="456"/>
      <c r="GME15" s="456"/>
      <c r="GMF15" s="456"/>
      <c r="GMG15" s="456"/>
      <c r="GMH15" s="456"/>
      <c r="GMI15" s="456"/>
      <c r="GMJ15" s="456"/>
      <c r="GMK15" s="456"/>
      <c r="GML15" s="456"/>
      <c r="GMM15" s="456"/>
      <c r="GMN15" s="456"/>
      <c r="GMO15" s="456"/>
      <c r="GMP15" s="456"/>
      <c r="GMQ15" s="456"/>
      <c r="GMR15" s="456"/>
      <c r="GMS15" s="456"/>
      <c r="GMT15" s="456"/>
      <c r="GMU15" s="456"/>
      <c r="GMV15" s="456"/>
      <c r="GMW15" s="456"/>
      <c r="GMX15" s="456"/>
      <c r="GMY15" s="456"/>
      <c r="GMZ15" s="456"/>
      <c r="GNA15" s="456"/>
      <c r="GNB15" s="456"/>
      <c r="GNC15" s="456"/>
      <c r="GND15" s="456"/>
      <c r="GNE15" s="456"/>
      <c r="GNF15" s="456"/>
      <c r="GNG15" s="456"/>
      <c r="GNH15" s="456"/>
      <c r="GNI15" s="456"/>
      <c r="GNJ15" s="456"/>
      <c r="GNK15" s="456"/>
      <c r="GNL15" s="456"/>
      <c r="GNM15" s="456"/>
      <c r="GNN15" s="456"/>
      <c r="GNO15" s="456"/>
      <c r="GNP15" s="456"/>
      <c r="GNQ15" s="456"/>
      <c r="GNR15" s="456"/>
      <c r="GNS15" s="456"/>
      <c r="GNT15" s="456"/>
      <c r="GNU15" s="456"/>
      <c r="GNV15" s="456"/>
      <c r="GNW15" s="456"/>
      <c r="GNX15" s="456"/>
      <c r="GNY15" s="456"/>
      <c r="GNZ15" s="456"/>
      <c r="GOA15" s="456"/>
      <c r="GOB15" s="456"/>
      <c r="GOC15" s="456"/>
      <c r="GOD15" s="456"/>
      <c r="GOE15" s="456"/>
      <c r="GOF15" s="456"/>
      <c r="GOG15" s="456"/>
      <c r="GOH15" s="456"/>
      <c r="GOI15" s="456"/>
      <c r="GOJ15" s="456"/>
      <c r="GOK15" s="456"/>
      <c r="GOL15" s="456"/>
      <c r="GOM15" s="456"/>
      <c r="GON15" s="456"/>
      <c r="GOO15" s="456"/>
      <c r="GOP15" s="456"/>
      <c r="GOQ15" s="456"/>
      <c r="GOR15" s="456"/>
      <c r="GOS15" s="456"/>
      <c r="GOT15" s="456"/>
      <c r="GOU15" s="456"/>
      <c r="GOV15" s="456"/>
      <c r="GOW15" s="456"/>
      <c r="GOX15" s="456"/>
      <c r="GOY15" s="456"/>
      <c r="GOZ15" s="456"/>
      <c r="GPA15" s="456"/>
      <c r="GPB15" s="456"/>
      <c r="GPC15" s="456"/>
      <c r="GPD15" s="456"/>
      <c r="GPE15" s="456"/>
      <c r="GPF15" s="456"/>
      <c r="GPG15" s="456"/>
      <c r="GPH15" s="456"/>
      <c r="GPI15" s="456"/>
      <c r="GPJ15" s="456"/>
      <c r="GPK15" s="456"/>
      <c r="GPL15" s="456"/>
      <c r="GPM15" s="456"/>
      <c r="GPN15" s="456"/>
      <c r="GPO15" s="456"/>
      <c r="GPP15" s="456"/>
      <c r="GPQ15" s="456"/>
      <c r="GPR15" s="456"/>
      <c r="GPS15" s="456"/>
      <c r="GPT15" s="456"/>
      <c r="GPU15" s="456"/>
      <c r="GPV15" s="456"/>
      <c r="GPW15" s="456"/>
      <c r="GPX15" s="456"/>
      <c r="GPY15" s="456"/>
      <c r="GPZ15" s="456"/>
      <c r="GQA15" s="456"/>
      <c r="GQB15" s="456"/>
      <c r="GQC15" s="456"/>
      <c r="GQD15" s="456"/>
      <c r="GQE15" s="456"/>
      <c r="GQF15" s="456"/>
      <c r="GQG15" s="456"/>
      <c r="GQH15" s="456"/>
      <c r="GQI15" s="456"/>
      <c r="GQJ15" s="456"/>
      <c r="GQK15" s="456"/>
      <c r="GQL15" s="456"/>
      <c r="GQM15" s="456"/>
      <c r="GQN15" s="456"/>
      <c r="GQO15" s="456"/>
      <c r="GQP15" s="456"/>
      <c r="GQQ15" s="456"/>
      <c r="GQR15" s="456"/>
      <c r="GQS15" s="456"/>
      <c r="GQT15" s="456"/>
      <c r="GQU15" s="456"/>
      <c r="GQV15" s="456"/>
      <c r="GQW15" s="456"/>
      <c r="GQX15" s="456"/>
      <c r="GQY15" s="456"/>
      <c r="GQZ15" s="456"/>
      <c r="GRA15" s="456"/>
      <c r="GRB15" s="456"/>
      <c r="GRC15" s="456"/>
      <c r="GRD15" s="456"/>
      <c r="GRE15" s="456"/>
      <c r="GRF15" s="456"/>
      <c r="GRG15" s="456"/>
      <c r="GRH15" s="456"/>
      <c r="GRI15" s="456"/>
      <c r="GRJ15" s="456"/>
      <c r="GRK15" s="456"/>
      <c r="GRL15" s="456"/>
      <c r="GRM15" s="456"/>
      <c r="GRN15" s="456"/>
      <c r="GRO15" s="456"/>
      <c r="GRP15" s="456"/>
      <c r="GRQ15" s="456"/>
      <c r="GRR15" s="456"/>
      <c r="GRS15" s="456"/>
      <c r="GRT15" s="456"/>
      <c r="GRU15" s="456"/>
      <c r="GRV15" s="456"/>
      <c r="GRW15" s="456"/>
      <c r="GRX15" s="456"/>
      <c r="GRY15" s="456"/>
      <c r="GRZ15" s="456"/>
      <c r="GSA15" s="456"/>
      <c r="GSB15" s="456"/>
      <c r="GSC15" s="456"/>
      <c r="GSD15" s="456"/>
      <c r="GSE15" s="456"/>
      <c r="GSF15" s="456"/>
      <c r="GSG15" s="456"/>
      <c r="GSH15" s="456"/>
      <c r="GSI15" s="456"/>
      <c r="GSJ15" s="456"/>
      <c r="GSK15" s="456"/>
      <c r="GSL15" s="456"/>
      <c r="GSM15" s="456"/>
      <c r="GSN15" s="456"/>
      <c r="GSO15" s="456"/>
      <c r="GSP15" s="456"/>
      <c r="GSQ15" s="456"/>
      <c r="GSR15" s="456"/>
      <c r="GSS15" s="456"/>
      <c r="GST15" s="456"/>
      <c r="GSU15" s="456"/>
      <c r="GSV15" s="456"/>
      <c r="GSW15" s="456"/>
      <c r="GSX15" s="456"/>
      <c r="GSY15" s="456"/>
      <c r="GSZ15" s="456"/>
      <c r="GTA15" s="456"/>
      <c r="GTB15" s="456"/>
      <c r="GTC15" s="456"/>
      <c r="GTD15" s="456"/>
      <c r="GTE15" s="456"/>
      <c r="GTF15" s="456"/>
      <c r="GTG15" s="456"/>
      <c r="GTH15" s="456"/>
      <c r="GTI15" s="456"/>
      <c r="GTJ15" s="456"/>
      <c r="GTK15" s="456"/>
      <c r="GTL15" s="456"/>
      <c r="GTM15" s="456"/>
      <c r="GTN15" s="456"/>
      <c r="GTO15" s="456"/>
      <c r="GTP15" s="456"/>
      <c r="GTQ15" s="456"/>
      <c r="GTR15" s="456"/>
      <c r="GTS15" s="456"/>
      <c r="GTT15" s="456"/>
      <c r="GTU15" s="456"/>
      <c r="GTV15" s="456"/>
      <c r="GTW15" s="456"/>
      <c r="GTX15" s="456"/>
      <c r="GTY15" s="456"/>
      <c r="GTZ15" s="456"/>
      <c r="GUA15" s="456"/>
      <c r="GUB15" s="456"/>
      <c r="GUC15" s="456"/>
      <c r="GUD15" s="456"/>
      <c r="GUE15" s="456"/>
      <c r="GUF15" s="456"/>
      <c r="GUG15" s="456"/>
      <c r="GUH15" s="456"/>
      <c r="GUI15" s="456"/>
      <c r="GUJ15" s="456"/>
      <c r="GUK15" s="456"/>
      <c r="GUL15" s="456"/>
      <c r="GUM15" s="456"/>
      <c r="GUN15" s="456"/>
      <c r="GUO15" s="456"/>
      <c r="GUP15" s="456"/>
      <c r="GUQ15" s="456"/>
      <c r="GUR15" s="456"/>
      <c r="GUS15" s="456"/>
      <c r="GUT15" s="456"/>
      <c r="GUU15" s="456"/>
      <c r="GUV15" s="456"/>
      <c r="GUW15" s="456"/>
      <c r="GUX15" s="456"/>
      <c r="GUY15" s="456"/>
      <c r="GUZ15" s="456"/>
      <c r="GVA15" s="456"/>
      <c r="GVB15" s="456"/>
      <c r="GVC15" s="456"/>
      <c r="GVD15" s="456"/>
      <c r="GVE15" s="456"/>
      <c r="GVF15" s="456"/>
      <c r="GVG15" s="456"/>
      <c r="GVH15" s="456"/>
      <c r="GVI15" s="456"/>
      <c r="GVJ15" s="456"/>
      <c r="GVK15" s="456"/>
      <c r="GVL15" s="456"/>
      <c r="GVM15" s="456"/>
      <c r="GVN15" s="456"/>
      <c r="GVO15" s="456"/>
      <c r="GVP15" s="456"/>
      <c r="GVQ15" s="456"/>
      <c r="GVR15" s="456"/>
      <c r="GVS15" s="456"/>
      <c r="GVT15" s="456"/>
      <c r="GVU15" s="456"/>
      <c r="GVV15" s="456"/>
      <c r="GVW15" s="456"/>
      <c r="GVX15" s="456"/>
      <c r="GVY15" s="456"/>
      <c r="GVZ15" s="456"/>
      <c r="GWA15" s="456"/>
      <c r="GWB15" s="456"/>
      <c r="GWC15" s="456"/>
      <c r="GWD15" s="456"/>
      <c r="GWE15" s="456"/>
      <c r="GWF15" s="456"/>
      <c r="GWG15" s="456"/>
      <c r="GWH15" s="456"/>
      <c r="GWI15" s="456"/>
      <c r="GWJ15" s="456"/>
      <c r="GWK15" s="456"/>
      <c r="GWL15" s="456"/>
      <c r="GWM15" s="456"/>
      <c r="GWN15" s="456"/>
      <c r="GWO15" s="456"/>
      <c r="GWP15" s="456"/>
      <c r="GWQ15" s="456"/>
      <c r="GWR15" s="456"/>
      <c r="GWS15" s="456"/>
      <c r="GWT15" s="456"/>
      <c r="GWU15" s="456"/>
      <c r="GWV15" s="456"/>
      <c r="GWW15" s="456"/>
      <c r="GWX15" s="456"/>
      <c r="GWY15" s="456"/>
      <c r="GWZ15" s="456"/>
      <c r="GXA15" s="456"/>
      <c r="GXB15" s="456"/>
      <c r="GXC15" s="456"/>
      <c r="GXD15" s="456"/>
      <c r="GXE15" s="456"/>
      <c r="GXF15" s="456"/>
      <c r="GXG15" s="456"/>
      <c r="GXH15" s="456"/>
      <c r="GXI15" s="456"/>
      <c r="GXJ15" s="456"/>
      <c r="GXK15" s="456"/>
      <c r="GXL15" s="456"/>
      <c r="GXM15" s="456"/>
      <c r="GXN15" s="456"/>
      <c r="GXO15" s="456"/>
      <c r="GXP15" s="456"/>
      <c r="GXQ15" s="456"/>
      <c r="GXR15" s="456"/>
      <c r="GXS15" s="456"/>
      <c r="GXT15" s="456"/>
      <c r="GXU15" s="456"/>
      <c r="GXV15" s="456"/>
      <c r="GXW15" s="456"/>
      <c r="GXX15" s="456"/>
      <c r="GXY15" s="456"/>
      <c r="GXZ15" s="456"/>
      <c r="GYA15" s="456"/>
      <c r="GYB15" s="456"/>
      <c r="GYC15" s="456"/>
      <c r="GYD15" s="456"/>
      <c r="GYE15" s="456"/>
      <c r="GYF15" s="456"/>
      <c r="GYG15" s="456"/>
      <c r="GYH15" s="456"/>
      <c r="GYI15" s="456"/>
      <c r="GYJ15" s="456"/>
      <c r="GYK15" s="456"/>
      <c r="GYL15" s="456"/>
      <c r="GYM15" s="456"/>
      <c r="GYN15" s="456"/>
      <c r="GYO15" s="456"/>
      <c r="GYP15" s="456"/>
      <c r="GYQ15" s="456"/>
      <c r="GYR15" s="456"/>
      <c r="GYS15" s="456"/>
      <c r="GYT15" s="456"/>
      <c r="GYU15" s="456"/>
      <c r="GYV15" s="456"/>
      <c r="GYW15" s="456"/>
      <c r="GYX15" s="456"/>
      <c r="GYY15" s="456"/>
      <c r="GYZ15" s="456"/>
      <c r="GZA15" s="456"/>
      <c r="GZB15" s="456"/>
      <c r="GZC15" s="456"/>
      <c r="GZD15" s="456"/>
      <c r="GZE15" s="456"/>
      <c r="GZF15" s="456"/>
      <c r="GZG15" s="456"/>
      <c r="GZH15" s="456"/>
      <c r="GZI15" s="456"/>
      <c r="GZJ15" s="456"/>
      <c r="GZK15" s="456"/>
      <c r="GZL15" s="456"/>
      <c r="GZM15" s="456"/>
      <c r="GZN15" s="456"/>
      <c r="GZO15" s="456"/>
      <c r="GZP15" s="456"/>
      <c r="GZQ15" s="456"/>
      <c r="GZR15" s="456"/>
      <c r="GZS15" s="456"/>
      <c r="GZT15" s="456"/>
      <c r="GZU15" s="456"/>
      <c r="GZV15" s="456"/>
      <c r="GZW15" s="456"/>
      <c r="GZX15" s="456"/>
      <c r="GZY15" s="456"/>
      <c r="GZZ15" s="456"/>
      <c r="HAA15" s="456"/>
      <c r="HAB15" s="456"/>
      <c r="HAC15" s="456"/>
      <c r="HAD15" s="456"/>
      <c r="HAE15" s="456"/>
      <c r="HAF15" s="456"/>
      <c r="HAG15" s="456"/>
      <c r="HAH15" s="456"/>
      <c r="HAI15" s="456"/>
      <c r="HAJ15" s="456"/>
      <c r="HAK15" s="456"/>
      <c r="HAL15" s="456"/>
      <c r="HAM15" s="456"/>
      <c r="HAN15" s="456"/>
      <c r="HAO15" s="456"/>
      <c r="HAP15" s="456"/>
      <c r="HAQ15" s="456"/>
      <c r="HAR15" s="456"/>
      <c r="HAS15" s="456"/>
      <c r="HAT15" s="456"/>
      <c r="HAU15" s="456"/>
      <c r="HAV15" s="456"/>
      <c r="HAW15" s="456"/>
      <c r="HAX15" s="456"/>
      <c r="HAY15" s="456"/>
      <c r="HAZ15" s="456"/>
      <c r="HBA15" s="456"/>
      <c r="HBB15" s="456"/>
      <c r="HBC15" s="456"/>
      <c r="HBD15" s="456"/>
      <c r="HBE15" s="456"/>
      <c r="HBF15" s="456"/>
      <c r="HBG15" s="456"/>
      <c r="HBH15" s="456"/>
      <c r="HBI15" s="456"/>
      <c r="HBJ15" s="456"/>
      <c r="HBK15" s="456"/>
      <c r="HBL15" s="456"/>
      <c r="HBM15" s="456"/>
      <c r="HBN15" s="456"/>
      <c r="HBO15" s="456"/>
      <c r="HBP15" s="456"/>
      <c r="HBQ15" s="456"/>
      <c r="HBR15" s="456"/>
      <c r="HBS15" s="456"/>
      <c r="HBT15" s="456"/>
      <c r="HBU15" s="456"/>
      <c r="HBV15" s="456"/>
      <c r="HBW15" s="456"/>
      <c r="HBX15" s="456"/>
      <c r="HBY15" s="456"/>
      <c r="HBZ15" s="456"/>
      <c r="HCA15" s="456"/>
      <c r="HCB15" s="456"/>
      <c r="HCC15" s="456"/>
      <c r="HCD15" s="456"/>
      <c r="HCE15" s="456"/>
      <c r="HCF15" s="456"/>
      <c r="HCG15" s="456"/>
      <c r="HCH15" s="456"/>
      <c r="HCI15" s="456"/>
      <c r="HCJ15" s="456"/>
      <c r="HCK15" s="456"/>
      <c r="HCL15" s="456"/>
      <c r="HCM15" s="456"/>
      <c r="HCN15" s="456"/>
      <c r="HCO15" s="456"/>
      <c r="HCP15" s="456"/>
      <c r="HCQ15" s="456"/>
      <c r="HCR15" s="456"/>
      <c r="HCS15" s="456"/>
      <c r="HCT15" s="456"/>
      <c r="HCU15" s="456"/>
      <c r="HCV15" s="456"/>
      <c r="HCW15" s="456"/>
      <c r="HCX15" s="456"/>
      <c r="HCY15" s="456"/>
      <c r="HCZ15" s="456"/>
      <c r="HDA15" s="456"/>
      <c r="HDB15" s="456"/>
      <c r="HDC15" s="456"/>
      <c r="HDD15" s="456"/>
      <c r="HDE15" s="456"/>
      <c r="HDF15" s="456"/>
      <c r="HDG15" s="456"/>
      <c r="HDH15" s="456"/>
      <c r="HDI15" s="456"/>
      <c r="HDJ15" s="456"/>
      <c r="HDK15" s="456"/>
      <c r="HDL15" s="456"/>
      <c r="HDM15" s="456"/>
      <c r="HDN15" s="456"/>
      <c r="HDO15" s="456"/>
      <c r="HDP15" s="456"/>
      <c r="HDQ15" s="456"/>
      <c r="HDR15" s="456"/>
      <c r="HDS15" s="456"/>
      <c r="HDT15" s="456"/>
      <c r="HDU15" s="456"/>
      <c r="HDV15" s="456"/>
      <c r="HDW15" s="456"/>
      <c r="HDX15" s="456"/>
      <c r="HDY15" s="456"/>
      <c r="HDZ15" s="456"/>
      <c r="HEA15" s="456"/>
      <c r="HEB15" s="456"/>
      <c r="HEC15" s="456"/>
      <c r="HED15" s="456"/>
      <c r="HEE15" s="456"/>
      <c r="HEF15" s="456"/>
      <c r="HEG15" s="456"/>
      <c r="HEH15" s="456"/>
      <c r="HEI15" s="456"/>
      <c r="HEJ15" s="456"/>
      <c r="HEK15" s="456"/>
      <c r="HEL15" s="456"/>
      <c r="HEM15" s="456"/>
      <c r="HEN15" s="456"/>
      <c r="HEO15" s="456"/>
      <c r="HEP15" s="456"/>
      <c r="HEQ15" s="456"/>
      <c r="HER15" s="456"/>
      <c r="HES15" s="456"/>
      <c r="HET15" s="456"/>
      <c r="HEU15" s="456"/>
      <c r="HEV15" s="456"/>
      <c r="HEW15" s="456"/>
      <c r="HEX15" s="456"/>
      <c r="HEY15" s="456"/>
      <c r="HEZ15" s="456"/>
      <c r="HFA15" s="456"/>
      <c r="HFB15" s="456"/>
      <c r="HFC15" s="456"/>
      <c r="HFD15" s="456"/>
      <c r="HFE15" s="456"/>
      <c r="HFF15" s="456"/>
      <c r="HFG15" s="456"/>
      <c r="HFH15" s="456"/>
      <c r="HFI15" s="456"/>
      <c r="HFJ15" s="456"/>
      <c r="HFK15" s="456"/>
      <c r="HFL15" s="456"/>
      <c r="HFM15" s="456"/>
      <c r="HFN15" s="456"/>
      <c r="HFO15" s="456"/>
      <c r="HFP15" s="456"/>
      <c r="HFQ15" s="456"/>
      <c r="HFR15" s="456"/>
      <c r="HFS15" s="456"/>
      <c r="HFT15" s="456"/>
      <c r="HFU15" s="456"/>
      <c r="HFV15" s="456"/>
      <c r="HFW15" s="456"/>
      <c r="HFX15" s="456"/>
      <c r="HFY15" s="456"/>
      <c r="HFZ15" s="456"/>
      <c r="HGA15" s="456"/>
      <c r="HGB15" s="456"/>
      <c r="HGC15" s="456"/>
      <c r="HGD15" s="456"/>
      <c r="HGE15" s="456"/>
      <c r="HGF15" s="456"/>
      <c r="HGG15" s="456"/>
      <c r="HGH15" s="456"/>
      <c r="HGI15" s="456"/>
      <c r="HGJ15" s="456"/>
      <c r="HGK15" s="456"/>
      <c r="HGL15" s="456"/>
      <c r="HGM15" s="456"/>
      <c r="HGN15" s="456"/>
      <c r="HGO15" s="456"/>
      <c r="HGP15" s="456"/>
      <c r="HGQ15" s="456"/>
      <c r="HGR15" s="456"/>
      <c r="HGS15" s="456"/>
      <c r="HGT15" s="456"/>
      <c r="HGU15" s="456"/>
      <c r="HGV15" s="456"/>
      <c r="HGW15" s="456"/>
      <c r="HGX15" s="456"/>
      <c r="HGY15" s="456"/>
      <c r="HGZ15" s="456"/>
      <c r="HHA15" s="456"/>
      <c r="HHB15" s="456"/>
      <c r="HHC15" s="456"/>
      <c r="HHD15" s="456"/>
      <c r="HHE15" s="456"/>
      <c r="HHF15" s="456"/>
      <c r="HHG15" s="456"/>
      <c r="HHH15" s="456"/>
      <c r="HHI15" s="456"/>
      <c r="HHJ15" s="456"/>
      <c r="HHK15" s="456"/>
      <c r="HHL15" s="456"/>
      <c r="HHM15" s="456"/>
      <c r="HHN15" s="456"/>
      <c r="HHO15" s="456"/>
      <c r="HHP15" s="456"/>
      <c r="HHQ15" s="456"/>
      <c r="HHR15" s="456"/>
      <c r="HHS15" s="456"/>
      <c r="HHT15" s="456"/>
      <c r="HHU15" s="456"/>
      <c r="HHV15" s="456"/>
      <c r="HHW15" s="456"/>
      <c r="HHX15" s="456"/>
      <c r="HHY15" s="456"/>
      <c r="HHZ15" s="456"/>
      <c r="HIA15" s="456"/>
      <c r="HIB15" s="456"/>
      <c r="HIC15" s="456"/>
      <c r="HID15" s="456"/>
      <c r="HIE15" s="456"/>
      <c r="HIF15" s="456"/>
      <c r="HIG15" s="456"/>
      <c r="HIH15" s="456"/>
      <c r="HII15" s="456"/>
      <c r="HIJ15" s="456"/>
      <c r="HIK15" s="456"/>
      <c r="HIL15" s="456"/>
      <c r="HIM15" s="456"/>
      <c r="HIN15" s="456"/>
      <c r="HIO15" s="456"/>
      <c r="HIP15" s="456"/>
      <c r="HIQ15" s="456"/>
      <c r="HIR15" s="456"/>
      <c r="HIS15" s="456"/>
      <c r="HIT15" s="456"/>
      <c r="HIU15" s="456"/>
      <c r="HIV15" s="456"/>
      <c r="HIW15" s="456"/>
      <c r="HIX15" s="456"/>
      <c r="HIY15" s="456"/>
      <c r="HIZ15" s="456"/>
      <c r="HJA15" s="456"/>
      <c r="HJB15" s="456"/>
      <c r="HJC15" s="456"/>
      <c r="HJD15" s="456"/>
      <c r="HJE15" s="456"/>
      <c r="HJF15" s="456"/>
      <c r="HJG15" s="456"/>
      <c r="HJH15" s="456"/>
      <c r="HJI15" s="456"/>
      <c r="HJJ15" s="456"/>
      <c r="HJK15" s="456"/>
      <c r="HJL15" s="456"/>
      <c r="HJM15" s="456"/>
      <c r="HJN15" s="456"/>
      <c r="HJO15" s="456"/>
      <c r="HJP15" s="456"/>
      <c r="HJQ15" s="456"/>
      <c r="HJR15" s="456"/>
      <c r="HJS15" s="456"/>
      <c r="HJT15" s="456"/>
      <c r="HJU15" s="456"/>
      <c r="HJV15" s="456"/>
      <c r="HJW15" s="456"/>
      <c r="HJX15" s="456"/>
      <c r="HJY15" s="456"/>
      <c r="HJZ15" s="456"/>
      <c r="HKA15" s="456"/>
      <c r="HKB15" s="456"/>
      <c r="HKC15" s="456"/>
      <c r="HKD15" s="456"/>
      <c r="HKE15" s="456"/>
      <c r="HKF15" s="456"/>
      <c r="HKG15" s="456"/>
      <c r="HKH15" s="456"/>
      <c r="HKI15" s="456"/>
      <c r="HKJ15" s="456"/>
      <c r="HKK15" s="456"/>
      <c r="HKL15" s="456"/>
      <c r="HKM15" s="456"/>
      <c r="HKN15" s="456"/>
      <c r="HKO15" s="456"/>
      <c r="HKP15" s="456"/>
      <c r="HKQ15" s="456"/>
      <c r="HKR15" s="456"/>
      <c r="HKS15" s="456"/>
      <c r="HKT15" s="456"/>
      <c r="HKU15" s="456"/>
      <c r="HKV15" s="456"/>
      <c r="HKW15" s="456"/>
      <c r="HKX15" s="456"/>
      <c r="HKY15" s="456"/>
      <c r="HKZ15" s="456"/>
      <c r="HLA15" s="456"/>
      <c r="HLB15" s="456"/>
      <c r="HLC15" s="456"/>
      <c r="HLD15" s="456"/>
      <c r="HLE15" s="456"/>
      <c r="HLF15" s="456"/>
      <c r="HLG15" s="456"/>
      <c r="HLH15" s="456"/>
      <c r="HLI15" s="456"/>
      <c r="HLJ15" s="456"/>
      <c r="HLK15" s="456"/>
      <c r="HLL15" s="456"/>
      <c r="HLM15" s="456"/>
      <c r="HLN15" s="456"/>
      <c r="HLO15" s="456"/>
      <c r="HLP15" s="456"/>
      <c r="HLQ15" s="456"/>
      <c r="HLR15" s="456"/>
      <c r="HLS15" s="456"/>
      <c r="HLT15" s="456"/>
      <c r="HLU15" s="456"/>
      <c r="HLV15" s="456"/>
      <c r="HLW15" s="456"/>
      <c r="HLX15" s="456"/>
      <c r="HLY15" s="456"/>
      <c r="HLZ15" s="456"/>
      <c r="HMA15" s="456"/>
      <c r="HMB15" s="456"/>
      <c r="HMC15" s="456"/>
      <c r="HMD15" s="456"/>
      <c r="HME15" s="456"/>
      <c r="HMF15" s="456"/>
      <c r="HMG15" s="456"/>
      <c r="HMH15" s="456"/>
      <c r="HMI15" s="456"/>
      <c r="HMJ15" s="456"/>
      <c r="HMK15" s="456"/>
      <c r="HML15" s="456"/>
      <c r="HMM15" s="456"/>
      <c r="HMN15" s="456"/>
      <c r="HMO15" s="456"/>
      <c r="HMP15" s="456"/>
      <c r="HMQ15" s="456"/>
      <c r="HMR15" s="456"/>
      <c r="HMS15" s="456"/>
      <c r="HMT15" s="456"/>
      <c r="HMU15" s="456"/>
      <c r="HMV15" s="456"/>
      <c r="HMW15" s="456"/>
      <c r="HMX15" s="456"/>
      <c r="HMY15" s="456"/>
      <c r="HMZ15" s="456"/>
      <c r="HNA15" s="456"/>
      <c r="HNB15" s="456"/>
      <c r="HNC15" s="456"/>
      <c r="HND15" s="456"/>
      <c r="HNE15" s="456"/>
      <c r="HNF15" s="456"/>
      <c r="HNG15" s="456"/>
      <c r="HNH15" s="456"/>
      <c r="HNI15" s="456"/>
      <c r="HNJ15" s="456"/>
      <c r="HNK15" s="456"/>
      <c r="HNL15" s="456"/>
      <c r="HNM15" s="456"/>
      <c r="HNN15" s="456"/>
      <c r="HNO15" s="456"/>
      <c r="HNP15" s="456"/>
      <c r="HNQ15" s="456"/>
      <c r="HNR15" s="456"/>
      <c r="HNS15" s="456"/>
      <c r="HNT15" s="456"/>
      <c r="HNU15" s="456"/>
      <c r="HNV15" s="456"/>
      <c r="HNW15" s="456"/>
      <c r="HNX15" s="456"/>
      <c r="HNY15" s="456"/>
      <c r="HNZ15" s="456"/>
      <c r="HOA15" s="456"/>
      <c r="HOB15" s="456"/>
      <c r="HOC15" s="456"/>
      <c r="HOD15" s="456"/>
      <c r="HOE15" s="456"/>
      <c r="HOF15" s="456"/>
      <c r="HOG15" s="456"/>
      <c r="HOH15" s="456"/>
      <c r="HOI15" s="456"/>
      <c r="HOJ15" s="456"/>
      <c r="HOK15" s="456"/>
      <c r="HOL15" s="456"/>
      <c r="HOM15" s="456"/>
      <c r="HON15" s="456"/>
      <c r="HOO15" s="456"/>
      <c r="HOP15" s="456"/>
      <c r="HOQ15" s="456"/>
      <c r="HOR15" s="456"/>
      <c r="HOS15" s="456"/>
      <c r="HOT15" s="456"/>
      <c r="HOU15" s="456"/>
      <c r="HOV15" s="456"/>
      <c r="HOW15" s="456"/>
      <c r="HOX15" s="456"/>
      <c r="HOY15" s="456"/>
      <c r="HOZ15" s="456"/>
      <c r="HPA15" s="456"/>
      <c r="HPB15" s="456"/>
      <c r="HPC15" s="456"/>
      <c r="HPD15" s="456"/>
      <c r="HPE15" s="456"/>
      <c r="HPF15" s="456"/>
      <c r="HPG15" s="456"/>
      <c r="HPH15" s="456"/>
      <c r="HPI15" s="456"/>
      <c r="HPJ15" s="456"/>
      <c r="HPK15" s="456"/>
      <c r="HPL15" s="456"/>
      <c r="HPM15" s="456"/>
      <c r="HPN15" s="456"/>
      <c r="HPO15" s="456"/>
      <c r="HPP15" s="456"/>
      <c r="HPQ15" s="456"/>
      <c r="HPR15" s="456"/>
      <c r="HPS15" s="456"/>
      <c r="HPT15" s="456"/>
      <c r="HPU15" s="456"/>
      <c r="HPV15" s="456"/>
      <c r="HPW15" s="456"/>
      <c r="HPX15" s="456"/>
      <c r="HPY15" s="456"/>
      <c r="HPZ15" s="456"/>
      <c r="HQA15" s="456"/>
      <c r="HQB15" s="456"/>
      <c r="HQC15" s="456"/>
      <c r="HQD15" s="456"/>
      <c r="HQE15" s="456"/>
      <c r="HQF15" s="456"/>
      <c r="HQG15" s="456"/>
      <c r="HQH15" s="456"/>
      <c r="HQI15" s="456"/>
      <c r="HQJ15" s="456"/>
      <c r="HQK15" s="456"/>
      <c r="HQL15" s="456"/>
      <c r="HQM15" s="456"/>
      <c r="HQN15" s="456"/>
      <c r="HQO15" s="456"/>
      <c r="HQP15" s="456"/>
      <c r="HQQ15" s="456"/>
      <c r="HQR15" s="456"/>
      <c r="HQS15" s="456"/>
      <c r="HQT15" s="456"/>
      <c r="HQU15" s="456"/>
      <c r="HQV15" s="456"/>
      <c r="HQW15" s="456"/>
      <c r="HQX15" s="456"/>
      <c r="HQY15" s="456"/>
      <c r="HQZ15" s="456"/>
      <c r="HRA15" s="456"/>
      <c r="HRB15" s="456"/>
      <c r="HRC15" s="456"/>
      <c r="HRD15" s="456"/>
      <c r="HRE15" s="456"/>
      <c r="HRF15" s="456"/>
      <c r="HRG15" s="456"/>
      <c r="HRH15" s="456"/>
      <c r="HRI15" s="456"/>
      <c r="HRJ15" s="456"/>
      <c r="HRK15" s="456"/>
      <c r="HRL15" s="456"/>
      <c r="HRM15" s="456"/>
      <c r="HRN15" s="456"/>
      <c r="HRO15" s="456"/>
      <c r="HRP15" s="456"/>
      <c r="HRQ15" s="456"/>
      <c r="HRR15" s="456"/>
      <c r="HRS15" s="456"/>
      <c r="HRT15" s="456"/>
      <c r="HRU15" s="456"/>
      <c r="HRV15" s="456"/>
      <c r="HRW15" s="456"/>
      <c r="HRX15" s="456"/>
      <c r="HRY15" s="456"/>
      <c r="HRZ15" s="456"/>
      <c r="HSA15" s="456"/>
      <c r="HSB15" s="456"/>
      <c r="HSC15" s="456"/>
      <c r="HSD15" s="456"/>
      <c r="HSE15" s="456"/>
      <c r="HSF15" s="456"/>
      <c r="HSG15" s="456"/>
      <c r="HSH15" s="456"/>
      <c r="HSI15" s="456"/>
      <c r="HSJ15" s="456"/>
      <c r="HSK15" s="456"/>
      <c r="HSL15" s="456"/>
      <c r="HSM15" s="456"/>
      <c r="HSN15" s="456"/>
      <c r="HSO15" s="456"/>
      <c r="HSP15" s="456"/>
      <c r="HSQ15" s="456"/>
      <c r="HSR15" s="456"/>
      <c r="HSS15" s="456"/>
      <c r="HST15" s="456"/>
      <c r="HSU15" s="456"/>
      <c r="HSV15" s="456"/>
      <c r="HSW15" s="456"/>
      <c r="HSX15" s="456"/>
      <c r="HSY15" s="456"/>
      <c r="HSZ15" s="456"/>
      <c r="HTA15" s="456"/>
      <c r="HTB15" s="456"/>
      <c r="HTC15" s="456"/>
      <c r="HTD15" s="456"/>
      <c r="HTE15" s="456"/>
      <c r="HTF15" s="456"/>
      <c r="HTG15" s="456"/>
      <c r="HTH15" s="456"/>
      <c r="HTI15" s="456"/>
      <c r="HTJ15" s="456"/>
      <c r="HTK15" s="456"/>
      <c r="HTL15" s="456"/>
      <c r="HTM15" s="456"/>
      <c r="HTN15" s="456"/>
      <c r="HTO15" s="456"/>
      <c r="HTP15" s="456"/>
      <c r="HTQ15" s="456"/>
      <c r="HTR15" s="456"/>
      <c r="HTS15" s="456"/>
      <c r="HTT15" s="456"/>
      <c r="HTU15" s="456"/>
      <c r="HTV15" s="456"/>
      <c r="HTW15" s="456"/>
      <c r="HTX15" s="456"/>
      <c r="HTY15" s="456"/>
      <c r="HTZ15" s="456"/>
      <c r="HUA15" s="456"/>
      <c r="HUB15" s="456"/>
      <c r="HUC15" s="456"/>
      <c r="HUD15" s="456"/>
      <c r="HUE15" s="456"/>
      <c r="HUF15" s="456"/>
      <c r="HUG15" s="456"/>
      <c r="HUH15" s="456"/>
      <c r="HUI15" s="456"/>
      <c r="HUJ15" s="456"/>
      <c r="HUK15" s="456"/>
      <c r="HUL15" s="456"/>
      <c r="HUM15" s="456"/>
      <c r="HUN15" s="456"/>
      <c r="HUO15" s="456"/>
      <c r="HUP15" s="456"/>
      <c r="HUQ15" s="456"/>
      <c r="HUR15" s="456"/>
      <c r="HUS15" s="456"/>
      <c r="HUT15" s="456"/>
      <c r="HUU15" s="456"/>
      <c r="HUV15" s="456"/>
      <c r="HUW15" s="456"/>
      <c r="HUX15" s="456"/>
      <c r="HUY15" s="456"/>
      <c r="HUZ15" s="456"/>
      <c r="HVA15" s="456"/>
      <c r="HVB15" s="456"/>
      <c r="HVC15" s="456"/>
      <c r="HVD15" s="456"/>
      <c r="HVE15" s="456"/>
      <c r="HVF15" s="456"/>
      <c r="HVG15" s="456"/>
      <c r="HVH15" s="456"/>
      <c r="HVI15" s="456"/>
      <c r="HVJ15" s="456"/>
      <c r="HVK15" s="456"/>
      <c r="HVL15" s="456"/>
      <c r="HVM15" s="456"/>
      <c r="HVN15" s="456"/>
      <c r="HVO15" s="456"/>
      <c r="HVP15" s="456"/>
      <c r="HVQ15" s="456"/>
      <c r="HVR15" s="456"/>
      <c r="HVS15" s="456"/>
      <c r="HVT15" s="456"/>
      <c r="HVU15" s="456"/>
      <c r="HVV15" s="456"/>
      <c r="HVW15" s="456"/>
      <c r="HVX15" s="456"/>
      <c r="HVY15" s="456"/>
      <c r="HVZ15" s="456"/>
      <c r="HWA15" s="456"/>
      <c r="HWB15" s="456"/>
      <c r="HWC15" s="456"/>
      <c r="HWD15" s="456"/>
      <c r="HWE15" s="456"/>
      <c r="HWF15" s="456"/>
      <c r="HWG15" s="456"/>
      <c r="HWH15" s="456"/>
      <c r="HWI15" s="456"/>
      <c r="HWJ15" s="456"/>
      <c r="HWK15" s="456"/>
      <c r="HWL15" s="456"/>
      <c r="HWM15" s="456"/>
      <c r="HWN15" s="456"/>
      <c r="HWO15" s="456"/>
      <c r="HWP15" s="456"/>
      <c r="HWQ15" s="456"/>
      <c r="HWR15" s="456"/>
      <c r="HWS15" s="456"/>
      <c r="HWT15" s="456"/>
      <c r="HWU15" s="456"/>
      <c r="HWV15" s="456"/>
      <c r="HWW15" s="456"/>
      <c r="HWX15" s="456"/>
      <c r="HWY15" s="456"/>
      <c r="HWZ15" s="456"/>
      <c r="HXA15" s="456"/>
      <c r="HXB15" s="456"/>
      <c r="HXC15" s="456"/>
      <c r="HXD15" s="456"/>
      <c r="HXE15" s="456"/>
      <c r="HXF15" s="456"/>
      <c r="HXG15" s="456"/>
      <c r="HXH15" s="456"/>
      <c r="HXI15" s="456"/>
      <c r="HXJ15" s="456"/>
      <c r="HXK15" s="456"/>
      <c r="HXL15" s="456"/>
      <c r="HXM15" s="456"/>
      <c r="HXN15" s="456"/>
      <c r="HXO15" s="456"/>
      <c r="HXP15" s="456"/>
      <c r="HXQ15" s="456"/>
      <c r="HXR15" s="456"/>
      <c r="HXS15" s="456"/>
      <c r="HXT15" s="456"/>
      <c r="HXU15" s="456"/>
      <c r="HXV15" s="456"/>
      <c r="HXW15" s="456"/>
      <c r="HXX15" s="456"/>
      <c r="HXY15" s="456"/>
      <c r="HXZ15" s="456"/>
      <c r="HYA15" s="456"/>
      <c r="HYB15" s="456"/>
      <c r="HYC15" s="456"/>
      <c r="HYD15" s="456"/>
      <c r="HYE15" s="456"/>
      <c r="HYF15" s="456"/>
      <c r="HYG15" s="456"/>
      <c r="HYH15" s="456"/>
      <c r="HYI15" s="456"/>
      <c r="HYJ15" s="456"/>
      <c r="HYK15" s="456"/>
      <c r="HYL15" s="456"/>
      <c r="HYM15" s="456"/>
      <c r="HYN15" s="456"/>
      <c r="HYO15" s="456"/>
      <c r="HYP15" s="456"/>
      <c r="HYQ15" s="456"/>
      <c r="HYR15" s="456"/>
      <c r="HYS15" s="456"/>
      <c r="HYT15" s="456"/>
      <c r="HYU15" s="456"/>
      <c r="HYV15" s="456"/>
      <c r="HYW15" s="456"/>
      <c r="HYX15" s="456"/>
      <c r="HYY15" s="456"/>
      <c r="HYZ15" s="456"/>
      <c r="HZA15" s="456"/>
      <c r="HZB15" s="456"/>
      <c r="HZC15" s="456"/>
      <c r="HZD15" s="456"/>
      <c r="HZE15" s="456"/>
      <c r="HZF15" s="456"/>
      <c r="HZG15" s="456"/>
      <c r="HZH15" s="456"/>
      <c r="HZI15" s="456"/>
      <c r="HZJ15" s="456"/>
      <c r="HZK15" s="456"/>
      <c r="HZL15" s="456"/>
      <c r="HZM15" s="456"/>
      <c r="HZN15" s="456"/>
      <c r="HZO15" s="456"/>
      <c r="HZP15" s="456"/>
      <c r="HZQ15" s="456"/>
      <c r="HZR15" s="456"/>
      <c r="HZS15" s="456"/>
      <c r="HZT15" s="456"/>
      <c r="HZU15" s="456"/>
      <c r="HZV15" s="456"/>
      <c r="HZW15" s="456"/>
      <c r="HZX15" s="456"/>
      <c r="HZY15" s="456"/>
      <c r="HZZ15" s="456"/>
      <c r="IAA15" s="456"/>
      <c r="IAB15" s="456"/>
      <c r="IAC15" s="456"/>
      <c r="IAD15" s="456"/>
      <c r="IAE15" s="456"/>
      <c r="IAF15" s="456"/>
      <c r="IAG15" s="456"/>
      <c r="IAH15" s="456"/>
      <c r="IAI15" s="456"/>
      <c r="IAJ15" s="456"/>
      <c r="IAK15" s="456"/>
      <c r="IAL15" s="456"/>
      <c r="IAM15" s="456"/>
      <c r="IAN15" s="456"/>
      <c r="IAO15" s="456"/>
      <c r="IAP15" s="456"/>
      <c r="IAQ15" s="456"/>
      <c r="IAR15" s="456"/>
      <c r="IAS15" s="456"/>
      <c r="IAT15" s="456"/>
      <c r="IAU15" s="456"/>
      <c r="IAV15" s="456"/>
      <c r="IAW15" s="456"/>
      <c r="IAX15" s="456"/>
      <c r="IAY15" s="456"/>
      <c r="IAZ15" s="456"/>
      <c r="IBA15" s="456"/>
      <c r="IBB15" s="456"/>
      <c r="IBC15" s="456"/>
      <c r="IBD15" s="456"/>
      <c r="IBE15" s="456"/>
      <c r="IBF15" s="456"/>
      <c r="IBG15" s="456"/>
      <c r="IBH15" s="456"/>
      <c r="IBI15" s="456"/>
      <c r="IBJ15" s="456"/>
      <c r="IBK15" s="456"/>
      <c r="IBL15" s="456"/>
      <c r="IBM15" s="456"/>
      <c r="IBN15" s="456"/>
      <c r="IBO15" s="456"/>
      <c r="IBP15" s="456"/>
      <c r="IBQ15" s="456"/>
      <c r="IBR15" s="456"/>
      <c r="IBS15" s="456"/>
      <c r="IBT15" s="456"/>
      <c r="IBU15" s="456"/>
      <c r="IBV15" s="456"/>
      <c r="IBW15" s="456"/>
      <c r="IBX15" s="456"/>
      <c r="IBY15" s="456"/>
      <c r="IBZ15" s="456"/>
      <c r="ICA15" s="456"/>
      <c r="ICB15" s="456"/>
      <c r="ICC15" s="456"/>
      <c r="ICD15" s="456"/>
      <c r="ICE15" s="456"/>
      <c r="ICF15" s="456"/>
      <c r="ICG15" s="456"/>
      <c r="ICH15" s="456"/>
      <c r="ICI15" s="456"/>
      <c r="ICJ15" s="456"/>
      <c r="ICK15" s="456"/>
      <c r="ICL15" s="456"/>
      <c r="ICM15" s="456"/>
      <c r="ICN15" s="456"/>
      <c r="ICO15" s="456"/>
      <c r="ICP15" s="456"/>
      <c r="ICQ15" s="456"/>
      <c r="ICR15" s="456"/>
      <c r="ICS15" s="456"/>
      <c r="ICT15" s="456"/>
      <c r="ICU15" s="456"/>
      <c r="ICV15" s="456"/>
      <c r="ICW15" s="456"/>
      <c r="ICX15" s="456"/>
      <c r="ICY15" s="456"/>
      <c r="ICZ15" s="456"/>
      <c r="IDA15" s="456"/>
      <c r="IDB15" s="456"/>
      <c r="IDC15" s="456"/>
      <c r="IDD15" s="456"/>
      <c r="IDE15" s="456"/>
      <c r="IDF15" s="456"/>
      <c r="IDG15" s="456"/>
      <c r="IDH15" s="456"/>
      <c r="IDI15" s="456"/>
      <c r="IDJ15" s="456"/>
      <c r="IDK15" s="456"/>
      <c r="IDL15" s="456"/>
      <c r="IDM15" s="456"/>
      <c r="IDN15" s="456"/>
      <c r="IDO15" s="456"/>
      <c r="IDP15" s="456"/>
      <c r="IDQ15" s="456"/>
      <c r="IDR15" s="456"/>
      <c r="IDS15" s="456"/>
      <c r="IDT15" s="456"/>
      <c r="IDU15" s="456"/>
      <c r="IDV15" s="456"/>
      <c r="IDW15" s="456"/>
      <c r="IDX15" s="456"/>
      <c r="IDY15" s="456"/>
      <c r="IDZ15" s="456"/>
      <c r="IEA15" s="456"/>
      <c r="IEB15" s="456"/>
      <c r="IEC15" s="456"/>
      <c r="IED15" s="456"/>
      <c r="IEE15" s="456"/>
      <c r="IEF15" s="456"/>
      <c r="IEG15" s="456"/>
      <c r="IEH15" s="456"/>
      <c r="IEI15" s="456"/>
      <c r="IEJ15" s="456"/>
      <c r="IEK15" s="456"/>
      <c r="IEL15" s="456"/>
      <c r="IEM15" s="456"/>
      <c r="IEN15" s="456"/>
      <c r="IEO15" s="456"/>
      <c r="IEP15" s="456"/>
      <c r="IEQ15" s="456"/>
      <c r="IER15" s="456"/>
      <c r="IES15" s="456"/>
      <c r="IET15" s="456"/>
      <c r="IEU15" s="456"/>
      <c r="IEV15" s="456"/>
      <c r="IEW15" s="456"/>
      <c r="IEX15" s="456"/>
      <c r="IEY15" s="456"/>
      <c r="IEZ15" s="456"/>
      <c r="IFA15" s="456"/>
      <c r="IFB15" s="456"/>
      <c r="IFC15" s="456"/>
      <c r="IFD15" s="456"/>
      <c r="IFE15" s="456"/>
      <c r="IFF15" s="456"/>
      <c r="IFG15" s="456"/>
      <c r="IFH15" s="456"/>
      <c r="IFI15" s="456"/>
      <c r="IFJ15" s="456"/>
      <c r="IFK15" s="456"/>
      <c r="IFL15" s="456"/>
      <c r="IFM15" s="456"/>
      <c r="IFN15" s="456"/>
      <c r="IFO15" s="456"/>
      <c r="IFP15" s="456"/>
      <c r="IFQ15" s="456"/>
      <c r="IFR15" s="456"/>
      <c r="IFS15" s="456"/>
      <c r="IFT15" s="456"/>
      <c r="IFU15" s="456"/>
      <c r="IFV15" s="456"/>
      <c r="IFW15" s="456"/>
      <c r="IFX15" s="456"/>
      <c r="IFY15" s="456"/>
      <c r="IFZ15" s="456"/>
      <c r="IGA15" s="456"/>
      <c r="IGB15" s="456"/>
      <c r="IGC15" s="456"/>
      <c r="IGD15" s="456"/>
      <c r="IGE15" s="456"/>
      <c r="IGF15" s="456"/>
      <c r="IGG15" s="456"/>
      <c r="IGH15" s="456"/>
      <c r="IGI15" s="456"/>
      <c r="IGJ15" s="456"/>
      <c r="IGK15" s="456"/>
      <c r="IGL15" s="456"/>
      <c r="IGM15" s="456"/>
      <c r="IGN15" s="456"/>
      <c r="IGO15" s="456"/>
      <c r="IGP15" s="456"/>
      <c r="IGQ15" s="456"/>
      <c r="IGR15" s="456"/>
      <c r="IGS15" s="456"/>
      <c r="IGT15" s="456"/>
      <c r="IGU15" s="456"/>
      <c r="IGV15" s="456"/>
      <c r="IGW15" s="456"/>
      <c r="IGX15" s="456"/>
      <c r="IGY15" s="456"/>
      <c r="IGZ15" s="456"/>
      <c r="IHA15" s="456"/>
      <c r="IHB15" s="456"/>
      <c r="IHC15" s="456"/>
      <c r="IHD15" s="456"/>
      <c r="IHE15" s="456"/>
      <c r="IHF15" s="456"/>
      <c r="IHG15" s="456"/>
      <c r="IHH15" s="456"/>
      <c r="IHI15" s="456"/>
      <c r="IHJ15" s="456"/>
      <c r="IHK15" s="456"/>
      <c r="IHL15" s="456"/>
      <c r="IHM15" s="456"/>
      <c r="IHN15" s="456"/>
      <c r="IHO15" s="456"/>
      <c r="IHP15" s="456"/>
      <c r="IHQ15" s="456"/>
      <c r="IHR15" s="456"/>
      <c r="IHS15" s="456"/>
      <c r="IHT15" s="456"/>
      <c r="IHU15" s="456"/>
      <c r="IHV15" s="456"/>
      <c r="IHW15" s="456"/>
      <c r="IHX15" s="456"/>
      <c r="IHY15" s="456"/>
      <c r="IHZ15" s="456"/>
      <c r="IIA15" s="456"/>
      <c r="IIB15" s="456"/>
      <c r="IIC15" s="456"/>
      <c r="IID15" s="456"/>
      <c r="IIE15" s="456"/>
      <c r="IIF15" s="456"/>
      <c r="IIG15" s="456"/>
      <c r="IIH15" s="456"/>
      <c r="III15" s="456"/>
      <c r="IIJ15" s="456"/>
      <c r="IIK15" s="456"/>
      <c r="IIL15" s="456"/>
      <c r="IIM15" s="456"/>
      <c r="IIN15" s="456"/>
      <c r="IIO15" s="456"/>
      <c r="IIP15" s="456"/>
      <c r="IIQ15" s="456"/>
      <c r="IIR15" s="456"/>
      <c r="IIS15" s="456"/>
      <c r="IIT15" s="456"/>
      <c r="IIU15" s="456"/>
      <c r="IIV15" s="456"/>
      <c r="IIW15" s="456"/>
      <c r="IIX15" s="456"/>
      <c r="IIY15" s="456"/>
      <c r="IIZ15" s="456"/>
      <c r="IJA15" s="456"/>
      <c r="IJB15" s="456"/>
      <c r="IJC15" s="456"/>
      <c r="IJD15" s="456"/>
      <c r="IJE15" s="456"/>
      <c r="IJF15" s="456"/>
      <c r="IJG15" s="456"/>
      <c r="IJH15" s="456"/>
      <c r="IJI15" s="456"/>
      <c r="IJJ15" s="456"/>
      <c r="IJK15" s="456"/>
      <c r="IJL15" s="456"/>
      <c r="IJM15" s="456"/>
      <c r="IJN15" s="456"/>
      <c r="IJO15" s="456"/>
      <c r="IJP15" s="456"/>
      <c r="IJQ15" s="456"/>
      <c r="IJR15" s="456"/>
      <c r="IJS15" s="456"/>
      <c r="IJT15" s="456"/>
      <c r="IJU15" s="456"/>
      <c r="IJV15" s="456"/>
      <c r="IJW15" s="456"/>
      <c r="IJX15" s="456"/>
      <c r="IJY15" s="456"/>
      <c r="IJZ15" s="456"/>
      <c r="IKA15" s="456"/>
      <c r="IKB15" s="456"/>
      <c r="IKC15" s="456"/>
      <c r="IKD15" s="456"/>
      <c r="IKE15" s="456"/>
      <c r="IKF15" s="456"/>
      <c r="IKG15" s="456"/>
      <c r="IKH15" s="456"/>
      <c r="IKI15" s="456"/>
      <c r="IKJ15" s="456"/>
      <c r="IKK15" s="456"/>
      <c r="IKL15" s="456"/>
      <c r="IKM15" s="456"/>
      <c r="IKN15" s="456"/>
      <c r="IKO15" s="456"/>
      <c r="IKP15" s="456"/>
      <c r="IKQ15" s="456"/>
      <c r="IKR15" s="456"/>
      <c r="IKS15" s="456"/>
      <c r="IKT15" s="456"/>
      <c r="IKU15" s="456"/>
      <c r="IKV15" s="456"/>
      <c r="IKW15" s="456"/>
      <c r="IKX15" s="456"/>
      <c r="IKY15" s="456"/>
      <c r="IKZ15" s="456"/>
      <c r="ILA15" s="456"/>
      <c r="ILB15" s="456"/>
      <c r="ILC15" s="456"/>
      <c r="ILD15" s="456"/>
      <c r="ILE15" s="456"/>
      <c r="ILF15" s="456"/>
      <c r="ILG15" s="456"/>
      <c r="ILH15" s="456"/>
      <c r="ILI15" s="456"/>
      <c r="ILJ15" s="456"/>
      <c r="ILK15" s="456"/>
      <c r="ILL15" s="456"/>
      <c r="ILM15" s="456"/>
      <c r="ILN15" s="456"/>
      <c r="ILO15" s="456"/>
      <c r="ILP15" s="456"/>
      <c r="ILQ15" s="456"/>
      <c r="ILR15" s="456"/>
      <c r="ILS15" s="456"/>
      <c r="ILT15" s="456"/>
      <c r="ILU15" s="456"/>
      <c r="ILV15" s="456"/>
      <c r="ILW15" s="456"/>
      <c r="ILX15" s="456"/>
      <c r="ILY15" s="456"/>
      <c r="ILZ15" s="456"/>
      <c r="IMA15" s="456"/>
      <c r="IMB15" s="456"/>
      <c r="IMC15" s="456"/>
      <c r="IMD15" s="456"/>
      <c r="IME15" s="456"/>
      <c r="IMF15" s="456"/>
      <c r="IMG15" s="456"/>
      <c r="IMH15" s="456"/>
      <c r="IMI15" s="456"/>
      <c r="IMJ15" s="456"/>
      <c r="IMK15" s="456"/>
      <c r="IML15" s="456"/>
      <c r="IMM15" s="456"/>
      <c r="IMN15" s="456"/>
      <c r="IMO15" s="456"/>
      <c r="IMP15" s="456"/>
      <c r="IMQ15" s="456"/>
      <c r="IMR15" s="456"/>
      <c r="IMS15" s="456"/>
      <c r="IMT15" s="456"/>
      <c r="IMU15" s="456"/>
      <c r="IMV15" s="456"/>
      <c r="IMW15" s="456"/>
      <c r="IMX15" s="456"/>
      <c r="IMY15" s="456"/>
      <c r="IMZ15" s="456"/>
      <c r="INA15" s="456"/>
      <c r="INB15" s="456"/>
      <c r="INC15" s="456"/>
      <c r="IND15" s="456"/>
      <c r="INE15" s="456"/>
      <c r="INF15" s="456"/>
      <c r="ING15" s="456"/>
      <c r="INH15" s="456"/>
      <c r="INI15" s="456"/>
      <c r="INJ15" s="456"/>
      <c r="INK15" s="456"/>
      <c r="INL15" s="456"/>
      <c r="INM15" s="456"/>
      <c r="INN15" s="456"/>
      <c r="INO15" s="456"/>
      <c r="INP15" s="456"/>
      <c r="INQ15" s="456"/>
      <c r="INR15" s="456"/>
      <c r="INS15" s="456"/>
      <c r="INT15" s="456"/>
      <c r="INU15" s="456"/>
      <c r="INV15" s="456"/>
      <c r="INW15" s="456"/>
      <c r="INX15" s="456"/>
      <c r="INY15" s="456"/>
      <c r="INZ15" s="456"/>
      <c r="IOA15" s="456"/>
      <c r="IOB15" s="456"/>
      <c r="IOC15" s="456"/>
      <c r="IOD15" s="456"/>
      <c r="IOE15" s="456"/>
      <c r="IOF15" s="456"/>
      <c r="IOG15" s="456"/>
      <c r="IOH15" s="456"/>
      <c r="IOI15" s="456"/>
      <c r="IOJ15" s="456"/>
      <c r="IOK15" s="456"/>
      <c r="IOL15" s="456"/>
      <c r="IOM15" s="456"/>
      <c r="ION15" s="456"/>
      <c r="IOO15" s="456"/>
      <c r="IOP15" s="456"/>
      <c r="IOQ15" s="456"/>
      <c r="IOR15" s="456"/>
      <c r="IOS15" s="456"/>
      <c r="IOT15" s="456"/>
      <c r="IOU15" s="456"/>
      <c r="IOV15" s="456"/>
      <c r="IOW15" s="456"/>
      <c r="IOX15" s="456"/>
      <c r="IOY15" s="456"/>
      <c r="IOZ15" s="456"/>
      <c r="IPA15" s="456"/>
      <c r="IPB15" s="456"/>
      <c r="IPC15" s="456"/>
      <c r="IPD15" s="456"/>
      <c r="IPE15" s="456"/>
      <c r="IPF15" s="456"/>
      <c r="IPG15" s="456"/>
      <c r="IPH15" s="456"/>
      <c r="IPI15" s="456"/>
      <c r="IPJ15" s="456"/>
      <c r="IPK15" s="456"/>
      <c r="IPL15" s="456"/>
      <c r="IPM15" s="456"/>
      <c r="IPN15" s="456"/>
      <c r="IPO15" s="456"/>
      <c r="IPP15" s="456"/>
      <c r="IPQ15" s="456"/>
      <c r="IPR15" s="456"/>
      <c r="IPS15" s="456"/>
      <c r="IPT15" s="456"/>
      <c r="IPU15" s="456"/>
      <c r="IPV15" s="456"/>
      <c r="IPW15" s="456"/>
      <c r="IPX15" s="456"/>
      <c r="IPY15" s="456"/>
      <c r="IPZ15" s="456"/>
      <c r="IQA15" s="456"/>
      <c r="IQB15" s="456"/>
      <c r="IQC15" s="456"/>
      <c r="IQD15" s="456"/>
      <c r="IQE15" s="456"/>
      <c r="IQF15" s="456"/>
      <c r="IQG15" s="456"/>
      <c r="IQH15" s="456"/>
      <c r="IQI15" s="456"/>
      <c r="IQJ15" s="456"/>
      <c r="IQK15" s="456"/>
      <c r="IQL15" s="456"/>
      <c r="IQM15" s="456"/>
      <c r="IQN15" s="456"/>
      <c r="IQO15" s="456"/>
      <c r="IQP15" s="456"/>
      <c r="IQQ15" s="456"/>
      <c r="IQR15" s="456"/>
      <c r="IQS15" s="456"/>
      <c r="IQT15" s="456"/>
      <c r="IQU15" s="456"/>
      <c r="IQV15" s="456"/>
      <c r="IQW15" s="456"/>
      <c r="IQX15" s="456"/>
      <c r="IQY15" s="456"/>
      <c r="IQZ15" s="456"/>
      <c r="IRA15" s="456"/>
      <c r="IRB15" s="456"/>
      <c r="IRC15" s="456"/>
      <c r="IRD15" s="456"/>
      <c r="IRE15" s="456"/>
      <c r="IRF15" s="456"/>
      <c r="IRG15" s="456"/>
      <c r="IRH15" s="456"/>
      <c r="IRI15" s="456"/>
      <c r="IRJ15" s="456"/>
      <c r="IRK15" s="456"/>
      <c r="IRL15" s="456"/>
      <c r="IRM15" s="456"/>
      <c r="IRN15" s="456"/>
      <c r="IRO15" s="456"/>
      <c r="IRP15" s="456"/>
      <c r="IRQ15" s="456"/>
      <c r="IRR15" s="456"/>
      <c r="IRS15" s="456"/>
      <c r="IRT15" s="456"/>
      <c r="IRU15" s="456"/>
      <c r="IRV15" s="456"/>
      <c r="IRW15" s="456"/>
      <c r="IRX15" s="456"/>
      <c r="IRY15" s="456"/>
      <c r="IRZ15" s="456"/>
      <c r="ISA15" s="456"/>
      <c r="ISB15" s="456"/>
      <c r="ISC15" s="456"/>
      <c r="ISD15" s="456"/>
      <c r="ISE15" s="456"/>
      <c r="ISF15" s="456"/>
      <c r="ISG15" s="456"/>
      <c r="ISH15" s="456"/>
      <c r="ISI15" s="456"/>
      <c r="ISJ15" s="456"/>
      <c r="ISK15" s="456"/>
      <c r="ISL15" s="456"/>
      <c r="ISM15" s="456"/>
      <c r="ISN15" s="456"/>
      <c r="ISO15" s="456"/>
      <c r="ISP15" s="456"/>
      <c r="ISQ15" s="456"/>
      <c r="ISR15" s="456"/>
      <c r="ISS15" s="456"/>
      <c r="IST15" s="456"/>
      <c r="ISU15" s="456"/>
      <c r="ISV15" s="456"/>
      <c r="ISW15" s="456"/>
      <c r="ISX15" s="456"/>
      <c r="ISY15" s="456"/>
      <c r="ISZ15" s="456"/>
      <c r="ITA15" s="456"/>
      <c r="ITB15" s="456"/>
      <c r="ITC15" s="456"/>
      <c r="ITD15" s="456"/>
      <c r="ITE15" s="456"/>
      <c r="ITF15" s="456"/>
      <c r="ITG15" s="456"/>
      <c r="ITH15" s="456"/>
      <c r="ITI15" s="456"/>
      <c r="ITJ15" s="456"/>
      <c r="ITK15" s="456"/>
      <c r="ITL15" s="456"/>
      <c r="ITM15" s="456"/>
      <c r="ITN15" s="456"/>
      <c r="ITO15" s="456"/>
      <c r="ITP15" s="456"/>
      <c r="ITQ15" s="456"/>
      <c r="ITR15" s="456"/>
      <c r="ITS15" s="456"/>
      <c r="ITT15" s="456"/>
      <c r="ITU15" s="456"/>
      <c r="ITV15" s="456"/>
      <c r="ITW15" s="456"/>
      <c r="ITX15" s="456"/>
      <c r="ITY15" s="456"/>
      <c r="ITZ15" s="456"/>
      <c r="IUA15" s="456"/>
      <c r="IUB15" s="456"/>
      <c r="IUC15" s="456"/>
      <c r="IUD15" s="456"/>
      <c r="IUE15" s="456"/>
      <c r="IUF15" s="456"/>
      <c r="IUG15" s="456"/>
      <c r="IUH15" s="456"/>
      <c r="IUI15" s="456"/>
      <c r="IUJ15" s="456"/>
      <c r="IUK15" s="456"/>
      <c r="IUL15" s="456"/>
      <c r="IUM15" s="456"/>
      <c r="IUN15" s="456"/>
      <c r="IUO15" s="456"/>
      <c r="IUP15" s="456"/>
      <c r="IUQ15" s="456"/>
      <c r="IUR15" s="456"/>
      <c r="IUS15" s="456"/>
      <c r="IUT15" s="456"/>
      <c r="IUU15" s="456"/>
      <c r="IUV15" s="456"/>
      <c r="IUW15" s="456"/>
      <c r="IUX15" s="456"/>
      <c r="IUY15" s="456"/>
      <c r="IUZ15" s="456"/>
      <c r="IVA15" s="456"/>
      <c r="IVB15" s="456"/>
      <c r="IVC15" s="456"/>
      <c r="IVD15" s="456"/>
      <c r="IVE15" s="456"/>
      <c r="IVF15" s="456"/>
      <c r="IVG15" s="456"/>
      <c r="IVH15" s="456"/>
      <c r="IVI15" s="456"/>
      <c r="IVJ15" s="456"/>
      <c r="IVK15" s="456"/>
      <c r="IVL15" s="456"/>
      <c r="IVM15" s="456"/>
      <c r="IVN15" s="456"/>
      <c r="IVO15" s="456"/>
      <c r="IVP15" s="456"/>
      <c r="IVQ15" s="456"/>
      <c r="IVR15" s="456"/>
      <c r="IVS15" s="456"/>
      <c r="IVT15" s="456"/>
      <c r="IVU15" s="456"/>
      <c r="IVV15" s="456"/>
      <c r="IVW15" s="456"/>
      <c r="IVX15" s="456"/>
      <c r="IVY15" s="456"/>
      <c r="IVZ15" s="456"/>
      <c r="IWA15" s="456"/>
      <c r="IWB15" s="456"/>
      <c r="IWC15" s="456"/>
      <c r="IWD15" s="456"/>
      <c r="IWE15" s="456"/>
      <c r="IWF15" s="456"/>
      <c r="IWG15" s="456"/>
      <c r="IWH15" s="456"/>
      <c r="IWI15" s="456"/>
      <c r="IWJ15" s="456"/>
      <c r="IWK15" s="456"/>
      <c r="IWL15" s="456"/>
      <c r="IWM15" s="456"/>
      <c r="IWN15" s="456"/>
      <c r="IWO15" s="456"/>
      <c r="IWP15" s="456"/>
      <c r="IWQ15" s="456"/>
      <c r="IWR15" s="456"/>
      <c r="IWS15" s="456"/>
      <c r="IWT15" s="456"/>
      <c r="IWU15" s="456"/>
      <c r="IWV15" s="456"/>
      <c r="IWW15" s="456"/>
      <c r="IWX15" s="456"/>
      <c r="IWY15" s="456"/>
      <c r="IWZ15" s="456"/>
      <c r="IXA15" s="456"/>
      <c r="IXB15" s="456"/>
      <c r="IXC15" s="456"/>
      <c r="IXD15" s="456"/>
      <c r="IXE15" s="456"/>
      <c r="IXF15" s="456"/>
      <c r="IXG15" s="456"/>
      <c r="IXH15" s="456"/>
      <c r="IXI15" s="456"/>
      <c r="IXJ15" s="456"/>
      <c r="IXK15" s="456"/>
      <c r="IXL15" s="456"/>
      <c r="IXM15" s="456"/>
      <c r="IXN15" s="456"/>
      <c r="IXO15" s="456"/>
      <c r="IXP15" s="456"/>
      <c r="IXQ15" s="456"/>
      <c r="IXR15" s="456"/>
      <c r="IXS15" s="456"/>
      <c r="IXT15" s="456"/>
      <c r="IXU15" s="456"/>
      <c r="IXV15" s="456"/>
      <c r="IXW15" s="456"/>
      <c r="IXX15" s="456"/>
      <c r="IXY15" s="456"/>
      <c r="IXZ15" s="456"/>
      <c r="IYA15" s="456"/>
      <c r="IYB15" s="456"/>
      <c r="IYC15" s="456"/>
      <c r="IYD15" s="456"/>
      <c r="IYE15" s="456"/>
      <c r="IYF15" s="456"/>
      <c r="IYG15" s="456"/>
      <c r="IYH15" s="456"/>
      <c r="IYI15" s="456"/>
      <c r="IYJ15" s="456"/>
      <c r="IYK15" s="456"/>
      <c r="IYL15" s="456"/>
      <c r="IYM15" s="456"/>
      <c r="IYN15" s="456"/>
      <c r="IYO15" s="456"/>
      <c r="IYP15" s="456"/>
      <c r="IYQ15" s="456"/>
      <c r="IYR15" s="456"/>
      <c r="IYS15" s="456"/>
      <c r="IYT15" s="456"/>
      <c r="IYU15" s="456"/>
      <c r="IYV15" s="456"/>
      <c r="IYW15" s="456"/>
      <c r="IYX15" s="456"/>
      <c r="IYY15" s="456"/>
      <c r="IYZ15" s="456"/>
      <c r="IZA15" s="456"/>
      <c r="IZB15" s="456"/>
      <c r="IZC15" s="456"/>
      <c r="IZD15" s="456"/>
      <c r="IZE15" s="456"/>
      <c r="IZF15" s="456"/>
      <c r="IZG15" s="456"/>
      <c r="IZH15" s="456"/>
      <c r="IZI15" s="456"/>
      <c r="IZJ15" s="456"/>
      <c r="IZK15" s="456"/>
      <c r="IZL15" s="456"/>
      <c r="IZM15" s="456"/>
      <c r="IZN15" s="456"/>
      <c r="IZO15" s="456"/>
      <c r="IZP15" s="456"/>
      <c r="IZQ15" s="456"/>
      <c r="IZR15" s="456"/>
      <c r="IZS15" s="456"/>
      <c r="IZT15" s="456"/>
      <c r="IZU15" s="456"/>
      <c r="IZV15" s="456"/>
      <c r="IZW15" s="456"/>
      <c r="IZX15" s="456"/>
      <c r="IZY15" s="456"/>
      <c r="IZZ15" s="456"/>
      <c r="JAA15" s="456"/>
      <c r="JAB15" s="456"/>
      <c r="JAC15" s="456"/>
      <c r="JAD15" s="456"/>
      <c r="JAE15" s="456"/>
      <c r="JAF15" s="456"/>
      <c r="JAG15" s="456"/>
      <c r="JAH15" s="456"/>
      <c r="JAI15" s="456"/>
      <c r="JAJ15" s="456"/>
      <c r="JAK15" s="456"/>
      <c r="JAL15" s="456"/>
      <c r="JAM15" s="456"/>
      <c r="JAN15" s="456"/>
      <c r="JAO15" s="456"/>
      <c r="JAP15" s="456"/>
      <c r="JAQ15" s="456"/>
      <c r="JAR15" s="456"/>
      <c r="JAS15" s="456"/>
      <c r="JAT15" s="456"/>
      <c r="JAU15" s="456"/>
      <c r="JAV15" s="456"/>
      <c r="JAW15" s="456"/>
      <c r="JAX15" s="456"/>
      <c r="JAY15" s="456"/>
      <c r="JAZ15" s="456"/>
      <c r="JBA15" s="456"/>
      <c r="JBB15" s="456"/>
      <c r="JBC15" s="456"/>
      <c r="JBD15" s="456"/>
      <c r="JBE15" s="456"/>
      <c r="JBF15" s="456"/>
      <c r="JBG15" s="456"/>
      <c r="JBH15" s="456"/>
      <c r="JBI15" s="456"/>
      <c r="JBJ15" s="456"/>
      <c r="JBK15" s="456"/>
      <c r="JBL15" s="456"/>
      <c r="JBM15" s="456"/>
      <c r="JBN15" s="456"/>
      <c r="JBO15" s="456"/>
      <c r="JBP15" s="456"/>
      <c r="JBQ15" s="456"/>
      <c r="JBR15" s="456"/>
      <c r="JBS15" s="456"/>
      <c r="JBT15" s="456"/>
      <c r="JBU15" s="456"/>
      <c r="JBV15" s="456"/>
      <c r="JBW15" s="456"/>
      <c r="JBX15" s="456"/>
      <c r="JBY15" s="456"/>
      <c r="JBZ15" s="456"/>
      <c r="JCA15" s="456"/>
      <c r="JCB15" s="456"/>
      <c r="JCC15" s="456"/>
      <c r="JCD15" s="456"/>
      <c r="JCE15" s="456"/>
      <c r="JCF15" s="456"/>
      <c r="JCG15" s="456"/>
      <c r="JCH15" s="456"/>
      <c r="JCI15" s="456"/>
      <c r="JCJ15" s="456"/>
      <c r="JCK15" s="456"/>
      <c r="JCL15" s="456"/>
      <c r="JCM15" s="456"/>
      <c r="JCN15" s="456"/>
      <c r="JCO15" s="456"/>
      <c r="JCP15" s="456"/>
      <c r="JCQ15" s="456"/>
      <c r="JCR15" s="456"/>
      <c r="JCS15" s="456"/>
      <c r="JCT15" s="456"/>
      <c r="JCU15" s="456"/>
      <c r="JCV15" s="456"/>
      <c r="JCW15" s="456"/>
      <c r="JCX15" s="456"/>
      <c r="JCY15" s="456"/>
      <c r="JCZ15" s="456"/>
      <c r="JDA15" s="456"/>
      <c r="JDB15" s="456"/>
      <c r="JDC15" s="456"/>
      <c r="JDD15" s="456"/>
      <c r="JDE15" s="456"/>
      <c r="JDF15" s="456"/>
      <c r="JDG15" s="456"/>
      <c r="JDH15" s="456"/>
      <c r="JDI15" s="456"/>
      <c r="JDJ15" s="456"/>
      <c r="JDK15" s="456"/>
      <c r="JDL15" s="456"/>
      <c r="JDM15" s="456"/>
      <c r="JDN15" s="456"/>
      <c r="JDO15" s="456"/>
      <c r="JDP15" s="456"/>
      <c r="JDQ15" s="456"/>
      <c r="JDR15" s="456"/>
      <c r="JDS15" s="456"/>
      <c r="JDT15" s="456"/>
      <c r="JDU15" s="456"/>
      <c r="JDV15" s="456"/>
      <c r="JDW15" s="456"/>
      <c r="JDX15" s="456"/>
      <c r="JDY15" s="456"/>
      <c r="JDZ15" s="456"/>
      <c r="JEA15" s="456"/>
      <c r="JEB15" s="456"/>
      <c r="JEC15" s="456"/>
      <c r="JED15" s="456"/>
      <c r="JEE15" s="456"/>
      <c r="JEF15" s="456"/>
      <c r="JEG15" s="456"/>
      <c r="JEH15" s="456"/>
      <c r="JEI15" s="456"/>
      <c r="JEJ15" s="456"/>
      <c r="JEK15" s="456"/>
      <c r="JEL15" s="456"/>
      <c r="JEM15" s="456"/>
      <c r="JEN15" s="456"/>
      <c r="JEO15" s="456"/>
      <c r="JEP15" s="456"/>
      <c r="JEQ15" s="456"/>
      <c r="JER15" s="456"/>
      <c r="JES15" s="456"/>
      <c r="JET15" s="456"/>
      <c r="JEU15" s="456"/>
      <c r="JEV15" s="456"/>
      <c r="JEW15" s="456"/>
      <c r="JEX15" s="456"/>
      <c r="JEY15" s="456"/>
      <c r="JEZ15" s="456"/>
      <c r="JFA15" s="456"/>
      <c r="JFB15" s="456"/>
      <c r="JFC15" s="456"/>
      <c r="JFD15" s="456"/>
      <c r="JFE15" s="456"/>
      <c r="JFF15" s="456"/>
      <c r="JFG15" s="456"/>
      <c r="JFH15" s="456"/>
      <c r="JFI15" s="456"/>
      <c r="JFJ15" s="456"/>
      <c r="JFK15" s="456"/>
      <c r="JFL15" s="456"/>
      <c r="JFM15" s="456"/>
      <c r="JFN15" s="456"/>
      <c r="JFO15" s="456"/>
      <c r="JFP15" s="456"/>
      <c r="JFQ15" s="456"/>
      <c r="JFR15" s="456"/>
      <c r="JFS15" s="456"/>
      <c r="JFT15" s="456"/>
      <c r="JFU15" s="456"/>
      <c r="JFV15" s="456"/>
      <c r="JFW15" s="456"/>
      <c r="JFX15" s="456"/>
      <c r="JFY15" s="456"/>
      <c r="JFZ15" s="456"/>
      <c r="JGA15" s="456"/>
      <c r="JGB15" s="456"/>
      <c r="JGC15" s="456"/>
      <c r="JGD15" s="456"/>
      <c r="JGE15" s="456"/>
      <c r="JGF15" s="456"/>
      <c r="JGG15" s="456"/>
      <c r="JGH15" s="456"/>
      <c r="JGI15" s="456"/>
      <c r="JGJ15" s="456"/>
      <c r="JGK15" s="456"/>
      <c r="JGL15" s="456"/>
      <c r="JGM15" s="456"/>
      <c r="JGN15" s="456"/>
      <c r="JGO15" s="456"/>
      <c r="JGP15" s="456"/>
      <c r="JGQ15" s="456"/>
      <c r="JGR15" s="456"/>
      <c r="JGS15" s="456"/>
      <c r="JGT15" s="456"/>
      <c r="JGU15" s="456"/>
      <c r="JGV15" s="456"/>
      <c r="JGW15" s="456"/>
      <c r="JGX15" s="456"/>
      <c r="JGY15" s="456"/>
      <c r="JGZ15" s="456"/>
      <c r="JHA15" s="456"/>
      <c r="JHB15" s="456"/>
      <c r="JHC15" s="456"/>
      <c r="JHD15" s="456"/>
      <c r="JHE15" s="456"/>
      <c r="JHF15" s="456"/>
      <c r="JHG15" s="456"/>
      <c r="JHH15" s="456"/>
      <c r="JHI15" s="456"/>
      <c r="JHJ15" s="456"/>
      <c r="JHK15" s="456"/>
      <c r="JHL15" s="456"/>
      <c r="JHM15" s="456"/>
      <c r="JHN15" s="456"/>
      <c r="JHO15" s="456"/>
      <c r="JHP15" s="456"/>
      <c r="JHQ15" s="456"/>
      <c r="JHR15" s="456"/>
      <c r="JHS15" s="456"/>
      <c r="JHT15" s="456"/>
      <c r="JHU15" s="456"/>
      <c r="JHV15" s="456"/>
      <c r="JHW15" s="456"/>
      <c r="JHX15" s="456"/>
      <c r="JHY15" s="456"/>
      <c r="JHZ15" s="456"/>
      <c r="JIA15" s="456"/>
      <c r="JIB15" s="456"/>
      <c r="JIC15" s="456"/>
      <c r="JID15" s="456"/>
      <c r="JIE15" s="456"/>
      <c r="JIF15" s="456"/>
      <c r="JIG15" s="456"/>
      <c r="JIH15" s="456"/>
      <c r="JII15" s="456"/>
      <c r="JIJ15" s="456"/>
      <c r="JIK15" s="456"/>
      <c r="JIL15" s="456"/>
      <c r="JIM15" s="456"/>
      <c r="JIN15" s="456"/>
      <c r="JIO15" s="456"/>
      <c r="JIP15" s="456"/>
      <c r="JIQ15" s="456"/>
      <c r="JIR15" s="456"/>
      <c r="JIS15" s="456"/>
      <c r="JIT15" s="456"/>
      <c r="JIU15" s="456"/>
      <c r="JIV15" s="456"/>
      <c r="JIW15" s="456"/>
      <c r="JIX15" s="456"/>
      <c r="JIY15" s="456"/>
      <c r="JIZ15" s="456"/>
      <c r="JJA15" s="456"/>
      <c r="JJB15" s="456"/>
      <c r="JJC15" s="456"/>
      <c r="JJD15" s="456"/>
      <c r="JJE15" s="456"/>
      <c r="JJF15" s="456"/>
      <c r="JJG15" s="456"/>
      <c r="JJH15" s="456"/>
      <c r="JJI15" s="456"/>
      <c r="JJJ15" s="456"/>
      <c r="JJK15" s="456"/>
      <c r="JJL15" s="456"/>
      <c r="JJM15" s="456"/>
      <c r="JJN15" s="456"/>
      <c r="JJO15" s="456"/>
      <c r="JJP15" s="456"/>
      <c r="JJQ15" s="456"/>
      <c r="JJR15" s="456"/>
      <c r="JJS15" s="456"/>
      <c r="JJT15" s="456"/>
      <c r="JJU15" s="456"/>
      <c r="JJV15" s="456"/>
      <c r="JJW15" s="456"/>
      <c r="JJX15" s="456"/>
      <c r="JJY15" s="456"/>
      <c r="JJZ15" s="456"/>
      <c r="JKA15" s="456"/>
      <c r="JKB15" s="456"/>
      <c r="JKC15" s="456"/>
      <c r="JKD15" s="456"/>
      <c r="JKE15" s="456"/>
      <c r="JKF15" s="456"/>
      <c r="JKG15" s="456"/>
      <c r="JKH15" s="456"/>
      <c r="JKI15" s="456"/>
      <c r="JKJ15" s="456"/>
      <c r="JKK15" s="456"/>
      <c r="JKL15" s="456"/>
      <c r="JKM15" s="456"/>
      <c r="JKN15" s="456"/>
      <c r="JKO15" s="456"/>
      <c r="JKP15" s="456"/>
      <c r="JKQ15" s="456"/>
      <c r="JKR15" s="456"/>
      <c r="JKS15" s="456"/>
      <c r="JKT15" s="456"/>
      <c r="JKU15" s="456"/>
      <c r="JKV15" s="456"/>
      <c r="JKW15" s="456"/>
      <c r="JKX15" s="456"/>
      <c r="JKY15" s="456"/>
      <c r="JKZ15" s="456"/>
      <c r="JLA15" s="456"/>
      <c r="JLB15" s="456"/>
      <c r="JLC15" s="456"/>
      <c r="JLD15" s="456"/>
      <c r="JLE15" s="456"/>
      <c r="JLF15" s="456"/>
      <c r="JLG15" s="456"/>
      <c r="JLH15" s="456"/>
      <c r="JLI15" s="456"/>
      <c r="JLJ15" s="456"/>
      <c r="JLK15" s="456"/>
      <c r="JLL15" s="456"/>
      <c r="JLM15" s="456"/>
      <c r="JLN15" s="456"/>
      <c r="JLO15" s="456"/>
      <c r="JLP15" s="456"/>
      <c r="JLQ15" s="456"/>
      <c r="JLR15" s="456"/>
      <c r="JLS15" s="456"/>
      <c r="JLT15" s="456"/>
      <c r="JLU15" s="456"/>
      <c r="JLV15" s="456"/>
      <c r="JLW15" s="456"/>
      <c r="JLX15" s="456"/>
      <c r="JLY15" s="456"/>
      <c r="JLZ15" s="456"/>
      <c r="JMA15" s="456"/>
      <c r="JMB15" s="456"/>
      <c r="JMC15" s="456"/>
      <c r="JMD15" s="456"/>
      <c r="JME15" s="456"/>
      <c r="JMF15" s="456"/>
      <c r="JMG15" s="456"/>
      <c r="JMH15" s="456"/>
      <c r="JMI15" s="456"/>
      <c r="JMJ15" s="456"/>
      <c r="JMK15" s="456"/>
      <c r="JML15" s="456"/>
      <c r="JMM15" s="456"/>
      <c r="JMN15" s="456"/>
      <c r="JMO15" s="456"/>
      <c r="JMP15" s="456"/>
      <c r="JMQ15" s="456"/>
      <c r="JMR15" s="456"/>
      <c r="JMS15" s="456"/>
      <c r="JMT15" s="456"/>
      <c r="JMU15" s="456"/>
      <c r="JMV15" s="456"/>
      <c r="JMW15" s="456"/>
      <c r="JMX15" s="456"/>
      <c r="JMY15" s="456"/>
      <c r="JMZ15" s="456"/>
      <c r="JNA15" s="456"/>
      <c r="JNB15" s="456"/>
      <c r="JNC15" s="456"/>
      <c r="JND15" s="456"/>
      <c r="JNE15" s="456"/>
      <c r="JNF15" s="456"/>
      <c r="JNG15" s="456"/>
      <c r="JNH15" s="456"/>
      <c r="JNI15" s="456"/>
      <c r="JNJ15" s="456"/>
      <c r="JNK15" s="456"/>
      <c r="JNL15" s="456"/>
      <c r="JNM15" s="456"/>
      <c r="JNN15" s="456"/>
      <c r="JNO15" s="456"/>
      <c r="JNP15" s="456"/>
      <c r="JNQ15" s="456"/>
      <c r="JNR15" s="456"/>
      <c r="JNS15" s="456"/>
      <c r="JNT15" s="456"/>
      <c r="JNU15" s="456"/>
      <c r="JNV15" s="456"/>
      <c r="JNW15" s="456"/>
      <c r="JNX15" s="456"/>
      <c r="JNY15" s="456"/>
      <c r="JNZ15" s="456"/>
      <c r="JOA15" s="456"/>
      <c r="JOB15" s="456"/>
      <c r="JOC15" s="456"/>
      <c r="JOD15" s="456"/>
      <c r="JOE15" s="456"/>
      <c r="JOF15" s="456"/>
      <c r="JOG15" s="456"/>
      <c r="JOH15" s="456"/>
      <c r="JOI15" s="456"/>
      <c r="JOJ15" s="456"/>
      <c r="JOK15" s="456"/>
      <c r="JOL15" s="456"/>
      <c r="JOM15" s="456"/>
      <c r="JON15" s="456"/>
      <c r="JOO15" s="456"/>
      <c r="JOP15" s="456"/>
      <c r="JOQ15" s="456"/>
      <c r="JOR15" s="456"/>
      <c r="JOS15" s="456"/>
      <c r="JOT15" s="456"/>
      <c r="JOU15" s="456"/>
      <c r="JOV15" s="456"/>
      <c r="JOW15" s="456"/>
      <c r="JOX15" s="456"/>
      <c r="JOY15" s="456"/>
      <c r="JOZ15" s="456"/>
      <c r="JPA15" s="456"/>
      <c r="JPB15" s="456"/>
      <c r="JPC15" s="456"/>
      <c r="JPD15" s="456"/>
      <c r="JPE15" s="456"/>
      <c r="JPF15" s="456"/>
      <c r="JPG15" s="456"/>
      <c r="JPH15" s="456"/>
      <c r="JPI15" s="456"/>
      <c r="JPJ15" s="456"/>
      <c r="JPK15" s="456"/>
      <c r="JPL15" s="456"/>
      <c r="JPM15" s="456"/>
      <c r="JPN15" s="456"/>
      <c r="JPO15" s="456"/>
      <c r="JPP15" s="456"/>
      <c r="JPQ15" s="456"/>
      <c r="JPR15" s="456"/>
      <c r="JPS15" s="456"/>
      <c r="JPT15" s="456"/>
      <c r="JPU15" s="456"/>
      <c r="JPV15" s="456"/>
      <c r="JPW15" s="456"/>
      <c r="JPX15" s="456"/>
      <c r="JPY15" s="456"/>
      <c r="JPZ15" s="456"/>
      <c r="JQA15" s="456"/>
      <c r="JQB15" s="456"/>
      <c r="JQC15" s="456"/>
      <c r="JQD15" s="456"/>
      <c r="JQE15" s="456"/>
      <c r="JQF15" s="456"/>
      <c r="JQG15" s="456"/>
      <c r="JQH15" s="456"/>
      <c r="JQI15" s="456"/>
      <c r="JQJ15" s="456"/>
      <c r="JQK15" s="456"/>
      <c r="JQL15" s="456"/>
      <c r="JQM15" s="456"/>
      <c r="JQN15" s="456"/>
      <c r="JQO15" s="456"/>
      <c r="JQP15" s="456"/>
      <c r="JQQ15" s="456"/>
      <c r="JQR15" s="456"/>
      <c r="JQS15" s="456"/>
      <c r="JQT15" s="456"/>
      <c r="JQU15" s="456"/>
      <c r="JQV15" s="456"/>
      <c r="JQW15" s="456"/>
      <c r="JQX15" s="456"/>
      <c r="JQY15" s="456"/>
      <c r="JQZ15" s="456"/>
      <c r="JRA15" s="456"/>
      <c r="JRB15" s="456"/>
      <c r="JRC15" s="456"/>
      <c r="JRD15" s="456"/>
      <c r="JRE15" s="456"/>
      <c r="JRF15" s="456"/>
      <c r="JRG15" s="456"/>
      <c r="JRH15" s="456"/>
      <c r="JRI15" s="456"/>
      <c r="JRJ15" s="456"/>
      <c r="JRK15" s="456"/>
      <c r="JRL15" s="456"/>
      <c r="JRM15" s="456"/>
      <c r="JRN15" s="456"/>
      <c r="JRO15" s="456"/>
      <c r="JRP15" s="456"/>
      <c r="JRQ15" s="456"/>
      <c r="JRR15" s="456"/>
      <c r="JRS15" s="456"/>
      <c r="JRT15" s="456"/>
      <c r="JRU15" s="456"/>
      <c r="JRV15" s="456"/>
      <c r="JRW15" s="456"/>
      <c r="JRX15" s="456"/>
      <c r="JRY15" s="456"/>
      <c r="JRZ15" s="456"/>
      <c r="JSA15" s="456"/>
      <c r="JSB15" s="456"/>
      <c r="JSC15" s="456"/>
      <c r="JSD15" s="456"/>
      <c r="JSE15" s="456"/>
      <c r="JSF15" s="456"/>
      <c r="JSG15" s="456"/>
      <c r="JSH15" s="456"/>
      <c r="JSI15" s="456"/>
      <c r="JSJ15" s="456"/>
      <c r="JSK15" s="456"/>
      <c r="JSL15" s="456"/>
      <c r="JSM15" s="456"/>
      <c r="JSN15" s="456"/>
      <c r="JSO15" s="456"/>
      <c r="JSP15" s="456"/>
      <c r="JSQ15" s="456"/>
      <c r="JSR15" s="456"/>
      <c r="JSS15" s="456"/>
      <c r="JST15" s="456"/>
      <c r="JSU15" s="456"/>
      <c r="JSV15" s="456"/>
      <c r="JSW15" s="456"/>
      <c r="JSX15" s="456"/>
      <c r="JSY15" s="456"/>
      <c r="JSZ15" s="456"/>
      <c r="JTA15" s="456"/>
      <c r="JTB15" s="456"/>
      <c r="JTC15" s="456"/>
      <c r="JTD15" s="456"/>
      <c r="JTE15" s="456"/>
      <c r="JTF15" s="456"/>
      <c r="JTG15" s="456"/>
      <c r="JTH15" s="456"/>
      <c r="JTI15" s="456"/>
      <c r="JTJ15" s="456"/>
      <c r="JTK15" s="456"/>
      <c r="JTL15" s="456"/>
      <c r="JTM15" s="456"/>
      <c r="JTN15" s="456"/>
      <c r="JTO15" s="456"/>
      <c r="JTP15" s="456"/>
      <c r="JTQ15" s="456"/>
      <c r="JTR15" s="456"/>
      <c r="JTS15" s="456"/>
      <c r="JTT15" s="456"/>
      <c r="JTU15" s="456"/>
      <c r="JTV15" s="456"/>
      <c r="JTW15" s="456"/>
      <c r="JTX15" s="456"/>
      <c r="JTY15" s="456"/>
      <c r="JTZ15" s="456"/>
      <c r="JUA15" s="456"/>
      <c r="JUB15" s="456"/>
      <c r="JUC15" s="456"/>
      <c r="JUD15" s="456"/>
      <c r="JUE15" s="456"/>
      <c r="JUF15" s="456"/>
      <c r="JUG15" s="456"/>
      <c r="JUH15" s="456"/>
      <c r="JUI15" s="456"/>
      <c r="JUJ15" s="456"/>
      <c r="JUK15" s="456"/>
      <c r="JUL15" s="456"/>
      <c r="JUM15" s="456"/>
      <c r="JUN15" s="456"/>
      <c r="JUO15" s="456"/>
      <c r="JUP15" s="456"/>
      <c r="JUQ15" s="456"/>
      <c r="JUR15" s="456"/>
      <c r="JUS15" s="456"/>
      <c r="JUT15" s="456"/>
      <c r="JUU15" s="456"/>
      <c r="JUV15" s="456"/>
      <c r="JUW15" s="456"/>
      <c r="JUX15" s="456"/>
      <c r="JUY15" s="456"/>
      <c r="JUZ15" s="456"/>
      <c r="JVA15" s="456"/>
      <c r="JVB15" s="456"/>
      <c r="JVC15" s="456"/>
      <c r="JVD15" s="456"/>
      <c r="JVE15" s="456"/>
      <c r="JVF15" s="456"/>
      <c r="JVG15" s="456"/>
      <c r="JVH15" s="456"/>
      <c r="JVI15" s="456"/>
      <c r="JVJ15" s="456"/>
      <c r="JVK15" s="456"/>
      <c r="JVL15" s="456"/>
      <c r="JVM15" s="456"/>
      <c r="JVN15" s="456"/>
      <c r="JVO15" s="456"/>
      <c r="JVP15" s="456"/>
      <c r="JVQ15" s="456"/>
      <c r="JVR15" s="456"/>
      <c r="JVS15" s="456"/>
      <c r="JVT15" s="456"/>
      <c r="JVU15" s="456"/>
      <c r="JVV15" s="456"/>
      <c r="JVW15" s="456"/>
      <c r="JVX15" s="456"/>
      <c r="JVY15" s="456"/>
      <c r="JVZ15" s="456"/>
      <c r="JWA15" s="456"/>
      <c r="JWB15" s="456"/>
      <c r="JWC15" s="456"/>
      <c r="JWD15" s="456"/>
      <c r="JWE15" s="456"/>
      <c r="JWF15" s="456"/>
      <c r="JWG15" s="456"/>
      <c r="JWH15" s="456"/>
      <c r="JWI15" s="456"/>
      <c r="JWJ15" s="456"/>
      <c r="JWK15" s="456"/>
      <c r="JWL15" s="456"/>
      <c r="JWM15" s="456"/>
      <c r="JWN15" s="456"/>
      <c r="JWO15" s="456"/>
      <c r="JWP15" s="456"/>
      <c r="JWQ15" s="456"/>
      <c r="JWR15" s="456"/>
      <c r="JWS15" s="456"/>
      <c r="JWT15" s="456"/>
      <c r="JWU15" s="456"/>
      <c r="JWV15" s="456"/>
      <c r="JWW15" s="456"/>
      <c r="JWX15" s="456"/>
      <c r="JWY15" s="456"/>
      <c r="JWZ15" s="456"/>
      <c r="JXA15" s="456"/>
      <c r="JXB15" s="456"/>
      <c r="JXC15" s="456"/>
      <c r="JXD15" s="456"/>
      <c r="JXE15" s="456"/>
      <c r="JXF15" s="456"/>
      <c r="JXG15" s="456"/>
      <c r="JXH15" s="456"/>
      <c r="JXI15" s="456"/>
      <c r="JXJ15" s="456"/>
      <c r="JXK15" s="456"/>
      <c r="JXL15" s="456"/>
      <c r="JXM15" s="456"/>
      <c r="JXN15" s="456"/>
      <c r="JXO15" s="456"/>
      <c r="JXP15" s="456"/>
      <c r="JXQ15" s="456"/>
      <c r="JXR15" s="456"/>
      <c r="JXS15" s="456"/>
      <c r="JXT15" s="456"/>
      <c r="JXU15" s="456"/>
      <c r="JXV15" s="456"/>
      <c r="JXW15" s="456"/>
      <c r="JXX15" s="456"/>
      <c r="JXY15" s="456"/>
      <c r="JXZ15" s="456"/>
      <c r="JYA15" s="456"/>
      <c r="JYB15" s="456"/>
      <c r="JYC15" s="456"/>
      <c r="JYD15" s="456"/>
      <c r="JYE15" s="456"/>
      <c r="JYF15" s="456"/>
      <c r="JYG15" s="456"/>
      <c r="JYH15" s="456"/>
      <c r="JYI15" s="456"/>
      <c r="JYJ15" s="456"/>
      <c r="JYK15" s="456"/>
      <c r="JYL15" s="456"/>
      <c r="JYM15" s="456"/>
      <c r="JYN15" s="456"/>
      <c r="JYO15" s="456"/>
      <c r="JYP15" s="456"/>
      <c r="JYQ15" s="456"/>
      <c r="JYR15" s="456"/>
      <c r="JYS15" s="456"/>
      <c r="JYT15" s="456"/>
      <c r="JYU15" s="456"/>
      <c r="JYV15" s="456"/>
      <c r="JYW15" s="456"/>
      <c r="JYX15" s="456"/>
      <c r="JYY15" s="456"/>
      <c r="JYZ15" s="456"/>
      <c r="JZA15" s="456"/>
      <c r="JZB15" s="456"/>
      <c r="JZC15" s="456"/>
      <c r="JZD15" s="456"/>
      <c r="JZE15" s="456"/>
      <c r="JZF15" s="456"/>
      <c r="JZG15" s="456"/>
      <c r="JZH15" s="456"/>
      <c r="JZI15" s="456"/>
      <c r="JZJ15" s="456"/>
      <c r="JZK15" s="456"/>
      <c r="JZL15" s="456"/>
      <c r="JZM15" s="456"/>
      <c r="JZN15" s="456"/>
      <c r="JZO15" s="456"/>
      <c r="JZP15" s="456"/>
      <c r="JZQ15" s="456"/>
      <c r="JZR15" s="456"/>
      <c r="JZS15" s="456"/>
      <c r="JZT15" s="456"/>
      <c r="JZU15" s="456"/>
      <c r="JZV15" s="456"/>
      <c r="JZW15" s="456"/>
      <c r="JZX15" s="456"/>
      <c r="JZY15" s="456"/>
      <c r="JZZ15" s="456"/>
      <c r="KAA15" s="456"/>
      <c r="KAB15" s="456"/>
      <c r="KAC15" s="456"/>
      <c r="KAD15" s="456"/>
      <c r="KAE15" s="456"/>
      <c r="KAF15" s="456"/>
      <c r="KAG15" s="456"/>
      <c r="KAH15" s="456"/>
      <c r="KAI15" s="456"/>
      <c r="KAJ15" s="456"/>
      <c r="KAK15" s="456"/>
      <c r="KAL15" s="456"/>
      <c r="KAM15" s="456"/>
      <c r="KAN15" s="456"/>
      <c r="KAO15" s="456"/>
      <c r="KAP15" s="456"/>
      <c r="KAQ15" s="456"/>
      <c r="KAR15" s="456"/>
      <c r="KAS15" s="456"/>
      <c r="KAT15" s="456"/>
      <c r="KAU15" s="456"/>
      <c r="KAV15" s="456"/>
      <c r="KAW15" s="456"/>
      <c r="KAX15" s="456"/>
      <c r="KAY15" s="456"/>
      <c r="KAZ15" s="456"/>
      <c r="KBA15" s="456"/>
      <c r="KBB15" s="456"/>
      <c r="KBC15" s="456"/>
      <c r="KBD15" s="456"/>
      <c r="KBE15" s="456"/>
      <c r="KBF15" s="456"/>
      <c r="KBG15" s="456"/>
      <c r="KBH15" s="456"/>
      <c r="KBI15" s="456"/>
      <c r="KBJ15" s="456"/>
      <c r="KBK15" s="456"/>
      <c r="KBL15" s="456"/>
      <c r="KBM15" s="456"/>
      <c r="KBN15" s="456"/>
      <c r="KBO15" s="456"/>
      <c r="KBP15" s="456"/>
      <c r="KBQ15" s="456"/>
      <c r="KBR15" s="456"/>
      <c r="KBS15" s="456"/>
      <c r="KBT15" s="456"/>
      <c r="KBU15" s="456"/>
      <c r="KBV15" s="456"/>
      <c r="KBW15" s="456"/>
      <c r="KBX15" s="456"/>
      <c r="KBY15" s="456"/>
      <c r="KBZ15" s="456"/>
      <c r="KCA15" s="456"/>
      <c r="KCB15" s="456"/>
      <c r="KCC15" s="456"/>
      <c r="KCD15" s="456"/>
      <c r="KCE15" s="456"/>
      <c r="KCF15" s="456"/>
      <c r="KCG15" s="456"/>
      <c r="KCH15" s="456"/>
      <c r="KCI15" s="456"/>
      <c r="KCJ15" s="456"/>
      <c r="KCK15" s="456"/>
      <c r="KCL15" s="456"/>
      <c r="KCM15" s="456"/>
      <c r="KCN15" s="456"/>
      <c r="KCO15" s="456"/>
      <c r="KCP15" s="456"/>
      <c r="KCQ15" s="456"/>
      <c r="KCR15" s="456"/>
      <c r="KCS15" s="456"/>
      <c r="KCT15" s="456"/>
      <c r="KCU15" s="456"/>
      <c r="KCV15" s="456"/>
      <c r="KCW15" s="456"/>
      <c r="KCX15" s="456"/>
      <c r="KCY15" s="456"/>
      <c r="KCZ15" s="456"/>
      <c r="KDA15" s="456"/>
      <c r="KDB15" s="456"/>
      <c r="KDC15" s="456"/>
      <c r="KDD15" s="456"/>
      <c r="KDE15" s="456"/>
      <c r="KDF15" s="456"/>
      <c r="KDG15" s="456"/>
      <c r="KDH15" s="456"/>
      <c r="KDI15" s="456"/>
      <c r="KDJ15" s="456"/>
      <c r="KDK15" s="456"/>
      <c r="KDL15" s="456"/>
      <c r="KDM15" s="456"/>
      <c r="KDN15" s="456"/>
      <c r="KDO15" s="456"/>
      <c r="KDP15" s="456"/>
      <c r="KDQ15" s="456"/>
      <c r="KDR15" s="456"/>
      <c r="KDS15" s="456"/>
      <c r="KDT15" s="456"/>
      <c r="KDU15" s="456"/>
      <c r="KDV15" s="456"/>
      <c r="KDW15" s="456"/>
      <c r="KDX15" s="456"/>
      <c r="KDY15" s="456"/>
      <c r="KDZ15" s="456"/>
      <c r="KEA15" s="456"/>
      <c r="KEB15" s="456"/>
      <c r="KEC15" s="456"/>
      <c r="KED15" s="456"/>
      <c r="KEE15" s="456"/>
      <c r="KEF15" s="456"/>
      <c r="KEG15" s="456"/>
      <c r="KEH15" s="456"/>
      <c r="KEI15" s="456"/>
      <c r="KEJ15" s="456"/>
      <c r="KEK15" s="456"/>
      <c r="KEL15" s="456"/>
      <c r="KEM15" s="456"/>
      <c r="KEN15" s="456"/>
      <c r="KEO15" s="456"/>
      <c r="KEP15" s="456"/>
      <c r="KEQ15" s="456"/>
      <c r="KER15" s="456"/>
      <c r="KES15" s="456"/>
      <c r="KET15" s="456"/>
      <c r="KEU15" s="456"/>
      <c r="KEV15" s="456"/>
      <c r="KEW15" s="456"/>
      <c r="KEX15" s="456"/>
      <c r="KEY15" s="456"/>
      <c r="KEZ15" s="456"/>
      <c r="KFA15" s="456"/>
      <c r="KFB15" s="456"/>
      <c r="KFC15" s="456"/>
      <c r="KFD15" s="456"/>
      <c r="KFE15" s="456"/>
      <c r="KFF15" s="456"/>
      <c r="KFG15" s="456"/>
      <c r="KFH15" s="456"/>
      <c r="KFI15" s="456"/>
      <c r="KFJ15" s="456"/>
      <c r="KFK15" s="456"/>
      <c r="KFL15" s="456"/>
      <c r="KFM15" s="456"/>
      <c r="KFN15" s="456"/>
      <c r="KFO15" s="456"/>
      <c r="KFP15" s="456"/>
      <c r="KFQ15" s="456"/>
      <c r="KFR15" s="456"/>
      <c r="KFS15" s="456"/>
      <c r="KFT15" s="456"/>
      <c r="KFU15" s="456"/>
      <c r="KFV15" s="456"/>
      <c r="KFW15" s="456"/>
      <c r="KFX15" s="456"/>
      <c r="KFY15" s="456"/>
      <c r="KFZ15" s="456"/>
      <c r="KGA15" s="456"/>
      <c r="KGB15" s="456"/>
      <c r="KGC15" s="456"/>
      <c r="KGD15" s="456"/>
      <c r="KGE15" s="456"/>
      <c r="KGF15" s="456"/>
      <c r="KGG15" s="456"/>
      <c r="KGH15" s="456"/>
      <c r="KGI15" s="456"/>
      <c r="KGJ15" s="456"/>
      <c r="KGK15" s="456"/>
      <c r="KGL15" s="456"/>
      <c r="KGM15" s="456"/>
      <c r="KGN15" s="456"/>
      <c r="KGO15" s="456"/>
      <c r="KGP15" s="456"/>
      <c r="KGQ15" s="456"/>
      <c r="KGR15" s="456"/>
      <c r="KGS15" s="456"/>
      <c r="KGT15" s="456"/>
      <c r="KGU15" s="456"/>
      <c r="KGV15" s="456"/>
      <c r="KGW15" s="456"/>
      <c r="KGX15" s="456"/>
      <c r="KGY15" s="456"/>
      <c r="KGZ15" s="456"/>
      <c r="KHA15" s="456"/>
      <c r="KHB15" s="456"/>
      <c r="KHC15" s="456"/>
      <c r="KHD15" s="456"/>
      <c r="KHE15" s="456"/>
      <c r="KHF15" s="456"/>
      <c r="KHG15" s="456"/>
      <c r="KHH15" s="456"/>
      <c r="KHI15" s="456"/>
      <c r="KHJ15" s="456"/>
      <c r="KHK15" s="456"/>
      <c r="KHL15" s="456"/>
      <c r="KHM15" s="456"/>
      <c r="KHN15" s="456"/>
      <c r="KHO15" s="456"/>
      <c r="KHP15" s="456"/>
      <c r="KHQ15" s="456"/>
      <c r="KHR15" s="456"/>
      <c r="KHS15" s="456"/>
      <c r="KHT15" s="456"/>
      <c r="KHU15" s="456"/>
      <c r="KHV15" s="456"/>
      <c r="KHW15" s="456"/>
      <c r="KHX15" s="456"/>
      <c r="KHY15" s="456"/>
      <c r="KHZ15" s="456"/>
      <c r="KIA15" s="456"/>
      <c r="KIB15" s="456"/>
      <c r="KIC15" s="456"/>
      <c r="KID15" s="456"/>
      <c r="KIE15" s="456"/>
      <c r="KIF15" s="456"/>
      <c r="KIG15" s="456"/>
      <c r="KIH15" s="456"/>
      <c r="KII15" s="456"/>
      <c r="KIJ15" s="456"/>
      <c r="KIK15" s="456"/>
      <c r="KIL15" s="456"/>
      <c r="KIM15" s="456"/>
      <c r="KIN15" s="456"/>
      <c r="KIO15" s="456"/>
      <c r="KIP15" s="456"/>
      <c r="KIQ15" s="456"/>
      <c r="KIR15" s="456"/>
      <c r="KIS15" s="456"/>
      <c r="KIT15" s="456"/>
      <c r="KIU15" s="456"/>
      <c r="KIV15" s="456"/>
      <c r="KIW15" s="456"/>
      <c r="KIX15" s="456"/>
      <c r="KIY15" s="456"/>
      <c r="KIZ15" s="456"/>
      <c r="KJA15" s="456"/>
      <c r="KJB15" s="456"/>
      <c r="KJC15" s="456"/>
      <c r="KJD15" s="456"/>
      <c r="KJE15" s="456"/>
      <c r="KJF15" s="456"/>
      <c r="KJG15" s="456"/>
      <c r="KJH15" s="456"/>
      <c r="KJI15" s="456"/>
      <c r="KJJ15" s="456"/>
      <c r="KJK15" s="456"/>
      <c r="KJL15" s="456"/>
      <c r="KJM15" s="456"/>
      <c r="KJN15" s="456"/>
      <c r="KJO15" s="456"/>
      <c r="KJP15" s="456"/>
      <c r="KJQ15" s="456"/>
      <c r="KJR15" s="456"/>
      <c r="KJS15" s="456"/>
      <c r="KJT15" s="456"/>
      <c r="KJU15" s="456"/>
      <c r="KJV15" s="456"/>
      <c r="KJW15" s="456"/>
      <c r="KJX15" s="456"/>
      <c r="KJY15" s="456"/>
      <c r="KJZ15" s="456"/>
      <c r="KKA15" s="456"/>
      <c r="KKB15" s="456"/>
      <c r="KKC15" s="456"/>
      <c r="KKD15" s="456"/>
      <c r="KKE15" s="456"/>
      <c r="KKF15" s="456"/>
      <c r="KKG15" s="456"/>
      <c r="KKH15" s="456"/>
      <c r="KKI15" s="456"/>
      <c r="KKJ15" s="456"/>
      <c r="KKK15" s="456"/>
      <c r="KKL15" s="456"/>
      <c r="KKM15" s="456"/>
      <c r="KKN15" s="456"/>
      <c r="KKO15" s="456"/>
      <c r="KKP15" s="456"/>
      <c r="KKQ15" s="456"/>
      <c r="KKR15" s="456"/>
      <c r="KKS15" s="456"/>
      <c r="KKT15" s="456"/>
      <c r="KKU15" s="456"/>
      <c r="KKV15" s="456"/>
      <c r="KKW15" s="456"/>
      <c r="KKX15" s="456"/>
      <c r="KKY15" s="456"/>
      <c r="KKZ15" s="456"/>
      <c r="KLA15" s="456"/>
      <c r="KLB15" s="456"/>
      <c r="KLC15" s="456"/>
      <c r="KLD15" s="456"/>
      <c r="KLE15" s="456"/>
      <c r="KLF15" s="456"/>
      <c r="KLG15" s="456"/>
      <c r="KLH15" s="456"/>
      <c r="KLI15" s="456"/>
      <c r="KLJ15" s="456"/>
      <c r="KLK15" s="456"/>
      <c r="KLL15" s="456"/>
      <c r="KLM15" s="456"/>
      <c r="KLN15" s="456"/>
      <c r="KLO15" s="456"/>
      <c r="KLP15" s="456"/>
      <c r="KLQ15" s="456"/>
      <c r="KLR15" s="456"/>
      <c r="KLS15" s="456"/>
      <c r="KLT15" s="456"/>
      <c r="KLU15" s="456"/>
      <c r="KLV15" s="456"/>
      <c r="KLW15" s="456"/>
      <c r="KLX15" s="456"/>
      <c r="KLY15" s="456"/>
      <c r="KLZ15" s="456"/>
      <c r="KMA15" s="456"/>
      <c r="KMB15" s="456"/>
      <c r="KMC15" s="456"/>
      <c r="KMD15" s="456"/>
      <c r="KME15" s="456"/>
      <c r="KMF15" s="456"/>
      <c r="KMG15" s="456"/>
      <c r="KMH15" s="456"/>
      <c r="KMI15" s="456"/>
      <c r="KMJ15" s="456"/>
      <c r="KMK15" s="456"/>
      <c r="KML15" s="456"/>
      <c r="KMM15" s="456"/>
      <c r="KMN15" s="456"/>
      <c r="KMO15" s="456"/>
      <c r="KMP15" s="456"/>
      <c r="KMQ15" s="456"/>
      <c r="KMR15" s="456"/>
      <c r="KMS15" s="456"/>
      <c r="KMT15" s="456"/>
      <c r="KMU15" s="456"/>
      <c r="KMV15" s="456"/>
      <c r="KMW15" s="456"/>
      <c r="KMX15" s="456"/>
      <c r="KMY15" s="456"/>
      <c r="KMZ15" s="456"/>
      <c r="KNA15" s="456"/>
      <c r="KNB15" s="456"/>
      <c r="KNC15" s="456"/>
      <c r="KND15" s="456"/>
      <c r="KNE15" s="456"/>
      <c r="KNF15" s="456"/>
      <c r="KNG15" s="456"/>
      <c r="KNH15" s="456"/>
      <c r="KNI15" s="456"/>
      <c r="KNJ15" s="456"/>
      <c r="KNK15" s="456"/>
      <c r="KNL15" s="456"/>
      <c r="KNM15" s="456"/>
      <c r="KNN15" s="456"/>
      <c r="KNO15" s="456"/>
      <c r="KNP15" s="456"/>
      <c r="KNQ15" s="456"/>
      <c r="KNR15" s="456"/>
      <c r="KNS15" s="456"/>
      <c r="KNT15" s="456"/>
      <c r="KNU15" s="456"/>
      <c r="KNV15" s="456"/>
      <c r="KNW15" s="456"/>
      <c r="KNX15" s="456"/>
      <c r="KNY15" s="456"/>
      <c r="KNZ15" s="456"/>
      <c r="KOA15" s="456"/>
      <c r="KOB15" s="456"/>
      <c r="KOC15" s="456"/>
      <c r="KOD15" s="456"/>
      <c r="KOE15" s="456"/>
      <c r="KOF15" s="456"/>
      <c r="KOG15" s="456"/>
      <c r="KOH15" s="456"/>
      <c r="KOI15" s="456"/>
      <c r="KOJ15" s="456"/>
      <c r="KOK15" s="456"/>
      <c r="KOL15" s="456"/>
      <c r="KOM15" s="456"/>
      <c r="KON15" s="456"/>
      <c r="KOO15" s="456"/>
      <c r="KOP15" s="456"/>
      <c r="KOQ15" s="456"/>
      <c r="KOR15" s="456"/>
      <c r="KOS15" s="456"/>
      <c r="KOT15" s="456"/>
      <c r="KOU15" s="456"/>
      <c r="KOV15" s="456"/>
      <c r="KOW15" s="456"/>
      <c r="KOX15" s="456"/>
      <c r="KOY15" s="456"/>
      <c r="KOZ15" s="456"/>
      <c r="KPA15" s="456"/>
      <c r="KPB15" s="456"/>
      <c r="KPC15" s="456"/>
      <c r="KPD15" s="456"/>
      <c r="KPE15" s="456"/>
      <c r="KPF15" s="456"/>
      <c r="KPG15" s="456"/>
      <c r="KPH15" s="456"/>
      <c r="KPI15" s="456"/>
      <c r="KPJ15" s="456"/>
      <c r="KPK15" s="456"/>
      <c r="KPL15" s="456"/>
      <c r="KPM15" s="456"/>
      <c r="KPN15" s="456"/>
      <c r="KPO15" s="456"/>
      <c r="KPP15" s="456"/>
      <c r="KPQ15" s="456"/>
      <c r="KPR15" s="456"/>
      <c r="KPS15" s="456"/>
      <c r="KPT15" s="456"/>
      <c r="KPU15" s="456"/>
      <c r="KPV15" s="456"/>
      <c r="KPW15" s="456"/>
      <c r="KPX15" s="456"/>
      <c r="KPY15" s="456"/>
      <c r="KPZ15" s="456"/>
      <c r="KQA15" s="456"/>
      <c r="KQB15" s="456"/>
      <c r="KQC15" s="456"/>
      <c r="KQD15" s="456"/>
      <c r="KQE15" s="456"/>
      <c r="KQF15" s="456"/>
      <c r="KQG15" s="456"/>
      <c r="KQH15" s="456"/>
      <c r="KQI15" s="456"/>
      <c r="KQJ15" s="456"/>
      <c r="KQK15" s="456"/>
      <c r="KQL15" s="456"/>
      <c r="KQM15" s="456"/>
      <c r="KQN15" s="456"/>
      <c r="KQO15" s="456"/>
      <c r="KQP15" s="456"/>
      <c r="KQQ15" s="456"/>
      <c r="KQR15" s="456"/>
      <c r="KQS15" s="456"/>
      <c r="KQT15" s="456"/>
      <c r="KQU15" s="456"/>
      <c r="KQV15" s="456"/>
      <c r="KQW15" s="456"/>
      <c r="KQX15" s="456"/>
      <c r="KQY15" s="456"/>
      <c r="KQZ15" s="456"/>
      <c r="KRA15" s="456"/>
      <c r="KRB15" s="456"/>
      <c r="KRC15" s="456"/>
      <c r="KRD15" s="456"/>
      <c r="KRE15" s="456"/>
      <c r="KRF15" s="456"/>
      <c r="KRG15" s="456"/>
      <c r="KRH15" s="456"/>
      <c r="KRI15" s="456"/>
      <c r="KRJ15" s="456"/>
      <c r="KRK15" s="456"/>
      <c r="KRL15" s="456"/>
      <c r="KRM15" s="456"/>
      <c r="KRN15" s="456"/>
      <c r="KRO15" s="456"/>
      <c r="KRP15" s="456"/>
      <c r="KRQ15" s="456"/>
      <c r="KRR15" s="456"/>
      <c r="KRS15" s="456"/>
      <c r="KRT15" s="456"/>
      <c r="KRU15" s="456"/>
      <c r="KRV15" s="456"/>
      <c r="KRW15" s="456"/>
      <c r="KRX15" s="456"/>
      <c r="KRY15" s="456"/>
      <c r="KRZ15" s="456"/>
      <c r="KSA15" s="456"/>
      <c r="KSB15" s="456"/>
      <c r="KSC15" s="456"/>
      <c r="KSD15" s="456"/>
      <c r="KSE15" s="456"/>
      <c r="KSF15" s="456"/>
      <c r="KSG15" s="456"/>
      <c r="KSH15" s="456"/>
      <c r="KSI15" s="456"/>
      <c r="KSJ15" s="456"/>
      <c r="KSK15" s="456"/>
      <c r="KSL15" s="456"/>
      <c r="KSM15" s="456"/>
      <c r="KSN15" s="456"/>
      <c r="KSO15" s="456"/>
      <c r="KSP15" s="456"/>
      <c r="KSQ15" s="456"/>
      <c r="KSR15" s="456"/>
      <c r="KSS15" s="456"/>
      <c r="KST15" s="456"/>
      <c r="KSU15" s="456"/>
      <c r="KSV15" s="456"/>
      <c r="KSW15" s="456"/>
      <c r="KSX15" s="456"/>
      <c r="KSY15" s="456"/>
      <c r="KSZ15" s="456"/>
      <c r="KTA15" s="456"/>
      <c r="KTB15" s="456"/>
      <c r="KTC15" s="456"/>
      <c r="KTD15" s="456"/>
      <c r="KTE15" s="456"/>
      <c r="KTF15" s="456"/>
      <c r="KTG15" s="456"/>
      <c r="KTH15" s="456"/>
      <c r="KTI15" s="456"/>
      <c r="KTJ15" s="456"/>
      <c r="KTK15" s="456"/>
      <c r="KTL15" s="456"/>
      <c r="KTM15" s="456"/>
      <c r="KTN15" s="456"/>
      <c r="KTO15" s="456"/>
      <c r="KTP15" s="456"/>
      <c r="KTQ15" s="456"/>
      <c r="KTR15" s="456"/>
      <c r="KTS15" s="456"/>
      <c r="KTT15" s="456"/>
      <c r="KTU15" s="456"/>
      <c r="KTV15" s="456"/>
      <c r="KTW15" s="456"/>
      <c r="KTX15" s="456"/>
      <c r="KTY15" s="456"/>
      <c r="KTZ15" s="456"/>
      <c r="KUA15" s="456"/>
      <c r="KUB15" s="456"/>
      <c r="KUC15" s="456"/>
      <c r="KUD15" s="456"/>
      <c r="KUE15" s="456"/>
      <c r="KUF15" s="456"/>
      <c r="KUG15" s="456"/>
      <c r="KUH15" s="456"/>
      <c r="KUI15" s="456"/>
      <c r="KUJ15" s="456"/>
      <c r="KUK15" s="456"/>
      <c r="KUL15" s="456"/>
      <c r="KUM15" s="456"/>
      <c r="KUN15" s="456"/>
      <c r="KUO15" s="456"/>
      <c r="KUP15" s="456"/>
      <c r="KUQ15" s="456"/>
      <c r="KUR15" s="456"/>
      <c r="KUS15" s="456"/>
      <c r="KUT15" s="456"/>
      <c r="KUU15" s="456"/>
      <c r="KUV15" s="456"/>
      <c r="KUW15" s="456"/>
      <c r="KUX15" s="456"/>
      <c r="KUY15" s="456"/>
      <c r="KUZ15" s="456"/>
      <c r="KVA15" s="456"/>
      <c r="KVB15" s="456"/>
      <c r="KVC15" s="456"/>
      <c r="KVD15" s="456"/>
      <c r="KVE15" s="456"/>
      <c r="KVF15" s="456"/>
      <c r="KVG15" s="456"/>
      <c r="KVH15" s="456"/>
      <c r="KVI15" s="456"/>
      <c r="KVJ15" s="456"/>
      <c r="KVK15" s="456"/>
      <c r="KVL15" s="456"/>
      <c r="KVM15" s="456"/>
      <c r="KVN15" s="456"/>
      <c r="KVO15" s="456"/>
      <c r="KVP15" s="456"/>
      <c r="KVQ15" s="456"/>
      <c r="KVR15" s="456"/>
      <c r="KVS15" s="456"/>
      <c r="KVT15" s="456"/>
      <c r="KVU15" s="456"/>
      <c r="KVV15" s="456"/>
      <c r="KVW15" s="456"/>
      <c r="KVX15" s="456"/>
      <c r="KVY15" s="456"/>
      <c r="KVZ15" s="456"/>
      <c r="KWA15" s="456"/>
      <c r="KWB15" s="456"/>
      <c r="KWC15" s="456"/>
      <c r="KWD15" s="456"/>
      <c r="KWE15" s="456"/>
      <c r="KWF15" s="456"/>
      <c r="KWG15" s="456"/>
      <c r="KWH15" s="456"/>
      <c r="KWI15" s="456"/>
      <c r="KWJ15" s="456"/>
      <c r="KWK15" s="456"/>
      <c r="KWL15" s="456"/>
      <c r="KWM15" s="456"/>
      <c r="KWN15" s="456"/>
      <c r="KWO15" s="456"/>
      <c r="KWP15" s="456"/>
      <c r="KWQ15" s="456"/>
      <c r="KWR15" s="456"/>
      <c r="KWS15" s="456"/>
      <c r="KWT15" s="456"/>
      <c r="KWU15" s="456"/>
      <c r="KWV15" s="456"/>
      <c r="KWW15" s="456"/>
      <c r="KWX15" s="456"/>
      <c r="KWY15" s="456"/>
      <c r="KWZ15" s="456"/>
      <c r="KXA15" s="456"/>
      <c r="KXB15" s="456"/>
      <c r="KXC15" s="456"/>
      <c r="KXD15" s="456"/>
      <c r="KXE15" s="456"/>
      <c r="KXF15" s="456"/>
      <c r="KXG15" s="456"/>
      <c r="KXH15" s="456"/>
      <c r="KXI15" s="456"/>
      <c r="KXJ15" s="456"/>
      <c r="KXK15" s="456"/>
      <c r="KXL15" s="456"/>
      <c r="KXM15" s="456"/>
      <c r="KXN15" s="456"/>
      <c r="KXO15" s="456"/>
      <c r="KXP15" s="456"/>
      <c r="KXQ15" s="456"/>
      <c r="KXR15" s="456"/>
      <c r="KXS15" s="456"/>
      <c r="KXT15" s="456"/>
      <c r="KXU15" s="456"/>
      <c r="KXV15" s="456"/>
      <c r="KXW15" s="456"/>
      <c r="KXX15" s="456"/>
      <c r="KXY15" s="456"/>
      <c r="KXZ15" s="456"/>
      <c r="KYA15" s="456"/>
      <c r="KYB15" s="456"/>
      <c r="KYC15" s="456"/>
      <c r="KYD15" s="456"/>
      <c r="KYE15" s="456"/>
      <c r="KYF15" s="456"/>
      <c r="KYG15" s="456"/>
      <c r="KYH15" s="456"/>
      <c r="KYI15" s="456"/>
      <c r="KYJ15" s="456"/>
      <c r="KYK15" s="456"/>
      <c r="KYL15" s="456"/>
      <c r="KYM15" s="456"/>
      <c r="KYN15" s="456"/>
      <c r="KYO15" s="456"/>
      <c r="KYP15" s="456"/>
      <c r="KYQ15" s="456"/>
      <c r="KYR15" s="456"/>
      <c r="KYS15" s="456"/>
      <c r="KYT15" s="456"/>
      <c r="KYU15" s="456"/>
      <c r="KYV15" s="456"/>
      <c r="KYW15" s="456"/>
      <c r="KYX15" s="456"/>
      <c r="KYY15" s="456"/>
      <c r="KYZ15" s="456"/>
      <c r="KZA15" s="456"/>
      <c r="KZB15" s="456"/>
      <c r="KZC15" s="456"/>
      <c r="KZD15" s="456"/>
      <c r="KZE15" s="456"/>
      <c r="KZF15" s="456"/>
      <c r="KZG15" s="456"/>
      <c r="KZH15" s="456"/>
      <c r="KZI15" s="456"/>
      <c r="KZJ15" s="456"/>
      <c r="KZK15" s="456"/>
      <c r="KZL15" s="456"/>
      <c r="KZM15" s="456"/>
      <c r="KZN15" s="456"/>
      <c r="KZO15" s="456"/>
      <c r="KZP15" s="456"/>
      <c r="KZQ15" s="456"/>
      <c r="KZR15" s="456"/>
      <c r="KZS15" s="456"/>
      <c r="KZT15" s="456"/>
      <c r="KZU15" s="456"/>
      <c r="KZV15" s="456"/>
      <c r="KZW15" s="456"/>
      <c r="KZX15" s="456"/>
      <c r="KZY15" s="456"/>
      <c r="KZZ15" s="456"/>
      <c r="LAA15" s="456"/>
      <c r="LAB15" s="456"/>
      <c r="LAC15" s="456"/>
      <c r="LAD15" s="456"/>
      <c r="LAE15" s="456"/>
      <c r="LAF15" s="456"/>
      <c r="LAG15" s="456"/>
      <c r="LAH15" s="456"/>
      <c r="LAI15" s="456"/>
      <c r="LAJ15" s="456"/>
      <c r="LAK15" s="456"/>
      <c r="LAL15" s="456"/>
      <c r="LAM15" s="456"/>
      <c r="LAN15" s="456"/>
      <c r="LAO15" s="456"/>
      <c r="LAP15" s="456"/>
      <c r="LAQ15" s="456"/>
      <c r="LAR15" s="456"/>
      <c r="LAS15" s="456"/>
      <c r="LAT15" s="456"/>
      <c r="LAU15" s="456"/>
      <c r="LAV15" s="456"/>
      <c r="LAW15" s="456"/>
      <c r="LAX15" s="456"/>
      <c r="LAY15" s="456"/>
      <c r="LAZ15" s="456"/>
      <c r="LBA15" s="456"/>
      <c r="LBB15" s="456"/>
      <c r="LBC15" s="456"/>
      <c r="LBD15" s="456"/>
      <c r="LBE15" s="456"/>
      <c r="LBF15" s="456"/>
      <c r="LBG15" s="456"/>
      <c r="LBH15" s="456"/>
      <c r="LBI15" s="456"/>
      <c r="LBJ15" s="456"/>
      <c r="LBK15" s="456"/>
      <c r="LBL15" s="456"/>
      <c r="LBM15" s="456"/>
      <c r="LBN15" s="456"/>
      <c r="LBO15" s="456"/>
      <c r="LBP15" s="456"/>
      <c r="LBQ15" s="456"/>
      <c r="LBR15" s="456"/>
      <c r="LBS15" s="456"/>
      <c r="LBT15" s="456"/>
      <c r="LBU15" s="456"/>
      <c r="LBV15" s="456"/>
      <c r="LBW15" s="456"/>
      <c r="LBX15" s="456"/>
      <c r="LBY15" s="456"/>
      <c r="LBZ15" s="456"/>
      <c r="LCA15" s="456"/>
      <c r="LCB15" s="456"/>
      <c r="LCC15" s="456"/>
      <c r="LCD15" s="456"/>
      <c r="LCE15" s="456"/>
      <c r="LCF15" s="456"/>
      <c r="LCG15" s="456"/>
      <c r="LCH15" s="456"/>
      <c r="LCI15" s="456"/>
      <c r="LCJ15" s="456"/>
      <c r="LCK15" s="456"/>
      <c r="LCL15" s="456"/>
      <c r="LCM15" s="456"/>
      <c r="LCN15" s="456"/>
      <c r="LCO15" s="456"/>
      <c r="LCP15" s="456"/>
      <c r="LCQ15" s="456"/>
      <c r="LCR15" s="456"/>
      <c r="LCS15" s="456"/>
      <c r="LCT15" s="456"/>
      <c r="LCU15" s="456"/>
      <c r="LCV15" s="456"/>
      <c r="LCW15" s="456"/>
      <c r="LCX15" s="456"/>
      <c r="LCY15" s="456"/>
      <c r="LCZ15" s="456"/>
      <c r="LDA15" s="456"/>
      <c r="LDB15" s="456"/>
      <c r="LDC15" s="456"/>
      <c r="LDD15" s="456"/>
      <c r="LDE15" s="456"/>
      <c r="LDF15" s="456"/>
      <c r="LDG15" s="456"/>
      <c r="LDH15" s="456"/>
      <c r="LDI15" s="456"/>
      <c r="LDJ15" s="456"/>
      <c r="LDK15" s="456"/>
      <c r="LDL15" s="456"/>
      <c r="LDM15" s="456"/>
      <c r="LDN15" s="456"/>
      <c r="LDO15" s="456"/>
      <c r="LDP15" s="456"/>
      <c r="LDQ15" s="456"/>
      <c r="LDR15" s="456"/>
      <c r="LDS15" s="456"/>
      <c r="LDT15" s="456"/>
      <c r="LDU15" s="456"/>
      <c r="LDV15" s="456"/>
      <c r="LDW15" s="456"/>
      <c r="LDX15" s="456"/>
      <c r="LDY15" s="456"/>
      <c r="LDZ15" s="456"/>
      <c r="LEA15" s="456"/>
      <c r="LEB15" s="456"/>
      <c r="LEC15" s="456"/>
      <c r="LED15" s="456"/>
      <c r="LEE15" s="456"/>
      <c r="LEF15" s="456"/>
      <c r="LEG15" s="456"/>
      <c r="LEH15" s="456"/>
      <c r="LEI15" s="456"/>
      <c r="LEJ15" s="456"/>
      <c r="LEK15" s="456"/>
      <c r="LEL15" s="456"/>
      <c r="LEM15" s="456"/>
      <c r="LEN15" s="456"/>
      <c r="LEO15" s="456"/>
      <c r="LEP15" s="456"/>
      <c r="LEQ15" s="456"/>
      <c r="LER15" s="456"/>
      <c r="LES15" s="456"/>
      <c r="LET15" s="456"/>
      <c r="LEU15" s="456"/>
      <c r="LEV15" s="456"/>
      <c r="LEW15" s="456"/>
      <c r="LEX15" s="456"/>
      <c r="LEY15" s="456"/>
      <c r="LEZ15" s="456"/>
      <c r="LFA15" s="456"/>
      <c r="LFB15" s="456"/>
      <c r="LFC15" s="456"/>
      <c r="LFD15" s="456"/>
      <c r="LFE15" s="456"/>
      <c r="LFF15" s="456"/>
      <c r="LFG15" s="456"/>
      <c r="LFH15" s="456"/>
      <c r="LFI15" s="456"/>
      <c r="LFJ15" s="456"/>
      <c r="LFK15" s="456"/>
      <c r="LFL15" s="456"/>
      <c r="LFM15" s="456"/>
      <c r="LFN15" s="456"/>
      <c r="LFO15" s="456"/>
      <c r="LFP15" s="456"/>
      <c r="LFQ15" s="456"/>
      <c r="LFR15" s="456"/>
      <c r="LFS15" s="456"/>
      <c r="LFT15" s="456"/>
      <c r="LFU15" s="456"/>
      <c r="LFV15" s="456"/>
      <c r="LFW15" s="456"/>
      <c r="LFX15" s="456"/>
      <c r="LFY15" s="456"/>
      <c r="LFZ15" s="456"/>
      <c r="LGA15" s="456"/>
      <c r="LGB15" s="456"/>
      <c r="LGC15" s="456"/>
      <c r="LGD15" s="456"/>
      <c r="LGE15" s="456"/>
      <c r="LGF15" s="456"/>
      <c r="LGG15" s="456"/>
      <c r="LGH15" s="456"/>
      <c r="LGI15" s="456"/>
      <c r="LGJ15" s="456"/>
      <c r="LGK15" s="456"/>
      <c r="LGL15" s="456"/>
      <c r="LGM15" s="456"/>
      <c r="LGN15" s="456"/>
      <c r="LGO15" s="456"/>
      <c r="LGP15" s="456"/>
      <c r="LGQ15" s="456"/>
      <c r="LGR15" s="456"/>
      <c r="LGS15" s="456"/>
      <c r="LGT15" s="456"/>
      <c r="LGU15" s="456"/>
      <c r="LGV15" s="456"/>
      <c r="LGW15" s="456"/>
      <c r="LGX15" s="456"/>
      <c r="LGY15" s="456"/>
      <c r="LGZ15" s="456"/>
      <c r="LHA15" s="456"/>
      <c r="LHB15" s="456"/>
      <c r="LHC15" s="456"/>
      <c r="LHD15" s="456"/>
      <c r="LHE15" s="456"/>
      <c r="LHF15" s="456"/>
      <c r="LHG15" s="456"/>
      <c r="LHH15" s="456"/>
      <c r="LHI15" s="456"/>
      <c r="LHJ15" s="456"/>
      <c r="LHK15" s="456"/>
      <c r="LHL15" s="456"/>
      <c r="LHM15" s="456"/>
      <c r="LHN15" s="456"/>
      <c r="LHO15" s="456"/>
      <c r="LHP15" s="456"/>
      <c r="LHQ15" s="456"/>
      <c r="LHR15" s="456"/>
      <c r="LHS15" s="456"/>
      <c r="LHT15" s="456"/>
      <c r="LHU15" s="456"/>
      <c r="LHV15" s="456"/>
      <c r="LHW15" s="456"/>
      <c r="LHX15" s="456"/>
      <c r="LHY15" s="456"/>
      <c r="LHZ15" s="456"/>
      <c r="LIA15" s="456"/>
      <c r="LIB15" s="456"/>
      <c r="LIC15" s="456"/>
      <c r="LID15" s="456"/>
      <c r="LIE15" s="456"/>
      <c r="LIF15" s="456"/>
      <c r="LIG15" s="456"/>
      <c r="LIH15" s="456"/>
      <c r="LII15" s="456"/>
      <c r="LIJ15" s="456"/>
      <c r="LIK15" s="456"/>
      <c r="LIL15" s="456"/>
      <c r="LIM15" s="456"/>
      <c r="LIN15" s="456"/>
      <c r="LIO15" s="456"/>
      <c r="LIP15" s="456"/>
      <c r="LIQ15" s="456"/>
      <c r="LIR15" s="456"/>
      <c r="LIS15" s="456"/>
      <c r="LIT15" s="456"/>
      <c r="LIU15" s="456"/>
      <c r="LIV15" s="456"/>
      <c r="LIW15" s="456"/>
      <c r="LIX15" s="456"/>
      <c r="LIY15" s="456"/>
      <c r="LIZ15" s="456"/>
      <c r="LJA15" s="456"/>
      <c r="LJB15" s="456"/>
      <c r="LJC15" s="456"/>
      <c r="LJD15" s="456"/>
      <c r="LJE15" s="456"/>
      <c r="LJF15" s="456"/>
      <c r="LJG15" s="456"/>
      <c r="LJH15" s="456"/>
      <c r="LJI15" s="456"/>
      <c r="LJJ15" s="456"/>
      <c r="LJK15" s="456"/>
      <c r="LJL15" s="456"/>
      <c r="LJM15" s="456"/>
      <c r="LJN15" s="456"/>
      <c r="LJO15" s="456"/>
      <c r="LJP15" s="456"/>
      <c r="LJQ15" s="456"/>
      <c r="LJR15" s="456"/>
      <c r="LJS15" s="456"/>
      <c r="LJT15" s="456"/>
      <c r="LJU15" s="456"/>
      <c r="LJV15" s="456"/>
      <c r="LJW15" s="456"/>
      <c r="LJX15" s="456"/>
      <c r="LJY15" s="456"/>
      <c r="LJZ15" s="456"/>
      <c r="LKA15" s="456"/>
      <c r="LKB15" s="456"/>
      <c r="LKC15" s="456"/>
      <c r="LKD15" s="456"/>
      <c r="LKE15" s="456"/>
      <c r="LKF15" s="456"/>
      <c r="LKG15" s="456"/>
      <c r="LKH15" s="456"/>
      <c r="LKI15" s="456"/>
      <c r="LKJ15" s="456"/>
      <c r="LKK15" s="456"/>
      <c r="LKL15" s="456"/>
      <c r="LKM15" s="456"/>
      <c r="LKN15" s="456"/>
      <c r="LKO15" s="456"/>
      <c r="LKP15" s="456"/>
      <c r="LKQ15" s="456"/>
      <c r="LKR15" s="456"/>
      <c r="LKS15" s="456"/>
      <c r="LKT15" s="456"/>
      <c r="LKU15" s="456"/>
      <c r="LKV15" s="456"/>
      <c r="LKW15" s="456"/>
      <c r="LKX15" s="456"/>
      <c r="LKY15" s="456"/>
      <c r="LKZ15" s="456"/>
      <c r="LLA15" s="456"/>
      <c r="LLB15" s="456"/>
      <c r="LLC15" s="456"/>
      <c r="LLD15" s="456"/>
      <c r="LLE15" s="456"/>
      <c r="LLF15" s="456"/>
      <c r="LLG15" s="456"/>
      <c r="LLH15" s="456"/>
      <c r="LLI15" s="456"/>
      <c r="LLJ15" s="456"/>
      <c r="LLK15" s="456"/>
      <c r="LLL15" s="456"/>
      <c r="LLM15" s="456"/>
      <c r="LLN15" s="456"/>
      <c r="LLO15" s="456"/>
      <c r="LLP15" s="456"/>
      <c r="LLQ15" s="456"/>
      <c r="LLR15" s="456"/>
      <c r="LLS15" s="456"/>
      <c r="LLT15" s="456"/>
      <c r="LLU15" s="456"/>
      <c r="LLV15" s="456"/>
      <c r="LLW15" s="456"/>
      <c r="LLX15" s="456"/>
      <c r="LLY15" s="456"/>
      <c r="LLZ15" s="456"/>
      <c r="LMA15" s="456"/>
      <c r="LMB15" s="456"/>
      <c r="LMC15" s="456"/>
      <c r="LMD15" s="456"/>
      <c r="LME15" s="456"/>
      <c r="LMF15" s="456"/>
      <c r="LMG15" s="456"/>
      <c r="LMH15" s="456"/>
      <c r="LMI15" s="456"/>
      <c r="LMJ15" s="456"/>
      <c r="LMK15" s="456"/>
      <c r="LML15" s="456"/>
      <c r="LMM15" s="456"/>
      <c r="LMN15" s="456"/>
      <c r="LMO15" s="456"/>
      <c r="LMP15" s="456"/>
      <c r="LMQ15" s="456"/>
      <c r="LMR15" s="456"/>
      <c r="LMS15" s="456"/>
      <c r="LMT15" s="456"/>
      <c r="LMU15" s="456"/>
      <c r="LMV15" s="456"/>
      <c r="LMW15" s="456"/>
      <c r="LMX15" s="456"/>
      <c r="LMY15" s="456"/>
      <c r="LMZ15" s="456"/>
      <c r="LNA15" s="456"/>
      <c r="LNB15" s="456"/>
      <c r="LNC15" s="456"/>
      <c r="LND15" s="456"/>
      <c r="LNE15" s="456"/>
      <c r="LNF15" s="456"/>
      <c r="LNG15" s="456"/>
      <c r="LNH15" s="456"/>
      <c r="LNI15" s="456"/>
      <c r="LNJ15" s="456"/>
      <c r="LNK15" s="456"/>
      <c r="LNL15" s="456"/>
      <c r="LNM15" s="456"/>
      <c r="LNN15" s="456"/>
      <c r="LNO15" s="456"/>
      <c r="LNP15" s="456"/>
      <c r="LNQ15" s="456"/>
      <c r="LNR15" s="456"/>
      <c r="LNS15" s="456"/>
      <c r="LNT15" s="456"/>
      <c r="LNU15" s="456"/>
      <c r="LNV15" s="456"/>
      <c r="LNW15" s="456"/>
      <c r="LNX15" s="456"/>
      <c r="LNY15" s="456"/>
      <c r="LNZ15" s="456"/>
      <c r="LOA15" s="456"/>
      <c r="LOB15" s="456"/>
      <c r="LOC15" s="456"/>
      <c r="LOD15" s="456"/>
      <c r="LOE15" s="456"/>
      <c r="LOF15" s="456"/>
      <c r="LOG15" s="456"/>
      <c r="LOH15" s="456"/>
      <c r="LOI15" s="456"/>
      <c r="LOJ15" s="456"/>
      <c r="LOK15" s="456"/>
      <c r="LOL15" s="456"/>
      <c r="LOM15" s="456"/>
      <c r="LON15" s="456"/>
      <c r="LOO15" s="456"/>
      <c r="LOP15" s="456"/>
      <c r="LOQ15" s="456"/>
      <c r="LOR15" s="456"/>
      <c r="LOS15" s="456"/>
      <c r="LOT15" s="456"/>
      <c r="LOU15" s="456"/>
      <c r="LOV15" s="456"/>
      <c r="LOW15" s="456"/>
      <c r="LOX15" s="456"/>
      <c r="LOY15" s="456"/>
      <c r="LOZ15" s="456"/>
      <c r="LPA15" s="456"/>
      <c r="LPB15" s="456"/>
      <c r="LPC15" s="456"/>
      <c r="LPD15" s="456"/>
      <c r="LPE15" s="456"/>
      <c r="LPF15" s="456"/>
      <c r="LPG15" s="456"/>
      <c r="LPH15" s="456"/>
      <c r="LPI15" s="456"/>
      <c r="LPJ15" s="456"/>
      <c r="LPK15" s="456"/>
      <c r="LPL15" s="456"/>
      <c r="LPM15" s="456"/>
      <c r="LPN15" s="456"/>
      <c r="LPO15" s="456"/>
      <c r="LPP15" s="456"/>
      <c r="LPQ15" s="456"/>
      <c r="LPR15" s="456"/>
      <c r="LPS15" s="456"/>
      <c r="LPT15" s="456"/>
      <c r="LPU15" s="456"/>
      <c r="LPV15" s="456"/>
      <c r="LPW15" s="456"/>
      <c r="LPX15" s="456"/>
      <c r="LPY15" s="456"/>
      <c r="LPZ15" s="456"/>
      <c r="LQA15" s="456"/>
      <c r="LQB15" s="456"/>
      <c r="LQC15" s="456"/>
      <c r="LQD15" s="456"/>
      <c r="LQE15" s="456"/>
      <c r="LQF15" s="456"/>
      <c r="LQG15" s="456"/>
      <c r="LQH15" s="456"/>
      <c r="LQI15" s="456"/>
      <c r="LQJ15" s="456"/>
      <c r="LQK15" s="456"/>
      <c r="LQL15" s="456"/>
      <c r="LQM15" s="456"/>
      <c r="LQN15" s="456"/>
      <c r="LQO15" s="456"/>
      <c r="LQP15" s="456"/>
      <c r="LQQ15" s="456"/>
      <c r="LQR15" s="456"/>
      <c r="LQS15" s="456"/>
      <c r="LQT15" s="456"/>
      <c r="LQU15" s="456"/>
      <c r="LQV15" s="456"/>
      <c r="LQW15" s="456"/>
      <c r="LQX15" s="456"/>
      <c r="LQY15" s="456"/>
      <c r="LQZ15" s="456"/>
      <c r="LRA15" s="456"/>
      <c r="LRB15" s="456"/>
      <c r="LRC15" s="456"/>
      <c r="LRD15" s="456"/>
      <c r="LRE15" s="456"/>
      <c r="LRF15" s="456"/>
      <c r="LRG15" s="456"/>
      <c r="LRH15" s="456"/>
      <c r="LRI15" s="456"/>
      <c r="LRJ15" s="456"/>
      <c r="LRK15" s="456"/>
      <c r="LRL15" s="456"/>
      <c r="LRM15" s="456"/>
      <c r="LRN15" s="456"/>
      <c r="LRO15" s="456"/>
      <c r="LRP15" s="456"/>
      <c r="LRQ15" s="456"/>
      <c r="LRR15" s="456"/>
      <c r="LRS15" s="456"/>
      <c r="LRT15" s="456"/>
      <c r="LRU15" s="456"/>
      <c r="LRV15" s="456"/>
      <c r="LRW15" s="456"/>
      <c r="LRX15" s="456"/>
      <c r="LRY15" s="456"/>
      <c r="LRZ15" s="456"/>
      <c r="LSA15" s="456"/>
      <c r="LSB15" s="456"/>
      <c r="LSC15" s="456"/>
      <c r="LSD15" s="456"/>
      <c r="LSE15" s="456"/>
      <c r="LSF15" s="456"/>
      <c r="LSG15" s="456"/>
      <c r="LSH15" s="456"/>
      <c r="LSI15" s="456"/>
      <c r="LSJ15" s="456"/>
      <c r="LSK15" s="456"/>
      <c r="LSL15" s="456"/>
      <c r="LSM15" s="456"/>
      <c r="LSN15" s="456"/>
      <c r="LSO15" s="456"/>
      <c r="LSP15" s="456"/>
      <c r="LSQ15" s="456"/>
      <c r="LSR15" s="456"/>
      <c r="LSS15" s="456"/>
      <c r="LST15" s="456"/>
      <c r="LSU15" s="456"/>
      <c r="LSV15" s="456"/>
      <c r="LSW15" s="456"/>
      <c r="LSX15" s="456"/>
      <c r="LSY15" s="456"/>
      <c r="LSZ15" s="456"/>
      <c r="LTA15" s="456"/>
      <c r="LTB15" s="456"/>
      <c r="LTC15" s="456"/>
      <c r="LTD15" s="456"/>
      <c r="LTE15" s="456"/>
      <c r="LTF15" s="456"/>
      <c r="LTG15" s="456"/>
      <c r="LTH15" s="456"/>
      <c r="LTI15" s="456"/>
      <c r="LTJ15" s="456"/>
      <c r="LTK15" s="456"/>
      <c r="LTL15" s="456"/>
      <c r="LTM15" s="456"/>
      <c r="LTN15" s="456"/>
      <c r="LTO15" s="456"/>
      <c r="LTP15" s="456"/>
      <c r="LTQ15" s="456"/>
      <c r="LTR15" s="456"/>
      <c r="LTS15" s="456"/>
      <c r="LTT15" s="456"/>
      <c r="LTU15" s="456"/>
      <c r="LTV15" s="456"/>
      <c r="LTW15" s="456"/>
      <c r="LTX15" s="456"/>
      <c r="LTY15" s="456"/>
      <c r="LTZ15" s="456"/>
      <c r="LUA15" s="456"/>
      <c r="LUB15" s="456"/>
      <c r="LUC15" s="456"/>
      <c r="LUD15" s="456"/>
      <c r="LUE15" s="456"/>
      <c r="LUF15" s="456"/>
      <c r="LUG15" s="456"/>
      <c r="LUH15" s="456"/>
      <c r="LUI15" s="456"/>
      <c r="LUJ15" s="456"/>
      <c r="LUK15" s="456"/>
      <c r="LUL15" s="456"/>
      <c r="LUM15" s="456"/>
      <c r="LUN15" s="456"/>
      <c r="LUO15" s="456"/>
      <c r="LUP15" s="456"/>
      <c r="LUQ15" s="456"/>
      <c r="LUR15" s="456"/>
      <c r="LUS15" s="456"/>
      <c r="LUT15" s="456"/>
      <c r="LUU15" s="456"/>
      <c r="LUV15" s="456"/>
      <c r="LUW15" s="456"/>
      <c r="LUX15" s="456"/>
      <c r="LUY15" s="456"/>
      <c r="LUZ15" s="456"/>
      <c r="LVA15" s="456"/>
      <c r="LVB15" s="456"/>
      <c r="LVC15" s="456"/>
      <c r="LVD15" s="456"/>
      <c r="LVE15" s="456"/>
      <c r="LVF15" s="456"/>
      <c r="LVG15" s="456"/>
      <c r="LVH15" s="456"/>
      <c r="LVI15" s="456"/>
      <c r="LVJ15" s="456"/>
      <c r="LVK15" s="456"/>
      <c r="LVL15" s="456"/>
      <c r="LVM15" s="456"/>
      <c r="LVN15" s="456"/>
      <c r="LVO15" s="456"/>
      <c r="LVP15" s="456"/>
      <c r="LVQ15" s="456"/>
      <c r="LVR15" s="456"/>
      <c r="LVS15" s="456"/>
      <c r="LVT15" s="456"/>
      <c r="LVU15" s="456"/>
      <c r="LVV15" s="456"/>
      <c r="LVW15" s="456"/>
      <c r="LVX15" s="456"/>
      <c r="LVY15" s="456"/>
      <c r="LVZ15" s="456"/>
      <c r="LWA15" s="456"/>
      <c r="LWB15" s="456"/>
      <c r="LWC15" s="456"/>
      <c r="LWD15" s="456"/>
      <c r="LWE15" s="456"/>
      <c r="LWF15" s="456"/>
      <c r="LWG15" s="456"/>
      <c r="LWH15" s="456"/>
      <c r="LWI15" s="456"/>
      <c r="LWJ15" s="456"/>
      <c r="LWK15" s="456"/>
      <c r="LWL15" s="456"/>
      <c r="LWM15" s="456"/>
      <c r="LWN15" s="456"/>
      <c r="LWO15" s="456"/>
      <c r="LWP15" s="456"/>
      <c r="LWQ15" s="456"/>
      <c r="LWR15" s="456"/>
      <c r="LWS15" s="456"/>
      <c r="LWT15" s="456"/>
      <c r="LWU15" s="456"/>
      <c r="LWV15" s="456"/>
      <c r="LWW15" s="456"/>
      <c r="LWX15" s="456"/>
      <c r="LWY15" s="456"/>
      <c r="LWZ15" s="456"/>
      <c r="LXA15" s="456"/>
      <c r="LXB15" s="456"/>
      <c r="LXC15" s="456"/>
      <c r="LXD15" s="456"/>
      <c r="LXE15" s="456"/>
      <c r="LXF15" s="456"/>
      <c r="LXG15" s="456"/>
      <c r="LXH15" s="456"/>
      <c r="LXI15" s="456"/>
      <c r="LXJ15" s="456"/>
      <c r="LXK15" s="456"/>
      <c r="LXL15" s="456"/>
      <c r="LXM15" s="456"/>
      <c r="LXN15" s="456"/>
      <c r="LXO15" s="456"/>
      <c r="LXP15" s="456"/>
      <c r="LXQ15" s="456"/>
      <c r="LXR15" s="456"/>
      <c r="LXS15" s="456"/>
      <c r="LXT15" s="456"/>
      <c r="LXU15" s="456"/>
      <c r="LXV15" s="456"/>
      <c r="LXW15" s="456"/>
      <c r="LXX15" s="456"/>
      <c r="LXY15" s="456"/>
      <c r="LXZ15" s="456"/>
      <c r="LYA15" s="456"/>
      <c r="LYB15" s="456"/>
      <c r="LYC15" s="456"/>
      <c r="LYD15" s="456"/>
      <c r="LYE15" s="456"/>
      <c r="LYF15" s="456"/>
      <c r="LYG15" s="456"/>
      <c r="LYH15" s="456"/>
      <c r="LYI15" s="456"/>
      <c r="LYJ15" s="456"/>
      <c r="LYK15" s="456"/>
      <c r="LYL15" s="456"/>
      <c r="LYM15" s="456"/>
      <c r="LYN15" s="456"/>
      <c r="LYO15" s="456"/>
      <c r="LYP15" s="456"/>
      <c r="LYQ15" s="456"/>
      <c r="LYR15" s="456"/>
      <c r="LYS15" s="456"/>
      <c r="LYT15" s="456"/>
      <c r="LYU15" s="456"/>
      <c r="LYV15" s="456"/>
      <c r="LYW15" s="456"/>
      <c r="LYX15" s="456"/>
      <c r="LYY15" s="456"/>
      <c r="LYZ15" s="456"/>
      <c r="LZA15" s="456"/>
      <c r="LZB15" s="456"/>
      <c r="LZC15" s="456"/>
      <c r="LZD15" s="456"/>
      <c r="LZE15" s="456"/>
      <c r="LZF15" s="456"/>
      <c r="LZG15" s="456"/>
      <c r="LZH15" s="456"/>
      <c r="LZI15" s="456"/>
      <c r="LZJ15" s="456"/>
      <c r="LZK15" s="456"/>
      <c r="LZL15" s="456"/>
      <c r="LZM15" s="456"/>
      <c r="LZN15" s="456"/>
      <c r="LZO15" s="456"/>
      <c r="LZP15" s="456"/>
      <c r="LZQ15" s="456"/>
      <c r="LZR15" s="456"/>
      <c r="LZS15" s="456"/>
      <c r="LZT15" s="456"/>
      <c r="LZU15" s="456"/>
      <c r="LZV15" s="456"/>
      <c r="LZW15" s="456"/>
      <c r="LZX15" s="456"/>
      <c r="LZY15" s="456"/>
      <c r="LZZ15" s="456"/>
      <c r="MAA15" s="456"/>
      <c r="MAB15" s="456"/>
      <c r="MAC15" s="456"/>
      <c r="MAD15" s="456"/>
      <c r="MAE15" s="456"/>
      <c r="MAF15" s="456"/>
      <c r="MAG15" s="456"/>
      <c r="MAH15" s="456"/>
      <c r="MAI15" s="456"/>
      <c r="MAJ15" s="456"/>
      <c r="MAK15" s="456"/>
      <c r="MAL15" s="456"/>
      <c r="MAM15" s="456"/>
      <c r="MAN15" s="456"/>
      <c r="MAO15" s="456"/>
      <c r="MAP15" s="456"/>
      <c r="MAQ15" s="456"/>
      <c r="MAR15" s="456"/>
      <c r="MAS15" s="456"/>
      <c r="MAT15" s="456"/>
      <c r="MAU15" s="456"/>
      <c r="MAV15" s="456"/>
      <c r="MAW15" s="456"/>
      <c r="MAX15" s="456"/>
      <c r="MAY15" s="456"/>
      <c r="MAZ15" s="456"/>
      <c r="MBA15" s="456"/>
      <c r="MBB15" s="456"/>
      <c r="MBC15" s="456"/>
      <c r="MBD15" s="456"/>
      <c r="MBE15" s="456"/>
      <c r="MBF15" s="456"/>
      <c r="MBG15" s="456"/>
      <c r="MBH15" s="456"/>
      <c r="MBI15" s="456"/>
      <c r="MBJ15" s="456"/>
      <c r="MBK15" s="456"/>
      <c r="MBL15" s="456"/>
      <c r="MBM15" s="456"/>
      <c r="MBN15" s="456"/>
      <c r="MBO15" s="456"/>
      <c r="MBP15" s="456"/>
      <c r="MBQ15" s="456"/>
      <c r="MBR15" s="456"/>
      <c r="MBS15" s="456"/>
      <c r="MBT15" s="456"/>
      <c r="MBU15" s="456"/>
      <c r="MBV15" s="456"/>
      <c r="MBW15" s="456"/>
      <c r="MBX15" s="456"/>
      <c r="MBY15" s="456"/>
      <c r="MBZ15" s="456"/>
      <c r="MCA15" s="456"/>
      <c r="MCB15" s="456"/>
      <c r="MCC15" s="456"/>
      <c r="MCD15" s="456"/>
      <c r="MCE15" s="456"/>
      <c r="MCF15" s="456"/>
      <c r="MCG15" s="456"/>
      <c r="MCH15" s="456"/>
      <c r="MCI15" s="456"/>
      <c r="MCJ15" s="456"/>
      <c r="MCK15" s="456"/>
      <c r="MCL15" s="456"/>
      <c r="MCM15" s="456"/>
      <c r="MCN15" s="456"/>
      <c r="MCO15" s="456"/>
      <c r="MCP15" s="456"/>
      <c r="MCQ15" s="456"/>
      <c r="MCR15" s="456"/>
      <c r="MCS15" s="456"/>
      <c r="MCT15" s="456"/>
      <c r="MCU15" s="456"/>
      <c r="MCV15" s="456"/>
      <c r="MCW15" s="456"/>
      <c r="MCX15" s="456"/>
      <c r="MCY15" s="456"/>
      <c r="MCZ15" s="456"/>
      <c r="MDA15" s="456"/>
      <c r="MDB15" s="456"/>
      <c r="MDC15" s="456"/>
      <c r="MDD15" s="456"/>
      <c r="MDE15" s="456"/>
      <c r="MDF15" s="456"/>
      <c r="MDG15" s="456"/>
      <c r="MDH15" s="456"/>
      <c r="MDI15" s="456"/>
      <c r="MDJ15" s="456"/>
      <c r="MDK15" s="456"/>
      <c r="MDL15" s="456"/>
      <c r="MDM15" s="456"/>
      <c r="MDN15" s="456"/>
      <c r="MDO15" s="456"/>
      <c r="MDP15" s="456"/>
      <c r="MDQ15" s="456"/>
      <c r="MDR15" s="456"/>
      <c r="MDS15" s="456"/>
      <c r="MDT15" s="456"/>
      <c r="MDU15" s="456"/>
      <c r="MDV15" s="456"/>
      <c r="MDW15" s="456"/>
      <c r="MDX15" s="456"/>
      <c r="MDY15" s="456"/>
      <c r="MDZ15" s="456"/>
      <c r="MEA15" s="456"/>
      <c r="MEB15" s="456"/>
      <c r="MEC15" s="456"/>
      <c r="MED15" s="456"/>
      <c r="MEE15" s="456"/>
      <c r="MEF15" s="456"/>
      <c r="MEG15" s="456"/>
      <c r="MEH15" s="456"/>
      <c r="MEI15" s="456"/>
      <c r="MEJ15" s="456"/>
      <c r="MEK15" s="456"/>
      <c r="MEL15" s="456"/>
      <c r="MEM15" s="456"/>
      <c r="MEN15" s="456"/>
      <c r="MEO15" s="456"/>
      <c r="MEP15" s="456"/>
      <c r="MEQ15" s="456"/>
      <c r="MER15" s="456"/>
      <c r="MES15" s="456"/>
      <c r="MET15" s="456"/>
      <c r="MEU15" s="456"/>
      <c r="MEV15" s="456"/>
      <c r="MEW15" s="456"/>
      <c r="MEX15" s="456"/>
      <c r="MEY15" s="456"/>
      <c r="MEZ15" s="456"/>
      <c r="MFA15" s="456"/>
      <c r="MFB15" s="456"/>
      <c r="MFC15" s="456"/>
      <c r="MFD15" s="456"/>
      <c r="MFE15" s="456"/>
      <c r="MFF15" s="456"/>
      <c r="MFG15" s="456"/>
      <c r="MFH15" s="456"/>
      <c r="MFI15" s="456"/>
      <c r="MFJ15" s="456"/>
      <c r="MFK15" s="456"/>
      <c r="MFL15" s="456"/>
      <c r="MFM15" s="456"/>
      <c r="MFN15" s="456"/>
      <c r="MFO15" s="456"/>
      <c r="MFP15" s="456"/>
      <c r="MFQ15" s="456"/>
      <c r="MFR15" s="456"/>
      <c r="MFS15" s="456"/>
      <c r="MFT15" s="456"/>
      <c r="MFU15" s="456"/>
      <c r="MFV15" s="456"/>
      <c r="MFW15" s="456"/>
      <c r="MFX15" s="456"/>
      <c r="MFY15" s="456"/>
      <c r="MFZ15" s="456"/>
      <c r="MGA15" s="456"/>
      <c r="MGB15" s="456"/>
      <c r="MGC15" s="456"/>
      <c r="MGD15" s="456"/>
      <c r="MGE15" s="456"/>
      <c r="MGF15" s="456"/>
      <c r="MGG15" s="456"/>
      <c r="MGH15" s="456"/>
      <c r="MGI15" s="456"/>
      <c r="MGJ15" s="456"/>
      <c r="MGK15" s="456"/>
      <c r="MGL15" s="456"/>
      <c r="MGM15" s="456"/>
      <c r="MGN15" s="456"/>
      <c r="MGO15" s="456"/>
      <c r="MGP15" s="456"/>
      <c r="MGQ15" s="456"/>
      <c r="MGR15" s="456"/>
      <c r="MGS15" s="456"/>
      <c r="MGT15" s="456"/>
      <c r="MGU15" s="456"/>
      <c r="MGV15" s="456"/>
      <c r="MGW15" s="456"/>
      <c r="MGX15" s="456"/>
      <c r="MGY15" s="456"/>
      <c r="MGZ15" s="456"/>
      <c r="MHA15" s="456"/>
      <c r="MHB15" s="456"/>
      <c r="MHC15" s="456"/>
      <c r="MHD15" s="456"/>
      <c r="MHE15" s="456"/>
      <c r="MHF15" s="456"/>
      <c r="MHG15" s="456"/>
      <c r="MHH15" s="456"/>
      <c r="MHI15" s="456"/>
      <c r="MHJ15" s="456"/>
      <c r="MHK15" s="456"/>
      <c r="MHL15" s="456"/>
      <c r="MHM15" s="456"/>
      <c r="MHN15" s="456"/>
      <c r="MHO15" s="456"/>
      <c r="MHP15" s="456"/>
      <c r="MHQ15" s="456"/>
      <c r="MHR15" s="456"/>
      <c r="MHS15" s="456"/>
      <c r="MHT15" s="456"/>
      <c r="MHU15" s="456"/>
      <c r="MHV15" s="456"/>
      <c r="MHW15" s="456"/>
      <c r="MHX15" s="456"/>
      <c r="MHY15" s="456"/>
      <c r="MHZ15" s="456"/>
      <c r="MIA15" s="456"/>
      <c r="MIB15" s="456"/>
      <c r="MIC15" s="456"/>
      <c r="MID15" s="456"/>
      <c r="MIE15" s="456"/>
      <c r="MIF15" s="456"/>
      <c r="MIG15" s="456"/>
      <c r="MIH15" s="456"/>
      <c r="MII15" s="456"/>
      <c r="MIJ15" s="456"/>
      <c r="MIK15" s="456"/>
      <c r="MIL15" s="456"/>
      <c r="MIM15" s="456"/>
      <c r="MIN15" s="456"/>
      <c r="MIO15" s="456"/>
      <c r="MIP15" s="456"/>
      <c r="MIQ15" s="456"/>
      <c r="MIR15" s="456"/>
      <c r="MIS15" s="456"/>
      <c r="MIT15" s="456"/>
      <c r="MIU15" s="456"/>
      <c r="MIV15" s="456"/>
      <c r="MIW15" s="456"/>
      <c r="MIX15" s="456"/>
      <c r="MIY15" s="456"/>
      <c r="MIZ15" s="456"/>
      <c r="MJA15" s="456"/>
      <c r="MJB15" s="456"/>
      <c r="MJC15" s="456"/>
      <c r="MJD15" s="456"/>
      <c r="MJE15" s="456"/>
      <c r="MJF15" s="456"/>
      <c r="MJG15" s="456"/>
      <c r="MJH15" s="456"/>
      <c r="MJI15" s="456"/>
      <c r="MJJ15" s="456"/>
      <c r="MJK15" s="456"/>
      <c r="MJL15" s="456"/>
      <c r="MJM15" s="456"/>
      <c r="MJN15" s="456"/>
      <c r="MJO15" s="456"/>
      <c r="MJP15" s="456"/>
      <c r="MJQ15" s="456"/>
      <c r="MJR15" s="456"/>
      <c r="MJS15" s="456"/>
      <c r="MJT15" s="456"/>
      <c r="MJU15" s="456"/>
      <c r="MJV15" s="456"/>
      <c r="MJW15" s="456"/>
      <c r="MJX15" s="456"/>
      <c r="MJY15" s="456"/>
      <c r="MJZ15" s="456"/>
      <c r="MKA15" s="456"/>
      <c r="MKB15" s="456"/>
      <c r="MKC15" s="456"/>
      <c r="MKD15" s="456"/>
      <c r="MKE15" s="456"/>
      <c r="MKF15" s="456"/>
      <c r="MKG15" s="456"/>
      <c r="MKH15" s="456"/>
      <c r="MKI15" s="456"/>
      <c r="MKJ15" s="456"/>
      <c r="MKK15" s="456"/>
      <c r="MKL15" s="456"/>
      <c r="MKM15" s="456"/>
      <c r="MKN15" s="456"/>
      <c r="MKO15" s="456"/>
      <c r="MKP15" s="456"/>
      <c r="MKQ15" s="456"/>
      <c r="MKR15" s="456"/>
      <c r="MKS15" s="456"/>
      <c r="MKT15" s="456"/>
      <c r="MKU15" s="456"/>
      <c r="MKV15" s="456"/>
      <c r="MKW15" s="456"/>
      <c r="MKX15" s="456"/>
      <c r="MKY15" s="456"/>
      <c r="MKZ15" s="456"/>
      <c r="MLA15" s="456"/>
      <c r="MLB15" s="456"/>
      <c r="MLC15" s="456"/>
      <c r="MLD15" s="456"/>
      <c r="MLE15" s="456"/>
      <c r="MLF15" s="456"/>
      <c r="MLG15" s="456"/>
      <c r="MLH15" s="456"/>
      <c r="MLI15" s="456"/>
      <c r="MLJ15" s="456"/>
      <c r="MLK15" s="456"/>
      <c r="MLL15" s="456"/>
      <c r="MLM15" s="456"/>
      <c r="MLN15" s="456"/>
      <c r="MLO15" s="456"/>
      <c r="MLP15" s="456"/>
      <c r="MLQ15" s="456"/>
      <c r="MLR15" s="456"/>
      <c r="MLS15" s="456"/>
      <c r="MLT15" s="456"/>
      <c r="MLU15" s="456"/>
      <c r="MLV15" s="456"/>
      <c r="MLW15" s="456"/>
      <c r="MLX15" s="456"/>
      <c r="MLY15" s="456"/>
      <c r="MLZ15" s="456"/>
      <c r="MMA15" s="456"/>
      <c r="MMB15" s="456"/>
      <c r="MMC15" s="456"/>
      <c r="MMD15" s="456"/>
      <c r="MME15" s="456"/>
      <c r="MMF15" s="456"/>
      <c r="MMG15" s="456"/>
      <c r="MMH15" s="456"/>
      <c r="MMI15" s="456"/>
      <c r="MMJ15" s="456"/>
      <c r="MMK15" s="456"/>
      <c r="MML15" s="456"/>
      <c r="MMM15" s="456"/>
      <c r="MMN15" s="456"/>
      <c r="MMO15" s="456"/>
      <c r="MMP15" s="456"/>
      <c r="MMQ15" s="456"/>
      <c r="MMR15" s="456"/>
      <c r="MMS15" s="456"/>
      <c r="MMT15" s="456"/>
      <c r="MMU15" s="456"/>
      <c r="MMV15" s="456"/>
      <c r="MMW15" s="456"/>
      <c r="MMX15" s="456"/>
      <c r="MMY15" s="456"/>
      <c r="MMZ15" s="456"/>
      <c r="MNA15" s="456"/>
      <c r="MNB15" s="456"/>
      <c r="MNC15" s="456"/>
      <c r="MND15" s="456"/>
      <c r="MNE15" s="456"/>
      <c r="MNF15" s="456"/>
      <c r="MNG15" s="456"/>
      <c r="MNH15" s="456"/>
      <c r="MNI15" s="456"/>
      <c r="MNJ15" s="456"/>
      <c r="MNK15" s="456"/>
      <c r="MNL15" s="456"/>
      <c r="MNM15" s="456"/>
      <c r="MNN15" s="456"/>
      <c r="MNO15" s="456"/>
      <c r="MNP15" s="456"/>
      <c r="MNQ15" s="456"/>
      <c r="MNR15" s="456"/>
      <c r="MNS15" s="456"/>
      <c r="MNT15" s="456"/>
      <c r="MNU15" s="456"/>
      <c r="MNV15" s="456"/>
      <c r="MNW15" s="456"/>
      <c r="MNX15" s="456"/>
      <c r="MNY15" s="456"/>
      <c r="MNZ15" s="456"/>
      <c r="MOA15" s="456"/>
      <c r="MOB15" s="456"/>
      <c r="MOC15" s="456"/>
      <c r="MOD15" s="456"/>
      <c r="MOE15" s="456"/>
      <c r="MOF15" s="456"/>
      <c r="MOG15" s="456"/>
      <c r="MOH15" s="456"/>
      <c r="MOI15" s="456"/>
      <c r="MOJ15" s="456"/>
      <c r="MOK15" s="456"/>
      <c r="MOL15" s="456"/>
      <c r="MOM15" s="456"/>
      <c r="MON15" s="456"/>
      <c r="MOO15" s="456"/>
      <c r="MOP15" s="456"/>
      <c r="MOQ15" s="456"/>
      <c r="MOR15" s="456"/>
      <c r="MOS15" s="456"/>
      <c r="MOT15" s="456"/>
      <c r="MOU15" s="456"/>
      <c r="MOV15" s="456"/>
      <c r="MOW15" s="456"/>
      <c r="MOX15" s="456"/>
      <c r="MOY15" s="456"/>
      <c r="MOZ15" s="456"/>
      <c r="MPA15" s="456"/>
      <c r="MPB15" s="456"/>
      <c r="MPC15" s="456"/>
      <c r="MPD15" s="456"/>
      <c r="MPE15" s="456"/>
      <c r="MPF15" s="456"/>
      <c r="MPG15" s="456"/>
      <c r="MPH15" s="456"/>
      <c r="MPI15" s="456"/>
      <c r="MPJ15" s="456"/>
      <c r="MPK15" s="456"/>
      <c r="MPL15" s="456"/>
      <c r="MPM15" s="456"/>
      <c r="MPN15" s="456"/>
      <c r="MPO15" s="456"/>
      <c r="MPP15" s="456"/>
      <c r="MPQ15" s="456"/>
      <c r="MPR15" s="456"/>
      <c r="MPS15" s="456"/>
      <c r="MPT15" s="456"/>
      <c r="MPU15" s="456"/>
      <c r="MPV15" s="456"/>
      <c r="MPW15" s="456"/>
      <c r="MPX15" s="456"/>
      <c r="MPY15" s="456"/>
      <c r="MPZ15" s="456"/>
      <c r="MQA15" s="456"/>
      <c r="MQB15" s="456"/>
      <c r="MQC15" s="456"/>
      <c r="MQD15" s="456"/>
      <c r="MQE15" s="456"/>
      <c r="MQF15" s="456"/>
      <c r="MQG15" s="456"/>
      <c r="MQH15" s="456"/>
      <c r="MQI15" s="456"/>
      <c r="MQJ15" s="456"/>
      <c r="MQK15" s="456"/>
      <c r="MQL15" s="456"/>
      <c r="MQM15" s="456"/>
      <c r="MQN15" s="456"/>
      <c r="MQO15" s="456"/>
      <c r="MQP15" s="456"/>
      <c r="MQQ15" s="456"/>
      <c r="MQR15" s="456"/>
      <c r="MQS15" s="456"/>
      <c r="MQT15" s="456"/>
      <c r="MQU15" s="456"/>
      <c r="MQV15" s="456"/>
      <c r="MQW15" s="456"/>
      <c r="MQX15" s="456"/>
      <c r="MQY15" s="456"/>
      <c r="MQZ15" s="456"/>
      <c r="MRA15" s="456"/>
      <c r="MRB15" s="456"/>
      <c r="MRC15" s="456"/>
      <c r="MRD15" s="456"/>
      <c r="MRE15" s="456"/>
      <c r="MRF15" s="456"/>
      <c r="MRG15" s="456"/>
      <c r="MRH15" s="456"/>
      <c r="MRI15" s="456"/>
      <c r="MRJ15" s="456"/>
      <c r="MRK15" s="456"/>
      <c r="MRL15" s="456"/>
      <c r="MRM15" s="456"/>
      <c r="MRN15" s="456"/>
      <c r="MRO15" s="456"/>
      <c r="MRP15" s="456"/>
      <c r="MRQ15" s="456"/>
      <c r="MRR15" s="456"/>
      <c r="MRS15" s="456"/>
      <c r="MRT15" s="456"/>
      <c r="MRU15" s="456"/>
      <c r="MRV15" s="456"/>
      <c r="MRW15" s="456"/>
      <c r="MRX15" s="456"/>
      <c r="MRY15" s="456"/>
      <c r="MRZ15" s="456"/>
      <c r="MSA15" s="456"/>
      <c r="MSB15" s="456"/>
      <c r="MSC15" s="456"/>
      <c r="MSD15" s="456"/>
      <c r="MSE15" s="456"/>
      <c r="MSF15" s="456"/>
      <c r="MSG15" s="456"/>
      <c r="MSH15" s="456"/>
      <c r="MSI15" s="456"/>
      <c r="MSJ15" s="456"/>
      <c r="MSK15" s="456"/>
      <c r="MSL15" s="456"/>
      <c r="MSM15" s="456"/>
      <c r="MSN15" s="456"/>
      <c r="MSO15" s="456"/>
      <c r="MSP15" s="456"/>
      <c r="MSQ15" s="456"/>
      <c r="MSR15" s="456"/>
      <c r="MSS15" s="456"/>
      <c r="MST15" s="456"/>
      <c r="MSU15" s="456"/>
      <c r="MSV15" s="456"/>
      <c r="MSW15" s="456"/>
      <c r="MSX15" s="456"/>
      <c r="MSY15" s="456"/>
      <c r="MSZ15" s="456"/>
      <c r="MTA15" s="456"/>
      <c r="MTB15" s="456"/>
      <c r="MTC15" s="456"/>
      <c r="MTD15" s="456"/>
      <c r="MTE15" s="456"/>
      <c r="MTF15" s="456"/>
      <c r="MTG15" s="456"/>
      <c r="MTH15" s="456"/>
      <c r="MTI15" s="456"/>
      <c r="MTJ15" s="456"/>
      <c r="MTK15" s="456"/>
      <c r="MTL15" s="456"/>
      <c r="MTM15" s="456"/>
      <c r="MTN15" s="456"/>
      <c r="MTO15" s="456"/>
      <c r="MTP15" s="456"/>
      <c r="MTQ15" s="456"/>
      <c r="MTR15" s="456"/>
      <c r="MTS15" s="456"/>
      <c r="MTT15" s="456"/>
      <c r="MTU15" s="456"/>
      <c r="MTV15" s="456"/>
      <c r="MTW15" s="456"/>
      <c r="MTX15" s="456"/>
      <c r="MTY15" s="456"/>
      <c r="MTZ15" s="456"/>
      <c r="MUA15" s="456"/>
      <c r="MUB15" s="456"/>
      <c r="MUC15" s="456"/>
      <c r="MUD15" s="456"/>
      <c r="MUE15" s="456"/>
      <c r="MUF15" s="456"/>
      <c r="MUG15" s="456"/>
      <c r="MUH15" s="456"/>
      <c r="MUI15" s="456"/>
      <c r="MUJ15" s="456"/>
      <c r="MUK15" s="456"/>
      <c r="MUL15" s="456"/>
      <c r="MUM15" s="456"/>
      <c r="MUN15" s="456"/>
      <c r="MUO15" s="456"/>
      <c r="MUP15" s="456"/>
      <c r="MUQ15" s="456"/>
      <c r="MUR15" s="456"/>
      <c r="MUS15" s="456"/>
      <c r="MUT15" s="456"/>
      <c r="MUU15" s="456"/>
      <c r="MUV15" s="456"/>
      <c r="MUW15" s="456"/>
      <c r="MUX15" s="456"/>
      <c r="MUY15" s="456"/>
      <c r="MUZ15" s="456"/>
      <c r="MVA15" s="456"/>
      <c r="MVB15" s="456"/>
      <c r="MVC15" s="456"/>
      <c r="MVD15" s="456"/>
      <c r="MVE15" s="456"/>
      <c r="MVF15" s="456"/>
      <c r="MVG15" s="456"/>
      <c r="MVH15" s="456"/>
      <c r="MVI15" s="456"/>
      <c r="MVJ15" s="456"/>
      <c r="MVK15" s="456"/>
      <c r="MVL15" s="456"/>
      <c r="MVM15" s="456"/>
      <c r="MVN15" s="456"/>
      <c r="MVO15" s="456"/>
      <c r="MVP15" s="456"/>
      <c r="MVQ15" s="456"/>
      <c r="MVR15" s="456"/>
      <c r="MVS15" s="456"/>
      <c r="MVT15" s="456"/>
      <c r="MVU15" s="456"/>
      <c r="MVV15" s="456"/>
      <c r="MVW15" s="456"/>
      <c r="MVX15" s="456"/>
      <c r="MVY15" s="456"/>
      <c r="MVZ15" s="456"/>
      <c r="MWA15" s="456"/>
      <c r="MWB15" s="456"/>
      <c r="MWC15" s="456"/>
      <c r="MWD15" s="456"/>
      <c r="MWE15" s="456"/>
      <c r="MWF15" s="456"/>
      <c r="MWG15" s="456"/>
      <c r="MWH15" s="456"/>
      <c r="MWI15" s="456"/>
      <c r="MWJ15" s="456"/>
      <c r="MWK15" s="456"/>
      <c r="MWL15" s="456"/>
      <c r="MWM15" s="456"/>
      <c r="MWN15" s="456"/>
      <c r="MWO15" s="456"/>
      <c r="MWP15" s="456"/>
      <c r="MWQ15" s="456"/>
      <c r="MWR15" s="456"/>
      <c r="MWS15" s="456"/>
      <c r="MWT15" s="456"/>
      <c r="MWU15" s="456"/>
      <c r="MWV15" s="456"/>
      <c r="MWW15" s="456"/>
      <c r="MWX15" s="456"/>
      <c r="MWY15" s="456"/>
      <c r="MWZ15" s="456"/>
      <c r="MXA15" s="456"/>
      <c r="MXB15" s="456"/>
      <c r="MXC15" s="456"/>
      <c r="MXD15" s="456"/>
      <c r="MXE15" s="456"/>
      <c r="MXF15" s="456"/>
      <c r="MXG15" s="456"/>
      <c r="MXH15" s="456"/>
      <c r="MXI15" s="456"/>
      <c r="MXJ15" s="456"/>
      <c r="MXK15" s="456"/>
      <c r="MXL15" s="456"/>
      <c r="MXM15" s="456"/>
      <c r="MXN15" s="456"/>
      <c r="MXO15" s="456"/>
      <c r="MXP15" s="456"/>
      <c r="MXQ15" s="456"/>
      <c r="MXR15" s="456"/>
      <c r="MXS15" s="456"/>
      <c r="MXT15" s="456"/>
      <c r="MXU15" s="456"/>
      <c r="MXV15" s="456"/>
      <c r="MXW15" s="456"/>
      <c r="MXX15" s="456"/>
      <c r="MXY15" s="456"/>
      <c r="MXZ15" s="456"/>
      <c r="MYA15" s="456"/>
      <c r="MYB15" s="456"/>
      <c r="MYC15" s="456"/>
      <c r="MYD15" s="456"/>
      <c r="MYE15" s="456"/>
      <c r="MYF15" s="456"/>
      <c r="MYG15" s="456"/>
      <c r="MYH15" s="456"/>
      <c r="MYI15" s="456"/>
      <c r="MYJ15" s="456"/>
      <c r="MYK15" s="456"/>
      <c r="MYL15" s="456"/>
      <c r="MYM15" s="456"/>
      <c r="MYN15" s="456"/>
      <c r="MYO15" s="456"/>
      <c r="MYP15" s="456"/>
      <c r="MYQ15" s="456"/>
      <c r="MYR15" s="456"/>
      <c r="MYS15" s="456"/>
      <c r="MYT15" s="456"/>
      <c r="MYU15" s="456"/>
      <c r="MYV15" s="456"/>
      <c r="MYW15" s="456"/>
      <c r="MYX15" s="456"/>
      <c r="MYY15" s="456"/>
      <c r="MYZ15" s="456"/>
      <c r="MZA15" s="456"/>
      <c r="MZB15" s="456"/>
      <c r="MZC15" s="456"/>
      <c r="MZD15" s="456"/>
      <c r="MZE15" s="456"/>
      <c r="MZF15" s="456"/>
      <c r="MZG15" s="456"/>
      <c r="MZH15" s="456"/>
      <c r="MZI15" s="456"/>
      <c r="MZJ15" s="456"/>
      <c r="MZK15" s="456"/>
      <c r="MZL15" s="456"/>
      <c r="MZM15" s="456"/>
      <c r="MZN15" s="456"/>
      <c r="MZO15" s="456"/>
      <c r="MZP15" s="456"/>
      <c r="MZQ15" s="456"/>
      <c r="MZR15" s="456"/>
      <c r="MZS15" s="456"/>
      <c r="MZT15" s="456"/>
      <c r="MZU15" s="456"/>
      <c r="MZV15" s="456"/>
      <c r="MZW15" s="456"/>
      <c r="MZX15" s="456"/>
      <c r="MZY15" s="456"/>
      <c r="MZZ15" s="456"/>
      <c r="NAA15" s="456"/>
      <c r="NAB15" s="456"/>
      <c r="NAC15" s="456"/>
      <c r="NAD15" s="456"/>
      <c r="NAE15" s="456"/>
      <c r="NAF15" s="456"/>
      <c r="NAG15" s="456"/>
      <c r="NAH15" s="456"/>
      <c r="NAI15" s="456"/>
      <c r="NAJ15" s="456"/>
      <c r="NAK15" s="456"/>
      <c r="NAL15" s="456"/>
      <c r="NAM15" s="456"/>
      <c r="NAN15" s="456"/>
      <c r="NAO15" s="456"/>
      <c r="NAP15" s="456"/>
      <c r="NAQ15" s="456"/>
      <c r="NAR15" s="456"/>
      <c r="NAS15" s="456"/>
      <c r="NAT15" s="456"/>
      <c r="NAU15" s="456"/>
      <c r="NAV15" s="456"/>
      <c r="NAW15" s="456"/>
      <c r="NAX15" s="456"/>
      <c r="NAY15" s="456"/>
      <c r="NAZ15" s="456"/>
      <c r="NBA15" s="456"/>
      <c r="NBB15" s="456"/>
      <c r="NBC15" s="456"/>
      <c r="NBD15" s="456"/>
      <c r="NBE15" s="456"/>
      <c r="NBF15" s="456"/>
      <c r="NBG15" s="456"/>
      <c r="NBH15" s="456"/>
      <c r="NBI15" s="456"/>
      <c r="NBJ15" s="456"/>
      <c r="NBK15" s="456"/>
      <c r="NBL15" s="456"/>
      <c r="NBM15" s="456"/>
      <c r="NBN15" s="456"/>
      <c r="NBO15" s="456"/>
      <c r="NBP15" s="456"/>
      <c r="NBQ15" s="456"/>
      <c r="NBR15" s="456"/>
      <c r="NBS15" s="456"/>
      <c r="NBT15" s="456"/>
      <c r="NBU15" s="456"/>
      <c r="NBV15" s="456"/>
      <c r="NBW15" s="456"/>
      <c r="NBX15" s="456"/>
      <c r="NBY15" s="456"/>
      <c r="NBZ15" s="456"/>
      <c r="NCA15" s="456"/>
      <c r="NCB15" s="456"/>
      <c r="NCC15" s="456"/>
      <c r="NCD15" s="456"/>
      <c r="NCE15" s="456"/>
      <c r="NCF15" s="456"/>
      <c r="NCG15" s="456"/>
      <c r="NCH15" s="456"/>
      <c r="NCI15" s="456"/>
      <c r="NCJ15" s="456"/>
      <c r="NCK15" s="456"/>
      <c r="NCL15" s="456"/>
      <c r="NCM15" s="456"/>
      <c r="NCN15" s="456"/>
      <c r="NCO15" s="456"/>
      <c r="NCP15" s="456"/>
      <c r="NCQ15" s="456"/>
      <c r="NCR15" s="456"/>
      <c r="NCS15" s="456"/>
      <c r="NCT15" s="456"/>
      <c r="NCU15" s="456"/>
      <c r="NCV15" s="456"/>
      <c r="NCW15" s="456"/>
      <c r="NCX15" s="456"/>
      <c r="NCY15" s="456"/>
      <c r="NCZ15" s="456"/>
      <c r="NDA15" s="456"/>
      <c r="NDB15" s="456"/>
      <c r="NDC15" s="456"/>
      <c r="NDD15" s="456"/>
      <c r="NDE15" s="456"/>
      <c r="NDF15" s="456"/>
      <c r="NDG15" s="456"/>
      <c r="NDH15" s="456"/>
      <c r="NDI15" s="456"/>
      <c r="NDJ15" s="456"/>
      <c r="NDK15" s="456"/>
      <c r="NDL15" s="456"/>
      <c r="NDM15" s="456"/>
      <c r="NDN15" s="456"/>
      <c r="NDO15" s="456"/>
      <c r="NDP15" s="456"/>
      <c r="NDQ15" s="456"/>
      <c r="NDR15" s="456"/>
      <c r="NDS15" s="456"/>
      <c r="NDT15" s="456"/>
      <c r="NDU15" s="456"/>
      <c r="NDV15" s="456"/>
      <c r="NDW15" s="456"/>
      <c r="NDX15" s="456"/>
      <c r="NDY15" s="456"/>
      <c r="NDZ15" s="456"/>
      <c r="NEA15" s="456"/>
      <c r="NEB15" s="456"/>
      <c r="NEC15" s="456"/>
      <c r="NED15" s="456"/>
      <c r="NEE15" s="456"/>
      <c r="NEF15" s="456"/>
      <c r="NEG15" s="456"/>
      <c r="NEH15" s="456"/>
      <c r="NEI15" s="456"/>
      <c r="NEJ15" s="456"/>
      <c r="NEK15" s="456"/>
      <c r="NEL15" s="456"/>
      <c r="NEM15" s="456"/>
      <c r="NEN15" s="456"/>
      <c r="NEO15" s="456"/>
      <c r="NEP15" s="456"/>
      <c r="NEQ15" s="456"/>
      <c r="NER15" s="456"/>
      <c r="NES15" s="456"/>
      <c r="NET15" s="456"/>
      <c r="NEU15" s="456"/>
      <c r="NEV15" s="456"/>
      <c r="NEW15" s="456"/>
      <c r="NEX15" s="456"/>
      <c r="NEY15" s="456"/>
      <c r="NEZ15" s="456"/>
      <c r="NFA15" s="456"/>
      <c r="NFB15" s="456"/>
      <c r="NFC15" s="456"/>
      <c r="NFD15" s="456"/>
      <c r="NFE15" s="456"/>
      <c r="NFF15" s="456"/>
      <c r="NFG15" s="456"/>
      <c r="NFH15" s="456"/>
      <c r="NFI15" s="456"/>
      <c r="NFJ15" s="456"/>
      <c r="NFK15" s="456"/>
      <c r="NFL15" s="456"/>
      <c r="NFM15" s="456"/>
      <c r="NFN15" s="456"/>
      <c r="NFO15" s="456"/>
      <c r="NFP15" s="456"/>
      <c r="NFQ15" s="456"/>
      <c r="NFR15" s="456"/>
      <c r="NFS15" s="456"/>
      <c r="NFT15" s="456"/>
      <c r="NFU15" s="456"/>
      <c r="NFV15" s="456"/>
      <c r="NFW15" s="456"/>
      <c r="NFX15" s="456"/>
      <c r="NFY15" s="456"/>
      <c r="NFZ15" s="456"/>
      <c r="NGA15" s="456"/>
      <c r="NGB15" s="456"/>
      <c r="NGC15" s="456"/>
      <c r="NGD15" s="456"/>
      <c r="NGE15" s="456"/>
      <c r="NGF15" s="456"/>
      <c r="NGG15" s="456"/>
      <c r="NGH15" s="456"/>
      <c r="NGI15" s="456"/>
      <c r="NGJ15" s="456"/>
      <c r="NGK15" s="456"/>
      <c r="NGL15" s="456"/>
      <c r="NGM15" s="456"/>
      <c r="NGN15" s="456"/>
      <c r="NGO15" s="456"/>
      <c r="NGP15" s="456"/>
      <c r="NGQ15" s="456"/>
      <c r="NGR15" s="456"/>
      <c r="NGS15" s="456"/>
      <c r="NGT15" s="456"/>
      <c r="NGU15" s="456"/>
      <c r="NGV15" s="456"/>
      <c r="NGW15" s="456"/>
      <c r="NGX15" s="456"/>
      <c r="NGY15" s="456"/>
      <c r="NGZ15" s="456"/>
      <c r="NHA15" s="456"/>
      <c r="NHB15" s="456"/>
      <c r="NHC15" s="456"/>
      <c r="NHD15" s="456"/>
      <c r="NHE15" s="456"/>
      <c r="NHF15" s="456"/>
      <c r="NHG15" s="456"/>
      <c r="NHH15" s="456"/>
      <c r="NHI15" s="456"/>
      <c r="NHJ15" s="456"/>
      <c r="NHK15" s="456"/>
      <c r="NHL15" s="456"/>
      <c r="NHM15" s="456"/>
      <c r="NHN15" s="456"/>
      <c r="NHO15" s="456"/>
      <c r="NHP15" s="456"/>
      <c r="NHQ15" s="456"/>
      <c r="NHR15" s="456"/>
      <c r="NHS15" s="456"/>
      <c r="NHT15" s="456"/>
      <c r="NHU15" s="456"/>
      <c r="NHV15" s="456"/>
      <c r="NHW15" s="456"/>
      <c r="NHX15" s="456"/>
      <c r="NHY15" s="456"/>
      <c r="NHZ15" s="456"/>
      <c r="NIA15" s="456"/>
      <c r="NIB15" s="456"/>
      <c r="NIC15" s="456"/>
      <c r="NID15" s="456"/>
      <c r="NIE15" s="456"/>
      <c r="NIF15" s="456"/>
      <c r="NIG15" s="456"/>
      <c r="NIH15" s="456"/>
      <c r="NII15" s="456"/>
      <c r="NIJ15" s="456"/>
      <c r="NIK15" s="456"/>
      <c r="NIL15" s="456"/>
      <c r="NIM15" s="456"/>
      <c r="NIN15" s="456"/>
      <c r="NIO15" s="456"/>
      <c r="NIP15" s="456"/>
      <c r="NIQ15" s="456"/>
      <c r="NIR15" s="456"/>
      <c r="NIS15" s="456"/>
      <c r="NIT15" s="456"/>
      <c r="NIU15" s="456"/>
      <c r="NIV15" s="456"/>
      <c r="NIW15" s="456"/>
      <c r="NIX15" s="456"/>
      <c r="NIY15" s="456"/>
      <c r="NIZ15" s="456"/>
      <c r="NJA15" s="456"/>
      <c r="NJB15" s="456"/>
      <c r="NJC15" s="456"/>
      <c r="NJD15" s="456"/>
      <c r="NJE15" s="456"/>
      <c r="NJF15" s="456"/>
      <c r="NJG15" s="456"/>
      <c r="NJH15" s="456"/>
      <c r="NJI15" s="456"/>
      <c r="NJJ15" s="456"/>
      <c r="NJK15" s="456"/>
      <c r="NJL15" s="456"/>
      <c r="NJM15" s="456"/>
      <c r="NJN15" s="456"/>
      <c r="NJO15" s="456"/>
      <c r="NJP15" s="456"/>
      <c r="NJQ15" s="456"/>
      <c r="NJR15" s="456"/>
      <c r="NJS15" s="456"/>
      <c r="NJT15" s="456"/>
      <c r="NJU15" s="456"/>
      <c r="NJV15" s="456"/>
      <c r="NJW15" s="456"/>
      <c r="NJX15" s="456"/>
      <c r="NJY15" s="456"/>
      <c r="NJZ15" s="456"/>
      <c r="NKA15" s="456"/>
      <c r="NKB15" s="456"/>
      <c r="NKC15" s="456"/>
      <c r="NKD15" s="456"/>
      <c r="NKE15" s="456"/>
      <c r="NKF15" s="456"/>
      <c r="NKG15" s="456"/>
      <c r="NKH15" s="456"/>
      <c r="NKI15" s="456"/>
      <c r="NKJ15" s="456"/>
      <c r="NKK15" s="456"/>
      <c r="NKL15" s="456"/>
      <c r="NKM15" s="456"/>
      <c r="NKN15" s="456"/>
      <c r="NKO15" s="456"/>
      <c r="NKP15" s="456"/>
      <c r="NKQ15" s="456"/>
      <c r="NKR15" s="456"/>
      <c r="NKS15" s="456"/>
      <c r="NKT15" s="456"/>
      <c r="NKU15" s="456"/>
      <c r="NKV15" s="456"/>
      <c r="NKW15" s="456"/>
      <c r="NKX15" s="456"/>
      <c r="NKY15" s="456"/>
      <c r="NKZ15" s="456"/>
      <c r="NLA15" s="456"/>
      <c r="NLB15" s="456"/>
      <c r="NLC15" s="456"/>
      <c r="NLD15" s="456"/>
      <c r="NLE15" s="456"/>
      <c r="NLF15" s="456"/>
      <c r="NLG15" s="456"/>
      <c r="NLH15" s="456"/>
      <c r="NLI15" s="456"/>
      <c r="NLJ15" s="456"/>
      <c r="NLK15" s="456"/>
      <c r="NLL15" s="456"/>
      <c r="NLM15" s="456"/>
      <c r="NLN15" s="456"/>
      <c r="NLO15" s="456"/>
      <c r="NLP15" s="456"/>
      <c r="NLQ15" s="456"/>
      <c r="NLR15" s="456"/>
      <c r="NLS15" s="456"/>
      <c r="NLT15" s="456"/>
      <c r="NLU15" s="456"/>
      <c r="NLV15" s="456"/>
      <c r="NLW15" s="456"/>
      <c r="NLX15" s="456"/>
      <c r="NLY15" s="456"/>
      <c r="NLZ15" s="456"/>
      <c r="NMA15" s="456"/>
      <c r="NMB15" s="456"/>
      <c r="NMC15" s="456"/>
      <c r="NMD15" s="456"/>
      <c r="NME15" s="456"/>
      <c r="NMF15" s="456"/>
      <c r="NMG15" s="456"/>
      <c r="NMH15" s="456"/>
      <c r="NMI15" s="456"/>
      <c r="NMJ15" s="456"/>
      <c r="NMK15" s="456"/>
      <c r="NML15" s="456"/>
      <c r="NMM15" s="456"/>
      <c r="NMN15" s="456"/>
      <c r="NMO15" s="456"/>
      <c r="NMP15" s="456"/>
      <c r="NMQ15" s="456"/>
      <c r="NMR15" s="456"/>
      <c r="NMS15" s="456"/>
      <c r="NMT15" s="456"/>
      <c r="NMU15" s="456"/>
      <c r="NMV15" s="456"/>
      <c r="NMW15" s="456"/>
      <c r="NMX15" s="456"/>
      <c r="NMY15" s="456"/>
      <c r="NMZ15" s="456"/>
      <c r="NNA15" s="456"/>
      <c r="NNB15" s="456"/>
      <c r="NNC15" s="456"/>
      <c r="NND15" s="456"/>
      <c r="NNE15" s="456"/>
      <c r="NNF15" s="456"/>
      <c r="NNG15" s="456"/>
      <c r="NNH15" s="456"/>
      <c r="NNI15" s="456"/>
      <c r="NNJ15" s="456"/>
      <c r="NNK15" s="456"/>
      <c r="NNL15" s="456"/>
      <c r="NNM15" s="456"/>
      <c r="NNN15" s="456"/>
      <c r="NNO15" s="456"/>
      <c r="NNP15" s="456"/>
      <c r="NNQ15" s="456"/>
      <c r="NNR15" s="456"/>
      <c r="NNS15" s="456"/>
      <c r="NNT15" s="456"/>
      <c r="NNU15" s="456"/>
      <c r="NNV15" s="456"/>
      <c r="NNW15" s="456"/>
      <c r="NNX15" s="456"/>
      <c r="NNY15" s="456"/>
      <c r="NNZ15" s="456"/>
      <c r="NOA15" s="456"/>
      <c r="NOB15" s="456"/>
      <c r="NOC15" s="456"/>
      <c r="NOD15" s="456"/>
      <c r="NOE15" s="456"/>
      <c r="NOF15" s="456"/>
      <c r="NOG15" s="456"/>
      <c r="NOH15" s="456"/>
      <c r="NOI15" s="456"/>
      <c r="NOJ15" s="456"/>
      <c r="NOK15" s="456"/>
      <c r="NOL15" s="456"/>
      <c r="NOM15" s="456"/>
      <c r="NON15" s="456"/>
      <c r="NOO15" s="456"/>
      <c r="NOP15" s="456"/>
      <c r="NOQ15" s="456"/>
      <c r="NOR15" s="456"/>
      <c r="NOS15" s="456"/>
      <c r="NOT15" s="456"/>
      <c r="NOU15" s="456"/>
      <c r="NOV15" s="456"/>
      <c r="NOW15" s="456"/>
      <c r="NOX15" s="456"/>
      <c r="NOY15" s="456"/>
      <c r="NOZ15" s="456"/>
      <c r="NPA15" s="456"/>
      <c r="NPB15" s="456"/>
      <c r="NPC15" s="456"/>
      <c r="NPD15" s="456"/>
      <c r="NPE15" s="456"/>
      <c r="NPF15" s="456"/>
      <c r="NPG15" s="456"/>
      <c r="NPH15" s="456"/>
      <c r="NPI15" s="456"/>
      <c r="NPJ15" s="456"/>
      <c r="NPK15" s="456"/>
      <c r="NPL15" s="456"/>
      <c r="NPM15" s="456"/>
      <c r="NPN15" s="456"/>
      <c r="NPO15" s="456"/>
      <c r="NPP15" s="456"/>
      <c r="NPQ15" s="456"/>
      <c r="NPR15" s="456"/>
      <c r="NPS15" s="456"/>
      <c r="NPT15" s="456"/>
      <c r="NPU15" s="456"/>
      <c r="NPV15" s="456"/>
      <c r="NPW15" s="456"/>
      <c r="NPX15" s="456"/>
      <c r="NPY15" s="456"/>
      <c r="NPZ15" s="456"/>
      <c r="NQA15" s="456"/>
      <c r="NQB15" s="456"/>
      <c r="NQC15" s="456"/>
      <c r="NQD15" s="456"/>
      <c r="NQE15" s="456"/>
      <c r="NQF15" s="456"/>
      <c r="NQG15" s="456"/>
      <c r="NQH15" s="456"/>
      <c r="NQI15" s="456"/>
      <c r="NQJ15" s="456"/>
      <c r="NQK15" s="456"/>
      <c r="NQL15" s="456"/>
      <c r="NQM15" s="456"/>
      <c r="NQN15" s="456"/>
      <c r="NQO15" s="456"/>
      <c r="NQP15" s="456"/>
      <c r="NQQ15" s="456"/>
      <c r="NQR15" s="456"/>
      <c r="NQS15" s="456"/>
      <c r="NQT15" s="456"/>
      <c r="NQU15" s="456"/>
      <c r="NQV15" s="456"/>
      <c r="NQW15" s="456"/>
      <c r="NQX15" s="456"/>
      <c r="NQY15" s="456"/>
      <c r="NQZ15" s="456"/>
      <c r="NRA15" s="456"/>
      <c r="NRB15" s="456"/>
      <c r="NRC15" s="456"/>
      <c r="NRD15" s="456"/>
      <c r="NRE15" s="456"/>
      <c r="NRF15" s="456"/>
      <c r="NRG15" s="456"/>
      <c r="NRH15" s="456"/>
      <c r="NRI15" s="456"/>
      <c r="NRJ15" s="456"/>
      <c r="NRK15" s="456"/>
      <c r="NRL15" s="456"/>
      <c r="NRM15" s="456"/>
      <c r="NRN15" s="456"/>
      <c r="NRO15" s="456"/>
      <c r="NRP15" s="456"/>
      <c r="NRQ15" s="456"/>
      <c r="NRR15" s="456"/>
      <c r="NRS15" s="456"/>
      <c r="NRT15" s="456"/>
      <c r="NRU15" s="456"/>
      <c r="NRV15" s="456"/>
      <c r="NRW15" s="456"/>
      <c r="NRX15" s="456"/>
      <c r="NRY15" s="456"/>
      <c r="NRZ15" s="456"/>
      <c r="NSA15" s="456"/>
      <c r="NSB15" s="456"/>
      <c r="NSC15" s="456"/>
      <c r="NSD15" s="456"/>
      <c r="NSE15" s="456"/>
      <c r="NSF15" s="456"/>
      <c r="NSG15" s="456"/>
      <c r="NSH15" s="456"/>
      <c r="NSI15" s="456"/>
      <c r="NSJ15" s="456"/>
      <c r="NSK15" s="456"/>
      <c r="NSL15" s="456"/>
      <c r="NSM15" s="456"/>
      <c r="NSN15" s="456"/>
      <c r="NSO15" s="456"/>
      <c r="NSP15" s="456"/>
      <c r="NSQ15" s="456"/>
      <c r="NSR15" s="456"/>
      <c r="NSS15" s="456"/>
      <c r="NST15" s="456"/>
      <c r="NSU15" s="456"/>
      <c r="NSV15" s="456"/>
      <c r="NSW15" s="456"/>
      <c r="NSX15" s="456"/>
      <c r="NSY15" s="456"/>
      <c r="NSZ15" s="456"/>
      <c r="NTA15" s="456"/>
      <c r="NTB15" s="456"/>
      <c r="NTC15" s="456"/>
      <c r="NTD15" s="456"/>
      <c r="NTE15" s="456"/>
      <c r="NTF15" s="456"/>
      <c r="NTG15" s="456"/>
      <c r="NTH15" s="456"/>
      <c r="NTI15" s="456"/>
      <c r="NTJ15" s="456"/>
      <c r="NTK15" s="456"/>
      <c r="NTL15" s="456"/>
      <c r="NTM15" s="456"/>
      <c r="NTN15" s="456"/>
      <c r="NTO15" s="456"/>
      <c r="NTP15" s="456"/>
      <c r="NTQ15" s="456"/>
      <c r="NTR15" s="456"/>
      <c r="NTS15" s="456"/>
      <c r="NTT15" s="456"/>
      <c r="NTU15" s="456"/>
      <c r="NTV15" s="456"/>
      <c r="NTW15" s="456"/>
      <c r="NTX15" s="456"/>
      <c r="NTY15" s="456"/>
      <c r="NTZ15" s="456"/>
      <c r="NUA15" s="456"/>
      <c r="NUB15" s="456"/>
      <c r="NUC15" s="456"/>
      <c r="NUD15" s="456"/>
      <c r="NUE15" s="456"/>
      <c r="NUF15" s="456"/>
      <c r="NUG15" s="456"/>
      <c r="NUH15" s="456"/>
      <c r="NUI15" s="456"/>
      <c r="NUJ15" s="456"/>
      <c r="NUK15" s="456"/>
      <c r="NUL15" s="456"/>
      <c r="NUM15" s="456"/>
      <c r="NUN15" s="456"/>
      <c r="NUO15" s="456"/>
      <c r="NUP15" s="456"/>
      <c r="NUQ15" s="456"/>
      <c r="NUR15" s="456"/>
      <c r="NUS15" s="456"/>
      <c r="NUT15" s="456"/>
      <c r="NUU15" s="456"/>
      <c r="NUV15" s="456"/>
      <c r="NUW15" s="456"/>
      <c r="NUX15" s="456"/>
      <c r="NUY15" s="456"/>
      <c r="NUZ15" s="456"/>
      <c r="NVA15" s="456"/>
      <c r="NVB15" s="456"/>
      <c r="NVC15" s="456"/>
      <c r="NVD15" s="456"/>
      <c r="NVE15" s="456"/>
      <c r="NVF15" s="456"/>
      <c r="NVG15" s="456"/>
      <c r="NVH15" s="456"/>
      <c r="NVI15" s="456"/>
      <c r="NVJ15" s="456"/>
      <c r="NVK15" s="456"/>
      <c r="NVL15" s="456"/>
      <c r="NVM15" s="456"/>
      <c r="NVN15" s="456"/>
      <c r="NVO15" s="456"/>
      <c r="NVP15" s="456"/>
      <c r="NVQ15" s="456"/>
      <c r="NVR15" s="456"/>
      <c r="NVS15" s="456"/>
      <c r="NVT15" s="456"/>
      <c r="NVU15" s="456"/>
      <c r="NVV15" s="456"/>
      <c r="NVW15" s="456"/>
      <c r="NVX15" s="456"/>
      <c r="NVY15" s="456"/>
      <c r="NVZ15" s="456"/>
      <c r="NWA15" s="456"/>
      <c r="NWB15" s="456"/>
      <c r="NWC15" s="456"/>
      <c r="NWD15" s="456"/>
      <c r="NWE15" s="456"/>
      <c r="NWF15" s="456"/>
      <c r="NWG15" s="456"/>
      <c r="NWH15" s="456"/>
      <c r="NWI15" s="456"/>
      <c r="NWJ15" s="456"/>
      <c r="NWK15" s="456"/>
      <c r="NWL15" s="456"/>
      <c r="NWM15" s="456"/>
      <c r="NWN15" s="456"/>
      <c r="NWO15" s="456"/>
      <c r="NWP15" s="456"/>
      <c r="NWQ15" s="456"/>
      <c r="NWR15" s="456"/>
      <c r="NWS15" s="456"/>
      <c r="NWT15" s="456"/>
      <c r="NWU15" s="456"/>
      <c r="NWV15" s="456"/>
      <c r="NWW15" s="456"/>
      <c r="NWX15" s="456"/>
      <c r="NWY15" s="456"/>
      <c r="NWZ15" s="456"/>
      <c r="NXA15" s="456"/>
      <c r="NXB15" s="456"/>
      <c r="NXC15" s="456"/>
      <c r="NXD15" s="456"/>
      <c r="NXE15" s="456"/>
      <c r="NXF15" s="456"/>
      <c r="NXG15" s="456"/>
      <c r="NXH15" s="456"/>
      <c r="NXI15" s="456"/>
      <c r="NXJ15" s="456"/>
      <c r="NXK15" s="456"/>
      <c r="NXL15" s="456"/>
      <c r="NXM15" s="456"/>
      <c r="NXN15" s="456"/>
      <c r="NXO15" s="456"/>
      <c r="NXP15" s="456"/>
      <c r="NXQ15" s="456"/>
      <c r="NXR15" s="456"/>
      <c r="NXS15" s="456"/>
      <c r="NXT15" s="456"/>
      <c r="NXU15" s="456"/>
      <c r="NXV15" s="456"/>
      <c r="NXW15" s="456"/>
      <c r="NXX15" s="456"/>
      <c r="NXY15" s="456"/>
      <c r="NXZ15" s="456"/>
      <c r="NYA15" s="456"/>
      <c r="NYB15" s="456"/>
      <c r="NYC15" s="456"/>
      <c r="NYD15" s="456"/>
      <c r="NYE15" s="456"/>
      <c r="NYF15" s="456"/>
      <c r="NYG15" s="456"/>
      <c r="NYH15" s="456"/>
      <c r="NYI15" s="456"/>
      <c r="NYJ15" s="456"/>
      <c r="NYK15" s="456"/>
      <c r="NYL15" s="456"/>
      <c r="NYM15" s="456"/>
      <c r="NYN15" s="456"/>
      <c r="NYO15" s="456"/>
      <c r="NYP15" s="456"/>
      <c r="NYQ15" s="456"/>
      <c r="NYR15" s="456"/>
      <c r="NYS15" s="456"/>
      <c r="NYT15" s="456"/>
      <c r="NYU15" s="456"/>
      <c r="NYV15" s="456"/>
      <c r="NYW15" s="456"/>
      <c r="NYX15" s="456"/>
      <c r="NYY15" s="456"/>
      <c r="NYZ15" s="456"/>
      <c r="NZA15" s="456"/>
      <c r="NZB15" s="456"/>
      <c r="NZC15" s="456"/>
      <c r="NZD15" s="456"/>
      <c r="NZE15" s="456"/>
      <c r="NZF15" s="456"/>
      <c r="NZG15" s="456"/>
      <c r="NZH15" s="456"/>
      <c r="NZI15" s="456"/>
      <c r="NZJ15" s="456"/>
      <c r="NZK15" s="456"/>
      <c r="NZL15" s="456"/>
      <c r="NZM15" s="456"/>
      <c r="NZN15" s="456"/>
      <c r="NZO15" s="456"/>
      <c r="NZP15" s="456"/>
      <c r="NZQ15" s="456"/>
      <c r="NZR15" s="456"/>
      <c r="NZS15" s="456"/>
      <c r="NZT15" s="456"/>
      <c r="NZU15" s="456"/>
      <c r="NZV15" s="456"/>
      <c r="NZW15" s="456"/>
      <c r="NZX15" s="456"/>
      <c r="NZY15" s="456"/>
      <c r="NZZ15" s="456"/>
      <c r="OAA15" s="456"/>
      <c r="OAB15" s="456"/>
      <c r="OAC15" s="456"/>
      <c r="OAD15" s="456"/>
      <c r="OAE15" s="456"/>
      <c r="OAF15" s="456"/>
      <c r="OAG15" s="456"/>
      <c r="OAH15" s="456"/>
      <c r="OAI15" s="456"/>
      <c r="OAJ15" s="456"/>
      <c r="OAK15" s="456"/>
      <c r="OAL15" s="456"/>
      <c r="OAM15" s="456"/>
      <c r="OAN15" s="456"/>
      <c r="OAO15" s="456"/>
      <c r="OAP15" s="456"/>
      <c r="OAQ15" s="456"/>
      <c r="OAR15" s="456"/>
      <c r="OAS15" s="456"/>
      <c r="OAT15" s="456"/>
      <c r="OAU15" s="456"/>
      <c r="OAV15" s="456"/>
      <c r="OAW15" s="456"/>
      <c r="OAX15" s="456"/>
      <c r="OAY15" s="456"/>
      <c r="OAZ15" s="456"/>
      <c r="OBA15" s="456"/>
      <c r="OBB15" s="456"/>
      <c r="OBC15" s="456"/>
      <c r="OBD15" s="456"/>
      <c r="OBE15" s="456"/>
      <c r="OBF15" s="456"/>
      <c r="OBG15" s="456"/>
      <c r="OBH15" s="456"/>
      <c r="OBI15" s="456"/>
      <c r="OBJ15" s="456"/>
      <c r="OBK15" s="456"/>
      <c r="OBL15" s="456"/>
      <c r="OBM15" s="456"/>
      <c r="OBN15" s="456"/>
      <c r="OBO15" s="456"/>
      <c r="OBP15" s="456"/>
      <c r="OBQ15" s="456"/>
      <c r="OBR15" s="456"/>
      <c r="OBS15" s="456"/>
      <c r="OBT15" s="456"/>
      <c r="OBU15" s="456"/>
      <c r="OBV15" s="456"/>
      <c r="OBW15" s="456"/>
      <c r="OBX15" s="456"/>
      <c r="OBY15" s="456"/>
      <c r="OBZ15" s="456"/>
      <c r="OCA15" s="456"/>
      <c r="OCB15" s="456"/>
      <c r="OCC15" s="456"/>
      <c r="OCD15" s="456"/>
      <c r="OCE15" s="456"/>
      <c r="OCF15" s="456"/>
      <c r="OCG15" s="456"/>
      <c r="OCH15" s="456"/>
      <c r="OCI15" s="456"/>
      <c r="OCJ15" s="456"/>
      <c r="OCK15" s="456"/>
      <c r="OCL15" s="456"/>
      <c r="OCM15" s="456"/>
      <c r="OCN15" s="456"/>
      <c r="OCO15" s="456"/>
      <c r="OCP15" s="456"/>
      <c r="OCQ15" s="456"/>
      <c r="OCR15" s="456"/>
      <c r="OCS15" s="456"/>
      <c r="OCT15" s="456"/>
      <c r="OCU15" s="456"/>
      <c r="OCV15" s="456"/>
      <c r="OCW15" s="456"/>
      <c r="OCX15" s="456"/>
      <c r="OCY15" s="456"/>
      <c r="OCZ15" s="456"/>
      <c r="ODA15" s="456"/>
      <c r="ODB15" s="456"/>
      <c r="ODC15" s="456"/>
      <c r="ODD15" s="456"/>
      <c r="ODE15" s="456"/>
      <c r="ODF15" s="456"/>
      <c r="ODG15" s="456"/>
      <c r="ODH15" s="456"/>
      <c r="ODI15" s="456"/>
      <c r="ODJ15" s="456"/>
      <c r="ODK15" s="456"/>
      <c r="ODL15" s="456"/>
      <c r="ODM15" s="456"/>
      <c r="ODN15" s="456"/>
      <c r="ODO15" s="456"/>
      <c r="ODP15" s="456"/>
      <c r="ODQ15" s="456"/>
      <c r="ODR15" s="456"/>
      <c r="ODS15" s="456"/>
      <c r="ODT15" s="456"/>
      <c r="ODU15" s="456"/>
      <c r="ODV15" s="456"/>
      <c r="ODW15" s="456"/>
      <c r="ODX15" s="456"/>
      <c r="ODY15" s="456"/>
      <c r="ODZ15" s="456"/>
      <c r="OEA15" s="456"/>
      <c r="OEB15" s="456"/>
      <c r="OEC15" s="456"/>
      <c r="OED15" s="456"/>
      <c r="OEE15" s="456"/>
      <c r="OEF15" s="456"/>
      <c r="OEG15" s="456"/>
      <c r="OEH15" s="456"/>
      <c r="OEI15" s="456"/>
      <c r="OEJ15" s="456"/>
      <c r="OEK15" s="456"/>
      <c r="OEL15" s="456"/>
      <c r="OEM15" s="456"/>
      <c r="OEN15" s="456"/>
      <c r="OEO15" s="456"/>
      <c r="OEP15" s="456"/>
      <c r="OEQ15" s="456"/>
      <c r="OER15" s="456"/>
      <c r="OES15" s="456"/>
      <c r="OET15" s="456"/>
      <c r="OEU15" s="456"/>
      <c r="OEV15" s="456"/>
      <c r="OEW15" s="456"/>
      <c r="OEX15" s="456"/>
      <c r="OEY15" s="456"/>
      <c r="OEZ15" s="456"/>
      <c r="OFA15" s="456"/>
      <c r="OFB15" s="456"/>
      <c r="OFC15" s="456"/>
      <c r="OFD15" s="456"/>
      <c r="OFE15" s="456"/>
      <c r="OFF15" s="456"/>
      <c r="OFG15" s="456"/>
      <c r="OFH15" s="456"/>
      <c r="OFI15" s="456"/>
      <c r="OFJ15" s="456"/>
      <c r="OFK15" s="456"/>
      <c r="OFL15" s="456"/>
      <c r="OFM15" s="456"/>
      <c r="OFN15" s="456"/>
      <c r="OFO15" s="456"/>
      <c r="OFP15" s="456"/>
      <c r="OFQ15" s="456"/>
      <c r="OFR15" s="456"/>
      <c r="OFS15" s="456"/>
      <c r="OFT15" s="456"/>
      <c r="OFU15" s="456"/>
      <c r="OFV15" s="456"/>
      <c r="OFW15" s="456"/>
      <c r="OFX15" s="456"/>
      <c r="OFY15" s="456"/>
      <c r="OFZ15" s="456"/>
      <c r="OGA15" s="456"/>
      <c r="OGB15" s="456"/>
      <c r="OGC15" s="456"/>
      <c r="OGD15" s="456"/>
      <c r="OGE15" s="456"/>
      <c r="OGF15" s="456"/>
      <c r="OGG15" s="456"/>
      <c r="OGH15" s="456"/>
      <c r="OGI15" s="456"/>
      <c r="OGJ15" s="456"/>
      <c r="OGK15" s="456"/>
      <c r="OGL15" s="456"/>
      <c r="OGM15" s="456"/>
      <c r="OGN15" s="456"/>
      <c r="OGO15" s="456"/>
      <c r="OGP15" s="456"/>
      <c r="OGQ15" s="456"/>
      <c r="OGR15" s="456"/>
      <c r="OGS15" s="456"/>
      <c r="OGT15" s="456"/>
      <c r="OGU15" s="456"/>
      <c r="OGV15" s="456"/>
      <c r="OGW15" s="456"/>
      <c r="OGX15" s="456"/>
      <c r="OGY15" s="456"/>
      <c r="OGZ15" s="456"/>
      <c r="OHA15" s="456"/>
      <c r="OHB15" s="456"/>
      <c r="OHC15" s="456"/>
      <c r="OHD15" s="456"/>
      <c r="OHE15" s="456"/>
      <c r="OHF15" s="456"/>
      <c r="OHG15" s="456"/>
      <c r="OHH15" s="456"/>
      <c r="OHI15" s="456"/>
      <c r="OHJ15" s="456"/>
      <c r="OHK15" s="456"/>
      <c r="OHL15" s="456"/>
      <c r="OHM15" s="456"/>
      <c r="OHN15" s="456"/>
      <c r="OHO15" s="456"/>
      <c r="OHP15" s="456"/>
      <c r="OHQ15" s="456"/>
      <c r="OHR15" s="456"/>
      <c r="OHS15" s="456"/>
      <c r="OHT15" s="456"/>
      <c r="OHU15" s="456"/>
      <c r="OHV15" s="456"/>
      <c r="OHW15" s="456"/>
      <c r="OHX15" s="456"/>
      <c r="OHY15" s="456"/>
      <c r="OHZ15" s="456"/>
      <c r="OIA15" s="456"/>
      <c r="OIB15" s="456"/>
      <c r="OIC15" s="456"/>
      <c r="OID15" s="456"/>
      <c r="OIE15" s="456"/>
      <c r="OIF15" s="456"/>
      <c r="OIG15" s="456"/>
      <c r="OIH15" s="456"/>
      <c r="OII15" s="456"/>
      <c r="OIJ15" s="456"/>
      <c r="OIK15" s="456"/>
      <c r="OIL15" s="456"/>
      <c r="OIM15" s="456"/>
      <c r="OIN15" s="456"/>
      <c r="OIO15" s="456"/>
      <c r="OIP15" s="456"/>
      <c r="OIQ15" s="456"/>
      <c r="OIR15" s="456"/>
      <c r="OIS15" s="456"/>
      <c r="OIT15" s="456"/>
      <c r="OIU15" s="456"/>
      <c r="OIV15" s="456"/>
      <c r="OIW15" s="456"/>
      <c r="OIX15" s="456"/>
      <c r="OIY15" s="456"/>
      <c r="OIZ15" s="456"/>
      <c r="OJA15" s="456"/>
      <c r="OJB15" s="456"/>
      <c r="OJC15" s="456"/>
      <c r="OJD15" s="456"/>
      <c r="OJE15" s="456"/>
      <c r="OJF15" s="456"/>
      <c r="OJG15" s="456"/>
      <c r="OJH15" s="456"/>
      <c r="OJI15" s="456"/>
      <c r="OJJ15" s="456"/>
      <c r="OJK15" s="456"/>
      <c r="OJL15" s="456"/>
      <c r="OJM15" s="456"/>
      <c r="OJN15" s="456"/>
      <c r="OJO15" s="456"/>
      <c r="OJP15" s="456"/>
      <c r="OJQ15" s="456"/>
      <c r="OJR15" s="456"/>
      <c r="OJS15" s="456"/>
      <c r="OJT15" s="456"/>
      <c r="OJU15" s="456"/>
      <c r="OJV15" s="456"/>
      <c r="OJW15" s="456"/>
      <c r="OJX15" s="456"/>
      <c r="OJY15" s="456"/>
      <c r="OJZ15" s="456"/>
      <c r="OKA15" s="456"/>
      <c r="OKB15" s="456"/>
      <c r="OKC15" s="456"/>
      <c r="OKD15" s="456"/>
      <c r="OKE15" s="456"/>
      <c r="OKF15" s="456"/>
      <c r="OKG15" s="456"/>
      <c r="OKH15" s="456"/>
      <c r="OKI15" s="456"/>
      <c r="OKJ15" s="456"/>
      <c r="OKK15" s="456"/>
      <c r="OKL15" s="456"/>
      <c r="OKM15" s="456"/>
      <c r="OKN15" s="456"/>
      <c r="OKO15" s="456"/>
      <c r="OKP15" s="456"/>
      <c r="OKQ15" s="456"/>
      <c r="OKR15" s="456"/>
      <c r="OKS15" s="456"/>
      <c r="OKT15" s="456"/>
      <c r="OKU15" s="456"/>
      <c r="OKV15" s="456"/>
      <c r="OKW15" s="456"/>
      <c r="OKX15" s="456"/>
      <c r="OKY15" s="456"/>
      <c r="OKZ15" s="456"/>
      <c r="OLA15" s="456"/>
      <c r="OLB15" s="456"/>
      <c r="OLC15" s="456"/>
      <c r="OLD15" s="456"/>
      <c r="OLE15" s="456"/>
      <c r="OLF15" s="456"/>
      <c r="OLG15" s="456"/>
      <c r="OLH15" s="456"/>
      <c r="OLI15" s="456"/>
      <c r="OLJ15" s="456"/>
      <c r="OLK15" s="456"/>
      <c r="OLL15" s="456"/>
      <c r="OLM15" s="456"/>
      <c r="OLN15" s="456"/>
      <c r="OLO15" s="456"/>
      <c r="OLP15" s="456"/>
      <c r="OLQ15" s="456"/>
      <c r="OLR15" s="456"/>
      <c r="OLS15" s="456"/>
      <c r="OLT15" s="456"/>
      <c r="OLU15" s="456"/>
      <c r="OLV15" s="456"/>
      <c r="OLW15" s="456"/>
      <c r="OLX15" s="456"/>
      <c r="OLY15" s="456"/>
      <c r="OLZ15" s="456"/>
      <c r="OMA15" s="456"/>
      <c r="OMB15" s="456"/>
      <c r="OMC15" s="456"/>
      <c r="OMD15" s="456"/>
      <c r="OME15" s="456"/>
      <c r="OMF15" s="456"/>
      <c r="OMG15" s="456"/>
      <c r="OMH15" s="456"/>
      <c r="OMI15" s="456"/>
      <c r="OMJ15" s="456"/>
      <c r="OMK15" s="456"/>
      <c r="OML15" s="456"/>
      <c r="OMM15" s="456"/>
      <c r="OMN15" s="456"/>
      <c r="OMO15" s="456"/>
      <c r="OMP15" s="456"/>
      <c r="OMQ15" s="456"/>
      <c r="OMR15" s="456"/>
      <c r="OMS15" s="456"/>
      <c r="OMT15" s="456"/>
      <c r="OMU15" s="456"/>
      <c r="OMV15" s="456"/>
      <c r="OMW15" s="456"/>
      <c r="OMX15" s="456"/>
      <c r="OMY15" s="456"/>
      <c r="OMZ15" s="456"/>
      <c r="ONA15" s="456"/>
      <c r="ONB15" s="456"/>
      <c r="ONC15" s="456"/>
      <c r="OND15" s="456"/>
      <c r="ONE15" s="456"/>
      <c r="ONF15" s="456"/>
      <c r="ONG15" s="456"/>
      <c r="ONH15" s="456"/>
      <c r="ONI15" s="456"/>
      <c r="ONJ15" s="456"/>
      <c r="ONK15" s="456"/>
      <c r="ONL15" s="456"/>
      <c r="ONM15" s="456"/>
      <c r="ONN15" s="456"/>
      <c r="ONO15" s="456"/>
      <c r="ONP15" s="456"/>
      <c r="ONQ15" s="456"/>
      <c r="ONR15" s="456"/>
      <c r="ONS15" s="456"/>
      <c r="ONT15" s="456"/>
      <c r="ONU15" s="456"/>
      <c r="ONV15" s="456"/>
      <c r="ONW15" s="456"/>
      <c r="ONX15" s="456"/>
      <c r="ONY15" s="456"/>
      <c r="ONZ15" s="456"/>
      <c r="OOA15" s="456"/>
      <c r="OOB15" s="456"/>
      <c r="OOC15" s="456"/>
      <c r="OOD15" s="456"/>
      <c r="OOE15" s="456"/>
      <c r="OOF15" s="456"/>
      <c r="OOG15" s="456"/>
      <c r="OOH15" s="456"/>
      <c r="OOI15" s="456"/>
      <c r="OOJ15" s="456"/>
      <c r="OOK15" s="456"/>
      <c r="OOL15" s="456"/>
      <c r="OOM15" s="456"/>
      <c r="OON15" s="456"/>
      <c r="OOO15" s="456"/>
      <c r="OOP15" s="456"/>
      <c r="OOQ15" s="456"/>
      <c r="OOR15" s="456"/>
      <c r="OOS15" s="456"/>
      <c r="OOT15" s="456"/>
      <c r="OOU15" s="456"/>
      <c r="OOV15" s="456"/>
      <c r="OOW15" s="456"/>
      <c r="OOX15" s="456"/>
      <c r="OOY15" s="456"/>
      <c r="OOZ15" s="456"/>
      <c r="OPA15" s="456"/>
      <c r="OPB15" s="456"/>
      <c r="OPC15" s="456"/>
      <c r="OPD15" s="456"/>
      <c r="OPE15" s="456"/>
      <c r="OPF15" s="456"/>
      <c r="OPG15" s="456"/>
      <c r="OPH15" s="456"/>
      <c r="OPI15" s="456"/>
      <c r="OPJ15" s="456"/>
      <c r="OPK15" s="456"/>
      <c r="OPL15" s="456"/>
      <c r="OPM15" s="456"/>
      <c r="OPN15" s="456"/>
      <c r="OPO15" s="456"/>
      <c r="OPP15" s="456"/>
      <c r="OPQ15" s="456"/>
      <c r="OPR15" s="456"/>
      <c r="OPS15" s="456"/>
      <c r="OPT15" s="456"/>
      <c r="OPU15" s="456"/>
      <c r="OPV15" s="456"/>
      <c r="OPW15" s="456"/>
      <c r="OPX15" s="456"/>
      <c r="OPY15" s="456"/>
      <c r="OPZ15" s="456"/>
      <c r="OQA15" s="456"/>
      <c r="OQB15" s="456"/>
      <c r="OQC15" s="456"/>
      <c r="OQD15" s="456"/>
      <c r="OQE15" s="456"/>
      <c r="OQF15" s="456"/>
      <c r="OQG15" s="456"/>
      <c r="OQH15" s="456"/>
      <c r="OQI15" s="456"/>
      <c r="OQJ15" s="456"/>
      <c r="OQK15" s="456"/>
      <c r="OQL15" s="456"/>
      <c r="OQM15" s="456"/>
      <c r="OQN15" s="456"/>
      <c r="OQO15" s="456"/>
      <c r="OQP15" s="456"/>
      <c r="OQQ15" s="456"/>
      <c r="OQR15" s="456"/>
      <c r="OQS15" s="456"/>
      <c r="OQT15" s="456"/>
      <c r="OQU15" s="456"/>
      <c r="OQV15" s="456"/>
      <c r="OQW15" s="456"/>
      <c r="OQX15" s="456"/>
      <c r="OQY15" s="456"/>
      <c r="OQZ15" s="456"/>
      <c r="ORA15" s="456"/>
      <c r="ORB15" s="456"/>
      <c r="ORC15" s="456"/>
      <c r="ORD15" s="456"/>
      <c r="ORE15" s="456"/>
      <c r="ORF15" s="456"/>
      <c r="ORG15" s="456"/>
      <c r="ORH15" s="456"/>
      <c r="ORI15" s="456"/>
      <c r="ORJ15" s="456"/>
      <c r="ORK15" s="456"/>
      <c r="ORL15" s="456"/>
      <c r="ORM15" s="456"/>
      <c r="ORN15" s="456"/>
      <c r="ORO15" s="456"/>
      <c r="ORP15" s="456"/>
      <c r="ORQ15" s="456"/>
      <c r="ORR15" s="456"/>
      <c r="ORS15" s="456"/>
      <c r="ORT15" s="456"/>
      <c r="ORU15" s="456"/>
      <c r="ORV15" s="456"/>
      <c r="ORW15" s="456"/>
      <c r="ORX15" s="456"/>
      <c r="ORY15" s="456"/>
      <c r="ORZ15" s="456"/>
      <c r="OSA15" s="456"/>
      <c r="OSB15" s="456"/>
      <c r="OSC15" s="456"/>
      <c r="OSD15" s="456"/>
      <c r="OSE15" s="456"/>
      <c r="OSF15" s="456"/>
      <c r="OSG15" s="456"/>
      <c r="OSH15" s="456"/>
      <c r="OSI15" s="456"/>
      <c r="OSJ15" s="456"/>
      <c r="OSK15" s="456"/>
      <c r="OSL15" s="456"/>
      <c r="OSM15" s="456"/>
      <c r="OSN15" s="456"/>
      <c r="OSO15" s="456"/>
      <c r="OSP15" s="456"/>
      <c r="OSQ15" s="456"/>
      <c r="OSR15" s="456"/>
      <c r="OSS15" s="456"/>
      <c r="OST15" s="456"/>
      <c r="OSU15" s="456"/>
      <c r="OSV15" s="456"/>
      <c r="OSW15" s="456"/>
      <c r="OSX15" s="456"/>
      <c r="OSY15" s="456"/>
      <c r="OSZ15" s="456"/>
      <c r="OTA15" s="456"/>
      <c r="OTB15" s="456"/>
      <c r="OTC15" s="456"/>
      <c r="OTD15" s="456"/>
      <c r="OTE15" s="456"/>
      <c r="OTF15" s="456"/>
      <c r="OTG15" s="456"/>
      <c r="OTH15" s="456"/>
      <c r="OTI15" s="456"/>
      <c r="OTJ15" s="456"/>
      <c r="OTK15" s="456"/>
      <c r="OTL15" s="456"/>
      <c r="OTM15" s="456"/>
      <c r="OTN15" s="456"/>
      <c r="OTO15" s="456"/>
      <c r="OTP15" s="456"/>
      <c r="OTQ15" s="456"/>
      <c r="OTR15" s="456"/>
      <c r="OTS15" s="456"/>
      <c r="OTT15" s="456"/>
      <c r="OTU15" s="456"/>
      <c r="OTV15" s="456"/>
      <c r="OTW15" s="456"/>
      <c r="OTX15" s="456"/>
      <c r="OTY15" s="456"/>
      <c r="OTZ15" s="456"/>
      <c r="OUA15" s="456"/>
      <c r="OUB15" s="456"/>
      <c r="OUC15" s="456"/>
      <c r="OUD15" s="456"/>
      <c r="OUE15" s="456"/>
      <c r="OUF15" s="456"/>
      <c r="OUG15" s="456"/>
      <c r="OUH15" s="456"/>
      <c r="OUI15" s="456"/>
      <c r="OUJ15" s="456"/>
      <c r="OUK15" s="456"/>
      <c r="OUL15" s="456"/>
      <c r="OUM15" s="456"/>
      <c r="OUN15" s="456"/>
      <c r="OUO15" s="456"/>
      <c r="OUP15" s="456"/>
      <c r="OUQ15" s="456"/>
      <c r="OUR15" s="456"/>
      <c r="OUS15" s="456"/>
      <c r="OUT15" s="456"/>
      <c r="OUU15" s="456"/>
      <c r="OUV15" s="456"/>
      <c r="OUW15" s="456"/>
      <c r="OUX15" s="456"/>
      <c r="OUY15" s="456"/>
      <c r="OUZ15" s="456"/>
      <c r="OVA15" s="456"/>
      <c r="OVB15" s="456"/>
      <c r="OVC15" s="456"/>
      <c r="OVD15" s="456"/>
      <c r="OVE15" s="456"/>
      <c r="OVF15" s="456"/>
      <c r="OVG15" s="456"/>
      <c r="OVH15" s="456"/>
      <c r="OVI15" s="456"/>
      <c r="OVJ15" s="456"/>
      <c r="OVK15" s="456"/>
      <c r="OVL15" s="456"/>
      <c r="OVM15" s="456"/>
      <c r="OVN15" s="456"/>
      <c r="OVO15" s="456"/>
      <c r="OVP15" s="456"/>
      <c r="OVQ15" s="456"/>
      <c r="OVR15" s="456"/>
      <c r="OVS15" s="456"/>
      <c r="OVT15" s="456"/>
      <c r="OVU15" s="456"/>
      <c r="OVV15" s="456"/>
      <c r="OVW15" s="456"/>
      <c r="OVX15" s="456"/>
      <c r="OVY15" s="456"/>
      <c r="OVZ15" s="456"/>
      <c r="OWA15" s="456"/>
      <c r="OWB15" s="456"/>
      <c r="OWC15" s="456"/>
      <c r="OWD15" s="456"/>
      <c r="OWE15" s="456"/>
      <c r="OWF15" s="456"/>
      <c r="OWG15" s="456"/>
      <c r="OWH15" s="456"/>
      <c r="OWI15" s="456"/>
      <c r="OWJ15" s="456"/>
      <c r="OWK15" s="456"/>
      <c r="OWL15" s="456"/>
      <c r="OWM15" s="456"/>
      <c r="OWN15" s="456"/>
      <c r="OWO15" s="456"/>
      <c r="OWP15" s="456"/>
      <c r="OWQ15" s="456"/>
      <c r="OWR15" s="456"/>
      <c r="OWS15" s="456"/>
      <c r="OWT15" s="456"/>
      <c r="OWU15" s="456"/>
      <c r="OWV15" s="456"/>
      <c r="OWW15" s="456"/>
      <c r="OWX15" s="456"/>
      <c r="OWY15" s="456"/>
      <c r="OWZ15" s="456"/>
      <c r="OXA15" s="456"/>
      <c r="OXB15" s="456"/>
      <c r="OXC15" s="456"/>
      <c r="OXD15" s="456"/>
      <c r="OXE15" s="456"/>
      <c r="OXF15" s="456"/>
      <c r="OXG15" s="456"/>
      <c r="OXH15" s="456"/>
      <c r="OXI15" s="456"/>
      <c r="OXJ15" s="456"/>
      <c r="OXK15" s="456"/>
      <c r="OXL15" s="456"/>
      <c r="OXM15" s="456"/>
      <c r="OXN15" s="456"/>
      <c r="OXO15" s="456"/>
      <c r="OXP15" s="456"/>
      <c r="OXQ15" s="456"/>
      <c r="OXR15" s="456"/>
      <c r="OXS15" s="456"/>
      <c r="OXT15" s="456"/>
      <c r="OXU15" s="456"/>
      <c r="OXV15" s="456"/>
      <c r="OXW15" s="456"/>
      <c r="OXX15" s="456"/>
      <c r="OXY15" s="456"/>
      <c r="OXZ15" s="456"/>
      <c r="OYA15" s="456"/>
      <c r="OYB15" s="456"/>
      <c r="OYC15" s="456"/>
      <c r="OYD15" s="456"/>
      <c r="OYE15" s="456"/>
      <c r="OYF15" s="456"/>
      <c r="OYG15" s="456"/>
      <c r="OYH15" s="456"/>
      <c r="OYI15" s="456"/>
      <c r="OYJ15" s="456"/>
      <c r="OYK15" s="456"/>
      <c r="OYL15" s="456"/>
      <c r="OYM15" s="456"/>
      <c r="OYN15" s="456"/>
      <c r="OYO15" s="456"/>
      <c r="OYP15" s="456"/>
      <c r="OYQ15" s="456"/>
      <c r="OYR15" s="456"/>
      <c r="OYS15" s="456"/>
      <c r="OYT15" s="456"/>
      <c r="OYU15" s="456"/>
      <c r="OYV15" s="456"/>
      <c r="OYW15" s="456"/>
      <c r="OYX15" s="456"/>
      <c r="OYY15" s="456"/>
      <c r="OYZ15" s="456"/>
      <c r="OZA15" s="456"/>
      <c r="OZB15" s="456"/>
      <c r="OZC15" s="456"/>
      <c r="OZD15" s="456"/>
      <c r="OZE15" s="456"/>
      <c r="OZF15" s="456"/>
      <c r="OZG15" s="456"/>
      <c r="OZH15" s="456"/>
      <c r="OZI15" s="456"/>
      <c r="OZJ15" s="456"/>
      <c r="OZK15" s="456"/>
      <c r="OZL15" s="456"/>
      <c r="OZM15" s="456"/>
      <c r="OZN15" s="456"/>
      <c r="OZO15" s="456"/>
      <c r="OZP15" s="456"/>
      <c r="OZQ15" s="456"/>
      <c r="OZR15" s="456"/>
      <c r="OZS15" s="456"/>
      <c r="OZT15" s="456"/>
      <c r="OZU15" s="456"/>
      <c r="OZV15" s="456"/>
      <c r="OZW15" s="456"/>
      <c r="OZX15" s="456"/>
      <c r="OZY15" s="456"/>
      <c r="OZZ15" s="456"/>
      <c r="PAA15" s="456"/>
      <c r="PAB15" s="456"/>
      <c r="PAC15" s="456"/>
      <c r="PAD15" s="456"/>
      <c r="PAE15" s="456"/>
      <c r="PAF15" s="456"/>
      <c r="PAG15" s="456"/>
      <c r="PAH15" s="456"/>
      <c r="PAI15" s="456"/>
      <c r="PAJ15" s="456"/>
      <c r="PAK15" s="456"/>
      <c r="PAL15" s="456"/>
      <c r="PAM15" s="456"/>
      <c r="PAN15" s="456"/>
      <c r="PAO15" s="456"/>
      <c r="PAP15" s="456"/>
      <c r="PAQ15" s="456"/>
      <c r="PAR15" s="456"/>
      <c r="PAS15" s="456"/>
      <c r="PAT15" s="456"/>
      <c r="PAU15" s="456"/>
      <c r="PAV15" s="456"/>
      <c r="PAW15" s="456"/>
      <c r="PAX15" s="456"/>
      <c r="PAY15" s="456"/>
      <c r="PAZ15" s="456"/>
      <c r="PBA15" s="456"/>
      <c r="PBB15" s="456"/>
      <c r="PBC15" s="456"/>
      <c r="PBD15" s="456"/>
      <c r="PBE15" s="456"/>
      <c r="PBF15" s="456"/>
      <c r="PBG15" s="456"/>
      <c r="PBH15" s="456"/>
      <c r="PBI15" s="456"/>
      <c r="PBJ15" s="456"/>
      <c r="PBK15" s="456"/>
      <c r="PBL15" s="456"/>
      <c r="PBM15" s="456"/>
      <c r="PBN15" s="456"/>
      <c r="PBO15" s="456"/>
      <c r="PBP15" s="456"/>
      <c r="PBQ15" s="456"/>
      <c r="PBR15" s="456"/>
      <c r="PBS15" s="456"/>
      <c r="PBT15" s="456"/>
      <c r="PBU15" s="456"/>
      <c r="PBV15" s="456"/>
      <c r="PBW15" s="456"/>
      <c r="PBX15" s="456"/>
      <c r="PBY15" s="456"/>
      <c r="PBZ15" s="456"/>
      <c r="PCA15" s="456"/>
      <c r="PCB15" s="456"/>
      <c r="PCC15" s="456"/>
      <c r="PCD15" s="456"/>
      <c r="PCE15" s="456"/>
      <c r="PCF15" s="456"/>
      <c r="PCG15" s="456"/>
      <c r="PCH15" s="456"/>
      <c r="PCI15" s="456"/>
      <c r="PCJ15" s="456"/>
      <c r="PCK15" s="456"/>
      <c r="PCL15" s="456"/>
      <c r="PCM15" s="456"/>
      <c r="PCN15" s="456"/>
      <c r="PCO15" s="456"/>
      <c r="PCP15" s="456"/>
      <c r="PCQ15" s="456"/>
      <c r="PCR15" s="456"/>
      <c r="PCS15" s="456"/>
      <c r="PCT15" s="456"/>
      <c r="PCU15" s="456"/>
      <c r="PCV15" s="456"/>
      <c r="PCW15" s="456"/>
      <c r="PCX15" s="456"/>
      <c r="PCY15" s="456"/>
      <c r="PCZ15" s="456"/>
      <c r="PDA15" s="456"/>
      <c r="PDB15" s="456"/>
      <c r="PDC15" s="456"/>
      <c r="PDD15" s="456"/>
      <c r="PDE15" s="456"/>
      <c r="PDF15" s="456"/>
      <c r="PDG15" s="456"/>
      <c r="PDH15" s="456"/>
      <c r="PDI15" s="456"/>
      <c r="PDJ15" s="456"/>
      <c r="PDK15" s="456"/>
      <c r="PDL15" s="456"/>
      <c r="PDM15" s="456"/>
      <c r="PDN15" s="456"/>
      <c r="PDO15" s="456"/>
      <c r="PDP15" s="456"/>
      <c r="PDQ15" s="456"/>
      <c r="PDR15" s="456"/>
      <c r="PDS15" s="456"/>
      <c r="PDT15" s="456"/>
      <c r="PDU15" s="456"/>
      <c r="PDV15" s="456"/>
      <c r="PDW15" s="456"/>
      <c r="PDX15" s="456"/>
      <c r="PDY15" s="456"/>
      <c r="PDZ15" s="456"/>
      <c r="PEA15" s="456"/>
      <c r="PEB15" s="456"/>
      <c r="PEC15" s="456"/>
      <c r="PED15" s="456"/>
      <c r="PEE15" s="456"/>
      <c r="PEF15" s="456"/>
      <c r="PEG15" s="456"/>
      <c r="PEH15" s="456"/>
      <c r="PEI15" s="456"/>
      <c r="PEJ15" s="456"/>
      <c r="PEK15" s="456"/>
      <c r="PEL15" s="456"/>
      <c r="PEM15" s="456"/>
      <c r="PEN15" s="456"/>
      <c r="PEO15" s="456"/>
      <c r="PEP15" s="456"/>
      <c r="PEQ15" s="456"/>
      <c r="PER15" s="456"/>
      <c r="PES15" s="456"/>
      <c r="PET15" s="456"/>
      <c r="PEU15" s="456"/>
      <c r="PEV15" s="456"/>
      <c r="PEW15" s="456"/>
      <c r="PEX15" s="456"/>
      <c r="PEY15" s="456"/>
      <c r="PEZ15" s="456"/>
      <c r="PFA15" s="456"/>
      <c r="PFB15" s="456"/>
      <c r="PFC15" s="456"/>
      <c r="PFD15" s="456"/>
      <c r="PFE15" s="456"/>
      <c r="PFF15" s="456"/>
      <c r="PFG15" s="456"/>
      <c r="PFH15" s="456"/>
      <c r="PFI15" s="456"/>
      <c r="PFJ15" s="456"/>
      <c r="PFK15" s="456"/>
      <c r="PFL15" s="456"/>
      <c r="PFM15" s="456"/>
      <c r="PFN15" s="456"/>
      <c r="PFO15" s="456"/>
      <c r="PFP15" s="456"/>
      <c r="PFQ15" s="456"/>
      <c r="PFR15" s="456"/>
      <c r="PFS15" s="456"/>
      <c r="PFT15" s="456"/>
      <c r="PFU15" s="456"/>
      <c r="PFV15" s="456"/>
      <c r="PFW15" s="456"/>
      <c r="PFX15" s="456"/>
      <c r="PFY15" s="456"/>
      <c r="PFZ15" s="456"/>
      <c r="PGA15" s="456"/>
      <c r="PGB15" s="456"/>
      <c r="PGC15" s="456"/>
      <c r="PGD15" s="456"/>
      <c r="PGE15" s="456"/>
      <c r="PGF15" s="456"/>
      <c r="PGG15" s="456"/>
      <c r="PGH15" s="456"/>
      <c r="PGI15" s="456"/>
      <c r="PGJ15" s="456"/>
      <c r="PGK15" s="456"/>
      <c r="PGL15" s="456"/>
      <c r="PGM15" s="456"/>
      <c r="PGN15" s="456"/>
      <c r="PGO15" s="456"/>
      <c r="PGP15" s="456"/>
      <c r="PGQ15" s="456"/>
      <c r="PGR15" s="456"/>
      <c r="PGS15" s="456"/>
      <c r="PGT15" s="456"/>
      <c r="PGU15" s="456"/>
      <c r="PGV15" s="456"/>
      <c r="PGW15" s="456"/>
      <c r="PGX15" s="456"/>
      <c r="PGY15" s="456"/>
      <c r="PGZ15" s="456"/>
      <c r="PHA15" s="456"/>
      <c r="PHB15" s="456"/>
      <c r="PHC15" s="456"/>
      <c r="PHD15" s="456"/>
      <c r="PHE15" s="456"/>
      <c r="PHF15" s="456"/>
      <c r="PHG15" s="456"/>
      <c r="PHH15" s="456"/>
      <c r="PHI15" s="456"/>
      <c r="PHJ15" s="456"/>
      <c r="PHK15" s="456"/>
      <c r="PHL15" s="456"/>
      <c r="PHM15" s="456"/>
      <c r="PHN15" s="456"/>
      <c r="PHO15" s="456"/>
      <c r="PHP15" s="456"/>
      <c r="PHQ15" s="456"/>
      <c r="PHR15" s="456"/>
      <c r="PHS15" s="456"/>
      <c r="PHT15" s="456"/>
      <c r="PHU15" s="456"/>
      <c r="PHV15" s="456"/>
      <c r="PHW15" s="456"/>
      <c r="PHX15" s="456"/>
      <c r="PHY15" s="456"/>
      <c r="PHZ15" s="456"/>
      <c r="PIA15" s="456"/>
      <c r="PIB15" s="456"/>
      <c r="PIC15" s="456"/>
      <c r="PID15" s="456"/>
      <c r="PIE15" s="456"/>
      <c r="PIF15" s="456"/>
      <c r="PIG15" s="456"/>
      <c r="PIH15" s="456"/>
      <c r="PII15" s="456"/>
      <c r="PIJ15" s="456"/>
      <c r="PIK15" s="456"/>
      <c r="PIL15" s="456"/>
      <c r="PIM15" s="456"/>
      <c r="PIN15" s="456"/>
      <c r="PIO15" s="456"/>
      <c r="PIP15" s="456"/>
      <c r="PIQ15" s="456"/>
      <c r="PIR15" s="456"/>
      <c r="PIS15" s="456"/>
      <c r="PIT15" s="456"/>
      <c r="PIU15" s="456"/>
      <c r="PIV15" s="456"/>
      <c r="PIW15" s="456"/>
      <c r="PIX15" s="456"/>
      <c r="PIY15" s="456"/>
      <c r="PIZ15" s="456"/>
      <c r="PJA15" s="456"/>
      <c r="PJB15" s="456"/>
      <c r="PJC15" s="456"/>
      <c r="PJD15" s="456"/>
      <c r="PJE15" s="456"/>
      <c r="PJF15" s="456"/>
      <c r="PJG15" s="456"/>
      <c r="PJH15" s="456"/>
      <c r="PJI15" s="456"/>
      <c r="PJJ15" s="456"/>
      <c r="PJK15" s="456"/>
      <c r="PJL15" s="456"/>
      <c r="PJM15" s="456"/>
      <c r="PJN15" s="456"/>
      <c r="PJO15" s="456"/>
      <c r="PJP15" s="456"/>
      <c r="PJQ15" s="456"/>
      <c r="PJR15" s="456"/>
      <c r="PJS15" s="456"/>
      <c r="PJT15" s="456"/>
      <c r="PJU15" s="456"/>
      <c r="PJV15" s="456"/>
      <c r="PJW15" s="456"/>
      <c r="PJX15" s="456"/>
      <c r="PJY15" s="456"/>
      <c r="PJZ15" s="456"/>
      <c r="PKA15" s="456"/>
      <c r="PKB15" s="456"/>
      <c r="PKC15" s="456"/>
      <c r="PKD15" s="456"/>
      <c r="PKE15" s="456"/>
      <c r="PKF15" s="456"/>
      <c r="PKG15" s="456"/>
      <c r="PKH15" s="456"/>
      <c r="PKI15" s="456"/>
      <c r="PKJ15" s="456"/>
      <c r="PKK15" s="456"/>
      <c r="PKL15" s="456"/>
      <c r="PKM15" s="456"/>
      <c r="PKN15" s="456"/>
      <c r="PKO15" s="456"/>
      <c r="PKP15" s="456"/>
      <c r="PKQ15" s="456"/>
      <c r="PKR15" s="456"/>
      <c r="PKS15" s="456"/>
      <c r="PKT15" s="456"/>
      <c r="PKU15" s="456"/>
      <c r="PKV15" s="456"/>
      <c r="PKW15" s="456"/>
      <c r="PKX15" s="456"/>
      <c r="PKY15" s="456"/>
      <c r="PKZ15" s="456"/>
      <c r="PLA15" s="456"/>
      <c r="PLB15" s="456"/>
      <c r="PLC15" s="456"/>
      <c r="PLD15" s="456"/>
      <c r="PLE15" s="456"/>
      <c r="PLF15" s="456"/>
      <c r="PLG15" s="456"/>
      <c r="PLH15" s="456"/>
      <c r="PLI15" s="456"/>
      <c r="PLJ15" s="456"/>
      <c r="PLK15" s="456"/>
      <c r="PLL15" s="456"/>
      <c r="PLM15" s="456"/>
      <c r="PLN15" s="456"/>
      <c r="PLO15" s="456"/>
      <c r="PLP15" s="456"/>
      <c r="PLQ15" s="456"/>
      <c r="PLR15" s="456"/>
      <c r="PLS15" s="456"/>
      <c r="PLT15" s="456"/>
      <c r="PLU15" s="456"/>
      <c r="PLV15" s="456"/>
      <c r="PLW15" s="456"/>
      <c r="PLX15" s="456"/>
      <c r="PLY15" s="456"/>
      <c r="PLZ15" s="456"/>
      <c r="PMA15" s="456"/>
      <c r="PMB15" s="456"/>
      <c r="PMC15" s="456"/>
      <c r="PMD15" s="456"/>
      <c r="PME15" s="456"/>
      <c r="PMF15" s="456"/>
      <c r="PMG15" s="456"/>
      <c r="PMH15" s="456"/>
      <c r="PMI15" s="456"/>
      <c r="PMJ15" s="456"/>
      <c r="PMK15" s="456"/>
      <c r="PML15" s="456"/>
      <c r="PMM15" s="456"/>
      <c r="PMN15" s="456"/>
      <c r="PMO15" s="456"/>
      <c r="PMP15" s="456"/>
      <c r="PMQ15" s="456"/>
      <c r="PMR15" s="456"/>
      <c r="PMS15" s="456"/>
      <c r="PMT15" s="456"/>
      <c r="PMU15" s="456"/>
      <c r="PMV15" s="456"/>
      <c r="PMW15" s="456"/>
      <c r="PMX15" s="456"/>
      <c r="PMY15" s="456"/>
      <c r="PMZ15" s="456"/>
      <c r="PNA15" s="456"/>
      <c r="PNB15" s="456"/>
      <c r="PNC15" s="456"/>
      <c r="PND15" s="456"/>
      <c r="PNE15" s="456"/>
      <c r="PNF15" s="456"/>
      <c r="PNG15" s="456"/>
      <c r="PNH15" s="456"/>
      <c r="PNI15" s="456"/>
      <c r="PNJ15" s="456"/>
      <c r="PNK15" s="456"/>
      <c r="PNL15" s="456"/>
      <c r="PNM15" s="456"/>
      <c r="PNN15" s="456"/>
      <c r="PNO15" s="456"/>
      <c r="PNP15" s="456"/>
      <c r="PNQ15" s="456"/>
      <c r="PNR15" s="456"/>
      <c r="PNS15" s="456"/>
      <c r="PNT15" s="456"/>
      <c r="PNU15" s="456"/>
      <c r="PNV15" s="456"/>
      <c r="PNW15" s="456"/>
      <c r="PNX15" s="456"/>
      <c r="PNY15" s="456"/>
      <c r="PNZ15" s="456"/>
      <c r="POA15" s="456"/>
      <c r="POB15" s="456"/>
      <c r="POC15" s="456"/>
      <c r="POD15" s="456"/>
      <c r="POE15" s="456"/>
      <c r="POF15" s="456"/>
      <c r="POG15" s="456"/>
      <c r="POH15" s="456"/>
      <c r="POI15" s="456"/>
      <c r="POJ15" s="456"/>
      <c r="POK15" s="456"/>
      <c r="POL15" s="456"/>
      <c r="POM15" s="456"/>
      <c r="PON15" s="456"/>
      <c r="POO15" s="456"/>
      <c r="POP15" s="456"/>
      <c r="POQ15" s="456"/>
      <c r="POR15" s="456"/>
      <c r="POS15" s="456"/>
      <c r="POT15" s="456"/>
      <c r="POU15" s="456"/>
      <c r="POV15" s="456"/>
      <c r="POW15" s="456"/>
      <c r="POX15" s="456"/>
      <c r="POY15" s="456"/>
      <c r="POZ15" s="456"/>
      <c r="PPA15" s="456"/>
      <c r="PPB15" s="456"/>
      <c r="PPC15" s="456"/>
      <c r="PPD15" s="456"/>
      <c r="PPE15" s="456"/>
      <c r="PPF15" s="456"/>
      <c r="PPG15" s="456"/>
      <c r="PPH15" s="456"/>
      <c r="PPI15" s="456"/>
      <c r="PPJ15" s="456"/>
      <c r="PPK15" s="456"/>
      <c r="PPL15" s="456"/>
      <c r="PPM15" s="456"/>
      <c r="PPN15" s="456"/>
      <c r="PPO15" s="456"/>
      <c r="PPP15" s="456"/>
      <c r="PPQ15" s="456"/>
      <c r="PPR15" s="456"/>
      <c r="PPS15" s="456"/>
      <c r="PPT15" s="456"/>
      <c r="PPU15" s="456"/>
      <c r="PPV15" s="456"/>
      <c r="PPW15" s="456"/>
      <c r="PPX15" s="456"/>
      <c r="PPY15" s="456"/>
      <c r="PPZ15" s="456"/>
      <c r="PQA15" s="456"/>
      <c r="PQB15" s="456"/>
      <c r="PQC15" s="456"/>
      <c r="PQD15" s="456"/>
      <c r="PQE15" s="456"/>
      <c r="PQF15" s="456"/>
      <c r="PQG15" s="456"/>
      <c r="PQH15" s="456"/>
      <c r="PQI15" s="456"/>
      <c r="PQJ15" s="456"/>
      <c r="PQK15" s="456"/>
      <c r="PQL15" s="456"/>
      <c r="PQM15" s="456"/>
      <c r="PQN15" s="456"/>
      <c r="PQO15" s="456"/>
      <c r="PQP15" s="456"/>
      <c r="PQQ15" s="456"/>
      <c r="PQR15" s="456"/>
      <c r="PQS15" s="456"/>
      <c r="PQT15" s="456"/>
      <c r="PQU15" s="456"/>
      <c r="PQV15" s="456"/>
      <c r="PQW15" s="456"/>
      <c r="PQX15" s="456"/>
      <c r="PQY15" s="456"/>
      <c r="PQZ15" s="456"/>
      <c r="PRA15" s="456"/>
      <c r="PRB15" s="456"/>
      <c r="PRC15" s="456"/>
      <c r="PRD15" s="456"/>
      <c r="PRE15" s="456"/>
      <c r="PRF15" s="456"/>
      <c r="PRG15" s="456"/>
      <c r="PRH15" s="456"/>
      <c r="PRI15" s="456"/>
      <c r="PRJ15" s="456"/>
      <c r="PRK15" s="456"/>
      <c r="PRL15" s="456"/>
      <c r="PRM15" s="456"/>
      <c r="PRN15" s="456"/>
      <c r="PRO15" s="456"/>
      <c r="PRP15" s="456"/>
      <c r="PRQ15" s="456"/>
      <c r="PRR15" s="456"/>
      <c r="PRS15" s="456"/>
      <c r="PRT15" s="456"/>
      <c r="PRU15" s="456"/>
      <c r="PRV15" s="456"/>
      <c r="PRW15" s="456"/>
      <c r="PRX15" s="456"/>
      <c r="PRY15" s="456"/>
      <c r="PRZ15" s="456"/>
      <c r="PSA15" s="456"/>
      <c r="PSB15" s="456"/>
      <c r="PSC15" s="456"/>
      <c r="PSD15" s="456"/>
      <c r="PSE15" s="456"/>
      <c r="PSF15" s="456"/>
      <c r="PSG15" s="456"/>
      <c r="PSH15" s="456"/>
      <c r="PSI15" s="456"/>
      <c r="PSJ15" s="456"/>
      <c r="PSK15" s="456"/>
      <c r="PSL15" s="456"/>
      <c r="PSM15" s="456"/>
      <c r="PSN15" s="456"/>
      <c r="PSO15" s="456"/>
      <c r="PSP15" s="456"/>
      <c r="PSQ15" s="456"/>
      <c r="PSR15" s="456"/>
      <c r="PSS15" s="456"/>
      <c r="PST15" s="456"/>
      <c r="PSU15" s="456"/>
      <c r="PSV15" s="456"/>
      <c r="PSW15" s="456"/>
      <c r="PSX15" s="456"/>
      <c r="PSY15" s="456"/>
      <c r="PSZ15" s="456"/>
      <c r="PTA15" s="456"/>
      <c r="PTB15" s="456"/>
      <c r="PTC15" s="456"/>
      <c r="PTD15" s="456"/>
      <c r="PTE15" s="456"/>
      <c r="PTF15" s="456"/>
      <c r="PTG15" s="456"/>
      <c r="PTH15" s="456"/>
      <c r="PTI15" s="456"/>
      <c r="PTJ15" s="456"/>
      <c r="PTK15" s="456"/>
      <c r="PTL15" s="456"/>
      <c r="PTM15" s="456"/>
      <c r="PTN15" s="456"/>
      <c r="PTO15" s="456"/>
      <c r="PTP15" s="456"/>
      <c r="PTQ15" s="456"/>
      <c r="PTR15" s="456"/>
      <c r="PTS15" s="456"/>
      <c r="PTT15" s="456"/>
      <c r="PTU15" s="456"/>
      <c r="PTV15" s="456"/>
      <c r="PTW15" s="456"/>
      <c r="PTX15" s="456"/>
      <c r="PTY15" s="456"/>
      <c r="PTZ15" s="456"/>
      <c r="PUA15" s="456"/>
      <c r="PUB15" s="456"/>
      <c r="PUC15" s="456"/>
      <c r="PUD15" s="456"/>
      <c r="PUE15" s="456"/>
      <c r="PUF15" s="456"/>
      <c r="PUG15" s="456"/>
      <c r="PUH15" s="456"/>
      <c r="PUI15" s="456"/>
      <c r="PUJ15" s="456"/>
      <c r="PUK15" s="456"/>
      <c r="PUL15" s="456"/>
      <c r="PUM15" s="456"/>
      <c r="PUN15" s="456"/>
      <c r="PUO15" s="456"/>
      <c r="PUP15" s="456"/>
      <c r="PUQ15" s="456"/>
      <c r="PUR15" s="456"/>
      <c r="PUS15" s="456"/>
      <c r="PUT15" s="456"/>
      <c r="PUU15" s="456"/>
      <c r="PUV15" s="456"/>
      <c r="PUW15" s="456"/>
      <c r="PUX15" s="456"/>
      <c r="PUY15" s="456"/>
      <c r="PUZ15" s="456"/>
      <c r="PVA15" s="456"/>
      <c r="PVB15" s="456"/>
      <c r="PVC15" s="456"/>
      <c r="PVD15" s="456"/>
      <c r="PVE15" s="456"/>
      <c r="PVF15" s="456"/>
      <c r="PVG15" s="456"/>
      <c r="PVH15" s="456"/>
      <c r="PVI15" s="456"/>
      <c r="PVJ15" s="456"/>
      <c r="PVK15" s="456"/>
      <c r="PVL15" s="456"/>
      <c r="PVM15" s="456"/>
      <c r="PVN15" s="456"/>
      <c r="PVO15" s="456"/>
      <c r="PVP15" s="456"/>
      <c r="PVQ15" s="456"/>
      <c r="PVR15" s="456"/>
      <c r="PVS15" s="456"/>
      <c r="PVT15" s="456"/>
      <c r="PVU15" s="456"/>
      <c r="PVV15" s="456"/>
      <c r="PVW15" s="456"/>
      <c r="PVX15" s="456"/>
      <c r="PVY15" s="456"/>
      <c r="PVZ15" s="456"/>
      <c r="PWA15" s="456"/>
      <c r="PWB15" s="456"/>
      <c r="PWC15" s="456"/>
      <c r="PWD15" s="456"/>
      <c r="PWE15" s="456"/>
      <c r="PWF15" s="456"/>
      <c r="PWG15" s="456"/>
      <c r="PWH15" s="456"/>
      <c r="PWI15" s="456"/>
      <c r="PWJ15" s="456"/>
      <c r="PWK15" s="456"/>
      <c r="PWL15" s="456"/>
      <c r="PWM15" s="456"/>
      <c r="PWN15" s="456"/>
      <c r="PWO15" s="456"/>
      <c r="PWP15" s="456"/>
      <c r="PWQ15" s="456"/>
      <c r="PWR15" s="456"/>
      <c r="PWS15" s="456"/>
      <c r="PWT15" s="456"/>
      <c r="PWU15" s="456"/>
      <c r="PWV15" s="456"/>
      <c r="PWW15" s="456"/>
      <c r="PWX15" s="456"/>
      <c r="PWY15" s="456"/>
      <c r="PWZ15" s="456"/>
      <c r="PXA15" s="456"/>
      <c r="PXB15" s="456"/>
      <c r="PXC15" s="456"/>
      <c r="PXD15" s="456"/>
      <c r="PXE15" s="456"/>
      <c r="PXF15" s="456"/>
      <c r="PXG15" s="456"/>
      <c r="PXH15" s="456"/>
      <c r="PXI15" s="456"/>
      <c r="PXJ15" s="456"/>
      <c r="PXK15" s="456"/>
      <c r="PXL15" s="456"/>
      <c r="PXM15" s="456"/>
      <c r="PXN15" s="456"/>
      <c r="PXO15" s="456"/>
      <c r="PXP15" s="456"/>
      <c r="PXQ15" s="456"/>
      <c r="PXR15" s="456"/>
      <c r="PXS15" s="456"/>
      <c r="PXT15" s="456"/>
      <c r="PXU15" s="456"/>
      <c r="PXV15" s="456"/>
      <c r="PXW15" s="456"/>
      <c r="PXX15" s="456"/>
      <c r="PXY15" s="456"/>
      <c r="PXZ15" s="456"/>
      <c r="PYA15" s="456"/>
      <c r="PYB15" s="456"/>
      <c r="PYC15" s="456"/>
      <c r="PYD15" s="456"/>
      <c r="PYE15" s="456"/>
      <c r="PYF15" s="456"/>
      <c r="PYG15" s="456"/>
      <c r="PYH15" s="456"/>
      <c r="PYI15" s="456"/>
      <c r="PYJ15" s="456"/>
      <c r="PYK15" s="456"/>
      <c r="PYL15" s="456"/>
      <c r="PYM15" s="456"/>
      <c r="PYN15" s="456"/>
      <c r="PYO15" s="456"/>
      <c r="PYP15" s="456"/>
      <c r="PYQ15" s="456"/>
      <c r="PYR15" s="456"/>
      <c r="PYS15" s="456"/>
      <c r="PYT15" s="456"/>
      <c r="PYU15" s="456"/>
      <c r="PYV15" s="456"/>
      <c r="PYW15" s="456"/>
      <c r="PYX15" s="456"/>
      <c r="PYY15" s="456"/>
      <c r="PYZ15" s="456"/>
      <c r="PZA15" s="456"/>
      <c r="PZB15" s="456"/>
      <c r="PZC15" s="456"/>
      <c r="PZD15" s="456"/>
      <c r="PZE15" s="456"/>
      <c r="PZF15" s="456"/>
      <c r="PZG15" s="456"/>
      <c r="PZH15" s="456"/>
      <c r="PZI15" s="456"/>
      <c r="PZJ15" s="456"/>
      <c r="PZK15" s="456"/>
      <c r="PZL15" s="456"/>
      <c r="PZM15" s="456"/>
      <c r="PZN15" s="456"/>
      <c r="PZO15" s="456"/>
      <c r="PZP15" s="456"/>
      <c r="PZQ15" s="456"/>
      <c r="PZR15" s="456"/>
      <c r="PZS15" s="456"/>
      <c r="PZT15" s="456"/>
      <c r="PZU15" s="456"/>
      <c r="PZV15" s="456"/>
      <c r="PZW15" s="456"/>
      <c r="PZX15" s="456"/>
      <c r="PZY15" s="456"/>
      <c r="PZZ15" s="456"/>
      <c r="QAA15" s="456"/>
      <c r="QAB15" s="456"/>
      <c r="QAC15" s="456"/>
      <c r="QAD15" s="456"/>
      <c r="QAE15" s="456"/>
      <c r="QAF15" s="456"/>
      <c r="QAG15" s="456"/>
      <c r="QAH15" s="456"/>
      <c r="QAI15" s="456"/>
      <c r="QAJ15" s="456"/>
      <c r="QAK15" s="456"/>
      <c r="QAL15" s="456"/>
      <c r="QAM15" s="456"/>
      <c r="QAN15" s="456"/>
      <c r="QAO15" s="456"/>
      <c r="QAP15" s="456"/>
      <c r="QAQ15" s="456"/>
      <c r="QAR15" s="456"/>
      <c r="QAS15" s="456"/>
      <c r="QAT15" s="456"/>
      <c r="QAU15" s="456"/>
      <c r="QAV15" s="456"/>
      <c r="QAW15" s="456"/>
      <c r="QAX15" s="456"/>
      <c r="QAY15" s="456"/>
      <c r="QAZ15" s="456"/>
      <c r="QBA15" s="456"/>
      <c r="QBB15" s="456"/>
      <c r="QBC15" s="456"/>
      <c r="QBD15" s="456"/>
      <c r="QBE15" s="456"/>
      <c r="QBF15" s="456"/>
      <c r="QBG15" s="456"/>
      <c r="QBH15" s="456"/>
      <c r="QBI15" s="456"/>
      <c r="QBJ15" s="456"/>
      <c r="QBK15" s="456"/>
      <c r="QBL15" s="456"/>
      <c r="QBM15" s="456"/>
      <c r="QBN15" s="456"/>
      <c r="QBO15" s="456"/>
      <c r="QBP15" s="456"/>
      <c r="QBQ15" s="456"/>
      <c r="QBR15" s="456"/>
      <c r="QBS15" s="456"/>
      <c r="QBT15" s="456"/>
      <c r="QBU15" s="456"/>
      <c r="QBV15" s="456"/>
      <c r="QBW15" s="456"/>
      <c r="QBX15" s="456"/>
      <c r="QBY15" s="456"/>
      <c r="QBZ15" s="456"/>
      <c r="QCA15" s="456"/>
      <c r="QCB15" s="456"/>
      <c r="QCC15" s="456"/>
      <c r="QCD15" s="456"/>
      <c r="QCE15" s="456"/>
      <c r="QCF15" s="456"/>
      <c r="QCG15" s="456"/>
      <c r="QCH15" s="456"/>
      <c r="QCI15" s="456"/>
      <c r="QCJ15" s="456"/>
      <c r="QCK15" s="456"/>
      <c r="QCL15" s="456"/>
      <c r="QCM15" s="456"/>
      <c r="QCN15" s="456"/>
      <c r="QCO15" s="456"/>
      <c r="QCP15" s="456"/>
      <c r="QCQ15" s="456"/>
      <c r="QCR15" s="456"/>
      <c r="QCS15" s="456"/>
      <c r="QCT15" s="456"/>
      <c r="QCU15" s="456"/>
      <c r="QCV15" s="456"/>
      <c r="QCW15" s="456"/>
      <c r="QCX15" s="456"/>
      <c r="QCY15" s="456"/>
      <c r="QCZ15" s="456"/>
      <c r="QDA15" s="456"/>
      <c r="QDB15" s="456"/>
      <c r="QDC15" s="456"/>
      <c r="QDD15" s="456"/>
      <c r="QDE15" s="456"/>
      <c r="QDF15" s="456"/>
      <c r="QDG15" s="456"/>
      <c r="QDH15" s="456"/>
      <c r="QDI15" s="456"/>
      <c r="QDJ15" s="456"/>
      <c r="QDK15" s="456"/>
      <c r="QDL15" s="456"/>
      <c r="QDM15" s="456"/>
      <c r="QDN15" s="456"/>
      <c r="QDO15" s="456"/>
      <c r="QDP15" s="456"/>
      <c r="QDQ15" s="456"/>
      <c r="QDR15" s="456"/>
      <c r="QDS15" s="456"/>
      <c r="QDT15" s="456"/>
      <c r="QDU15" s="456"/>
      <c r="QDV15" s="456"/>
      <c r="QDW15" s="456"/>
      <c r="QDX15" s="456"/>
      <c r="QDY15" s="456"/>
      <c r="QDZ15" s="456"/>
      <c r="QEA15" s="456"/>
      <c r="QEB15" s="456"/>
      <c r="QEC15" s="456"/>
      <c r="QED15" s="456"/>
      <c r="QEE15" s="456"/>
      <c r="QEF15" s="456"/>
      <c r="QEG15" s="456"/>
      <c r="QEH15" s="456"/>
      <c r="QEI15" s="456"/>
      <c r="QEJ15" s="456"/>
      <c r="QEK15" s="456"/>
      <c r="QEL15" s="456"/>
      <c r="QEM15" s="456"/>
      <c r="QEN15" s="456"/>
      <c r="QEO15" s="456"/>
      <c r="QEP15" s="456"/>
      <c r="QEQ15" s="456"/>
      <c r="QER15" s="456"/>
      <c r="QES15" s="456"/>
      <c r="QET15" s="456"/>
      <c r="QEU15" s="456"/>
      <c r="QEV15" s="456"/>
      <c r="QEW15" s="456"/>
      <c r="QEX15" s="456"/>
      <c r="QEY15" s="456"/>
      <c r="QEZ15" s="456"/>
      <c r="QFA15" s="456"/>
      <c r="QFB15" s="456"/>
      <c r="QFC15" s="456"/>
      <c r="QFD15" s="456"/>
      <c r="QFE15" s="456"/>
      <c r="QFF15" s="456"/>
      <c r="QFG15" s="456"/>
      <c r="QFH15" s="456"/>
      <c r="QFI15" s="456"/>
      <c r="QFJ15" s="456"/>
      <c r="QFK15" s="456"/>
      <c r="QFL15" s="456"/>
      <c r="QFM15" s="456"/>
      <c r="QFN15" s="456"/>
      <c r="QFO15" s="456"/>
      <c r="QFP15" s="456"/>
      <c r="QFQ15" s="456"/>
      <c r="QFR15" s="456"/>
      <c r="QFS15" s="456"/>
      <c r="QFT15" s="456"/>
      <c r="QFU15" s="456"/>
      <c r="QFV15" s="456"/>
      <c r="QFW15" s="456"/>
      <c r="QFX15" s="456"/>
      <c r="QFY15" s="456"/>
      <c r="QFZ15" s="456"/>
      <c r="QGA15" s="456"/>
      <c r="QGB15" s="456"/>
      <c r="QGC15" s="456"/>
      <c r="QGD15" s="456"/>
      <c r="QGE15" s="456"/>
      <c r="QGF15" s="456"/>
      <c r="QGG15" s="456"/>
      <c r="QGH15" s="456"/>
      <c r="QGI15" s="456"/>
      <c r="QGJ15" s="456"/>
      <c r="QGK15" s="456"/>
      <c r="QGL15" s="456"/>
      <c r="QGM15" s="456"/>
      <c r="QGN15" s="456"/>
      <c r="QGO15" s="456"/>
      <c r="QGP15" s="456"/>
      <c r="QGQ15" s="456"/>
      <c r="QGR15" s="456"/>
      <c r="QGS15" s="456"/>
      <c r="QGT15" s="456"/>
      <c r="QGU15" s="456"/>
      <c r="QGV15" s="456"/>
      <c r="QGW15" s="456"/>
      <c r="QGX15" s="456"/>
      <c r="QGY15" s="456"/>
      <c r="QGZ15" s="456"/>
      <c r="QHA15" s="456"/>
      <c r="QHB15" s="456"/>
      <c r="QHC15" s="456"/>
      <c r="QHD15" s="456"/>
      <c r="QHE15" s="456"/>
      <c r="QHF15" s="456"/>
      <c r="QHG15" s="456"/>
      <c r="QHH15" s="456"/>
      <c r="QHI15" s="456"/>
      <c r="QHJ15" s="456"/>
      <c r="QHK15" s="456"/>
      <c r="QHL15" s="456"/>
      <c r="QHM15" s="456"/>
      <c r="QHN15" s="456"/>
      <c r="QHO15" s="456"/>
      <c r="QHP15" s="456"/>
      <c r="QHQ15" s="456"/>
      <c r="QHR15" s="456"/>
      <c r="QHS15" s="456"/>
      <c r="QHT15" s="456"/>
      <c r="QHU15" s="456"/>
      <c r="QHV15" s="456"/>
      <c r="QHW15" s="456"/>
      <c r="QHX15" s="456"/>
      <c r="QHY15" s="456"/>
      <c r="QHZ15" s="456"/>
      <c r="QIA15" s="456"/>
      <c r="QIB15" s="456"/>
      <c r="QIC15" s="456"/>
      <c r="QID15" s="456"/>
      <c r="QIE15" s="456"/>
      <c r="QIF15" s="456"/>
      <c r="QIG15" s="456"/>
      <c r="QIH15" s="456"/>
      <c r="QII15" s="456"/>
      <c r="QIJ15" s="456"/>
      <c r="QIK15" s="456"/>
      <c r="QIL15" s="456"/>
      <c r="QIM15" s="456"/>
      <c r="QIN15" s="456"/>
      <c r="QIO15" s="456"/>
      <c r="QIP15" s="456"/>
      <c r="QIQ15" s="456"/>
      <c r="QIR15" s="456"/>
      <c r="QIS15" s="456"/>
      <c r="QIT15" s="456"/>
      <c r="QIU15" s="456"/>
      <c r="QIV15" s="456"/>
      <c r="QIW15" s="456"/>
      <c r="QIX15" s="456"/>
      <c r="QIY15" s="456"/>
      <c r="QIZ15" s="456"/>
      <c r="QJA15" s="456"/>
      <c r="QJB15" s="456"/>
      <c r="QJC15" s="456"/>
      <c r="QJD15" s="456"/>
      <c r="QJE15" s="456"/>
      <c r="QJF15" s="456"/>
      <c r="QJG15" s="456"/>
      <c r="QJH15" s="456"/>
      <c r="QJI15" s="456"/>
      <c r="QJJ15" s="456"/>
      <c r="QJK15" s="456"/>
      <c r="QJL15" s="456"/>
      <c r="QJM15" s="456"/>
      <c r="QJN15" s="456"/>
      <c r="QJO15" s="456"/>
      <c r="QJP15" s="456"/>
      <c r="QJQ15" s="456"/>
      <c r="QJR15" s="456"/>
      <c r="QJS15" s="456"/>
      <c r="QJT15" s="456"/>
      <c r="QJU15" s="456"/>
      <c r="QJV15" s="456"/>
      <c r="QJW15" s="456"/>
      <c r="QJX15" s="456"/>
      <c r="QJY15" s="456"/>
      <c r="QJZ15" s="456"/>
      <c r="QKA15" s="456"/>
      <c r="QKB15" s="456"/>
      <c r="QKC15" s="456"/>
      <c r="QKD15" s="456"/>
      <c r="QKE15" s="456"/>
      <c r="QKF15" s="456"/>
      <c r="QKG15" s="456"/>
      <c r="QKH15" s="456"/>
      <c r="QKI15" s="456"/>
      <c r="QKJ15" s="456"/>
      <c r="QKK15" s="456"/>
      <c r="QKL15" s="456"/>
      <c r="QKM15" s="456"/>
      <c r="QKN15" s="456"/>
      <c r="QKO15" s="456"/>
      <c r="QKP15" s="456"/>
      <c r="QKQ15" s="456"/>
      <c r="QKR15" s="456"/>
      <c r="QKS15" s="456"/>
      <c r="QKT15" s="456"/>
      <c r="QKU15" s="456"/>
      <c r="QKV15" s="456"/>
      <c r="QKW15" s="456"/>
      <c r="QKX15" s="456"/>
      <c r="QKY15" s="456"/>
      <c r="QKZ15" s="456"/>
      <c r="QLA15" s="456"/>
      <c r="QLB15" s="456"/>
      <c r="QLC15" s="456"/>
      <c r="QLD15" s="456"/>
      <c r="QLE15" s="456"/>
      <c r="QLF15" s="456"/>
      <c r="QLG15" s="456"/>
      <c r="QLH15" s="456"/>
      <c r="QLI15" s="456"/>
      <c r="QLJ15" s="456"/>
      <c r="QLK15" s="456"/>
      <c r="QLL15" s="456"/>
      <c r="QLM15" s="456"/>
      <c r="QLN15" s="456"/>
      <c r="QLO15" s="456"/>
      <c r="QLP15" s="456"/>
      <c r="QLQ15" s="456"/>
      <c r="QLR15" s="456"/>
      <c r="QLS15" s="456"/>
      <c r="QLT15" s="456"/>
      <c r="QLU15" s="456"/>
      <c r="QLV15" s="456"/>
      <c r="QLW15" s="456"/>
      <c r="QLX15" s="456"/>
      <c r="QLY15" s="456"/>
      <c r="QLZ15" s="456"/>
      <c r="QMA15" s="456"/>
      <c r="QMB15" s="456"/>
      <c r="QMC15" s="456"/>
      <c r="QMD15" s="456"/>
      <c r="QME15" s="456"/>
      <c r="QMF15" s="456"/>
      <c r="QMG15" s="456"/>
      <c r="QMH15" s="456"/>
      <c r="QMI15" s="456"/>
      <c r="QMJ15" s="456"/>
      <c r="QMK15" s="456"/>
      <c r="QML15" s="456"/>
      <c r="QMM15" s="456"/>
      <c r="QMN15" s="456"/>
      <c r="QMO15" s="456"/>
      <c r="QMP15" s="456"/>
      <c r="QMQ15" s="456"/>
      <c r="QMR15" s="456"/>
      <c r="QMS15" s="456"/>
      <c r="QMT15" s="456"/>
      <c r="QMU15" s="456"/>
      <c r="QMV15" s="456"/>
      <c r="QMW15" s="456"/>
      <c r="QMX15" s="456"/>
      <c r="QMY15" s="456"/>
      <c r="QMZ15" s="456"/>
      <c r="QNA15" s="456"/>
      <c r="QNB15" s="456"/>
      <c r="QNC15" s="456"/>
      <c r="QND15" s="456"/>
      <c r="QNE15" s="456"/>
      <c r="QNF15" s="456"/>
      <c r="QNG15" s="456"/>
      <c r="QNH15" s="456"/>
      <c r="QNI15" s="456"/>
      <c r="QNJ15" s="456"/>
      <c r="QNK15" s="456"/>
      <c r="QNL15" s="456"/>
      <c r="QNM15" s="456"/>
      <c r="QNN15" s="456"/>
      <c r="QNO15" s="456"/>
      <c r="QNP15" s="456"/>
      <c r="QNQ15" s="456"/>
      <c r="QNR15" s="456"/>
      <c r="QNS15" s="456"/>
      <c r="QNT15" s="456"/>
      <c r="QNU15" s="456"/>
      <c r="QNV15" s="456"/>
      <c r="QNW15" s="456"/>
      <c r="QNX15" s="456"/>
      <c r="QNY15" s="456"/>
      <c r="QNZ15" s="456"/>
      <c r="QOA15" s="456"/>
      <c r="QOB15" s="456"/>
      <c r="QOC15" s="456"/>
      <c r="QOD15" s="456"/>
      <c r="QOE15" s="456"/>
      <c r="QOF15" s="456"/>
      <c r="QOG15" s="456"/>
      <c r="QOH15" s="456"/>
      <c r="QOI15" s="456"/>
      <c r="QOJ15" s="456"/>
      <c r="QOK15" s="456"/>
      <c r="QOL15" s="456"/>
      <c r="QOM15" s="456"/>
      <c r="QON15" s="456"/>
      <c r="QOO15" s="456"/>
      <c r="QOP15" s="456"/>
      <c r="QOQ15" s="456"/>
      <c r="QOR15" s="456"/>
      <c r="QOS15" s="456"/>
      <c r="QOT15" s="456"/>
      <c r="QOU15" s="456"/>
      <c r="QOV15" s="456"/>
      <c r="QOW15" s="456"/>
      <c r="QOX15" s="456"/>
      <c r="QOY15" s="456"/>
      <c r="QOZ15" s="456"/>
      <c r="QPA15" s="456"/>
      <c r="QPB15" s="456"/>
      <c r="QPC15" s="456"/>
      <c r="QPD15" s="456"/>
      <c r="QPE15" s="456"/>
      <c r="QPF15" s="456"/>
      <c r="QPG15" s="456"/>
      <c r="QPH15" s="456"/>
      <c r="QPI15" s="456"/>
      <c r="QPJ15" s="456"/>
      <c r="QPK15" s="456"/>
      <c r="QPL15" s="456"/>
      <c r="QPM15" s="456"/>
      <c r="QPN15" s="456"/>
      <c r="QPO15" s="456"/>
      <c r="QPP15" s="456"/>
      <c r="QPQ15" s="456"/>
      <c r="QPR15" s="456"/>
      <c r="QPS15" s="456"/>
      <c r="QPT15" s="456"/>
      <c r="QPU15" s="456"/>
      <c r="QPV15" s="456"/>
      <c r="QPW15" s="456"/>
      <c r="QPX15" s="456"/>
      <c r="QPY15" s="456"/>
      <c r="QPZ15" s="456"/>
      <c r="QQA15" s="456"/>
      <c r="QQB15" s="456"/>
      <c r="QQC15" s="456"/>
      <c r="QQD15" s="456"/>
      <c r="QQE15" s="456"/>
      <c r="QQF15" s="456"/>
      <c r="QQG15" s="456"/>
      <c r="QQH15" s="456"/>
      <c r="QQI15" s="456"/>
      <c r="QQJ15" s="456"/>
      <c r="QQK15" s="456"/>
      <c r="QQL15" s="456"/>
      <c r="QQM15" s="456"/>
      <c r="QQN15" s="456"/>
      <c r="QQO15" s="456"/>
      <c r="QQP15" s="456"/>
      <c r="QQQ15" s="456"/>
      <c r="QQR15" s="456"/>
      <c r="QQS15" s="456"/>
      <c r="QQT15" s="456"/>
      <c r="QQU15" s="456"/>
      <c r="QQV15" s="456"/>
      <c r="QQW15" s="456"/>
      <c r="QQX15" s="456"/>
      <c r="QQY15" s="456"/>
      <c r="QQZ15" s="456"/>
      <c r="QRA15" s="456"/>
      <c r="QRB15" s="456"/>
      <c r="QRC15" s="456"/>
      <c r="QRD15" s="456"/>
      <c r="QRE15" s="456"/>
      <c r="QRF15" s="456"/>
      <c r="QRG15" s="456"/>
      <c r="QRH15" s="456"/>
      <c r="QRI15" s="456"/>
      <c r="QRJ15" s="456"/>
      <c r="QRK15" s="456"/>
      <c r="QRL15" s="456"/>
      <c r="QRM15" s="456"/>
      <c r="QRN15" s="456"/>
      <c r="QRO15" s="456"/>
      <c r="QRP15" s="456"/>
      <c r="QRQ15" s="456"/>
      <c r="QRR15" s="456"/>
      <c r="QRS15" s="456"/>
      <c r="QRT15" s="456"/>
      <c r="QRU15" s="456"/>
      <c r="QRV15" s="456"/>
      <c r="QRW15" s="456"/>
      <c r="QRX15" s="456"/>
      <c r="QRY15" s="456"/>
      <c r="QRZ15" s="456"/>
      <c r="QSA15" s="456"/>
      <c r="QSB15" s="456"/>
      <c r="QSC15" s="456"/>
      <c r="QSD15" s="456"/>
      <c r="QSE15" s="456"/>
      <c r="QSF15" s="456"/>
      <c r="QSG15" s="456"/>
      <c r="QSH15" s="456"/>
      <c r="QSI15" s="456"/>
      <c r="QSJ15" s="456"/>
      <c r="QSK15" s="456"/>
      <c r="QSL15" s="456"/>
      <c r="QSM15" s="456"/>
      <c r="QSN15" s="456"/>
      <c r="QSO15" s="456"/>
      <c r="QSP15" s="456"/>
      <c r="QSQ15" s="456"/>
      <c r="QSR15" s="456"/>
      <c r="QSS15" s="456"/>
      <c r="QST15" s="456"/>
      <c r="QSU15" s="456"/>
      <c r="QSV15" s="456"/>
      <c r="QSW15" s="456"/>
      <c r="QSX15" s="456"/>
      <c r="QSY15" s="456"/>
      <c r="QSZ15" s="456"/>
      <c r="QTA15" s="456"/>
      <c r="QTB15" s="456"/>
      <c r="QTC15" s="456"/>
      <c r="QTD15" s="456"/>
      <c r="QTE15" s="456"/>
      <c r="QTF15" s="456"/>
      <c r="QTG15" s="456"/>
      <c r="QTH15" s="456"/>
      <c r="QTI15" s="456"/>
      <c r="QTJ15" s="456"/>
      <c r="QTK15" s="456"/>
      <c r="QTL15" s="456"/>
      <c r="QTM15" s="456"/>
      <c r="QTN15" s="456"/>
      <c r="QTO15" s="456"/>
      <c r="QTP15" s="456"/>
      <c r="QTQ15" s="456"/>
      <c r="QTR15" s="456"/>
      <c r="QTS15" s="456"/>
      <c r="QTT15" s="456"/>
      <c r="QTU15" s="456"/>
      <c r="QTV15" s="456"/>
      <c r="QTW15" s="456"/>
      <c r="QTX15" s="456"/>
      <c r="QTY15" s="456"/>
      <c r="QTZ15" s="456"/>
      <c r="QUA15" s="456"/>
      <c r="QUB15" s="456"/>
      <c r="QUC15" s="456"/>
      <c r="QUD15" s="456"/>
      <c r="QUE15" s="456"/>
      <c r="QUF15" s="456"/>
      <c r="QUG15" s="456"/>
      <c r="QUH15" s="456"/>
      <c r="QUI15" s="456"/>
      <c r="QUJ15" s="456"/>
      <c r="QUK15" s="456"/>
      <c r="QUL15" s="456"/>
      <c r="QUM15" s="456"/>
      <c r="QUN15" s="456"/>
      <c r="QUO15" s="456"/>
      <c r="QUP15" s="456"/>
      <c r="QUQ15" s="456"/>
      <c r="QUR15" s="456"/>
      <c r="QUS15" s="456"/>
      <c r="QUT15" s="456"/>
      <c r="QUU15" s="456"/>
      <c r="QUV15" s="456"/>
      <c r="QUW15" s="456"/>
      <c r="QUX15" s="456"/>
      <c r="QUY15" s="456"/>
      <c r="QUZ15" s="456"/>
      <c r="QVA15" s="456"/>
      <c r="QVB15" s="456"/>
      <c r="QVC15" s="456"/>
      <c r="QVD15" s="456"/>
      <c r="QVE15" s="456"/>
      <c r="QVF15" s="456"/>
      <c r="QVG15" s="456"/>
      <c r="QVH15" s="456"/>
      <c r="QVI15" s="456"/>
      <c r="QVJ15" s="456"/>
      <c r="QVK15" s="456"/>
      <c r="QVL15" s="456"/>
      <c r="QVM15" s="456"/>
      <c r="QVN15" s="456"/>
      <c r="QVO15" s="456"/>
      <c r="QVP15" s="456"/>
      <c r="QVQ15" s="456"/>
      <c r="QVR15" s="456"/>
      <c r="QVS15" s="456"/>
      <c r="QVT15" s="456"/>
      <c r="QVU15" s="456"/>
      <c r="QVV15" s="456"/>
      <c r="QVW15" s="456"/>
      <c r="QVX15" s="456"/>
      <c r="QVY15" s="456"/>
      <c r="QVZ15" s="456"/>
      <c r="QWA15" s="456"/>
      <c r="QWB15" s="456"/>
      <c r="QWC15" s="456"/>
      <c r="QWD15" s="456"/>
      <c r="QWE15" s="456"/>
      <c r="QWF15" s="456"/>
      <c r="QWG15" s="456"/>
      <c r="QWH15" s="456"/>
      <c r="QWI15" s="456"/>
      <c r="QWJ15" s="456"/>
      <c r="QWK15" s="456"/>
      <c r="QWL15" s="456"/>
      <c r="QWM15" s="456"/>
      <c r="QWN15" s="456"/>
      <c r="QWO15" s="456"/>
      <c r="QWP15" s="456"/>
      <c r="QWQ15" s="456"/>
      <c r="QWR15" s="456"/>
      <c r="QWS15" s="456"/>
      <c r="QWT15" s="456"/>
      <c r="QWU15" s="456"/>
      <c r="QWV15" s="456"/>
      <c r="QWW15" s="456"/>
      <c r="QWX15" s="456"/>
      <c r="QWY15" s="456"/>
      <c r="QWZ15" s="456"/>
      <c r="QXA15" s="456"/>
      <c r="QXB15" s="456"/>
      <c r="QXC15" s="456"/>
      <c r="QXD15" s="456"/>
      <c r="QXE15" s="456"/>
      <c r="QXF15" s="456"/>
      <c r="QXG15" s="456"/>
      <c r="QXH15" s="456"/>
      <c r="QXI15" s="456"/>
      <c r="QXJ15" s="456"/>
      <c r="QXK15" s="456"/>
      <c r="QXL15" s="456"/>
      <c r="QXM15" s="456"/>
      <c r="QXN15" s="456"/>
      <c r="QXO15" s="456"/>
      <c r="QXP15" s="456"/>
      <c r="QXQ15" s="456"/>
      <c r="QXR15" s="456"/>
      <c r="QXS15" s="456"/>
      <c r="QXT15" s="456"/>
      <c r="QXU15" s="456"/>
      <c r="QXV15" s="456"/>
      <c r="QXW15" s="456"/>
      <c r="QXX15" s="456"/>
      <c r="QXY15" s="456"/>
      <c r="QXZ15" s="456"/>
      <c r="QYA15" s="456"/>
      <c r="QYB15" s="456"/>
      <c r="QYC15" s="456"/>
      <c r="QYD15" s="456"/>
      <c r="QYE15" s="456"/>
      <c r="QYF15" s="456"/>
      <c r="QYG15" s="456"/>
      <c r="QYH15" s="456"/>
      <c r="QYI15" s="456"/>
      <c r="QYJ15" s="456"/>
      <c r="QYK15" s="456"/>
      <c r="QYL15" s="456"/>
      <c r="QYM15" s="456"/>
      <c r="QYN15" s="456"/>
      <c r="QYO15" s="456"/>
      <c r="QYP15" s="456"/>
      <c r="QYQ15" s="456"/>
      <c r="QYR15" s="456"/>
      <c r="QYS15" s="456"/>
      <c r="QYT15" s="456"/>
      <c r="QYU15" s="456"/>
      <c r="QYV15" s="456"/>
      <c r="QYW15" s="456"/>
      <c r="QYX15" s="456"/>
      <c r="QYY15" s="456"/>
      <c r="QYZ15" s="456"/>
      <c r="QZA15" s="456"/>
      <c r="QZB15" s="456"/>
      <c r="QZC15" s="456"/>
      <c r="QZD15" s="456"/>
      <c r="QZE15" s="456"/>
      <c r="QZF15" s="456"/>
      <c r="QZG15" s="456"/>
      <c r="QZH15" s="456"/>
      <c r="QZI15" s="456"/>
      <c r="QZJ15" s="456"/>
      <c r="QZK15" s="456"/>
      <c r="QZL15" s="456"/>
      <c r="QZM15" s="456"/>
      <c r="QZN15" s="456"/>
      <c r="QZO15" s="456"/>
      <c r="QZP15" s="456"/>
      <c r="QZQ15" s="456"/>
      <c r="QZR15" s="456"/>
      <c r="QZS15" s="456"/>
      <c r="QZT15" s="456"/>
      <c r="QZU15" s="456"/>
      <c r="QZV15" s="456"/>
      <c r="QZW15" s="456"/>
      <c r="QZX15" s="456"/>
      <c r="QZY15" s="456"/>
      <c r="QZZ15" s="456"/>
      <c r="RAA15" s="456"/>
      <c r="RAB15" s="456"/>
      <c r="RAC15" s="456"/>
      <c r="RAD15" s="456"/>
      <c r="RAE15" s="456"/>
      <c r="RAF15" s="456"/>
      <c r="RAG15" s="456"/>
      <c r="RAH15" s="456"/>
      <c r="RAI15" s="456"/>
      <c r="RAJ15" s="456"/>
      <c r="RAK15" s="456"/>
      <c r="RAL15" s="456"/>
      <c r="RAM15" s="456"/>
      <c r="RAN15" s="456"/>
      <c r="RAO15" s="456"/>
      <c r="RAP15" s="456"/>
      <c r="RAQ15" s="456"/>
      <c r="RAR15" s="456"/>
      <c r="RAS15" s="456"/>
      <c r="RAT15" s="456"/>
      <c r="RAU15" s="456"/>
      <c r="RAV15" s="456"/>
      <c r="RAW15" s="456"/>
      <c r="RAX15" s="456"/>
      <c r="RAY15" s="456"/>
      <c r="RAZ15" s="456"/>
      <c r="RBA15" s="456"/>
      <c r="RBB15" s="456"/>
      <c r="RBC15" s="456"/>
      <c r="RBD15" s="456"/>
      <c r="RBE15" s="456"/>
      <c r="RBF15" s="456"/>
      <c r="RBG15" s="456"/>
      <c r="RBH15" s="456"/>
      <c r="RBI15" s="456"/>
      <c r="RBJ15" s="456"/>
      <c r="RBK15" s="456"/>
      <c r="RBL15" s="456"/>
      <c r="RBM15" s="456"/>
      <c r="RBN15" s="456"/>
      <c r="RBO15" s="456"/>
      <c r="RBP15" s="456"/>
      <c r="RBQ15" s="456"/>
      <c r="RBR15" s="456"/>
      <c r="RBS15" s="456"/>
      <c r="RBT15" s="456"/>
      <c r="RBU15" s="456"/>
      <c r="RBV15" s="456"/>
      <c r="RBW15" s="456"/>
      <c r="RBX15" s="456"/>
      <c r="RBY15" s="456"/>
      <c r="RBZ15" s="456"/>
      <c r="RCA15" s="456"/>
      <c r="RCB15" s="456"/>
      <c r="RCC15" s="456"/>
      <c r="RCD15" s="456"/>
      <c r="RCE15" s="456"/>
      <c r="RCF15" s="456"/>
      <c r="RCG15" s="456"/>
      <c r="RCH15" s="456"/>
      <c r="RCI15" s="456"/>
      <c r="RCJ15" s="456"/>
      <c r="RCK15" s="456"/>
      <c r="RCL15" s="456"/>
      <c r="RCM15" s="456"/>
      <c r="RCN15" s="456"/>
      <c r="RCO15" s="456"/>
      <c r="RCP15" s="456"/>
      <c r="RCQ15" s="456"/>
      <c r="RCR15" s="456"/>
      <c r="RCS15" s="456"/>
      <c r="RCT15" s="456"/>
      <c r="RCU15" s="456"/>
      <c r="RCV15" s="456"/>
      <c r="RCW15" s="456"/>
      <c r="RCX15" s="456"/>
      <c r="RCY15" s="456"/>
      <c r="RCZ15" s="456"/>
      <c r="RDA15" s="456"/>
      <c r="RDB15" s="456"/>
      <c r="RDC15" s="456"/>
      <c r="RDD15" s="456"/>
      <c r="RDE15" s="456"/>
      <c r="RDF15" s="456"/>
      <c r="RDG15" s="456"/>
      <c r="RDH15" s="456"/>
      <c r="RDI15" s="456"/>
      <c r="RDJ15" s="456"/>
      <c r="RDK15" s="456"/>
      <c r="RDL15" s="456"/>
      <c r="RDM15" s="456"/>
      <c r="RDN15" s="456"/>
      <c r="RDO15" s="456"/>
      <c r="RDP15" s="456"/>
      <c r="RDQ15" s="456"/>
      <c r="RDR15" s="456"/>
      <c r="RDS15" s="456"/>
      <c r="RDT15" s="456"/>
      <c r="RDU15" s="456"/>
      <c r="RDV15" s="456"/>
      <c r="RDW15" s="456"/>
      <c r="RDX15" s="456"/>
      <c r="RDY15" s="456"/>
      <c r="RDZ15" s="456"/>
      <c r="REA15" s="456"/>
      <c r="REB15" s="456"/>
      <c r="REC15" s="456"/>
      <c r="RED15" s="456"/>
      <c r="REE15" s="456"/>
      <c r="REF15" s="456"/>
      <c r="REG15" s="456"/>
      <c r="REH15" s="456"/>
      <c r="REI15" s="456"/>
      <c r="REJ15" s="456"/>
      <c r="REK15" s="456"/>
      <c r="REL15" s="456"/>
      <c r="REM15" s="456"/>
      <c r="REN15" s="456"/>
      <c r="REO15" s="456"/>
      <c r="REP15" s="456"/>
      <c r="REQ15" s="456"/>
      <c r="RER15" s="456"/>
      <c r="RES15" s="456"/>
      <c r="RET15" s="456"/>
      <c r="REU15" s="456"/>
      <c r="REV15" s="456"/>
      <c r="REW15" s="456"/>
      <c r="REX15" s="456"/>
      <c r="REY15" s="456"/>
      <c r="REZ15" s="456"/>
      <c r="RFA15" s="456"/>
      <c r="RFB15" s="456"/>
      <c r="RFC15" s="456"/>
      <c r="RFD15" s="456"/>
      <c r="RFE15" s="456"/>
      <c r="RFF15" s="456"/>
      <c r="RFG15" s="456"/>
      <c r="RFH15" s="456"/>
      <c r="RFI15" s="456"/>
      <c r="RFJ15" s="456"/>
      <c r="RFK15" s="456"/>
      <c r="RFL15" s="456"/>
      <c r="RFM15" s="456"/>
      <c r="RFN15" s="456"/>
      <c r="RFO15" s="456"/>
      <c r="RFP15" s="456"/>
      <c r="RFQ15" s="456"/>
      <c r="RFR15" s="456"/>
      <c r="RFS15" s="456"/>
      <c r="RFT15" s="456"/>
      <c r="RFU15" s="456"/>
      <c r="RFV15" s="456"/>
      <c r="RFW15" s="456"/>
      <c r="RFX15" s="456"/>
      <c r="RFY15" s="456"/>
      <c r="RFZ15" s="456"/>
      <c r="RGA15" s="456"/>
      <c r="RGB15" s="456"/>
      <c r="RGC15" s="456"/>
      <c r="RGD15" s="456"/>
      <c r="RGE15" s="456"/>
      <c r="RGF15" s="456"/>
      <c r="RGG15" s="456"/>
      <c r="RGH15" s="456"/>
      <c r="RGI15" s="456"/>
      <c r="RGJ15" s="456"/>
      <c r="RGK15" s="456"/>
      <c r="RGL15" s="456"/>
      <c r="RGM15" s="456"/>
      <c r="RGN15" s="456"/>
      <c r="RGO15" s="456"/>
      <c r="RGP15" s="456"/>
      <c r="RGQ15" s="456"/>
      <c r="RGR15" s="456"/>
      <c r="RGS15" s="456"/>
      <c r="RGT15" s="456"/>
      <c r="RGU15" s="456"/>
      <c r="RGV15" s="456"/>
      <c r="RGW15" s="456"/>
      <c r="RGX15" s="456"/>
      <c r="RGY15" s="456"/>
      <c r="RGZ15" s="456"/>
      <c r="RHA15" s="456"/>
      <c r="RHB15" s="456"/>
      <c r="RHC15" s="456"/>
      <c r="RHD15" s="456"/>
      <c r="RHE15" s="456"/>
      <c r="RHF15" s="456"/>
      <c r="RHG15" s="456"/>
      <c r="RHH15" s="456"/>
      <c r="RHI15" s="456"/>
      <c r="RHJ15" s="456"/>
      <c r="RHK15" s="456"/>
      <c r="RHL15" s="456"/>
      <c r="RHM15" s="456"/>
      <c r="RHN15" s="456"/>
      <c r="RHO15" s="456"/>
      <c r="RHP15" s="456"/>
      <c r="RHQ15" s="456"/>
      <c r="RHR15" s="456"/>
      <c r="RHS15" s="456"/>
      <c r="RHT15" s="456"/>
      <c r="RHU15" s="456"/>
      <c r="RHV15" s="456"/>
      <c r="RHW15" s="456"/>
      <c r="RHX15" s="456"/>
      <c r="RHY15" s="456"/>
      <c r="RHZ15" s="456"/>
      <c r="RIA15" s="456"/>
      <c r="RIB15" s="456"/>
      <c r="RIC15" s="456"/>
      <c r="RID15" s="456"/>
      <c r="RIE15" s="456"/>
      <c r="RIF15" s="456"/>
      <c r="RIG15" s="456"/>
      <c r="RIH15" s="456"/>
      <c r="RII15" s="456"/>
      <c r="RIJ15" s="456"/>
      <c r="RIK15" s="456"/>
      <c r="RIL15" s="456"/>
      <c r="RIM15" s="456"/>
      <c r="RIN15" s="456"/>
      <c r="RIO15" s="456"/>
      <c r="RIP15" s="456"/>
      <c r="RIQ15" s="456"/>
      <c r="RIR15" s="456"/>
      <c r="RIS15" s="456"/>
      <c r="RIT15" s="456"/>
      <c r="RIU15" s="456"/>
      <c r="RIV15" s="456"/>
      <c r="RIW15" s="456"/>
      <c r="RIX15" s="456"/>
      <c r="RIY15" s="456"/>
      <c r="RIZ15" s="456"/>
      <c r="RJA15" s="456"/>
      <c r="RJB15" s="456"/>
      <c r="RJC15" s="456"/>
      <c r="RJD15" s="456"/>
      <c r="RJE15" s="456"/>
      <c r="RJF15" s="456"/>
      <c r="RJG15" s="456"/>
      <c r="RJH15" s="456"/>
      <c r="RJI15" s="456"/>
      <c r="RJJ15" s="456"/>
      <c r="RJK15" s="456"/>
      <c r="RJL15" s="456"/>
      <c r="RJM15" s="456"/>
      <c r="RJN15" s="456"/>
      <c r="RJO15" s="456"/>
      <c r="RJP15" s="456"/>
      <c r="RJQ15" s="456"/>
      <c r="RJR15" s="456"/>
      <c r="RJS15" s="456"/>
      <c r="RJT15" s="456"/>
      <c r="RJU15" s="456"/>
      <c r="RJV15" s="456"/>
      <c r="RJW15" s="456"/>
      <c r="RJX15" s="456"/>
      <c r="RJY15" s="456"/>
      <c r="RJZ15" s="456"/>
      <c r="RKA15" s="456"/>
      <c r="RKB15" s="456"/>
      <c r="RKC15" s="456"/>
      <c r="RKD15" s="456"/>
      <c r="RKE15" s="456"/>
      <c r="RKF15" s="456"/>
      <c r="RKG15" s="456"/>
      <c r="RKH15" s="456"/>
      <c r="RKI15" s="456"/>
      <c r="RKJ15" s="456"/>
      <c r="RKK15" s="456"/>
      <c r="RKL15" s="456"/>
      <c r="RKM15" s="456"/>
      <c r="RKN15" s="456"/>
      <c r="RKO15" s="456"/>
      <c r="RKP15" s="456"/>
      <c r="RKQ15" s="456"/>
      <c r="RKR15" s="456"/>
      <c r="RKS15" s="456"/>
      <c r="RKT15" s="456"/>
      <c r="RKU15" s="456"/>
      <c r="RKV15" s="456"/>
      <c r="RKW15" s="456"/>
      <c r="RKX15" s="456"/>
      <c r="RKY15" s="456"/>
      <c r="RKZ15" s="456"/>
      <c r="RLA15" s="456"/>
      <c r="RLB15" s="456"/>
      <c r="RLC15" s="456"/>
      <c r="RLD15" s="456"/>
      <c r="RLE15" s="456"/>
      <c r="RLF15" s="456"/>
      <c r="RLG15" s="456"/>
      <c r="RLH15" s="456"/>
      <c r="RLI15" s="456"/>
      <c r="RLJ15" s="456"/>
      <c r="RLK15" s="456"/>
      <c r="RLL15" s="456"/>
      <c r="RLM15" s="456"/>
      <c r="RLN15" s="456"/>
      <c r="RLO15" s="456"/>
      <c r="RLP15" s="456"/>
      <c r="RLQ15" s="456"/>
      <c r="RLR15" s="456"/>
      <c r="RLS15" s="456"/>
      <c r="RLT15" s="456"/>
      <c r="RLU15" s="456"/>
      <c r="RLV15" s="456"/>
      <c r="RLW15" s="456"/>
      <c r="RLX15" s="456"/>
      <c r="RLY15" s="456"/>
      <c r="RLZ15" s="456"/>
      <c r="RMA15" s="456"/>
      <c r="RMB15" s="456"/>
      <c r="RMC15" s="456"/>
      <c r="RMD15" s="456"/>
      <c r="RME15" s="456"/>
      <c r="RMF15" s="456"/>
      <c r="RMG15" s="456"/>
      <c r="RMH15" s="456"/>
      <c r="RMI15" s="456"/>
      <c r="RMJ15" s="456"/>
      <c r="RMK15" s="456"/>
      <c r="RML15" s="456"/>
      <c r="RMM15" s="456"/>
      <c r="RMN15" s="456"/>
      <c r="RMO15" s="456"/>
      <c r="RMP15" s="456"/>
      <c r="RMQ15" s="456"/>
      <c r="RMR15" s="456"/>
      <c r="RMS15" s="456"/>
      <c r="RMT15" s="456"/>
      <c r="RMU15" s="456"/>
      <c r="RMV15" s="456"/>
      <c r="RMW15" s="456"/>
      <c r="RMX15" s="456"/>
      <c r="RMY15" s="456"/>
      <c r="RMZ15" s="456"/>
      <c r="RNA15" s="456"/>
      <c r="RNB15" s="456"/>
      <c r="RNC15" s="456"/>
      <c r="RND15" s="456"/>
      <c r="RNE15" s="456"/>
      <c r="RNF15" s="456"/>
      <c r="RNG15" s="456"/>
      <c r="RNH15" s="456"/>
      <c r="RNI15" s="456"/>
      <c r="RNJ15" s="456"/>
      <c r="RNK15" s="456"/>
      <c r="RNL15" s="456"/>
      <c r="RNM15" s="456"/>
      <c r="RNN15" s="456"/>
      <c r="RNO15" s="456"/>
      <c r="RNP15" s="456"/>
      <c r="RNQ15" s="456"/>
      <c r="RNR15" s="456"/>
      <c r="RNS15" s="456"/>
      <c r="RNT15" s="456"/>
      <c r="RNU15" s="456"/>
      <c r="RNV15" s="456"/>
      <c r="RNW15" s="456"/>
      <c r="RNX15" s="456"/>
      <c r="RNY15" s="456"/>
      <c r="RNZ15" s="456"/>
      <c r="ROA15" s="456"/>
      <c r="ROB15" s="456"/>
      <c r="ROC15" s="456"/>
      <c r="ROD15" s="456"/>
      <c r="ROE15" s="456"/>
      <c r="ROF15" s="456"/>
      <c r="ROG15" s="456"/>
      <c r="ROH15" s="456"/>
      <c r="ROI15" s="456"/>
      <c r="ROJ15" s="456"/>
      <c r="ROK15" s="456"/>
      <c r="ROL15" s="456"/>
      <c r="ROM15" s="456"/>
      <c r="RON15" s="456"/>
      <c r="ROO15" s="456"/>
      <c r="ROP15" s="456"/>
      <c r="ROQ15" s="456"/>
      <c r="ROR15" s="456"/>
      <c r="ROS15" s="456"/>
      <c r="ROT15" s="456"/>
      <c r="ROU15" s="456"/>
      <c r="ROV15" s="456"/>
      <c r="ROW15" s="456"/>
      <c r="ROX15" s="456"/>
      <c r="ROY15" s="456"/>
      <c r="ROZ15" s="456"/>
      <c r="RPA15" s="456"/>
      <c r="RPB15" s="456"/>
      <c r="RPC15" s="456"/>
      <c r="RPD15" s="456"/>
      <c r="RPE15" s="456"/>
      <c r="RPF15" s="456"/>
      <c r="RPG15" s="456"/>
      <c r="RPH15" s="456"/>
      <c r="RPI15" s="456"/>
      <c r="RPJ15" s="456"/>
      <c r="RPK15" s="456"/>
      <c r="RPL15" s="456"/>
      <c r="RPM15" s="456"/>
      <c r="RPN15" s="456"/>
      <c r="RPO15" s="456"/>
      <c r="RPP15" s="456"/>
      <c r="RPQ15" s="456"/>
      <c r="RPR15" s="456"/>
      <c r="RPS15" s="456"/>
      <c r="RPT15" s="456"/>
      <c r="RPU15" s="456"/>
      <c r="RPV15" s="456"/>
      <c r="RPW15" s="456"/>
      <c r="RPX15" s="456"/>
      <c r="RPY15" s="456"/>
      <c r="RPZ15" s="456"/>
      <c r="RQA15" s="456"/>
      <c r="RQB15" s="456"/>
      <c r="RQC15" s="456"/>
      <c r="RQD15" s="456"/>
      <c r="RQE15" s="456"/>
      <c r="RQF15" s="456"/>
      <c r="RQG15" s="456"/>
      <c r="RQH15" s="456"/>
      <c r="RQI15" s="456"/>
      <c r="RQJ15" s="456"/>
      <c r="RQK15" s="456"/>
      <c r="RQL15" s="456"/>
      <c r="RQM15" s="456"/>
      <c r="RQN15" s="456"/>
      <c r="RQO15" s="456"/>
      <c r="RQP15" s="456"/>
      <c r="RQQ15" s="456"/>
      <c r="RQR15" s="456"/>
      <c r="RQS15" s="456"/>
      <c r="RQT15" s="456"/>
      <c r="RQU15" s="456"/>
      <c r="RQV15" s="456"/>
      <c r="RQW15" s="456"/>
      <c r="RQX15" s="456"/>
      <c r="RQY15" s="456"/>
      <c r="RQZ15" s="456"/>
      <c r="RRA15" s="456"/>
      <c r="RRB15" s="456"/>
      <c r="RRC15" s="456"/>
      <c r="RRD15" s="456"/>
      <c r="RRE15" s="456"/>
      <c r="RRF15" s="456"/>
      <c r="RRG15" s="456"/>
      <c r="RRH15" s="456"/>
      <c r="RRI15" s="456"/>
      <c r="RRJ15" s="456"/>
      <c r="RRK15" s="456"/>
      <c r="RRL15" s="456"/>
      <c r="RRM15" s="456"/>
      <c r="RRN15" s="456"/>
      <c r="RRO15" s="456"/>
      <c r="RRP15" s="456"/>
      <c r="RRQ15" s="456"/>
      <c r="RRR15" s="456"/>
      <c r="RRS15" s="456"/>
      <c r="RRT15" s="456"/>
      <c r="RRU15" s="456"/>
      <c r="RRV15" s="456"/>
      <c r="RRW15" s="456"/>
      <c r="RRX15" s="456"/>
      <c r="RRY15" s="456"/>
      <c r="RRZ15" s="456"/>
      <c r="RSA15" s="456"/>
      <c r="RSB15" s="456"/>
      <c r="RSC15" s="456"/>
      <c r="RSD15" s="456"/>
      <c r="RSE15" s="456"/>
      <c r="RSF15" s="456"/>
      <c r="RSG15" s="456"/>
      <c r="RSH15" s="456"/>
      <c r="RSI15" s="456"/>
      <c r="RSJ15" s="456"/>
      <c r="RSK15" s="456"/>
      <c r="RSL15" s="456"/>
      <c r="RSM15" s="456"/>
      <c r="RSN15" s="456"/>
      <c r="RSO15" s="456"/>
      <c r="RSP15" s="456"/>
      <c r="RSQ15" s="456"/>
      <c r="RSR15" s="456"/>
      <c r="RSS15" s="456"/>
      <c r="RST15" s="456"/>
      <c r="RSU15" s="456"/>
      <c r="RSV15" s="456"/>
      <c r="RSW15" s="456"/>
      <c r="RSX15" s="456"/>
      <c r="RSY15" s="456"/>
      <c r="RSZ15" s="456"/>
      <c r="RTA15" s="456"/>
      <c r="RTB15" s="456"/>
      <c r="RTC15" s="456"/>
      <c r="RTD15" s="456"/>
      <c r="RTE15" s="456"/>
      <c r="RTF15" s="456"/>
      <c r="RTG15" s="456"/>
      <c r="RTH15" s="456"/>
      <c r="RTI15" s="456"/>
      <c r="RTJ15" s="456"/>
      <c r="RTK15" s="456"/>
      <c r="RTL15" s="456"/>
      <c r="RTM15" s="456"/>
      <c r="RTN15" s="456"/>
      <c r="RTO15" s="456"/>
      <c r="RTP15" s="456"/>
      <c r="RTQ15" s="456"/>
      <c r="RTR15" s="456"/>
      <c r="RTS15" s="456"/>
      <c r="RTT15" s="456"/>
      <c r="RTU15" s="456"/>
      <c r="RTV15" s="456"/>
      <c r="RTW15" s="456"/>
      <c r="RTX15" s="456"/>
      <c r="RTY15" s="456"/>
      <c r="RTZ15" s="456"/>
      <c r="RUA15" s="456"/>
      <c r="RUB15" s="456"/>
      <c r="RUC15" s="456"/>
      <c r="RUD15" s="456"/>
      <c r="RUE15" s="456"/>
      <c r="RUF15" s="456"/>
      <c r="RUG15" s="456"/>
      <c r="RUH15" s="456"/>
      <c r="RUI15" s="456"/>
      <c r="RUJ15" s="456"/>
      <c r="RUK15" s="456"/>
      <c r="RUL15" s="456"/>
      <c r="RUM15" s="456"/>
      <c r="RUN15" s="456"/>
      <c r="RUO15" s="456"/>
      <c r="RUP15" s="456"/>
      <c r="RUQ15" s="456"/>
      <c r="RUR15" s="456"/>
      <c r="RUS15" s="456"/>
      <c r="RUT15" s="456"/>
      <c r="RUU15" s="456"/>
      <c r="RUV15" s="456"/>
      <c r="RUW15" s="456"/>
      <c r="RUX15" s="456"/>
      <c r="RUY15" s="456"/>
      <c r="RUZ15" s="456"/>
      <c r="RVA15" s="456"/>
      <c r="RVB15" s="456"/>
      <c r="RVC15" s="456"/>
      <c r="RVD15" s="456"/>
      <c r="RVE15" s="456"/>
      <c r="RVF15" s="456"/>
      <c r="RVG15" s="456"/>
      <c r="RVH15" s="456"/>
      <c r="RVI15" s="456"/>
      <c r="RVJ15" s="456"/>
      <c r="RVK15" s="456"/>
      <c r="RVL15" s="456"/>
      <c r="RVM15" s="456"/>
      <c r="RVN15" s="456"/>
      <c r="RVO15" s="456"/>
      <c r="RVP15" s="456"/>
      <c r="RVQ15" s="456"/>
      <c r="RVR15" s="456"/>
      <c r="RVS15" s="456"/>
      <c r="RVT15" s="456"/>
      <c r="RVU15" s="456"/>
      <c r="RVV15" s="456"/>
      <c r="RVW15" s="456"/>
      <c r="RVX15" s="456"/>
      <c r="RVY15" s="456"/>
      <c r="RVZ15" s="456"/>
      <c r="RWA15" s="456"/>
      <c r="RWB15" s="456"/>
      <c r="RWC15" s="456"/>
      <c r="RWD15" s="456"/>
      <c r="RWE15" s="456"/>
      <c r="RWF15" s="456"/>
      <c r="RWG15" s="456"/>
      <c r="RWH15" s="456"/>
      <c r="RWI15" s="456"/>
      <c r="RWJ15" s="456"/>
      <c r="RWK15" s="456"/>
      <c r="RWL15" s="456"/>
      <c r="RWM15" s="456"/>
      <c r="RWN15" s="456"/>
      <c r="RWO15" s="456"/>
      <c r="RWP15" s="456"/>
      <c r="RWQ15" s="456"/>
      <c r="RWR15" s="456"/>
      <c r="RWS15" s="456"/>
      <c r="RWT15" s="456"/>
      <c r="RWU15" s="456"/>
      <c r="RWV15" s="456"/>
      <c r="RWW15" s="456"/>
      <c r="RWX15" s="456"/>
      <c r="RWY15" s="456"/>
      <c r="RWZ15" s="456"/>
      <c r="RXA15" s="456"/>
      <c r="RXB15" s="456"/>
      <c r="RXC15" s="456"/>
      <c r="RXD15" s="456"/>
      <c r="RXE15" s="456"/>
      <c r="RXF15" s="456"/>
      <c r="RXG15" s="456"/>
      <c r="RXH15" s="456"/>
      <c r="RXI15" s="456"/>
      <c r="RXJ15" s="456"/>
      <c r="RXK15" s="456"/>
      <c r="RXL15" s="456"/>
      <c r="RXM15" s="456"/>
      <c r="RXN15" s="456"/>
      <c r="RXO15" s="456"/>
      <c r="RXP15" s="456"/>
      <c r="RXQ15" s="456"/>
      <c r="RXR15" s="456"/>
      <c r="RXS15" s="456"/>
      <c r="RXT15" s="456"/>
      <c r="RXU15" s="456"/>
      <c r="RXV15" s="456"/>
      <c r="RXW15" s="456"/>
      <c r="RXX15" s="456"/>
      <c r="RXY15" s="456"/>
      <c r="RXZ15" s="456"/>
      <c r="RYA15" s="456"/>
      <c r="RYB15" s="456"/>
      <c r="RYC15" s="456"/>
      <c r="RYD15" s="456"/>
      <c r="RYE15" s="456"/>
      <c r="RYF15" s="456"/>
      <c r="RYG15" s="456"/>
      <c r="RYH15" s="456"/>
      <c r="RYI15" s="456"/>
      <c r="RYJ15" s="456"/>
      <c r="RYK15" s="456"/>
      <c r="RYL15" s="456"/>
      <c r="RYM15" s="456"/>
      <c r="RYN15" s="456"/>
      <c r="RYO15" s="456"/>
      <c r="RYP15" s="456"/>
      <c r="RYQ15" s="456"/>
      <c r="RYR15" s="456"/>
      <c r="RYS15" s="456"/>
      <c r="RYT15" s="456"/>
      <c r="RYU15" s="456"/>
      <c r="RYV15" s="456"/>
      <c r="RYW15" s="456"/>
      <c r="RYX15" s="456"/>
      <c r="RYY15" s="456"/>
      <c r="RYZ15" s="456"/>
      <c r="RZA15" s="456"/>
      <c r="RZB15" s="456"/>
      <c r="RZC15" s="456"/>
      <c r="RZD15" s="456"/>
      <c r="RZE15" s="456"/>
      <c r="RZF15" s="456"/>
      <c r="RZG15" s="456"/>
      <c r="RZH15" s="456"/>
      <c r="RZI15" s="456"/>
      <c r="RZJ15" s="456"/>
      <c r="RZK15" s="456"/>
      <c r="RZL15" s="456"/>
      <c r="RZM15" s="456"/>
      <c r="RZN15" s="456"/>
      <c r="RZO15" s="456"/>
      <c r="RZP15" s="456"/>
      <c r="RZQ15" s="456"/>
      <c r="RZR15" s="456"/>
      <c r="RZS15" s="456"/>
      <c r="RZT15" s="456"/>
      <c r="RZU15" s="456"/>
      <c r="RZV15" s="456"/>
      <c r="RZW15" s="456"/>
      <c r="RZX15" s="456"/>
      <c r="RZY15" s="456"/>
      <c r="RZZ15" s="456"/>
      <c r="SAA15" s="456"/>
      <c r="SAB15" s="456"/>
      <c r="SAC15" s="456"/>
      <c r="SAD15" s="456"/>
      <c r="SAE15" s="456"/>
      <c r="SAF15" s="456"/>
      <c r="SAG15" s="456"/>
      <c r="SAH15" s="456"/>
      <c r="SAI15" s="456"/>
      <c r="SAJ15" s="456"/>
      <c r="SAK15" s="456"/>
      <c r="SAL15" s="456"/>
      <c r="SAM15" s="456"/>
      <c r="SAN15" s="456"/>
      <c r="SAO15" s="456"/>
      <c r="SAP15" s="456"/>
      <c r="SAQ15" s="456"/>
      <c r="SAR15" s="456"/>
      <c r="SAS15" s="456"/>
      <c r="SAT15" s="456"/>
      <c r="SAU15" s="456"/>
      <c r="SAV15" s="456"/>
      <c r="SAW15" s="456"/>
      <c r="SAX15" s="456"/>
      <c r="SAY15" s="456"/>
      <c r="SAZ15" s="456"/>
      <c r="SBA15" s="456"/>
      <c r="SBB15" s="456"/>
      <c r="SBC15" s="456"/>
      <c r="SBD15" s="456"/>
      <c r="SBE15" s="456"/>
      <c r="SBF15" s="456"/>
      <c r="SBG15" s="456"/>
      <c r="SBH15" s="456"/>
      <c r="SBI15" s="456"/>
      <c r="SBJ15" s="456"/>
      <c r="SBK15" s="456"/>
      <c r="SBL15" s="456"/>
      <c r="SBM15" s="456"/>
      <c r="SBN15" s="456"/>
      <c r="SBO15" s="456"/>
      <c r="SBP15" s="456"/>
      <c r="SBQ15" s="456"/>
      <c r="SBR15" s="456"/>
      <c r="SBS15" s="456"/>
      <c r="SBT15" s="456"/>
      <c r="SBU15" s="456"/>
      <c r="SBV15" s="456"/>
      <c r="SBW15" s="456"/>
      <c r="SBX15" s="456"/>
      <c r="SBY15" s="456"/>
      <c r="SBZ15" s="456"/>
      <c r="SCA15" s="456"/>
      <c r="SCB15" s="456"/>
      <c r="SCC15" s="456"/>
      <c r="SCD15" s="456"/>
      <c r="SCE15" s="456"/>
      <c r="SCF15" s="456"/>
      <c r="SCG15" s="456"/>
      <c r="SCH15" s="456"/>
      <c r="SCI15" s="456"/>
      <c r="SCJ15" s="456"/>
      <c r="SCK15" s="456"/>
      <c r="SCL15" s="456"/>
      <c r="SCM15" s="456"/>
      <c r="SCN15" s="456"/>
      <c r="SCO15" s="456"/>
      <c r="SCP15" s="456"/>
      <c r="SCQ15" s="456"/>
      <c r="SCR15" s="456"/>
      <c r="SCS15" s="456"/>
      <c r="SCT15" s="456"/>
      <c r="SCU15" s="456"/>
      <c r="SCV15" s="456"/>
      <c r="SCW15" s="456"/>
      <c r="SCX15" s="456"/>
      <c r="SCY15" s="456"/>
      <c r="SCZ15" s="456"/>
      <c r="SDA15" s="456"/>
      <c r="SDB15" s="456"/>
      <c r="SDC15" s="456"/>
      <c r="SDD15" s="456"/>
      <c r="SDE15" s="456"/>
      <c r="SDF15" s="456"/>
      <c r="SDG15" s="456"/>
      <c r="SDH15" s="456"/>
      <c r="SDI15" s="456"/>
      <c r="SDJ15" s="456"/>
      <c r="SDK15" s="456"/>
      <c r="SDL15" s="456"/>
      <c r="SDM15" s="456"/>
      <c r="SDN15" s="456"/>
      <c r="SDO15" s="456"/>
      <c r="SDP15" s="456"/>
      <c r="SDQ15" s="456"/>
      <c r="SDR15" s="456"/>
      <c r="SDS15" s="456"/>
      <c r="SDT15" s="456"/>
      <c r="SDU15" s="456"/>
      <c r="SDV15" s="456"/>
      <c r="SDW15" s="456"/>
      <c r="SDX15" s="456"/>
      <c r="SDY15" s="456"/>
      <c r="SDZ15" s="456"/>
      <c r="SEA15" s="456"/>
      <c r="SEB15" s="456"/>
      <c r="SEC15" s="456"/>
      <c r="SED15" s="456"/>
      <c r="SEE15" s="456"/>
      <c r="SEF15" s="456"/>
      <c r="SEG15" s="456"/>
      <c r="SEH15" s="456"/>
      <c r="SEI15" s="456"/>
      <c r="SEJ15" s="456"/>
      <c r="SEK15" s="456"/>
      <c r="SEL15" s="456"/>
      <c r="SEM15" s="456"/>
      <c r="SEN15" s="456"/>
      <c r="SEO15" s="456"/>
      <c r="SEP15" s="456"/>
      <c r="SEQ15" s="456"/>
      <c r="SER15" s="456"/>
      <c r="SES15" s="456"/>
      <c r="SET15" s="456"/>
      <c r="SEU15" s="456"/>
      <c r="SEV15" s="456"/>
      <c r="SEW15" s="456"/>
      <c r="SEX15" s="456"/>
      <c r="SEY15" s="456"/>
      <c r="SEZ15" s="456"/>
      <c r="SFA15" s="456"/>
      <c r="SFB15" s="456"/>
      <c r="SFC15" s="456"/>
      <c r="SFD15" s="456"/>
      <c r="SFE15" s="456"/>
      <c r="SFF15" s="456"/>
      <c r="SFG15" s="456"/>
      <c r="SFH15" s="456"/>
      <c r="SFI15" s="456"/>
      <c r="SFJ15" s="456"/>
      <c r="SFK15" s="456"/>
      <c r="SFL15" s="456"/>
      <c r="SFM15" s="456"/>
      <c r="SFN15" s="456"/>
      <c r="SFO15" s="456"/>
      <c r="SFP15" s="456"/>
      <c r="SFQ15" s="456"/>
      <c r="SFR15" s="456"/>
      <c r="SFS15" s="456"/>
      <c r="SFT15" s="456"/>
      <c r="SFU15" s="456"/>
      <c r="SFV15" s="456"/>
      <c r="SFW15" s="456"/>
      <c r="SFX15" s="456"/>
      <c r="SFY15" s="456"/>
      <c r="SFZ15" s="456"/>
      <c r="SGA15" s="456"/>
      <c r="SGB15" s="456"/>
      <c r="SGC15" s="456"/>
      <c r="SGD15" s="456"/>
      <c r="SGE15" s="456"/>
      <c r="SGF15" s="456"/>
      <c r="SGG15" s="456"/>
      <c r="SGH15" s="456"/>
      <c r="SGI15" s="456"/>
      <c r="SGJ15" s="456"/>
      <c r="SGK15" s="456"/>
      <c r="SGL15" s="456"/>
      <c r="SGM15" s="456"/>
      <c r="SGN15" s="456"/>
      <c r="SGO15" s="456"/>
      <c r="SGP15" s="456"/>
      <c r="SGQ15" s="456"/>
      <c r="SGR15" s="456"/>
      <c r="SGS15" s="456"/>
      <c r="SGT15" s="456"/>
      <c r="SGU15" s="456"/>
      <c r="SGV15" s="456"/>
      <c r="SGW15" s="456"/>
      <c r="SGX15" s="456"/>
      <c r="SGY15" s="456"/>
      <c r="SGZ15" s="456"/>
      <c r="SHA15" s="456"/>
      <c r="SHB15" s="456"/>
      <c r="SHC15" s="456"/>
      <c r="SHD15" s="456"/>
      <c r="SHE15" s="456"/>
      <c r="SHF15" s="456"/>
      <c r="SHG15" s="456"/>
      <c r="SHH15" s="456"/>
      <c r="SHI15" s="456"/>
      <c r="SHJ15" s="456"/>
      <c r="SHK15" s="456"/>
      <c r="SHL15" s="456"/>
      <c r="SHM15" s="456"/>
      <c r="SHN15" s="456"/>
      <c r="SHO15" s="456"/>
      <c r="SHP15" s="456"/>
      <c r="SHQ15" s="456"/>
      <c r="SHR15" s="456"/>
      <c r="SHS15" s="456"/>
      <c r="SHT15" s="456"/>
      <c r="SHU15" s="456"/>
      <c r="SHV15" s="456"/>
      <c r="SHW15" s="456"/>
      <c r="SHX15" s="456"/>
      <c r="SHY15" s="456"/>
      <c r="SHZ15" s="456"/>
      <c r="SIA15" s="456"/>
      <c r="SIB15" s="456"/>
      <c r="SIC15" s="456"/>
      <c r="SID15" s="456"/>
      <c r="SIE15" s="456"/>
      <c r="SIF15" s="456"/>
      <c r="SIG15" s="456"/>
      <c r="SIH15" s="456"/>
      <c r="SII15" s="456"/>
      <c r="SIJ15" s="456"/>
      <c r="SIK15" s="456"/>
      <c r="SIL15" s="456"/>
      <c r="SIM15" s="456"/>
      <c r="SIN15" s="456"/>
      <c r="SIO15" s="456"/>
      <c r="SIP15" s="456"/>
      <c r="SIQ15" s="456"/>
      <c r="SIR15" s="456"/>
      <c r="SIS15" s="456"/>
      <c r="SIT15" s="456"/>
      <c r="SIU15" s="456"/>
      <c r="SIV15" s="456"/>
      <c r="SIW15" s="456"/>
      <c r="SIX15" s="456"/>
      <c r="SIY15" s="456"/>
      <c r="SIZ15" s="456"/>
      <c r="SJA15" s="456"/>
      <c r="SJB15" s="456"/>
      <c r="SJC15" s="456"/>
      <c r="SJD15" s="456"/>
      <c r="SJE15" s="456"/>
      <c r="SJF15" s="456"/>
      <c r="SJG15" s="456"/>
      <c r="SJH15" s="456"/>
      <c r="SJI15" s="456"/>
      <c r="SJJ15" s="456"/>
      <c r="SJK15" s="456"/>
      <c r="SJL15" s="456"/>
      <c r="SJM15" s="456"/>
      <c r="SJN15" s="456"/>
      <c r="SJO15" s="456"/>
      <c r="SJP15" s="456"/>
      <c r="SJQ15" s="456"/>
      <c r="SJR15" s="456"/>
      <c r="SJS15" s="456"/>
      <c r="SJT15" s="456"/>
      <c r="SJU15" s="456"/>
      <c r="SJV15" s="456"/>
      <c r="SJW15" s="456"/>
      <c r="SJX15" s="456"/>
      <c r="SJY15" s="456"/>
      <c r="SJZ15" s="456"/>
      <c r="SKA15" s="456"/>
      <c r="SKB15" s="456"/>
      <c r="SKC15" s="456"/>
      <c r="SKD15" s="456"/>
      <c r="SKE15" s="456"/>
      <c r="SKF15" s="456"/>
      <c r="SKG15" s="456"/>
      <c r="SKH15" s="456"/>
      <c r="SKI15" s="456"/>
      <c r="SKJ15" s="456"/>
      <c r="SKK15" s="456"/>
      <c r="SKL15" s="456"/>
      <c r="SKM15" s="456"/>
      <c r="SKN15" s="456"/>
      <c r="SKO15" s="456"/>
      <c r="SKP15" s="456"/>
      <c r="SKQ15" s="456"/>
      <c r="SKR15" s="456"/>
      <c r="SKS15" s="456"/>
      <c r="SKT15" s="456"/>
      <c r="SKU15" s="456"/>
      <c r="SKV15" s="456"/>
      <c r="SKW15" s="456"/>
      <c r="SKX15" s="456"/>
      <c r="SKY15" s="456"/>
      <c r="SKZ15" s="456"/>
      <c r="SLA15" s="456"/>
      <c r="SLB15" s="456"/>
      <c r="SLC15" s="456"/>
      <c r="SLD15" s="456"/>
      <c r="SLE15" s="456"/>
      <c r="SLF15" s="456"/>
      <c r="SLG15" s="456"/>
      <c r="SLH15" s="456"/>
      <c r="SLI15" s="456"/>
      <c r="SLJ15" s="456"/>
      <c r="SLK15" s="456"/>
      <c r="SLL15" s="456"/>
      <c r="SLM15" s="456"/>
      <c r="SLN15" s="456"/>
      <c r="SLO15" s="456"/>
      <c r="SLP15" s="456"/>
      <c r="SLQ15" s="456"/>
      <c r="SLR15" s="456"/>
      <c r="SLS15" s="456"/>
      <c r="SLT15" s="456"/>
      <c r="SLU15" s="456"/>
      <c r="SLV15" s="456"/>
      <c r="SLW15" s="456"/>
      <c r="SLX15" s="456"/>
      <c r="SLY15" s="456"/>
      <c r="SLZ15" s="456"/>
      <c r="SMA15" s="456"/>
      <c r="SMB15" s="456"/>
      <c r="SMC15" s="456"/>
      <c r="SMD15" s="456"/>
      <c r="SME15" s="456"/>
      <c r="SMF15" s="456"/>
      <c r="SMG15" s="456"/>
      <c r="SMH15" s="456"/>
      <c r="SMI15" s="456"/>
      <c r="SMJ15" s="456"/>
      <c r="SMK15" s="456"/>
      <c r="SML15" s="456"/>
      <c r="SMM15" s="456"/>
      <c r="SMN15" s="456"/>
      <c r="SMO15" s="456"/>
      <c r="SMP15" s="456"/>
      <c r="SMQ15" s="456"/>
      <c r="SMR15" s="456"/>
      <c r="SMS15" s="456"/>
      <c r="SMT15" s="456"/>
      <c r="SMU15" s="456"/>
      <c r="SMV15" s="456"/>
      <c r="SMW15" s="456"/>
      <c r="SMX15" s="456"/>
      <c r="SMY15" s="456"/>
      <c r="SMZ15" s="456"/>
      <c r="SNA15" s="456"/>
      <c r="SNB15" s="456"/>
      <c r="SNC15" s="456"/>
      <c r="SND15" s="456"/>
      <c r="SNE15" s="456"/>
      <c r="SNF15" s="456"/>
      <c r="SNG15" s="456"/>
      <c r="SNH15" s="456"/>
      <c r="SNI15" s="456"/>
      <c r="SNJ15" s="456"/>
      <c r="SNK15" s="456"/>
      <c r="SNL15" s="456"/>
      <c r="SNM15" s="456"/>
      <c r="SNN15" s="456"/>
      <c r="SNO15" s="456"/>
      <c r="SNP15" s="456"/>
      <c r="SNQ15" s="456"/>
      <c r="SNR15" s="456"/>
      <c r="SNS15" s="456"/>
      <c r="SNT15" s="456"/>
      <c r="SNU15" s="456"/>
      <c r="SNV15" s="456"/>
      <c r="SNW15" s="456"/>
      <c r="SNX15" s="456"/>
      <c r="SNY15" s="456"/>
      <c r="SNZ15" s="456"/>
      <c r="SOA15" s="456"/>
      <c r="SOB15" s="456"/>
      <c r="SOC15" s="456"/>
      <c r="SOD15" s="456"/>
      <c r="SOE15" s="456"/>
      <c r="SOF15" s="456"/>
      <c r="SOG15" s="456"/>
      <c r="SOH15" s="456"/>
      <c r="SOI15" s="456"/>
      <c r="SOJ15" s="456"/>
      <c r="SOK15" s="456"/>
      <c r="SOL15" s="456"/>
      <c r="SOM15" s="456"/>
      <c r="SON15" s="456"/>
      <c r="SOO15" s="456"/>
      <c r="SOP15" s="456"/>
      <c r="SOQ15" s="456"/>
      <c r="SOR15" s="456"/>
      <c r="SOS15" s="456"/>
      <c r="SOT15" s="456"/>
      <c r="SOU15" s="456"/>
      <c r="SOV15" s="456"/>
      <c r="SOW15" s="456"/>
      <c r="SOX15" s="456"/>
      <c r="SOY15" s="456"/>
      <c r="SOZ15" s="456"/>
      <c r="SPA15" s="456"/>
      <c r="SPB15" s="456"/>
      <c r="SPC15" s="456"/>
      <c r="SPD15" s="456"/>
      <c r="SPE15" s="456"/>
      <c r="SPF15" s="456"/>
      <c r="SPG15" s="456"/>
      <c r="SPH15" s="456"/>
      <c r="SPI15" s="456"/>
      <c r="SPJ15" s="456"/>
      <c r="SPK15" s="456"/>
      <c r="SPL15" s="456"/>
      <c r="SPM15" s="456"/>
      <c r="SPN15" s="456"/>
      <c r="SPO15" s="456"/>
      <c r="SPP15" s="456"/>
      <c r="SPQ15" s="456"/>
      <c r="SPR15" s="456"/>
      <c r="SPS15" s="456"/>
      <c r="SPT15" s="456"/>
      <c r="SPU15" s="456"/>
      <c r="SPV15" s="456"/>
      <c r="SPW15" s="456"/>
      <c r="SPX15" s="456"/>
      <c r="SPY15" s="456"/>
      <c r="SPZ15" s="456"/>
      <c r="SQA15" s="456"/>
      <c r="SQB15" s="456"/>
      <c r="SQC15" s="456"/>
      <c r="SQD15" s="456"/>
      <c r="SQE15" s="456"/>
      <c r="SQF15" s="456"/>
      <c r="SQG15" s="456"/>
      <c r="SQH15" s="456"/>
      <c r="SQI15" s="456"/>
      <c r="SQJ15" s="456"/>
      <c r="SQK15" s="456"/>
      <c r="SQL15" s="456"/>
      <c r="SQM15" s="456"/>
      <c r="SQN15" s="456"/>
      <c r="SQO15" s="456"/>
      <c r="SQP15" s="456"/>
      <c r="SQQ15" s="456"/>
      <c r="SQR15" s="456"/>
      <c r="SQS15" s="456"/>
      <c r="SQT15" s="456"/>
      <c r="SQU15" s="456"/>
      <c r="SQV15" s="456"/>
      <c r="SQW15" s="456"/>
      <c r="SQX15" s="456"/>
      <c r="SQY15" s="456"/>
      <c r="SQZ15" s="456"/>
      <c r="SRA15" s="456"/>
      <c r="SRB15" s="456"/>
      <c r="SRC15" s="456"/>
      <c r="SRD15" s="456"/>
      <c r="SRE15" s="456"/>
      <c r="SRF15" s="456"/>
      <c r="SRG15" s="456"/>
      <c r="SRH15" s="456"/>
      <c r="SRI15" s="456"/>
      <c r="SRJ15" s="456"/>
      <c r="SRK15" s="456"/>
      <c r="SRL15" s="456"/>
      <c r="SRM15" s="456"/>
      <c r="SRN15" s="456"/>
      <c r="SRO15" s="456"/>
      <c r="SRP15" s="456"/>
      <c r="SRQ15" s="456"/>
      <c r="SRR15" s="456"/>
      <c r="SRS15" s="456"/>
      <c r="SRT15" s="456"/>
      <c r="SRU15" s="456"/>
      <c r="SRV15" s="456"/>
      <c r="SRW15" s="456"/>
      <c r="SRX15" s="456"/>
      <c r="SRY15" s="456"/>
      <c r="SRZ15" s="456"/>
      <c r="SSA15" s="456"/>
      <c r="SSB15" s="456"/>
      <c r="SSC15" s="456"/>
      <c r="SSD15" s="456"/>
      <c r="SSE15" s="456"/>
      <c r="SSF15" s="456"/>
      <c r="SSG15" s="456"/>
      <c r="SSH15" s="456"/>
      <c r="SSI15" s="456"/>
      <c r="SSJ15" s="456"/>
      <c r="SSK15" s="456"/>
      <c r="SSL15" s="456"/>
      <c r="SSM15" s="456"/>
      <c r="SSN15" s="456"/>
      <c r="SSO15" s="456"/>
      <c r="SSP15" s="456"/>
      <c r="SSQ15" s="456"/>
      <c r="SSR15" s="456"/>
      <c r="SSS15" s="456"/>
      <c r="SST15" s="456"/>
      <c r="SSU15" s="456"/>
      <c r="SSV15" s="456"/>
      <c r="SSW15" s="456"/>
      <c r="SSX15" s="456"/>
      <c r="SSY15" s="456"/>
      <c r="SSZ15" s="456"/>
      <c r="STA15" s="456"/>
      <c r="STB15" s="456"/>
      <c r="STC15" s="456"/>
      <c r="STD15" s="456"/>
      <c r="STE15" s="456"/>
      <c r="STF15" s="456"/>
      <c r="STG15" s="456"/>
      <c r="STH15" s="456"/>
      <c r="STI15" s="456"/>
      <c r="STJ15" s="456"/>
      <c r="STK15" s="456"/>
      <c r="STL15" s="456"/>
      <c r="STM15" s="456"/>
      <c r="STN15" s="456"/>
      <c r="STO15" s="456"/>
      <c r="STP15" s="456"/>
      <c r="STQ15" s="456"/>
      <c r="STR15" s="456"/>
      <c r="STS15" s="456"/>
      <c r="STT15" s="456"/>
      <c r="STU15" s="456"/>
      <c r="STV15" s="456"/>
      <c r="STW15" s="456"/>
      <c r="STX15" s="456"/>
      <c r="STY15" s="456"/>
      <c r="STZ15" s="456"/>
      <c r="SUA15" s="456"/>
      <c r="SUB15" s="456"/>
      <c r="SUC15" s="456"/>
      <c r="SUD15" s="456"/>
      <c r="SUE15" s="456"/>
      <c r="SUF15" s="456"/>
      <c r="SUG15" s="456"/>
      <c r="SUH15" s="456"/>
      <c r="SUI15" s="456"/>
      <c r="SUJ15" s="456"/>
      <c r="SUK15" s="456"/>
      <c r="SUL15" s="456"/>
      <c r="SUM15" s="456"/>
      <c r="SUN15" s="456"/>
      <c r="SUO15" s="456"/>
      <c r="SUP15" s="456"/>
      <c r="SUQ15" s="456"/>
      <c r="SUR15" s="456"/>
      <c r="SUS15" s="456"/>
      <c r="SUT15" s="456"/>
      <c r="SUU15" s="456"/>
      <c r="SUV15" s="456"/>
      <c r="SUW15" s="456"/>
      <c r="SUX15" s="456"/>
      <c r="SUY15" s="456"/>
      <c r="SUZ15" s="456"/>
      <c r="SVA15" s="456"/>
      <c r="SVB15" s="456"/>
      <c r="SVC15" s="456"/>
      <c r="SVD15" s="456"/>
      <c r="SVE15" s="456"/>
      <c r="SVF15" s="456"/>
      <c r="SVG15" s="456"/>
      <c r="SVH15" s="456"/>
      <c r="SVI15" s="456"/>
      <c r="SVJ15" s="456"/>
      <c r="SVK15" s="456"/>
      <c r="SVL15" s="456"/>
      <c r="SVM15" s="456"/>
      <c r="SVN15" s="456"/>
      <c r="SVO15" s="456"/>
      <c r="SVP15" s="456"/>
      <c r="SVQ15" s="456"/>
      <c r="SVR15" s="456"/>
      <c r="SVS15" s="456"/>
      <c r="SVT15" s="456"/>
      <c r="SVU15" s="456"/>
      <c r="SVV15" s="456"/>
      <c r="SVW15" s="456"/>
      <c r="SVX15" s="456"/>
      <c r="SVY15" s="456"/>
      <c r="SVZ15" s="456"/>
      <c r="SWA15" s="456"/>
      <c r="SWB15" s="456"/>
      <c r="SWC15" s="456"/>
      <c r="SWD15" s="456"/>
      <c r="SWE15" s="456"/>
      <c r="SWF15" s="456"/>
      <c r="SWG15" s="456"/>
      <c r="SWH15" s="456"/>
      <c r="SWI15" s="456"/>
      <c r="SWJ15" s="456"/>
      <c r="SWK15" s="456"/>
      <c r="SWL15" s="456"/>
      <c r="SWM15" s="456"/>
      <c r="SWN15" s="456"/>
      <c r="SWO15" s="456"/>
      <c r="SWP15" s="456"/>
      <c r="SWQ15" s="456"/>
      <c r="SWR15" s="456"/>
      <c r="SWS15" s="456"/>
      <c r="SWT15" s="456"/>
      <c r="SWU15" s="456"/>
      <c r="SWV15" s="456"/>
      <c r="SWW15" s="456"/>
      <c r="SWX15" s="456"/>
      <c r="SWY15" s="456"/>
      <c r="SWZ15" s="456"/>
      <c r="SXA15" s="456"/>
      <c r="SXB15" s="456"/>
      <c r="SXC15" s="456"/>
      <c r="SXD15" s="456"/>
      <c r="SXE15" s="456"/>
      <c r="SXF15" s="456"/>
      <c r="SXG15" s="456"/>
      <c r="SXH15" s="456"/>
      <c r="SXI15" s="456"/>
      <c r="SXJ15" s="456"/>
      <c r="SXK15" s="456"/>
      <c r="SXL15" s="456"/>
      <c r="SXM15" s="456"/>
      <c r="SXN15" s="456"/>
      <c r="SXO15" s="456"/>
      <c r="SXP15" s="456"/>
      <c r="SXQ15" s="456"/>
      <c r="SXR15" s="456"/>
      <c r="SXS15" s="456"/>
      <c r="SXT15" s="456"/>
      <c r="SXU15" s="456"/>
      <c r="SXV15" s="456"/>
      <c r="SXW15" s="456"/>
      <c r="SXX15" s="456"/>
      <c r="SXY15" s="456"/>
      <c r="SXZ15" s="456"/>
      <c r="SYA15" s="456"/>
      <c r="SYB15" s="456"/>
      <c r="SYC15" s="456"/>
      <c r="SYD15" s="456"/>
      <c r="SYE15" s="456"/>
      <c r="SYF15" s="456"/>
      <c r="SYG15" s="456"/>
      <c r="SYH15" s="456"/>
      <c r="SYI15" s="456"/>
      <c r="SYJ15" s="456"/>
      <c r="SYK15" s="456"/>
      <c r="SYL15" s="456"/>
      <c r="SYM15" s="456"/>
      <c r="SYN15" s="456"/>
      <c r="SYO15" s="456"/>
      <c r="SYP15" s="456"/>
      <c r="SYQ15" s="456"/>
      <c r="SYR15" s="456"/>
      <c r="SYS15" s="456"/>
      <c r="SYT15" s="456"/>
      <c r="SYU15" s="456"/>
      <c r="SYV15" s="456"/>
      <c r="SYW15" s="456"/>
      <c r="SYX15" s="456"/>
      <c r="SYY15" s="456"/>
      <c r="SYZ15" s="456"/>
      <c r="SZA15" s="456"/>
      <c r="SZB15" s="456"/>
      <c r="SZC15" s="456"/>
      <c r="SZD15" s="456"/>
      <c r="SZE15" s="456"/>
      <c r="SZF15" s="456"/>
      <c r="SZG15" s="456"/>
      <c r="SZH15" s="456"/>
      <c r="SZI15" s="456"/>
      <c r="SZJ15" s="456"/>
      <c r="SZK15" s="456"/>
      <c r="SZL15" s="456"/>
      <c r="SZM15" s="456"/>
      <c r="SZN15" s="456"/>
      <c r="SZO15" s="456"/>
      <c r="SZP15" s="456"/>
      <c r="SZQ15" s="456"/>
      <c r="SZR15" s="456"/>
      <c r="SZS15" s="456"/>
      <c r="SZT15" s="456"/>
      <c r="SZU15" s="456"/>
      <c r="SZV15" s="456"/>
      <c r="SZW15" s="456"/>
      <c r="SZX15" s="456"/>
      <c r="SZY15" s="456"/>
      <c r="SZZ15" s="456"/>
      <c r="TAA15" s="456"/>
      <c r="TAB15" s="456"/>
      <c r="TAC15" s="456"/>
      <c r="TAD15" s="456"/>
      <c r="TAE15" s="456"/>
      <c r="TAF15" s="456"/>
      <c r="TAG15" s="456"/>
      <c r="TAH15" s="456"/>
      <c r="TAI15" s="456"/>
      <c r="TAJ15" s="456"/>
      <c r="TAK15" s="456"/>
      <c r="TAL15" s="456"/>
      <c r="TAM15" s="456"/>
      <c r="TAN15" s="456"/>
      <c r="TAO15" s="456"/>
      <c r="TAP15" s="456"/>
      <c r="TAQ15" s="456"/>
      <c r="TAR15" s="456"/>
      <c r="TAS15" s="456"/>
      <c r="TAT15" s="456"/>
      <c r="TAU15" s="456"/>
      <c r="TAV15" s="456"/>
      <c r="TAW15" s="456"/>
      <c r="TAX15" s="456"/>
      <c r="TAY15" s="456"/>
      <c r="TAZ15" s="456"/>
      <c r="TBA15" s="456"/>
      <c r="TBB15" s="456"/>
      <c r="TBC15" s="456"/>
      <c r="TBD15" s="456"/>
      <c r="TBE15" s="456"/>
      <c r="TBF15" s="456"/>
      <c r="TBG15" s="456"/>
      <c r="TBH15" s="456"/>
      <c r="TBI15" s="456"/>
      <c r="TBJ15" s="456"/>
      <c r="TBK15" s="456"/>
      <c r="TBL15" s="456"/>
      <c r="TBM15" s="456"/>
      <c r="TBN15" s="456"/>
      <c r="TBO15" s="456"/>
      <c r="TBP15" s="456"/>
      <c r="TBQ15" s="456"/>
      <c r="TBR15" s="456"/>
      <c r="TBS15" s="456"/>
      <c r="TBT15" s="456"/>
      <c r="TBU15" s="456"/>
      <c r="TBV15" s="456"/>
      <c r="TBW15" s="456"/>
      <c r="TBX15" s="456"/>
      <c r="TBY15" s="456"/>
      <c r="TBZ15" s="456"/>
      <c r="TCA15" s="456"/>
      <c r="TCB15" s="456"/>
      <c r="TCC15" s="456"/>
      <c r="TCD15" s="456"/>
      <c r="TCE15" s="456"/>
      <c r="TCF15" s="456"/>
      <c r="TCG15" s="456"/>
      <c r="TCH15" s="456"/>
      <c r="TCI15" s="456"/>
      <c r="TCJ15" s="456"/>
      <c r="TCK15" s="456"/>
      <c r="TCL15" s="456"/>
      <c r="TCM15" s="456"/>
      <c r="TCN15" s="456"/>
      <c r="TCO15" s="456"/>
      <c r="TCP15" s="456"/>
      <c r="TCQ15" s="456"/>
      <c r="TCR15" s="456"/>
      <c r="TCS15" s="456"/>
      <c r="TCT15" s="456"/>
      <c r="TCU15" s="456"/>
      <c r="TCV15" s="456"/>
      <c r="TCW15" s="456"/>
      <c r="TCX15" s="456"/>
      <c r="TCY15" s="456"/>
      <c r="TCZ15" s="456"/>
      <c r="TDA15" s="456"/>
      <c r="TDB15" s="456"/>
      <c r="TDC15" s="456"/>
      <c r="TDD15" s="456"/>
      <c r="TDE15" s="456"/>
      <c r="TDF15" s="456"/>
      <c r="TDG15" s="456"/>
      <c r="TDH15" s="456"/>
      <c r="TDI15" s="456"/>
      <c r="TDJ15" s="456"/>
      <c r="TDK15" s="456"/>
      <c r="TDL15" s="456"/>
      <c r="TDM15" s="456"/>
      <c r="TDN15" s="456"/>
      <c r="TDO15" s="456"/>
      <c r="TDP15" s="456"/>
      <c r="TDQ15" s="456"/>
      <c r="TDR15" s="456"/>
      <c r="TDS15" s="456"/>
      <c r="TDT15" s="456"/>
      <c r="TDU15" s="456"/>
      <c r="TDV15" s="456"/>
      <c r="TDW15" s="456"/>
      <c r="TDX15" s="456"/>
      <c r="TDY15" s="456"/>
      <c r="TDZ15" s="456"/>
      <c r="TEA15" s="456"/>
      <c r="TEB15" s="456"/>
      <c r="TEC15" s="456"/>
      <c r="TED15" s="456"/>
      <c r="TEE15" s="456"/>
      <c r="TEF15" s="456"/>
      <c r="TEG15" s="456"/>
      <c r="TEH15" s="456"/>
      <c r="TEI15" s="456"/>
      <c r="TEJ15" s="456"/>
      <c r="TEK15" s="456"/>
      <c r="TEL15" s="456"/>
      <c r="TEM15" s="456"/>
      <c r="TEN15" s="456"/>
      <c r="TEO15" s="456"/>
      <c r="TEP15" s="456"/>
      <c r="TEQ15" s="456"/>
      <c r="TER15" s="456"/>
      <c r="TES15" s="456"/>
      <c r="TET15" s="456"/>
      <c r="TEU15" s="456"/>
      <c r="TEV15" s="456"/>
      <c r="TEW15" s="456"/>
      <c r="TEX15" s="456"/>
      <c r="TEY15" s="456"/>
      <c r="TEZ15" s="456"/>
      <c r="TFA15" s="456"/>
      <c r="TFB15" s="456"/>
      <c r="TFC15" s="456"/>
      <c r="TFD15" s="456"/>
      <c r="TFE15" s="456"/>
      <c r="TFF15" s="456"/>
      <c r="TFG15" s="456"/>
      <c r="TFH15" s="456"/>
      <c r="TFI15" s="456"/>
      <c r="TFJ15" s="456"/>
      <c r="TFK15" s="456"/>
      <c r="TFL15" s="456"/>
      <c r="TFM15" s="456"/>
      <c r="TFN15" s="456"/>
      <c r="TFO15" s="456"/>
      <c r="TFP15" s="456"/>
      <c r="TFQ15" s="456"/>
      <c r="TFR15" s="456"/>
      <c r="TFS15" s="456"/>
      <c r="TFT15" s="456"/>
      <c r="TFU15" s="456"/>
      <c r="TFV15" s="456"/>
      <c r="TFW15" s="456"/>
      <c r="TFX15" s="456"/>
      <c r="TFY15" s="456"/>
      <c r="TFZ15" s="456"/>
      <c r="TGA15" s="456"/>
      <c r="TGB15" s="456"/>
      <c r="TGC15" s="456"/>
      <c r="TGD15" s="456"/>
      <c r="TGE15" s="456"/>
      <c r="TGF15" s="456"/>
      <c r="TGG15" s="456"/>
      <c r="TGH15" s="456"/>
      <c r="TGI15" s="456"/>
      <c r="TGJ15" s="456"/>
      <c r="TGK15" s="456"/>
      <c r="TGL15" s="456"/>
      <c r="TGM15" s="456"/>
      <c r="TGN15" s="456"/>
      <c r="TGO15" s="456"/>
      <c r="TGP15" s="456"/>
      <c r="TGQ15" s="456"/>
      <c r="TGR15" s="456"/>
      <c r="TGS15" s="456"/>
      <c r="TGT15" s="456"/>
      <c r="TGU15" s="456"/>
      <c r="TGV15" s="456"/>
      <c r="TGW15" s="456"/>
      <c r="TGX15" s="456"/>
      <c r="TGY15" s="456"/>
      <c r="TGZ15" s="456"/>
      <c r="THA15" s="456"/>
      <c r="THB15" s="456"/>
      <c r="THC15" s="456"/>
      <c r="THD15" s="456"/>
      <c r="THE15" s="456"/>
      <c r="THF15" s="456"/>
      <c r="THG15" s="456"/>
      <c r="THH15" s="456"/>
      <c r="THI15" s="456"/>
      <c r="THJ15" s="456"/>
      <c r="THK15" s="456"/>
      <c r="THL15" s="456"/>
      <c r="THM15" s="456"/>
      <c r="THN15" s="456"/>
      <c r="THO15" s="456"/>
      <c r="THP15" s="456"/>
      <c r="THQ15" s="456"/>
      <c r="THR15" s="456"/>
      <c r="THS15" s="456"/>
      <c r="THT15" s="456"/>
      <c r="THU15" s="456"/>
      <c r="THV15" s="456"/>
      <c r="THW15" s="456"/>
      <c r="THX15" s="456"/>
      <c r="THY15" s="456"/>
      <c r="THZ15" s="456"/>
      <c r="TIA15" s="456"/>
      <c r="TIB15" s="456"/>
      <c r="TIC15" s="456"/>
      <c r="TID15" s="456"/>
      <c r="TIE15" s="456"/>
      <c r="TIF15" s="456"/>
      <c r="TIG15" s="456"/>
      <c r="TIH15" s="456"/>
      <c r="TII15" s="456"/>
      <c r="TIJ15" s="456"/>
      <c r="TIK15" s="456"/>
      <c r="TIL15" s="456"/>
      <c r="TIM15" s="456"/>
      <c r="TIN15" s="456"/>
      <c r="TIO15" s="456"/>
      <c r="TIP15" s="456"/>
      <c r="TIQ15" s="456"/>
      <c r="TIR15" s="456"/>
      <c r="TIS15" s="456"/>
      <c r="TIT15" s="456"/>
      <c r="TIU15" s="456"/>
      <c r="TIV15" s="456"/>
      <c r="TIW15" s="456"/>
      <c r="TIX15" s="456"/>
      <c r="TIY15" s="456"/>
      <c r="TIZ15" s="456"/>
      <c r="TJA15" s="456"/>
      <c r="TJB15" s="456"/>
      <c r="TJC15" s="456"/>
      <c r="TJD15" s="456"/>
      <c r="TJE15" s="456"/>
      <c r="TJF15" s="456"/>
      <c r="TJG15" s="456"/>
      <c r="TJH15" s="456"/>
      <c r="TJI15" s="456"/>
      <c r="TJJ15" s="456"/>
      <c r="TJK15" s="456"/>
      <c r="TJL15" s="456"/>
      <c r="TJM15" s="456"/>
      <c r="TJN15" s="456"/>
      <c r="TJO15" s="456"/>
      <c r="TJP15" s="456"/>
      <c r="TJQ15" s="456"/>
      <c r="TJR15" s="456"/>
      <c r="TJS15" s="456"/>
      <c r="TJT15" s="456"/>
      <c r="TJU15" s="456"/>
      <c r="TJV15" s="456"/>
      <c r="TJW15" s="456"/>
      <c r="TJX15" s="456"/>
      <c r="TJY15" s="456"/>
      <c r="TJZ15" s="456"/>
      <c r="TKA15" s="456"/>
      <c r="TKB15" s="456"/>
      <c r="TKC15" s="456"/>
      <c r="TKD15" s="456"/>
      <c r="TKE15" s="456"/>
      <c r="TKF15" s="456"/>
      <c r="TKG15" s="456"/>
      <c r="TKH15" s="456"/>
      <c r="TKI15" s="456"/>
      <c r="TKJ15" s="456"/>
      <c r="TKK15" s="456"/>
      <c r="TKL15" s="456"/>
      <c r="TKM15" s="456"/>
      <c r="TKN15" s="456"/>
      <c r="TKO15" s="456"/>
      <c r="TKP15" s="456"/>
      <c r="TKQ15" s="456"/>
      <c r="TKR15" s="456"/>
      <c r="TKS15" s="456"/>
      <c r="TKT15" s="456"/>
      <c r="TKU15" s="456"/>
      <c r="TKV15" s="456"/>
      <c r="TKW15" s="456"/>
      <c r="TKX15" s="456"/>
      <c r="TKY15" s="456"/>
      <c r="TKZ15" s="456"/>
      <c r="TLA15" s="456"/>
      <c r="TLB15" s="456"/>
      <c r="TLC15" s="456"/>
      <c r="TLD15" s="456"/>
      <c r="TLE15" s="456"/>
      <c r="TLF15" s="456"/>
      <c r="TLG15" s="456"/>
      <c r="TLH15" s="456"/>
      <c r="TLI15" s="456"/>
      <c r="TLJ15" s="456"/>
      <c r="TLK15" s="456"/>
      <c r="TLL15" s="456"/>
      <c r="TLM15" s="456"/>
      <c r="TLN15" s="456"/>
      <c r="TLO15" s="456"/>
      <c r="TLP15" s="456"/>
      <c r="TLQ15" s="456"/>
      <c r="TLR15" s="456"/>
      <c r="TLS15" s="456"/>
      <c r="TLT15" s="456"/>
      <c r="TLU15" s="456"/>
      <c r="TLV15" s="456"/>
      <c r="TLW15" s="456"/>
      <c r="TLX15" s="456"/>
      <c r="TLY15" s="456"/>
      <c r="TLZ15" s="456"/>
      <c r="TMA15" s="456"/>
      <c r="TMB15" s="456"/>
      <c r="TMC15" s="456"/>
      <c r="TMD15" s="456"/>
      <c r="TME15" s="456"/>
      <c r="TMF15" s="456"/>
      <c r="TMG15" s="456"/>
      <c r="TMH15" s="456"/>
      <c r="TMI15" s="456"/>
      <c r="TMJ15" s="456"/>
      <c r="TMK15" s="456"/>
      <c r="TML15" s="456"/>
      <c r="TMM15" s="456"/>
      <c r="TMN15" s="456"/>
      <c r="TMO15" s="456"/>
      <c r="TMP15" s="456"/>
      <c r="TMQ15" s="456"/>
      <c r="TMR15" s="456"/>
      <c r="TMS15" s="456"/>
      <c r="TMT15" s="456"/>
      <c r="TMU15" s="456"/>
      <c r="TMV15" s="456"/>
      <c r="TMW15" s="456"/>
      <c r="TMX15" s="456"/>
      <c r="TMY15" s="456"/>
      <c r="TMZ15" s="456"/>
      <c r="TNA15" s="456"/>
      <c r="TNB15" s="456"/>
      <c r="TNC15" s="456"/>
      <c r="TND15" s="456"/>
      <c r="TNE15" s="456"/>
      <c r="TNF15" s="456"/>
      <c r="TNG15" s="456"/>
      <c r="TNH15" s="456"/>
      <c r="TNI15" s="456"/>
      <c r="TNJ15" s="456"/>
      <c r="TNK15" s="456"/>
      <c r="TNL15" s="456"/>
      <c r="TNM15" s="456"/>
      <c r="TNN15" s="456"/>
      <c r="TNO15" s="456"/>
      <c r="TNP15" s="456"/>
      <c r="TNQ15" s="456"/>
      <c r="TNR15" s="456"/>
      <c r="TNS15" s="456"/>
      <c r="TNT15" s="456"/>
      <c r="TNU15" s="456"/>
      <c r="TNV15" s="456"/>
      <c r="TNW15" s="456"/>
      <c r="TNX15" s="456"/>
      <c r="TNY15" s="456"/>
      <c r="TNZ15" s="456"/>
      <c r="TOA15" s="456"/>
      <c r="TOB15" s="456"/>
      <c r="TOC15" s="456"/>
      <c r="TOD15" s="456"/>
      <c r="TOE15" s="456"/>
      <c r="TOF15" s="456"/>
      <c r="TOG15" s="456"/>
      <c r="TOH15" s="456"/>
      <c r="TOI15" s="456"/>
      <c r="TOJ15" s="456"/>
      <c r="TOK15" s="456"/>
      <c r="TOL15" s="456"/>
      <c r="TOM15" s="456"/>
      <c r="TON15" s="456"/>
      <c r="TOO15" s="456"/>
      <c r="TOP15" s="456"/>
      <c r="TOQ15" s="456"/>
      <c r="TOR15" s="456"/>
      <c r="TOS15" s="456"/>
      <c r="TOT15" s="456"/>
      <c r="TOU15" s="456"/>
      <c r="TOV15" s="456"/>
      <c r="TOW15" s="456"/>
      <c r="TOX15" s="456"/>
      <c r="TOY15" s="456"/>
      <c r="TOZ15" s="456"/>
      <c r="TPA15" s="456"/>
      <c r="TPB15" s="456"/>
      <c r="TPC15" s="456"/>
      <c r="TPD15" s="456"/>
      <c r="TPE15" s="456"/>
      <c r="TPF15" s="456"/>
      <c r="TPG15" s="456"/>
      <c r="TPH15" s="456"/>
      <c r="TPI15" s="456"/>
      <c r="TPJ15" s="456"/>
      <c r="TPK15" s="456"/>
      <c r="TPL15" s="456"/>
      <c r="TPM15" s="456"/>
      <c r="TPN15" s="456"/>
      <c r="TPO15" s="456"/>
      <c r="TPP15" s="456"/>
      <c r="TPQ15" s="456"/>
      <c r="TPR15" s="456"/>
      <c r="TPS15" s="456"/>
      <c r="TPT15" s="456"/>
      <c r="TPU15" s="456"/>
      <c r="TPV15" s="456"/>
      <c r="TPW15" s="456"/>
      <c r="TPX15" s="456"/>
      <c r="TPY15" s="456"/>
      <c r="TPZ15" s="456"/>
      <c r="TQA15" s="456"/>
      <c r="TQB15" s="456"/>
      <c r="TQC15" s="456"/>
      <c r="TQD15" s="456"/>
      <c r="TQE15" s="456"/>
      <c r="TQF15" s="456"/>
      <c r="TQG15" s="456"/>
      <c r="TQH15" s="456"/>
      <c r="TQI15" s="456"/>
      <c r="TQJ15" s="456"/>
      <c r="TQK15" s="456"/>
      <c r="TQL15" s="456"/>
      <c r="TQM15" s="456"/>
      <c r="TQN15" s="456"/>
      <c r="TQO15" s="456"/>
      <c r="TQP15" s="456"/>
      <c r="TQQ15" s="456"/>
      <c r="TQR15" s="456"/>
      <c r="TQS15" s="456"/>
      <c r="TQT15" s="456"/>
      <c r="TQU15" s="456"/>
      <c r="TQV15" s="456"/>
      <c r="TQW15" s="456"/>
      <c r="TQX15" s="456"/>
      <c r="TQY15" s="456"/>
      <c r="TQZ15" s="456"/>
      <c r="TRA15" s="456"/>
      <c r="TRB15" s="456"/>
      <c r="TRC15" s="456"/>
      <c r="TRD15" s="456"/>
      <c r="TRE15" s="456"/>
      <c r="TRF15" s="456"/>
      <c r="TRG15" s="456"/>
      <c r="TRH15" s="456"/>
      <c r="TRI15" s="456"/>
      <c r="TRJ15" s="456"/>
      <c r="TRK15" s="456"/>
      <c r="TRL15" s="456"/>
      <c r="TRM15" s="456"/>
      <c r="TRN15" s="456"/>
      <c r="TRO15" s="456"/>
      <c r="TRP15" s="456"/>
      <c r="TRQ15" s="456"/>
      <c r="TRR15" s="456"/>
      <c r="TRS15" s="456"/>
      <c r="TRT15" s="456"/>
      <c r="TRU15" s="456"/>
      <c r="TRV15" s="456"/>
      <c r="TRW15" s="456"/>
      <c r="TRX15" s="456"/>
      <c r="TRY15" s="456"/>
      <c r="TRZ15" s="456"/>
      <c r="TSA15" s="456"/>
      <c r="TSB15" s="456"/>
      <c r="TSC15" s="456"/>
      <c r="TSD15" s="456"/>
      <c r="TSE15" s="456"/>
      <c r="TSF15" s="456"/>
      <c r="TSG15" s="456"/>
      <c r="TSH15" s="456"/>
      <c r="TSI15" s="456"/>
      <c r="TSJ15" s="456"/>
      <c r="TSK15" s="456"/>
      <c r="TSL15" s="456"/>
      <c r="TSM15" s="456"/>
      <c r="TSN15" s="456"/>
      <c r="TSO15" s="456"/>
      <c r="TSP15" s="456"/>
      <c r="TSQ15" s="456"/>
      <c r="TSR15" s="456"/>
      <c r="TSS15" s="456"/>
      <c r="TST15" s="456"/>
      <c r="TSU15" s="456"/>
      <c r="TSV15" s="456"/>
      <c r="TSW15" s="456"/>
      <c r="TSX15" s="456"/>
      <c r="TSY15" s="456"/>
      <c r="TSZ15" s="456"/>
      <c r="TTA15" s="456"/>
      <c r="TTB15" s="456"/>
      <c r="TTC15" s="456"/>
      <c r="TTD15" s="456"/>
      <c r="TTE15" s="456"/>
      <c r="TTF15" s="456"/>
      <c r="TTG15" s="456"/>
      <c r="TTH15" s="456"/>
      <c r="TTI15" s="456"/>
      <c r="TTJ15" s="456"/>
      <c r="TTK15" s="456"/>
      <c r="TTL15" s="456"/>
      <c r="TTM15" s="456"/>
      <c r="TTN15" s="456"/>
      <c r="TTO15" s="456"/>
      <c r="TTP15" s="456"/>
      <c r="TTQ15" s="456"/>
      <c r="TTR15" s="456"/>
      <c r="TTS15" s="456"/>
      <c r="TTT15" s="456"/>
      <c r="TTU15" s="456"/>
      <c r="TTV15" s="456"/>
      <c r="TTW15" s="456"/>
      <c r="TTX15" s="456"/>
      <c r="TTY15" s="456"/>
      <c r="TTZ15" s="456"/>
      <c r="TUA15" s="456"/>
      <c r="TUB15" s="456"/>
      <c r="TUC15" s="456"/>
      <c r="TUD15" s="456"/>
      <c r="TUE15" s="456"/>
      <c r="TUF15" s="456"/>
      <c r="TUG15" s="456"/>
      <c r="TUH15" s="456"/>
      <c r="TUI15" s="456"/>
      <c r="TUJ15" s="456"/>
      <c r="TUK15" s="456"/>
      <c r="TUL15" s="456"/>
      <c r="TUM15" s="456"/>
      <c r="TUN15" s="456"/>
      <c r="TUO15" s="456"/>
      <c r="TUP15" s="456"/>
      <c r="TUQ15" s="456"/>
      <c r="TUR15" s="456"/>
      <c r="TUS15" s="456"/>
      <c r="TUT15" s="456"/>
      <c r="TUU15" s="456"/>
      <c r="TUV15" s="456"/>
      <c r="TUW15" s="456"/>
      <c r="TUX15" s="456"/>
      <c r="TUY15" s="456"/>
      <c r="TUZ15" s="456"/>
      <c r="TVA15" s="456"/>
      <c r="TVB15" s="456"/>
      <c r="TVC15" s="456"/>
      <c r="TVD15" s="456"/>
      <c r="TVE15" s="456"/>
      <c r="TVF15" s="456"/>
      <c r="TVG15" s="456"/>
      <c r="TVH15" s="456"/>
      <c r="TVI15" s="456"/>
      <c r="TVJ15" s="456"/>
      <c r="TVK15" s="456"/>
      <c r="TVL15" s="456"/>
      <c r="TVM15" s="456"/>
      <c r="TVN15" s="456"/>
      <c r="TVO15" s="456"/>
      <c r="TVP15" s="456"/>
      <c r="TVQ15" s="456"/>
      <c r="TVR15" s="456"/>
      <c r="TVS15" s="456"/>
      <c r="TVT15" s="456"/>
      <c r="TVU15" s="456"/>
      <c r="TVV15" s="456"/>
      <c r="TVW15" s="456"/>
      <c r="TVX15" s="456"/>
      <c r="TVY15" s="456"/>
      <c r="TVZ15" s="456"/>
      <c r="TWA15" s="456"/>
      <c r="TWB15" s="456"/>
      <c r="TWC15" s="456"/>
      <c r="TWD15" s="456"/>
      <c r="TWE15" s="456"/>
      <c r="TWF15" s="456"/>
      <c r="TWG15" s="456"/>
      <c r="TWH15" s="456"/>
      <c r="TWI15" s="456"/>
      <c r="TWJ15" s="456"/>
      <c r="TWK15" s="456"/>
      <c r="TWL15" s="456"/>
      <c r="TWM15" s="456"/>
      <c r="TWN15" s="456"/>
      <c r="TWO15" s="456"/>
      <c r="TWP15" s="456"/>
      <c r="TWQ15" s="456"/>
      <c r="TWR15" s="456"/>
      <c r="TWS15" s="456"/>
      <c r="TWT15" s="456"/>
      <c r="TWU15" s="456"/>
      <c r="TWV15" s="456"/>
      <c r="TWW15" s="456"/>
      <c r="TWX15" s="456"/>
      <c r="TWY15" s="456"/>
      <c r="TWZ15" s="456"/>
      <c r="TXA15" s="456"/>
      <c r="TXB15" s="456"/>
      <c r="TXC15" s="456"/>
      <c r="TXD15" s="456"/>
      <c r="TXE15" s="456"/>
      <c r="TXF15" s="456"/>
      <c r="TXG15" s="456"/>
      <c r="TXH15" s="456"/>
      <c r="TXI15" s="456"/>
      <c r="TXJ15" s="456"/>
      <c r="TXK15" s="456"/>
      <c r="TXL15" s="456"/>
      <c r="TXM15" s="456"/>
      <c r="TXN15" s="456"/>
      <c r="TXO15" s="456"/>
      <c r="TXP15" s="456"/>
      <c r="TXQ15" s="456"/>
      <c r="TXR15" s="456"/>
      <c r="TXS15" s="456"/>
      <c r="TXT15" s="456"/>
      <c r="TXU15" s="456"/>
      <c r="TXV15" s="456"/>
      <c r="TXW15" s="456"/>
      <c r="TXX15" s="456"/>
      <c r="TXY15" s="456"/>
      <c r="TXZ15" s="456"/>
      <c r="TYA15" s="456"/>
      <c r="TYB15" s="456"/>
      <c r="TYC15" s="456"/>
      <c r="TYD15" s="456"/>
      <c r="TYE15" s="456"/>
      <c r="TYF15" s="456"/>
      <c r="TYG15" s="456"/>
      <c r="TYH15" s="456"/>
      <c r="TYI15" s="456"/>
      <c r="TYJ15" s="456"/>
      <c r="TYK15" s="456"/>
      <c r="TYL15" s="456"/>
      <c r="TYM15" s="456"/>
      <c r="TYN15" s="456"/>
      <c r="TYO15" s="456"/>
      <c r="TYP15" s="456"/>
      <c r="TYQ15" s="456"/>
      <c r="TYR15" s="456"/>
      <c r="TYS15" s="456"/>
      <c r="TYT15" s="456"/>
      <c r="TYU15" s="456"/>
      <c r="TYV15" s="456"/>
      <c r="TYW15" s="456"/>
      <c r="TYX15" s="456"/>
      <c r="TYY15" s="456"/>
      <c r="TYZ15" s="456"/>
      <c r="TZA15" s="456"/>
      <c r="TZB15" s="456"/>
      <c r="TZC15" s="456"/>
      <c r="TZD15" s="456"/>
      <c r="TZE15" s="456"/>
      <c r="TZF15" s="456"/>
      <c r="TZG15" s="456"/>
      <c r="TZH15" s="456"/>
      <c r="TZI15" s="456"/>
      <c r="TZJ15" s="456"/>
      <c r="TZK15" s="456"/>
      <c r="TZL15" s="456"/>
      <c r="TZM15" s="456"/>
      <c r="TZN15" s="456"/>
      <c r="TZO15" s="456"/>
      <c r="TZP15" s="456"/>
      <c r="TZQ15" s="456"/>
      <c r="TZR15" s="456"/>
      <c r="TZS15" s="456"/>
      <c r="TZT15" s="456"/>
      <c r="TZU15" s="456"/>
      <c r="TZV15" s="456"/>
      <c r="TZW15" s="456"/>
      <c r="TZX15" s="456"/>
      <c r="TZY15" s="456"/>
      <c r="TZZ15" s="456"/>
      <c r="UAA15" s="456"/>
      <c r="UAB15" s="456"/>
      <c r="UAC15" s="456"/>
      <c r="UAD15" s="456"/>
      <c r="UAE15" s="456"/>
      <c r="UAF15" s="456"/>
      <c r="UAG15" s="456"/>
      <c r="UAH15" s="456"/>
      <c r="UAI15" s="456"/>
      <c r="UAJ15" s="456"/>
      <c r="UAK15" s="456"/>
      <c r="UAL15" s="456"/>
      <c r="UAM15" s="456"/>
      <c r="UAN15" s="456"/>
      <c r="UAO15" s="456"/>
      <c r="UAP15" s="456"/>
      <c r="UAQ15" s="456"/>
      <c r="UAR15" s="456"/>
      <c r="UAS15" s="456"/>
      <c r="UAT15" s="456"/>
      <c r="UAU15" s="456"/>
      <c r="UAV15" s="456"/>
      <c r="UAW15" s="456"/>
      <c r="UAX15" s="456"/>
      <c r="UAY15" s="456"/>
      <c r="UAZ15" s="456"/>
      <c r="UBA15" s="456"/>
      <c r="UBB15" s="456"/>
      <c r="UBC15" s="456"/>
      <c r="UBD15" s="456"/>
      <c r="UBE15" s="456"/>
      <c r="UBF15" s="456"/>
      <c r="UBG15" s="456"/>
      <c r="UBH15" s="456"/>
      <c r="UBI15" s="456"/>
      <c r="UBJ15" s="456"/>
      <c r="UBK15" s="456"/>
      <c r="UBL15" s="456"/>
      <c r="UBM15" s="456"/>
      <c r="UBN15" s="456"/>
      <c r="UBO15" s="456"/>
      <c r="UBP15" s="456"/>
      <c r="UBQ15" s="456"/>
      <c r="UBR15" s="456"/>
      <c r="UBS15" s="456"/>
      <c r="UBT15" s="456"/>
      <c r="UBU15" s="456"/>
      <c r="UBV15" s="456"/>
      <c r="UBW15" s="456"/>
      <c r="UBX15" s="456"/>
      <c r="UBY15" s="456"/>
      <c r="UBZ15" s="456"/>
      <c r="UCA15" s="456"/>
      <c r="UCB15" s="456"/>
      <c r="UCC15" s="456"/>
      <c r="UCD15" s="456"/>
      <c r="UCE15" s="456"/>
      <c r="UCF15" s="456"/>
      <c r="UCG15" s="456"/>
      <c r="UCH15" s="456"/>
      <c r="UCI15" s="456"/>
      <c r="UCJ15" s="456"/>
      <c r="UCK15" s="456"/>
      <c r="UCL15" s="456"/>
      <c r="UCM15" s="456"/>
      <c r="UCN15" s="456"/>
      <c r="UCO15" s="456"/>
      <c r="UCP15" s="456"/>
      <c r="UCQ15" s="456"/>
      <c r="UCR15" s="456"/>
      <c r="UCS15" s="456"/>
      <c r="UCT15" s="456"/>
      <c r="UCU15" s="456"/>
      <c r="UCV15" s="456"/>
      <c r="UCW15" s="456"/>
      <c r="UCX15" s="456"/>
      <c r="UCY15" s="456"/>
      <c r="UCZ15" s="456"/>
      <c r="UDA15" s="456"/>
      <c r="UDB15" s="456"/>
      <c r="UDC15" s="456"/>
      <c r="UDD15" s="456"/>
      <c r="UDE15" s="456"/>
      <c r="UDF15" s="456"/>
      <c r="UDG15" s="456"/>
      <c r="UDH15" s="456"/>
      <c r="UDI15" s="456"/>
      <c r="UDJ15" s="456"/>
      <c r="UDK15" s="456"/>
      <c r="UDL15" s="456"/>
      <c r="UDM15" s="456"/>
      <c r="UDN15" s="456"/>
      <c r="UDO15" s="456"/>
      <c r="UDP15" s="456"/>
      <c r="UDQ15" s="456"/>
      <c r="UDR15" s="456"/>
      <c r="UDS15" s="456"/>
      <c r="UDT15" s="456"/>
      <c r="UDU15" s="456"/>
      <c r="UDV15" s="456"/>
      <c r="UDW15" s="456"/>
      <c r="UDX15" s="456"/>
      <c r="UDY15" s="456"/>
      <c r="UDZ15" s="456"/>
      <c r="UEA15" s="456"/>
      <c r="UEB15" s="456"/>
      <c r="UEC15" s="456"/>
      <c r="UED15" s="456"/>
      <c r="UEE15" s="456"/>
      <c r="UEF15" s="456"/>
      <c r="UEG15" s="456"/>
      <c r="UEH15" s="456"/>
      <c r="UEI15" s="456"/>
      <c r="UEJ15" s="456"/>
      <c r="UEK15" s="456"/>
      <c r="UEL15" s="456"/>
      <c r="UEM15" s="456"/>
      <c r="UEN15" s="456"/>
      <c r="UEO15" s="456"/>
      <c r="UEP15" s="456"/>
      <c r="UEQ15" s="456"/>
      <c r="UER15" s="456"/>
      <c r="UES15" s="456"/>
      <c r="UET15" s="456"/>
      <c r="UEU15" s="456"/>
      <c r="UEV15" s="456"/>
      <c r="UEW15" s="456"/>
      <c r="UEX15" s="456"/>
      <c r="UEY15" s="456"/>
      <c r="UEZ15" s="456"/>
      <c r="UFA15" s="456"/>
      <c r="UFB15" s="456"/>
      <c r="UFC15" s="456"/>
      <c r="UFD15" s="456"/>
      <c r="UFE15" s="456"/>
      <c r="UFF15" s="456"/>
      <c r="UFG15" s="456"/>
      <c r="UFH15" s="456"/>
      <c r="UFI15" s="456"/>
      <c r="UFJ15" s="456"/>
      <c r="UFK15" s="456"/>
      <c r="UFL15" s="456"/>
      <c r="UFM15" s="456"/>
      <c r="UFN15" s="456"/>
      <c r="UFO15" s="456"/>
      <c r="UFP15" s="456"/>
      <c r="UFQ15" s="456"/>
      <c r="UFR15" s="456"/>
      <c r="UFS15" s="456"/>
      <c r="UFT15" s="456"/>
      <c r="UFU15" s="456"/>
      <c r="UFV15" s="456"/>
      <c r="UFW15" s="456"/>
      <c r="UFX15" s="456"/>
      <c r="UFY15" s="456"/>
      <c r="UFZ15" s="456"/>
      <c r="UGA15" s="456"/>
      <c r="UGB15" s="456"/>
      <c r="UGC15" s="456"/>
      <c r="UGD15" s="456"/>
      <c r="UGE15" s="456"/>
      <c r="UGF15" s="456"/>
      <c r="UGG15" s="456"/>
      <c r="UGH15" s="456"/>
      <c r="UGI15" s="456"/>
      <c r="UGJ15" s="456"/>
      <c r="UGK15" s="456"/>
      <c r="UGL15" s="456"/>
      <c r="UGM15" s="456"/>
      <c r="UGN15" s="456"/>
      <c r="UGO15" s="456"/>
      <c r="UGP15" s="456"/>
      <c r="UGQ15" s="456"/>
      <c r="UGR15" s="456"/>
      <c r="UGS15" s="456"/>
      <c r="UGT15" s="456"/>
      <c r="UGU15" s="456"/>
      <c r="UGV15" s="456"/>
      <c r="UGW15" s="456"/>
      <c r="UGX15" s="456"/>
      <c r="UGY15" s="456"/>
      <c r="UGZ15" s="456"/>
      <c r="UHA15" s="456"/>
      <c r="UHB15" s="456"/>
      <c r="UHC15" s="456"/>
      <c r="UHD15" s="456"/>
      <c r="UHE15" s="456"/>
      <c r="UHF15" s="456"/>
      <c r="UHG15" s="456"/>
      <c r="UHH15" s="456"/>
      <c r="UHI15" s="456"/>
      <c r="UHJ15" s="456"/>
      <c r="UHK15" s="456"/>
      <c r="UHL15" s="456"/>
      <c r="UHM15" s="456"/>
      <c r="UHN15" s="456"/>
      <c r="UHO15" s="456"/>
      <c r="UHP15" s="456"/>
      <c r="UHQ15" s="456"/>
      <c r="UHR15" s="456"/>
      <c r="UHS15" s="456"/>
      <c r="UHT15" s="456"/>
      <c r="UHU15" s="456"/>
      <c r="UHV15" s="456"/>
      <c r="UHW15" s="456"/>
      <c r="UHX15" s="456"/>
      <c r="UHY15" s="456"/>
      <c r="UHZ15" s="456"/>
      <c r="UIA15" s="456"/>
      <c r="UIB15" s="456"/>
      <c r="UIC15" s="456"/>
      <c r="UID15" s="456"/>
      <c r="UIE15" s="456"/>
      <c r="UIF15" s="456"/>
      <c r="UIG15" s="456"/>
      <c r="UIH15" s="456"/>
      <c r="UII15" s="456"/>
      <c r="UIJ15" s="456"/>
      <c r="UIK15" s="456"/>
      <c r="UIL15" s="456"/>
      <c r="UIM15" s="456"/>
      <c r="UIN15" s="456"/>
      <c r="UIO15" s="456"/>
      <c r="UIP15" s="456"/>
      <c r="UIQ15" s="456"/>
      <c r="UIR15" s="456"/>
      <c r="UIS15" s="456"/>
      <c r="UIT15" s="456"/>
      <c r="UIU15" s="456"/>
      <c r="UIV15" s="456"/>
      <c r="UIW15" s="456"/>
      <c r="UIX15" s="456"/>
      <c r="UIY15" s="456"/>
      <c r="UIZ15" s="456"/>
      <c r="UJA15" s="456"/>
      <c r="UJB15" s="456"/>
      <c r="UJC15" s="456"/>
      <c r="UJD15" s="456"/>
      <c r="UJE15" s="456"/>
      <c r="UJF15" s="456"/>
      <c r="UJG15" s="456"/>
      <c r="UJH15" s="456"/>
      <c r="UJI15" s="456"/>
      <c r="UJJ15" s="456"/>
      <c r="UJK15" s="456"/>
      <c r="UJL15" s="456"/>
      <c r="UJM15" s="456"/>
      <c r="UJN15" s="456"/>
      <c r="UJO15" s="456"/>
      <c r="UJP15" s="456"/>
      <c r="UJQ15" s="456"/>
      <c r="UJR15" s="456"/>
      <c r="UJS15" s="456"/>
      <c r="UJT15" s="456"/>
      <c r="UJU15" s="456"/>
      <c r="UJV15" s="456"/>
      <c r="UJW15" s="456"/>
      <c r="UJX15" s="456"/>
      <c r="UJY15" s="456"/>
      <c r="UJZ15" s="456"/>
      <c r="UKA15" s="456"/>
      <c r="UKB15" s="456"/>
      <c r="UKC15" s="456"/>
      <c r="UKD15" s="456"/>
      <c r="UKE15" s="456"/>
      <c r="UKF15" s="456"/>
      <c r="UKG15" s="456"/>
      <c r="UKH15" s="456"/>
      <c r="UKI15" s="456"/>
      <c r="UKJ15" s="456"/>
      <c r="UKK15" s="456"/>
      <c r="UKL15" s="456"/>
      <c r="UKM15" s="456"/>
      <c r="UKN15" s="456"/>
      <c r="UKO15" s="456"/>
      <c r="UKP15" s="456"/>
      <c r="UKQ15" s="456"/>
      <c r="UKR15" s="456"/>
      <c r="UKS15" s="456"/>
      <c r="UKT15" s="456"/>
      <c r="UKU15" s="456"/>
      <c r="UKV15" s="456"/>
      <c r="UKW15" s="456"/>
      <c r="UKX15" s="456"/>
      <c r="UKY15" s="456"/>
      <c r="UKZ15" s="456"/>
      <c r="ULA15" s="456"/>
      <c r="ULB15" s="456"/>
      <c r="ULC15" s="456"/>
      <c r="ULD15" s="456"/>
      <c r="ULE15" s="456"/>
      <c r="ULF15" s="456"/>
      <c r="ULG15" s="456"/>
      <c r="ULH15" s="456"/>
      <c r="ULI15" s="456"/>
      <c r="ULJ15" s="456"/>
      <c r="ULK15" s="456"/>
      <c r="ULL15" s="456"/>
      <c r="ULM15" s="456"/>
      <c r="ULN15" s="456"/>
      <c r="ULO15" s="456"/>
      <c r="ULP15" s="456"/>
      <c r="ULQ15" s="456"/>
      <c r="ULR15" s="456"/>
      <c r="ULS15" s="456"/>
      <c r="ULT15" s="456"/>
      <c r="ULU15" s="456"/>
      <c r="ULV15" s="456"/>
      <c r="ULW15" s="456"/>
      <c r="ULX15" s="456"/>
      <c r="ULY15" s="456"/>
      <c r="ULZ15" s="456"/>
      <c r="UMA15" s="456"/>
      <c r="UMB15" s="456"/>
      <c r="UMC15" s="456"/>
      <c r="UMD15" s="456"/>
      <c r="UME15" s="456"/>
      <c r="UMF15" s="456"/>
      <c r="UMG15" s="456"/>
      <c r="UMH15" s="456"/>
      <c r="UMI15" s="456"/>
      <c r="UMJ15" s="456"/>
      <c r="UMK15" s="456"/>
      <c r="UML15" s="456"/>
      <c r="UMM15" s="456"/>
      <c r="UMN15" s="456"/>
      <c r="UMO15" s="456"/>
      <c r="UMP15" s="456"/>
      <c r="UMQ15" s="456"/>
      <c r="UMR15" s="456"/>
      <c r="UMS15" s="456"/>
      <c r="UMT15" s="456"/>
      <c r="UMU15" s="456"/>
      <c r="UMV15" s="456"/>
      <c r="UMW15" s="456"/>
      <c r="UMX15" s="456"/>
      <c r="UMY15" s="456"/>
      <c r="UMZ15" s="456"/>
      <c r="UNA15" s="456"/>
      <c r="UNB15" s="456"/>
      <c r="UNC15" s="456"/>
      <c r="UND15" s="456"/>
      <c r="UNE15" s="456"/>
      <c r="UNF15" s="456"/>
      <c r="UNG15" s="456"/>
      <c r="UNH15" s="456"/>
      <c r="UNI15" s="456"/>
      <c r="UNJ15" s="456"/>
      <c r="UNK15" s="456"/>
      <c r="UNL15" s="456"/>
      <c r="UNM15" s="456"/>
      <c r="UNN15" s="456"/>
      <c r="UNO15" s="456"/>
      <c r="UNP15" s="456"/>
      <c r="UNQ15" s="456"/>
      <c r="UNR15" s="456"/>
      <c r="UNS15" s="456"/>
      <c r="UNT15" s="456"/>
      <c r="UNU15" s="456"/>
      <c r="UNV15" s="456"/>
      <c r="UNW15" s="456"/>
      <c r="UNX15" s="456"/>
      <c r="UNY15" s="456"/>
      <c r="UNZ15" s="456"/>
      <c r="UOA15" s="456"/>
      <c r="UOB15" s="456"/>
      <c r="UOC15" s="456"/>
      <c r="UOD15" s="456"/>
      <c r="UOE15" s="456"/>
      <c r="UOF15" s="456"/>
      <c r="UOG15" s="456"/>
      <c r="UOH15" s="456"/>
      <c r="UOI15" s="456"/>
      <c r="UOJ15" s="456"/>
      <c r="UOK15" s="456"/>
      <c r="UOL15" s="456"/>
      <c r="UOM15" s="456"/>
      <c r="UON15" s="456"/>
      <c r="UOO15" s="456"/>
      <c r="UOP15" s="456"/>
      <c r="UOQ15" s="456"/>
      <c r="UOR15" s="456"/>
      <c r="UOS15" s="456"/>
      <c r="UOT15" s="456"/>
      <c r="UOU15" s="456"/>
      <c r="UOV15" s="456"/>
      <c r="UOW15" s="456"/>
      <c r="UOX15" s="456"/>
      <c r="UOY15" s="456"/>
      <c r="UOZ15" s="456"/>
      <c r="UPA15" s="456"/>
      <c r="UPB15" s="456"/>
      <c r="UPC15" s="456"/>
      <c r="UPD15" s="456"/>
      <c r="UPE15" s="456"/>
      <c r="UPF15" s="456"/>
      <c r="UPG15" s="456"/>
      <c r="UPH15" s="456"/>
      <c r="UPI15" s="456"/>
      <c r="UPJ15" s="456"/>
      <c r="UPK15" s="456"/>
      <c r="UPL15" s="456"/>
      <c r="UPM15" s="456"/>
      <c r="UPN15" s="456"/>
      <c r="UPO15" s="456"/>
      <c r="UPP15" s="456"/>
      <c r="UPQ15" s="456"/>
      <c r="UPR15" s="456"/>
      <c r="UPS15" s="456"/>
      <c r="UPT15" s="456"/>
      <c r="UPU15" s="456"/>
      <c r="UPV15" s="456"/>
      <c r="UPW15" s="456"/>
      <c r="UPX15" s="456"/>
      <c r="UPY15" s="456"/>
      <c r="UPZ15" s="456"/>
      <c r="UQA15" s="456"/>
      <c r="UQB15" s="456"/>
      <c r="UQC15" s="456"/>
      <c r="UQD15" s="456"/>
      <c r="UQE15" s="456"/>
      <c r="UQF15" s="456"/>
      <c r="UQG15" s="456"/>
      <c r="UQH15" s="456"/>
      <c r="UQI15" s="456"/>
      <c r="UQJ15" s="456"/>
      <c r="UQK15" s="456"/>
      <c r="UQL15" s="456"/>
      <c r="UQM15" s="456"/>
      <c r="UQN15" s="456"/>
      <c r="UQO15" s="456"/>
      <c r="UQP15" s="456"/>
      <c r="UQQ15" s="456"/>
      <c r="UQR15" s="456"/>
      <c r="UQS15" s="456"/>
      <c r="UQT15" s="456"/>
      <c r="UQU15" s="456"/>
      <c r="UQV15" s="456"/>
      <c r="UQW15" s="456"/>
      <c r="UQX15" s="456"/>
      <c r="UQY15" s="456"/>
      <c r="UQZ15" s="456"/>
      <c r="URA15" s="456"/>
      <c r="URB15" s="456"/>
      <c r="URC15" s="456"/>
      <c r="URD15" s="456"/>
      <c r="URE15" s="456"/>
      <c r="URF15" s="456"/>
      <c r="URG15" s="456"/>
      <c r="URH15" s="456"/>
      <c r="URI15" s="456"/>
      <c r="URJ15" s="456"/>
      <c r="URK15" s="456"/>
      <c r="URL15" s="456"/>
      <c r="URM15" s="456"/>
      <c r="URN15" s="456"/>
      <c r="URO15" s="456"/>
      <c r="URP15" s="456"/>
      <c r="URQ15" s="456"/>
      <c r="URR15" s="456"/>
      <c r="URS15" s="456"/>
      <c r="URT15" s="456"/>
      <c r="URU15" s="456"/>
      <c r="URV15" s="456"/>
      <c r="URW15" s="456"/>
      <c r="URX15" s="456"/>
      <c r="URY15" s="456"/>
      <c r="URZ15" s="456"/>
      <c r="USA15" s="456"/>
      <c r="USB15" s="456"/>
      <c r="USC15" s="456"/>
      <c r="USD15" s="456"/>
      <c r="USE15" s="456"/>
      <c r="USF15" s="456"/>
      <c r="USG15" s="456"/>
      <c r="USH15" s="456"/>
      <c r="USI15" s="456"/>
      <c r="USJ15" s="456"/>
      <c r="USK15" s="456"/>
      <c r="USL15" s="456"/>
      <c r="USM15" s="456"/>
      <c r="USN15" s="456"/>
      <c r="USO15" s="456"/>
      <c r="USP15" s="456"/>
      <c r="USQ15" s="456"/>
      <c r="USR15" s="456"/>
      <c r="USS15" s="456"/>
      <c r="UST15" s="456"/>
      <c r="USU15" s="456"/>
      <c r="USV15" s="456"/>
      <c r="USW15" s="456"/>
      <c r="USX15" s="456"/>
      <c r="USY15" s="456"/>
      <c r="USZ15" s="456"/>
      <c r="UTA15" s="456"/>
      <c r="UTB15" s="456"/>
      <c r="UTC15" s="456"/>
      <c r="UTD15" s="456"/>
      <c r="UTE15" s="456"/>
      <c r="UTF15" s="456"/>
      <c r="UTG15" s="456"/>
      <c r="UTH15" s="456"/>
      <c r="UTI15" s="456"/>
      <c r="UTJ15" s="456"/>
      <c r="UTK15" s="456"/>
      <c r="UTL15" s="456"/>
      <c r="UTM15" s="456"/>
      <c r="UTN15" s="456"/>
      <c r="UTO15" s="456"/>
      <c r="UTP15" s="456"/>
      <c r="UTQ15" s="456"/>
      <c r="UTR15" s="456"/>
      <c r="UTS15" s="456"/>
      <c r="UTT15" s="456"/>
      <c r="UTU15" s="456"/>
      <c r="UTV15" s="456"/>
      <c r="UTW15" s="456"/>
      <c r="UTX15" s="456"/>
      <c r="UTY15" s="456"/>
      <c r="UTZ15" s="456"/>
      <c r="UUA15" s="456"/>
      <c r="UUB15" s="456"/>
      <c r="UUC15" s="456"/>
      <c r="UUD15" s="456"/>
      <c r="UUE15" s="456"/>
      <c r="UUF15" s="456"/>
      <c r="UUG15" s="456"/>
      <c r="UUH15" s="456"/>
      <c r="UUI15" s="456"/>
      <c r="UUJ15" s="456"/>
      <c r="UUK15" s="456"/>
      <c r="UUL15" s="456"/>
      <c r="UUM15" s="456"/>
      <c r="UUN15" s="456"/>
      <c r="UUO15" s="456"/>
      <c r="UUP15" s="456"/>
      <c r="UUQ15" s="456"/>
      <c r="UUR15" s="456"/>
      <c r="UUS15" s="456"/>
      <c r="UUT15" s="456"/>
      <c r="UUU15" s="456"/>
      <c r="UUV15" s="456"/>
      <c r="UUW15" s="456"/>
      <c r="UUX15" s="456"/>
      <c r="UUY15" s="456"/>
      <c r="UUZ15" s="456"/>
      <c r="UVA15" s="456"/>
      <c r="UVB15" s="456"/>
      <c r="UVC15" s="456"/>
      <c r="UVD15" s="456"/>
      <c r="UVE15" s="456"/>
      <c r="UVF15" s="456"/>
      <c r="UVG15" s="456"/>
      <c r="UVH15" s="456"/>
      <c r="UVI15" s="456"/>
      <c r="UVJ15" s="456"/>
      <c r="UVK15" s="456"/>
      <c r="UVL15" s="456"/>
      <c r="UVM15" s="456"/>
      <c r="UVN15" s="456"/>
      <c r="UVO15" s="456"/>
      <c r="UVP15" s="456"/>
      <c r="UVQ15" s="456"/>
      <c r="UVR15" s="456"/>
      <c r="UVS15" s="456"/>
      <c r="UVT15" s="456"/>
      <c r="UVU15" s="456"/>
      <c r="UVV15" s="456"/>
      <c r="UVW15" s="456"/>
      <c r="UVX15" s="456"/>
      <c r="UVY15" s="456"/>
      <c r="UVZ15" s="456"/>
      <c r="UWA15" s="456"/>
      <c r="UWB15" s="456"/>
      <c r="UWC15" s="456"/>
      <c r="UWD15" s="456"/>
      <c r="UWE15" s="456"/>
      <c r="UWF15" s="456"/>
      <c r="UWG15" s="456"/>
      <c r="UWH15" s="456"/>
      <c r="UWI15" s="456"/>
      <c r="UWJ15" s="456"/>
      <c r="UWK15" s="456"/>
      <c r="UWL15" s="456"/>
      <c r="UWM15" s="456"/>
      <c r="UWN15" s="456"/>
      <c r="UWO15" s="456"/>
      <c r="UWP15" s="456"/>
      <c r="UWQ15" s="456"/>
      <c r="UWR15" s="456"/>
      <c r="UWS15" s="456"/>
      <c r="UWT15" s="456"/>
      <c r="UWU15" s="456"/>
      <c r="UWV15" s="456"/>
      <c r="UWW15" s="456"/>
      <c r="UWX15" s="456"/>
      <c r="UWY15" s="456"/>
      <c r="UWZ15" s="456"/>
      <c r="UXA15" s="456"/>
      <c r="UXB15" s="456"/>
      <c r="UXC15" s="456"/>
      <c r="UXD15" s="456"/>
      <c r="UXE15" s="456"/>
      <c r="UXF15" s="456"/>
      <c r="UXG15" s="456"/>
      <c r="UXH15" s="456"/>
      <c r="UXI15" s="456"/>
      <c r="UXJ15" s="456"/>
      <c r="UXK15" s="456"/>
      <c r="UXL15" s="456"/>
      <c r="UXM15" s="456"/>
      <c r="UXN15" s="456"/>
      <c r="UXO15" s="456"/>
      <c r="UXP15" s="456"/>
      <c r="UXQ15" s="456"/>
      <c r="UXR15" s="456"/>
      <c r="UXS15" s="456"/>
      <c r="UXT15" s="456"/>
      <c r="UXU15" s="456"/>
      <c r="UXV15" s="456"/>
      <c r="UXW15" s="456"/>
      <c r="UXX15" s="456"/>
      <c r="UXY15" s="456"/>
      <c r="UXZ15" s="456"/>
      <c r="UYA15" s="456"/>
      <c r="UYB15" s="456"/>
      <c r="UYC15" s="456"/>
      <c r="UYD15" s="456"/>
      <c r="UYE15" s="456"/>
      <c r="UYF15" s="456"/>
      <c r="UYG15" s="456"/>
      <c r="UYH15" s="456"/>
      <c r="UYI15" s="456"/>
      <c r="UYJ15" s="456"/>
      <c r="UYK15" s="456"/>
      <c r="UYL15" s="456"/>
      <c r="UYM15" s="456"/>
      <c r="UYN15" s="456"/>
      <c r="UYO15" s="456"/>
      <c r="UYP15" s="456"/>
      <c r="UYQ15" s="456"/>
      <c r="UYR15" s="456"/>
      <c r="UYS15" s="456"/>
      <c r="UYT15" s="456"/>
      <c r="UYU15" s="456"/>
      <c r="UYV15" s="456"/>
      <c r="UYW15" s="456"/>
      <c r="UYX15" s="456"/>
      <c r="UYY15" s="456"/>
      <c r="UYZ15" s="456"/>
      <c r="UZA15" s="456"/>
      <c r="UZB15" s="456"/>
      <c r="UZC15" s="456"/>
      <c r="UZD15" s="456"/>
      <c r="UZE15" s="456"/>
      <c r="UZF15" s="456"/>
      <c r="UZG15" s="456"/>
      <c r="UZH15" s="456"/>
      <c r="UZI15" s="456"/>
      <c r="UZJ15" s="456"/>
      <c r="UZK15" s="456"/>
      <c r="UZL15" s="456"/>
      <c r="UZM15" s="456"/>
      <c r="UZN15" s="456"/>
      <c r="UZO15" s="456"/>
      <c r="UZP15" s="456"/>
      <c r="UZQ15" s="456"/>
      <c r="UZR15" s="456"/>
      <c r="UZS15" s="456"/>
      <c r="UZT15" s="456"/>
      <c r="UZU15" s="456"/>
      <c r="UZV15" s="456"/>
      <c r="UZW15" s="456"/>
      <c r="UZX15" s="456"/>
      <c r="UZY15" s="456"/>
      <c r="UZZ15" s="456"/>
      <c r="VAA15" s="456"/>
      <c r="VAB15" s="456"/>
      <c r="VAC15" s="456"/>
      <c r="VAD15" s="456"/>
      <c r="VAE15" s="456"/>
      <c r="VAF15" s="456"/>
      <c r="VAG15" s="456"/>
      <c r="VAH15" s="456"/>
      <c r="VAI15" s="456"/>
      <c r="VAJ15" s="456"/>
      <c r="VAK15" s="456"/>
      <c r="VAL15" s="456"/>
      <c r="VAM15" s="456"/>
      <c r="VAN15" s="456"/>
      <c r="VAO15" s="456"/>
      <c r="VAP15" s="456"/>
      <c r="VAQ15" s="456"/>
      <c r="VAR15" s="456"/>
      <c r="VAS15" s="456"/>
      <c r="VAT15" s="456"/>
      <c r="VAU15" s="456"/>
      <c r="VAV15" s="456"/>
      <c r="VAW15" s="456"/>
      <c r="VAX15" s="456"/>
      <c r="VAY15" s="456"/>
      <c r="VAZ15" s="456"/>
      <c r="VBA15" s="456"/>
      <c r="VBB15" s="456"/>
      <c r="VBC15" s="456"/>
      <c r="VBD15" s="456"/>
      <c r="VBE15" s="456"/>
      <c r="VBF15" s="456"/>
      <c r="VBG15" s="456"/>
      <c r="VBH15" s="456"/>
      <c r="VBI15" s="456"/>
      <c r="VBJ15" s="456"/>
      <c r="VBK15" s="456"/>
      <c r="VBL15" s="456"/>
      <c r="VBM15" s="456"/>
      <c r="VBN15" s="456"/>
      <c r="VBO15" s="456"/>
      <c r="VBP15" s="456"/>
      <c r="VBQ15" s="456"/>
      <c r="VBR15" s="456"/>
      <c r="VBS15" s="456"/>
      <c r="VBT15" s="456"/>
      <c r="VBU15" s="456"/>
      <c r="VBV15" s="456"/>
      <c r="VBW15" s="456"/>
      <c r="VBX15" s="456"/>
      <c r="VBY15" s="456"/>
      <c r="VBZ15" s="456"/>
      <c r="VCA15" s="456"/>
      <c r="VCB15" s="456"/>
      <c r="VCC15" s="456"/>
      <c r="VCD15" s="456"/>
      <c r="VCE15" s="456"/>
      <c r="VCF15" s="456"/>
      <c r="VCG15" s="456"/>
      <c r="VCH15" s="456"/>
      <c r="VCI15" s="456"/>
      <c r="VCJ15" s="456"/>
      <c r="VCK15" s="456"/>
      <c r="VCL15" s="456"/>
      <c r="VCM15" s="456"/>
      <c r="VCN15" s="456"/>
      <c r="VCO15" s="456"/>
      <c r="VCP15" s="456"/>
      <c r="VCQ15" s="456"/>
      <c r="VCR15" s="456"/>
      <c r="VCS15" s="456"/>
      <c r="VCT15" s="456"/>
      <c r="VCU15" s="456"/>
      <c r="VCV15" s="456"/>
      <c r="VCW15" s="456"/>
      <c r="VCX15" s="456"/>
      <c r="VCY15" s="456"/>
      <c r="VCZ15" s="456"/>
      <c r="VDA15" s="456"/>
      <c r="VDB15" s="456"/>
      <c r="VDC15" s="456"/>
      <c r="VDD15" s="456"/>
      <c r="VDE15" s="456"/>
      <c r="VDF15" s="456"/>
      <c r="VDG15" s="456"/>
      <c r="VDH15" s="456"/>
      <c r="VDI15" s="456"/>
      <c r="VDJ15" s="456"/>
      <c r="VDK15" s="456"/>
      <c r="VDL15" s="456"/>
      <c r="VDM15" s="456"/>
      <c r="VDN15" s="456"/>
      <c r="VDO15" s="456"/>
      <c r="VDP15" s="456"/>
      <c r="VDQ15" s="456"/>
      <c r="VDR15" s="456"/>
      <c r="VDS15" s="456"/>
      <c r="VDT15" s="456"/>
      <c r="VDU15" s="456"/>
      <c r="VDV15" s="456"/>
      <c r="VDW15" s="456"/>
      <c r="VDX15" s="456"/>
      <c r="VDY15" s="456"/>
      <c r="VDZ15" s="456"/>
      <c r="VEA15" s="456"/>
      <c r="VEB15" s="456"/>
      <c r="VEC15" s="456"/>
      <c r="VED15" s="456"/>
      <c r="VEE15" s="456"/>
      <c r="VEF15" s="456"/>
      <c r="VEG15" s="456"/>
      <c r="VEH15" s="456"/>
      <c r="VEI15" s="456"/>
      <c r="VEJ15" s="456"/>
      <c r="VEK15" s="456"/>
      <c r="VEL15" s="456"/>
      <c r="VEM15" s="456"/>
      <c r="VEN15" s="456"/>
      <c r="VEO15" s="456"/>
      <c r="VEP15" s="456"/>
      <c r="VEQ15" s="456"/>
      <c r="VER15" s="456"/>
      <c r="VES15" s="456"/>
      <c r="VET15" s="456"/>
      <c r="VEU15" s="456"/>
      <c r="VEV15" s="456"/>
      <c r="VEW15" s="456"/>
      <c r="VEX15" s="456"/>
      <c r="VEY15" s="456"/>
      <c r="VEZ15" s="456"/>
      <c r="VFA15" s="456"/>
      <c r="VFB15" s="456"/>
      <c r="VFC15" s="456"/>
      <c r="VFD15" s="456"/>
      <c r="VFE15" s="456"/>
      <c r="VFF15" s="456"/>
      <c r="VFG15" s="456"/>
      <c r="VFH15" s="456"/>
      <c r="VFI15" s="456"/>
      <c r="VFJ15" s="456"/>
      <c r="VFK15" s="456"/>
      <c r="VFL15" s="456"/>
      <c r="VFM15" s="456"/>
      <c r="VFN15" s="456"/>
      <c r="VFO15" s="456"/>
      <c r="VFP15" s="456"/>
      <c r="VFQ15" s="456"/>
      <c r="VFR15" s="456"/>
      <c r="VFS15" s="456"/>
      <c r="VFT15" s="456"/>
      <c r="VFU15" s="456"/>
      <c r="VFV15" s="456"/>
      <c r="VFW15" s="456"/>
      <c r="VFX15" s="456"/>
      <c r="VFY15" s="456"/>
      <c r="VFZ15" s="456"/>
      <c r="VGA15" s="456"/>
      <c r="VGB15" s="456"/>
      <c r="VGC15" s="456"/>
      <c r="VGD15" s="456"/>
      <c r="VGE15" s="456"/>
      <c r="VGF15" s="456"/>
      <c r="VGG15" s="456"/>
      <c r="VGH15" s="456"/>
      <c r="VGI15" s="456"/>
      <c r="VGJ15" s="456"/>
      <c r="VGK15" s="456"/>
      <c r="VGL15" s="456"/>
      <c r="VGM15" s="456"/>
      <c r="VGN15" s="456"/>
      <c r="VGO15" s="456"/>
      <c r="VGP15" s="456"/>
      <c r="VGQ15" s="456"/>
      <c r="VGR15" s="456"/>
      <c r="VGS15" s="456"/>
      <c r="VGT15" s="456"/>
      <c r="VGU15" s="456"/>
      <c r="VGV15" s="456"/>
      <c r="VGW15" s="456"/>
      <c r="VGX15" s="456"/>
      <c r="VGY15" s="456"/>
      <c r="VGZ15" s="456"/>
      <c r="VHA15" s="456"/>
      <c r="VHB15" s="456"/>
      <c r="VHC15" s="456"/>
      <c r="VHD15" s="456"/>
      <c r="VHE15" s="456"/>
      <c r="VHF15" s="456"/>
      <c r="VHG15" s="456"/>
      <c r="VHH15" s="456"/>
      <c r="VHI15" s="456"/>
      <c r="VHJ15" s="456"/>
      <c r="VHK15" s="456"/>
      <c r="VHL15" s="456"/>
      <c r="VHM15" s="456"/>
      <c r="VHN15" s="456"/>
      <c r="VHO15" s="456"/>
      <c r="VHP15" s="456"/>
      <c r="VHQ15" s="456"/>
      <c r="VHR15" s="456"/>
      <c r="VHS15" s="456"/>
      <c r="VHT15" s="456"/>
      <c r="VHU15" s="456"/>
      <c r="VHV15" s="456"/>
      <c r="VHW15" s="456"/>
      <c r="VHX15" s="456"/>
      <c r="VHY15" s="456"/>
      <c r="VHZ15" s="456"/>
      <c r="VIA15" s="456"/>
      <c r="VIB15" s="456"/>
      <c r="VIC15" s="456"/>
      <c r="VID15" s="456"/>
      <c r="VIE15" s="456"/>
      <c r="VIF15" s="456"/>
      <c r="VIG15" s="456"/>
      <c r="VIH15" s="456"/>
      <c r="VII15" s="456"/>
      <c r="VIJ15" s="456"/>
      <c r="VIK15" s="456"/>
      <c r="VIL15" s="456"/>
      <c r="VIM15" s="456"/>
      <c r="VIN15" s="456"/>
      <c r="VIO15" s="456"/>
      <c r="VIP15" s="456"/>
      <c r="VIQ15" s="456"/>
      <c r="VIR15" s="456"/>
      <c r="VIS15" s="456"/>
      <c r="VIT15" s="456"/>
      <c r="VIU15" s="456"/>
      <c r="VIV15" s="456"/>
      <c r="VIW15" s="456"/>
      <c r="VIX15" s="456"/>
      <c r="VIY15" s="456"/>
      <c r="VIZ15" s="456"/>
      <c r="VJA15" s="456"/>
      <c r="VJB15" s="456"/>
      <c r="VJC15" s="456"/>
      <c r="VJD15" s="456"/>
      <c r="VJE15" s="456"/>
      <c r="VJF15" s="456"/>
      <c r="VJG15" s="456"/>
      <c r="VJH15" s="456"/>
      <c r="VJI15" s="456"/>
      <c r="VJJ15" s="456"/>
      <c r="VJK15" s="456"/>
      <c r="VJL15" s="456"/>
      <c r="VJM15" s="456"/>
      <c r="VJN15" s="456"/>
      <c r="VJO15" s="456"/>
      <c r="VJP15" s="456"/>
      <c r="VJQ15" s="456"/>
      <c r="VJR15" s="456"/>
      <c r="VJS15" s="456"/>
      <c r="VJT15" s="456"/>
      <c r="VJU15" s="456"/>
      <c r="VJV15" s="456"/>
      <c r="VJW15" s="456"/>
      <c r="VJX15" s="456"/>
      <c r="VJY15" s="456"/>
      <c r="VJZ15" s="456"/>
      <c r="VKA15" s="456"/>
      <c r="VKB15" s="456"/>
      <c r="VKC15" s="456"/>
      <c r="VKD15" s="456"/>
      <c r="VKE15" s="456"/>
      <c r="VKF15" s="456"/>
      <c r="VKG15" s="456"/>
      <c r="VKH15" s="456"/>
      <c r="VKI15" s="456"/>
      <c r="VKJ15" s="456"/>
      <c r="VKK15" s="456"/>
      <c r="VKL15" s="456"/>
      <c r="VKM15" s="456"/>
      <c r="VKN15" s="456"/>
      <c r="VKO15" s="456"/>
      <c r="VKP15" s="456"/>
      <c r="VKQ15" s="456"/>
      <c r="VKR15" s="456"/>
      <c r="VKS15" s="456"/>
      <c r="VKT15" s="456"/>
      <c r="VKU15" s="456"/>
      <c r="VKV15" s="456"/>
      <c r="VKW15" s="456"/>
      <c r="VKX15" s="456"/>
      <c r="VKY15" s="456"/>
      <c r="VKZ15" s="456"/>
      <c r="VLA15" s="456"/>
      <c r="VLB15" s="456"/>
      <c r="VLC15" s="456"/>
      <c r="VLD15" s="456"/>
      <c r="VLE15" s="456"/>
      <c r="VLF15" s="456"/>
      <c r="VLG15" s="456"/>
      <c r="VLH15" s="456"/>
      <c r="VLI15" s="456"/>
      <c r="VLJ15" s="456"/>
      <c r="VLK15" s="456"/>
      <c r="VLL15" s="456"/>
      <c r="VLM15" s="456"/>
      <c r="VLN15" s="456"/>
      <c r="VLO15" s="456"/>
      <c r="VLP15" s="456"/>
      <c r="VLQ15" s="456"/>
      <c r="VLR15" s="456"/>
      <c r="VLS15" s="456"/>
      <c r="VLT15" s="456"/>
      <c r="VLU15" s="456"/>
      <c r="VLV15" s="456"/>
      <c r="VLW15" s="456"/>
      <c r="VLX15" s="456"/>
      <c r="VLY15" s="456"/>
      <c r="VLZ15" s="456"/>
      <c r="VMA15" s="456"/>
      <c r="VMB15" s="456"/>
      <c r="VMC15" s="456"/>
      <c r="VMD15" s="456"/>
      <c r="VME15" s="456"/>
      <c r="VMF15" s="456"/>
      <c r="VMG15" s="456"/>
      <c r="VMH15" s="456"/>
      <c r="VMI15" s="456"/>
      <c r="VMJ15" s="456"/>
      <c r="VMK15" s="456"/>
      <c r="VML15" s="456"/>
      <c r="VMM15" s="456"/>
      <c r="VMN15" s="456"/>
      <c r="VMO15" s="456"/>
      <c r="VMP15" s="456"/>
      <c r="VMQ15" s="456"/>
      <c r="VMR15" s="456"/>
      <c r="VMS15" s="456"/>
      <c r="VMT15" s="456"/>
      <c r="VMU15" s="456"/>
      <c r="VMV15" s="456"/>
      <c r="VMW15" s="456"/>
      <c r="VMX15" s="456"/>
      <c r="VMY15" s="456"/>
      <c r="VMZ15" s="456"/>
      <c r="VNA15" s="456"/>
      <c r="VNB15" s="456"/>
      <c r="VNC15" s="456"/>
      <c r="VND15" s="456"/>
      <c r="VNE15" s="456"/>
      <c r="VNF15" s="456"/>
      <c r="VNG15" s="456"/>
      <c r="VNH15" s="456"/>
      <c r="VNI15" s="456"/>
      <c r="VNJ15" s="456"/>
      <c r="VNK15" s="456"/>
      <c r="VNL15" s="456"/>
      <c r="VNM15" s="456"/>
      <c r="VNN15" s="456"/>
      <c r="VNO15" s="456"/>
      <c r="VNP15" s="456"/>
      <c r="VNQ15" s="456"/>
      <c r="VNR15" s="456"/>
      <c r="VNS15" s="456"/>
      <c r="VNT15" s="456"/>
      <c r="VNU15" s="456"/>
      <c r="VNV15" s="456"/>
      <c r="VNW15" s="456"/>
      <c r="VNX15" s="456"/>
      <c r="VNY15" s="456"/>
      <c r="VNZ15" s="456"/>
      <c r="VOA15" s="456"/>
      <c r="VOB15" s="456"/>
      <c r="VOC15" s="456"/>
      <c r="VOD15" s="456"/>
      <c r="VOE15" s="456"/>
      <c r="VOF15" s="456"/>
      <c r="VOG15" s="456"/>
      <c r="VOH15" s="456"/>
      <c r="VOI15" s="456"/>
      <c r="VOJ15" s="456"/>
      <c r="VOK15" s="456"/>
      <c r="VOL15" s="456"/>
      <c r="VOM15" s="456"/>
      <c r="VON15" s="456"/>
      <c r="VOO15" s="456"/>
      <c r="VOP15" s="456"/>
      <c r="VOQ15" s="456"/>
      <c r="VOR15" s="456"/>
      <c r="VOS15" s="456"/>
      <c r="VOT15" s="456"/>
      <c r="VOU15" s="456"/>
      <c r="VOV15" s="456"/>
      <c r="VOW15" s="456"/>
      <c r="VOX15" s="456"/>
      <c r="VOY15" s="456"/>
      <c r="VOZ15" s="456"/>
      <c r="VPA15" s="456"/>
      <c r="VPB15" s="456"/>
      <c r="VPC15" s="456"/>
      <c r="VPD15" s="456"/>
      <c r="VPE15" s="456"/>
      <c r="VPF15" s="456"/>
      <c r="VPG15" s="456"/>
      <c r="VPH15" s="456"/>
      <c r="VPI15" s="456"/>
      <c r="VPJ15" s="456"/>
      <c r="VPK15" s="456"/>
      <c r="VPL15" s="456"/>
      <c r="VPM15" s="456"/>
      <c r="VPN15" s="456"/>
      <c r="VPO15" s="456"/>
      <c r="VPP15" s="456"/>
      <c r="VPQ15" s="456"/>
      <c r="VPR15" s="456"/>
      <c r="VPS15" s="456"/>
      <c r="VPT15" s="456"/>
      <c r="VPU15" s="456"/>
      <c r="VPV15" s="456"/>
      <c r="VPW15" s="456"/>
      <c r="VPX15" s="456"/>
      <c r="VPY15" s="456"/>
      <c r="VPZ15" s="456"/>
      <c r="VQA15" s="456"/>
      <c r="VQB15" s="456"/>
      <c r="VQC15" s="456"/>
      <c r="VQD15" s="456"/>
      <c r="VQE15" s="456"/>
      <c r="VQF15" s="456"/>
      <c r="VQG15" s="456"/>
      <c r="VQH15" s="456"/>
      <c r="VQI15" s="456"/>
      <c r="VQJ15" s="456"/>
      <c r="VQK15" s="456"/>
      <c r="VQL15" s="456"/>
      <c r="VQM15" s="456"/>
      <c r="VQN15" s="456"/>
      <c r="VQO15" s="456"/>
      <c r="VQP15" s="456"/>
      <c r="VQQ15" s="456"/>
      <c r="VQR15" s="456"/>
      <c r="VQS15" s="456"/>
      <c r="VQT15" s="456"/>
      <c r="VQU15" s="456"/>
      <c r="VQV15" s="456"/>
      <c r="VQW15" s="456"/>
      <c r="VQX15" s="456"/>
      <c r="VQY15" s="456"/>
      <c r="VQZ15" s="456"/>
      <c r="VRA15" s="456"/>
      <c r="VRB15" s="456"/>
      <c r="VRC15" s="456"/>
      <c r="VRD15" s="456"/>
      <c r="VRE15" s="456"/>
      <c r="VRF15" s="456"/>
      <c r="VRG15" s="456"/>
      <c r="VRH15" s="456"/>
      <c r="VRI15" s="456"/>
      <c r="VRJ15" s="456"/>
      <c r="VRK15" s="456"/>
      <c r="VRL15" s="456"/>
      <c r="VRM15" s="456"/>
      <c r="VRN15" s="456"/>
      <c r="VRO15" s="456"/>
      <c r="VRP15" s="456"/>
      <c r="VRQ15" s="456"/>
      <c r="VRR15" s="456"/>
      <c r="VRS15" s="456"/>
      <c r="VRT15" s="456"/>
      <c r="VRU15" s="456"/>
      <c r="VRV15" s="456"/>
      <c r="VRW15" s="456"/>
      <c r="VRX15" s="456"/>
      <c r="VRY15" s="456"/>
      <c r="VRZ15" s="456"/>
      <c r="VSA15" s="456"/>
      <c r="VSB15" s="456"/>
      <c r="VSC15" s="456"/>
      <c r="VSD15" s="456"/>
      <c r="VSE15" s="456"/>
      <c r="VSF15" s="456"/>
      <c r="VSG15" s="456"/>
      <c r="VSH15" s="456"/>
      <c r="VSI15" s="456"/>
      <c r="VSJ15" s="456"/>
      <c r="VSK15" s="456"/>
      <c r="VSL15" s="456"/>
      <c r="VSM15" s="456"/>
      <c r="VSN15" s="456"/>
      <c r="VSO15" s="456"/>
      <c r="VSP15" s="456"/>
      <c r="VSQ15" s="456"/>
      <c r="VSR15" s="456"/>
      <c r="VSS15" s="456"/>
      <c r="VST15" s="456"/>
      <c r="VSU15" s="456"/>
      <c r="VSV15" s="456"/>
      <c r="VSW15" s="456"/>
      <c r="VSX15" s="456"/>
      <c r="VSY15" s="456"/>
      <c r="VSZ15" s="456"/>
      <c r="VTA15" s="456"/>
      <c r="VTB15" s="456"/>
      <c r="VTC15" s="456"/>
      <c r="VTD15" s="456"/>
      <c r="VTE15" s="456"/>
      <c r="VTF15" s="456"/>
      <c r="VTG15" s="456"/>
      <c r="VTH15" s="456"/>
      <c r="VTI15" s="456"/>
      <c r="VTJ15" s="456"/>
      <c r="VTK15" s="456"/>
      <c r="VTL15" s="456"/>
      <c r="VTM15" s="456"/>
      <c r="VTN15" s="456"/>
      <c r="VTO15" s="456"/>
      <c r="VTP15" s="456"/>
      <c r="VTQ15" s="456"/>
      <c r="VTR15" s="456"/>
      <c r="VTS15" s="456"/>
      <c r="VTT15" s="456"/>
      <c r="VTU15" s="456"/>
      <c r="VTV15" s="456"/>
      <c r="VTW15" s="456"/>
      <c r="VTX15" s="456"/>
      <c r="VTY15" s="456"/>
      <c r="VTZ15" s="456"/>
      <c r="VUA15" s="456"/>
      <c r="VUB15" s="456"/>
      <c r="VUC15" s="456"/>
      <c r="VUD15" s="456"/>
      <c r="VUE15" s="456"/>
      <c r="VUF15" s="456"/>
      <c r="VUG15" s="456"/>
      <c r="VUH15" s="456"/>
      <c r="VUI15" s="456"/>
      <c r="VUJ15" s="456"/>
      <c r="VUK15" s="456"/>
      <c r="VUL15" s="456"/>
      <c r="VUM15" s="456"/>
      <c r="VUN15" s="456"/>
      <c r="VUO15" s="456"/>
      <c r="VUP15" s="456"/>
      <c r="VUQ15" s="456"/>
      <c r="VUR15" s="456"/>
      <c r="VUS15" s="456"/>
      <c r="VUT15" s="456"/>
      <c r="VUU15" s="456"/>
      <c r="VUV15" s="456"/>
      <c r="VUW15" s="456"/>
      <c r="VUX15" s="456"/>
      <c r="VUY15" s="456"/>
      <c r="VUZ15" s="456"/>
      <c r="VVA15" s="456"/>
      <c r="VVB15" s="456"/>
      <c r="VVC15" s="456"/>
      <c r="VVD15" s="456"/>
      <c r="VVE15" s="456"/>
      <c r="VVF15" s="456"/>
      <c r="VVG15" s="456"/>
      <c r="VVH15" s="456"/>
      <c r="VVI15" s="456"/>
      <c r="VVJ15" s="456"/>
      <c r="VVK15" s="456"/>
      <c r="VVL15" s="456"/>
      <c r="VVM15" s="456"/>
      <c r="VVN15" s="456"/>
      <c r="VVO15" s="456"/>
      <c r="VVP15" s="456"/>
      <c r="VVQ15" s="456"/>
      <c r="VVR15" s="456"/>
      <c r="VVS15" s="456"/>
      <c r="VVT15" s="456"/>
      <c r="VVU15" s="456"/>
      <c r="VVV15" s="456"/>
      <c r="VVW15" s="456"/>
      <c r="VVX15" s="456"/>
      <c r="VVY15" s="456"/>
      <c r="VVZ15" s="456"/>
      <c r="VWA15" s="456"/>
      <c r="VWB15" s="456"/>
      <c r="VWC15" s="456"/>
      <c r="VWD15" s="456"/>
      <c r="VWE15" s="456"/>
      <c r="VWF15" s="456"/>
      <c r="VWG15" s="456"/>
      <c r="VWH15" s="456"/>
      <c r="VWI15" s="456"/>
      <c r="VWJ15" s="456"/>
      <c r="VWK15" s="456"/>
      <c r="VWL15" s="456"/>
      <c r="VWM15" s="456"/>
      <c r="VWN15" s="456"/>
      <c r="VWO15" s="456"/>
      <c r="VWP15" s="456"/>
      <c r="VWQ15" s="456"/>
      <c r="VWR15" s="456"/>
      <c r="VWS15" s="456"/>
      <c r="VWT15" s="456"/>
      <c r="VWU15" s="456"/>
      <c r="VWV15" s="456"/>
      <c r="VWW15" s="456"/>
      <c r="VWX15" s="456"/>
      <c r="VWY15" s="456"/>
      <c r="VWZ15" s="456"/>
      <c r="VXA15" s="456"/>
      <c r="VXB15" s="456"/>
      <c r="VXC15" s="456"/>
      <c r="VXD15" s="456"/>
      <c r="VXE15" s="456"/>
      <c r="VXF15" s="456"/>
      <c r="VXG15" s="456"/>
      <c r="VXH15" s="456"/>
      <c r="VXI15" s="456"/>
      <c r="VXJ15" s="456"/>
      <c r="VXK15" s="456"/>
      <c r="VXL15" s="456"/>
      <c r="VXM15" s="456"/>
      <c r="VXN15" s="456"/>
      <c r="VXO15" s="456"/>
      <c r="VXP15" s="456"/>
      <c r="VXQ15" s="456"/>
      <c r="VXR15" s="456"/>
      <c r="VXS15" s="456"/>
      <c r="VXT15" s="456"/>
      <c r="VXU15" s="456"/>
      <c r="VXV15" s="456"/>
      <c r="VXW15" s="456"/>
      <c r="VXX15" s="456"/>
      <c r="VXY15" s="456"/>
      <c r="VXZ15" s="456"/>
      <c r="VYA15" s="456"/>
      <c r="VYB15" s="456"/>
      <c r="VYC15" s="456"/>
      <c r="VYD15" s="456"/>
      <c r="VYE15" s="456"/>
      <c r="VYF15" s="456"/>
      <c r="VYG15" s="456"/>
      <c r="VYH15" s="456"/>
      <c r="VYI15" s="456"/>
      <c r="VYJ15" s="456"/>
      <c r="VYK15" s="456"/>
      <c r="VYL15" s="456"/>
      <c r="VYM15" s="456"/>
      <c r="VYN15" s="456"/>
      <c r="VYO15" s="456"/>
      <c r="VYP15" s="456"/>
      <c r="VYQ15" s="456"/>
      <c r="VYR15" s="456"/>
      <c r="VYS15" s="456"/>
      <c r="VYT15" s="456"/>
      <c r="VYU15" s="456"/>
      <c r="VYV15" s="456"/>
      <c r="VYW15" s="456"/>
      <c r="VYX15" s="456"/>
      <c r="VYY15" s="456"/>
      <c r="VYZ15" s="456"/>
      <c r="VZA15" s="456"/>
      <c r="VZB15" s="456"/>
      <c r="VZC15" s="456"/>
      <c r="VZD15" s="456"/>
      <c r="VZE15" s="456"/>
      <c r="VZF15" s="456"/>
      <c r="VZG15" s="456"/>
      <c r="VZH15" s="456"/>
      <c r="VZI15" s="456"/>
      <c r="VZJ15" s="456"/>
      <c r="VZK15" s="456"/>
      <c r="VZL15" s="456"/>
      <c r="VZM15" s="456"/>
      <c r="VZN15" s="456"/>
      <c r="VZO15" s="456"/>
      <c r="VZP15" s="456"/>
      <c r="VZQ15" s="456"/>
      <c r="VZR15" s="456"/>
      <c r="VZS15" s="456"/>
      <c r="VZT15" s="456"/>
      <c r="VZU15" s="456"/>
      <c r="VZV15" s="456"/>
      <c r="VZW15" s="456"/>
      <c r="VZX15" s="456"/>
      <c r="VZY15" s="456"/>
      <c r="VZZ15" s="456"/>
      <c r="WAA15" s="456"/>
      <c r="WAB15" s="456"/>
      <c r="WAC15" s="456"/>
      <c r="WAD15" s="456"/>
      <c r="WAE15" s="456"/>
      <c r="WAF15" s="456"/>
      <c r="WAG15" s="456"/>
      <c r="WAH15" s="456"/>
      <c r="WAI15" s="456"/>
      <c r="WAJ15" s="456"/>
      <c r="WAK15" s="456"/>
      <c r="WAL15" s="456"/>
      <c r="WAM15" s="456"/>
      <c r="WAN15" s="456"/>
      <c r="WAO15" s="456"/>
      <c r="WAP15" s="456"/>
      <c r="WAQ15" s="456"/>
      <c r="WAR15" s="456"/>
      <c r="WAS15" s="456"/>
      <c r="WAT15" s="456"/>
      <c r="WAU15" s="456"/>
      <c r="WAV15" s="456"/>
      <c r="WAW15" s="456"/>
      <c r="WAX15" s="456"/>
      <c r="WAY15" s="456"/>
      <c r="WAZ15" s="456"/>
      <c r="WBA15" s="456"/>
      <c r="WBB15" s="456"/>
      <c r="WBC15" s="456"/>
      <c r="WBD15" s="456"/>
      <c r="WBE15" s="456"/>
      <c r="WBF15" s="456"/>
      <c r="WBG15" s="456"/>
      <c r="WBH15" s="456"/>
      <c r="WBI15" s="456"/>
      <c r="WBJ15" s="456"/>
      <c r="WBK15" s="456"/>
      <c r="WBL15" s="456"/>
      <c r="WBM15" s="456"/>
      <c r="WBN15" s="456"/>
      <c r="WBO15" s="456"/>
      <c r="WBP15" s="456"/>
      <c r="WBQ15" s="456"/>
      <c r="WBR15" s="456"/>
      <c r="WBS15" s="456"/>
      <c r="WBT15" s="456"/>
      <c r="WBU15" s="456"/>
      <c r="WBV15" s="456"/>
      <c r="WBW15" s="456"/>
      <c r="WBX15" s="456"/>
      <c r="WBY15" s="456"/>
      <c r="WBZ15" s="456"/>
      <c r="WCA15" s="456"/>
      <c r="WCB15" s="456"/>
      <c r="WCC15" s="456"/>
      <c r="WCD15" s="456"/>
      <c r="WCE15" s="456"/>
      <c r="WCF15" s="456"/>
      <c r="WCG15" s="456"/>
      <c r="WCH15" s="456"/>
      <c r="WCI15" s="456"/>
      <c r="WCJ15" s="456"/>
      <c r="WCK15" s="456"/>
      <c r="WCL15" s="456"/>
      <c r="WCM15" s="456"/>
      <c r="WCN15" s="456"/>
      <c r="WCO15" s="456"/>
      <c r="WCP15" s="456"/>
      <c r="WCQ15" s="456"/>
      <c r="WCR15" s="456"/>
      <c r="WCS15" s="456"/>
      <c r="WCT15" s="456"/>
      <c r="WCU15" s="456"/>
      <c r="WCV15" s="456"/>
      <c r="WCW15" s="456"/>
      <c r="WCX15" s="456"/>
      <c r="WCY15" s="456"/>
      <c r="WCZ15" s="456"/>
      <c r="WDA15" s="456"/>
      <c r="WDB15" s="456"/>
      <c r="WDC15" s="456"/>
      <c r="WDD15" s="456"/>
      <c r="WDE15" s="456"/>
      <c r="WDF15" s="456"/>
      <c r="WDG15" s="456"/>
      <c r="WDH15" s="456"/>
      <c r="WDI15" s="456"/>
      <c r="WDJ15" s="456"/>
      <c r="WDK15" s="456"/>
      <c r="WDL15" s="456"/>
      <c r="WDM15" s="456"/>
      <c r="WDN15" s="456"/>
      <c r="WDO15" s="456"/>
      <c r="WDP15" s="456"/>
      <c r="WDQ15" s="456"/>
      <c r="WDR15" s="456"/>
      <c r="WDS15" s="456"/>
      <c r="WDT15" s="456"/>
      <c r="WDU15" s="456"/>
      <c r="WDV15" s="456"/>
      <c r="WDW15" s="456"/>
      <c r="WDX15" s="456"/>
      <c r="WDY15" s="456"/>
      <c r="WDZ15" s="456"/>
      <c r="WEA15" s="456"/>
      <c r="WEB15" s="456"/>
      <c r="WEC15" s="456"/>
      <c r="WED15" s="456"/>
      <c r="WEE15" s="456"/>
      <c r="WEF15" s="456"/>
      <c r="WEG15" s="456"/>
      <c r="WEH15" s="456"/>
      <c r="WEI15" s="456"/>
      <c r="WEJ15" s="456"/>
      <c r="WEK15" s="456"/>
      <c r="WEL15" s="456"/>
      <c r="WEM15" s="456"/>
      <c r="WEN15" s="456"/>
      <c r="WEO15" s="456"/>
      <c r="WEP15" s="456"/>
      <c r="WEQ15" s="456"/>
      <c r="WER15" s="456"/>
      <c r="WES15" s="456"/>
      <c r="WET15" s="456"/>
      <c r="WEU15" s="456"/>
      <c r="WEV15" s="456"/>
      <c r="WEW15" s="456"/>
      <c r="WEX15" s="456"/>
      <c r="WEY15" s="456"/>
      <c r="WEZ15" s="456"/>
      <c r="WFA15" s="456"/>
      <c r="WFB15" s="456"/>
      <c r="WFC15" s="456"/>
      <c r="WFD15" s="456"/>
      <c r="WFE15" s="456"/>
      <c r="WFF15" s="456"/>
      <c r="WFG15" s="456"/>
      <c r="WFH15" s="456"/>
      <c r="WFI15" s="456"/>
      <c r="WFJ15" s="456"/>
      <c r="WFK15" s="456"/>
      <c r="WFL15" s="456"/>
      <c r="WFM15" s="456"/>
      <c r="WFN15" s="456"/>
      <c r="WFO15" s="456"/>
      <c r="WFP15" s="456"/>
      <c r="WFQ15" s="456"/>
      <c r="WFR15" s="456"/>
      <c r="WFS15" s="456"/>
      <c r="WFT15" s="456"/>
      <c r="WFU15" s="456"/>
      <c r="WFV15" s="456"/>
      <c r="WFW15" s="456"/>
      <c r="WFX15" s="456"/>
      <c r="WFY15" s="456"/>
      <c r="WFZ15" s="456"/>
      <c r="WGA15" s="456"/>
      <c r="WGB15" s="456"/>
      <c r="WGC15" s="456"/>
      <c r="WGD15" s="456"/>
      <c r="WGE15" s="456"/>
      <c r="WGF15" s="456"/>
      <c r="WGG15" s="456"/>
      <c r="WGH15" s="456"/>
      <c r="WGI15" s="456"/>
      <c r="WGJ15" s="456"/>
      <c r="WGK15" s="456"/>
      <c r="WGL15" s="456"/>
      <c r="WGM15" s="456"/>
      <c r="WGN15" s="456"/>
      <c r="WGO15" s="456"/>
      <c r="WGP15" s="456"/>
      <c r="WGQ15" s="456"/>
      <c r="WGR15" s="456"/>
      <c r="WGS15" s="456"/>
      <c r="WGT15" s="456"/>
      <c r="WGU15" s="456"/>
      <c r="WGV15" s="456"/>
      <c r="WGW15" s="456"/>
      <c r="WGX15" s="456"/>
      <c r="WGY15" s="456"/>
      <c r="WGZ15" s="456"/>
      <c r="WHA15" s="456"/>
      <c r="WHB15" s="456"/>
      <c r="WHC15" s="456"/>
      <c r="WHD15" s="456"/>
      <c r="WHE15" s="456"/>
      <c r="WHF15" s="456"/>
      <c r="WHG15" s="456"/>
      <c r="WHH15" s="456"/>
      <c r="WHI15" s="456"/>
      <c r="WHJ15" s="456"/>
      <c r="WHK15" s="456"/>
      <c r="WHL15" s="456"/>
      <c r="WHM15" s="456"/>
      <c r="WHN15" s="456"/>
      <c r="WHO15" s="456"/>
      <c r="WHP15" s="456"/>
      <c r="WHQ15" s="456"/>
      <c r="WHR15" s="456"/>
      <c r="WHS15" s="456"/>
      <c r="WHT15" s="456"/>
      <c r="WHU15" s="456"/>
      <c r="WHV15" s="456"/>
      <c r="WHW15" s="456"/>
      <c r="WHX15" s="456"/>
      <c r="WHY15" s="456"/>
      <c r="WHZ15" s="456"/>
      <c r="WIA15" s="456"/>
      <c r="WIB15" s="456"/>
      <c r="WIC15" s="456"/>
      <c r="WID15" s="456"/>
      <c r="WIE15" s="456"/>
      <c r="WIF15" s="456"/>
      <c r="WIG15" s="456"/>
      <c r="WIH15" s="456"/>
      <c r="WII15" s="456"/>
      <c r="WIJ15" s="456"/>
      <c r="WIK15" s="456"/>
      <c r="WIL15" s="456"/>
      <c r="WIM15" s="456"/>
      <c r="WIN15" s="456"/>
      <c r="WIO15" s="456"/>
      <c r="WIP15" s="456"/>
      <c r="WIQ15" s="456"/>
      <c r="WIR15" s="456"/>
      <c r="WIS15" s="456"/>
      <c r="WIT15" s="456"/>
      <c r="WIU15" s="456"/>
      <c r="WIV15" s="456"/>
      <c r="WIW15" s="456"/>
      <c r="WIX15" s="456"/>
      <c r="WIY15" s="456"/>
      <c r="WIZ15" s="456"/>
      <c r="WJA15" s="456"/>
      <c r="WJB15" s="456"/>
      <c r="WJC15" s="456"/>
      <c r="WJD15" s="456"/>
      <c r="WJE15" s="456"/>
      <c r="WJF15" s="456"/>
      <c r="WJG15" s="456"/>
      <c r="WJH15" s="456"/>
      <c r="WJI15" s="456"/>
      <c r="WJJ15" s="456"/>
      <c r="WJK15" s="456"/>
      <c r="WJL15" s="456"/>
      <c r="WJM15" s="456"/>
      <c r="WJN15" s="456"/>
      <c r="WJO15" s="456"/>
      <c r="WJP15" s="456"/>
      <c r="WJQ15" s="456"/>
      <c r="WJR15" s="456"/>
      <c r="WJS15" s="456"/>
      <c r="WJT15" s="456"/>
      <c r="WJU15" s="456"/>
      <c r="WJV15" s="456"/>
      <c r="WJW15" s="456"/>
      <c r="WJX15" s="456"/>
      <c r="WJY15" s="456"/>
      <c r="WJZ15" s="456"/>
      <c r="WKA15" s="456"/>
      <c r="WKB15" s="456"/>
      <c r="WKC15" s="456"/>
      <c r="WKD15" s="456"/>
      <c r="WKE15" s="456"/>
      <c r="WKF15" s="456"/>
      <c r="WKG15" s="456"/>
      <c r="WKH15" s="456"/>
      <c r="WKI15" s="456"/>
      <c r="WKJ15" s="456"/>
      <c r="WKK15" s="456"/>
      <c r="WKL15" s="456"/>
      <c r="WKM15" s="456"/>
      <c r="WKN15" s="456"/>
      <c r="WKO15" s="456"/>
      <c r="WKP15" s="456"/>
      <c r="WKQ15" s="456"/>
      <c r="WKR15" s="456"/>
      <c r="WKS15" s="456"/>
      <c r="WKT15" s="456"/>
      <c r="WKU15" s="456"/>
      <c r="WKV15" s="456"/>
      <c r="WKW15" s="456"/>
      <c r="WKX15" s="456"/>
      <c r="WKY15" s="456"/>
      <c r="WKZ15" s="456"/>
      <c r="WLA15" s="456"/>
      <c r="WLB15" s="456"/>
      <c r="WLC15" s="456"/>
      <c r="WLD15" s="456"/>
      <c r="WLE15" s="456"/>
      <c r="WLF15" s="456"/>
      <c r="WLG15" s="456"/>
      <c r="WLH15" s="456"/>
      <c r="WLI15" s="456"/>
      <c r="WLJ15" s="456"/>
      <c r="WLK15" s="456"/>
      <c r="WLL15" s="456"/>
      <c r="WLM15" s="456"/>
      <c r="WLN15" s="456"/>
      <c r="WLO15" s="456"/>
      <c r="WLP15" s="456"/>
      <c r="WLQ15" s="456"/>
      <c r="WLR15" s="456"/>
      <c r="WLS15" s="456"/>
      <c r="WLT15" s="456"/>
      <c r="WLU15" s="456"/>
      <c r="WLV15" s="456"/>
      <c r="WLW15" s="456"/>
      <c r="WLX15" s="456"/>
      <c r="WLY15" s="456"/>
      <c r="WLZ15" s="456"/>
      <c r="WMA15" s="456"/>
      <c r="WMB15" s="456"/>
      <c r="WMC15" s="456"/>
      <c r="WMD15" s="456"/>
      <c r="WME15" s="456"/>
      <c r="WMF15" s="456"/>
      <c r="WMG15" s="456"/>
      <c r="WMH15" s="456"/>
      <c r="WMI15" s="456"/>
      <c r="WMJ15" s="456"/>
      <c r="WMK15" s="456"/>
      <c r="WML15" s="456"/>
      <c r="WMM15" s="456"/>
      <c r="WMN15" s="456"/>
      <c r="WMO15" s="456"/>
      <c r="WMP15" s="456"/>
      <c r="WMQ15" s="456"/>
      <c r="WMR15" s="456"/>
      <c r="WMS15" s="456"/>
      <c r="WMT15" s="456"/>
      <c r="WMU15" s="456"/>
      <c r="WMV15" s="456"/>
      <c r="WMW15" s="456"/>
      <c r="WMX15" s="456"/>
      <c r="WMY15" s="456"/>
      <c r="WMZ15" s="456"/>
      <c r="WNA15" s="456"/>
      <c r="WNB15" s="456"/>
      <c r="WNC15" s="456"/>
      <c r="WND15" s="456"/>
      <c r="WNE15" s="456"/>
      <c r="WNF15" s="456"/>
      <c r="WNG15" s="456"/>
      <c r="WNH15" s="456"/>
      <c r="WNI15" s="456"/>
      <c r="WNJ15" s="456"/>
      <c r="WNK15" s="456"/>
      <c r="WNL15" s="456"/>
      <c r="WNM15" s="456"/>
      <c r="WNN15" s="456"/>
      <c r="WNO15" s="456"/>
      <c r="WNP15" s="456"/>
      <c r="WNQ15" s="456"/>
      <c r="WNR15" s="456"/>
      <c r="WNS15" s="456"/>
      <c r="WNT15" s="456"/>
      <c r="WNU15" s="456"/>
      <c r="WNV15" s="456"/>
      <c r="WNW15" s="456"/>
      <c r="WNX15" s="456"/>
      <c r="WNY15" s="456"/>
      <c r="WNZ15" s="456"/>
      <c r="WOA15" s="456"/>
      <c r="WOB15" s="456"/>
      <c r="WOC15" s="456"/>
      <c r="WOD15" s="456"/>
      <c r="WOE15" s="456"/>
      <c r="WOF15" s="456"/>
      <c r="WOG15" s="456"/>
      <c r="WOH15" s="456"/>
      <c r="WOI15" s="456"/>
      <c r="WOJ15" s="456"/>
      <c r="WOK15" s="456"/>
      <c r="WOL15" s="456"/>
      <c r="WOM15" s="456"/>
      <c r="WON15" s="456"/>
      <c r="WOO15" s="456"/>
      <c r="WOP15" s="456"/>
      <c r="WOQ15" s="456"/>
      <c r="WOR15" s="456"/>
      <c r="WOS15" s="456"/>
      <c r="WOT15" s="456"/>
      <c r="WOU15" s="456"/>
      <c r="WOV15" s="456"/>
      <c r="WOW15" s="456"/>
      <c r="WOX15" s="456"/>
      <c r="WOY15" s="456"/>
      <c r="WOZ15" s="456"/>
      <c r="WPA15" s="456"/>
      <c r="WPB15" s="456"/>
      <c r="WPC15" s="456"/>
      <c r="WPD15" s="456"/>
      <c r="WPE15" s="456"/>
      <c r="WPF15" s="456"/>
      <c r="WPG15" s="456"/>
      <c r="WPH15" s="456"/>
      <c r="WPI15" s="456"/>
      <c r="WPJ15" s="456"/>
      <c r="WPK15" s="456"/>
      <c r="WPL15" s="456"/>
      <c r="WPM15" s="456"/>
      <c r="WPN15" s="456"/>
      <c r="WPO15" s="456"/>
      <c r="WPP15" s="456"/>
      <c r="WPQ15" s="456"/>
      <c r="WPR15" s="456"/>
      <c r="WPS15" s="456"/>
      <c r="WPT15" s="456"/>
      <c r="WPU15" s="456"/>
      <c r="WPV15" s="456"/>
      <c r="WPW15" s="456"/>
      <c r="WPX15" s="456"/>
      <c r="WPY15" s="456"/>
      <c r="WPZ15" s="456"/>
      <c r="WQA15" s="456"/>
      <c r="WQB15" s="456"/>
      <c r="WQC15" s="456"/>
      <c r="WQD15" s="456"/>
      <c r="WQE15" s="456"/>
      <c r="WQF15" s="456"/>
      <c r="WQG15" s="456"/>
      <c r="WQH15" s="456"/>
      <c r="WQI15" s="456"/>
      <c r="WQJ15" s="456"/>
      <c r="WQK15" s="456"/>
      <c r="WQL15" s="456"/>
      <c r="WQM15" s="456"/>
      <c r="WQN15" s="456"/>
      <c r="WQO15" s="456"/>
      <c r="WQP15" s="456"/>
      <c r="WQQ15" s="456"/>
      <c r="WQR15" s="456"/>
      <c r="WQS15" s="456"/>
      <c r="WQT15" s="456"/>
      <c r="WQU15" s="456"/>
      <c r="WQV15" s="456"/>
      <c r="WQW15" s="456"/>
      <c r="WQX15" s="456"/>
      <c r="WQY15" s="456"/>
      <c r="WQZ15" s="456"/>
      <c r="WRA15" s="456"/>
      <c r="WRB15" s="456"/>
      <c r="WRC15" s="456"/>
      <c r="WRD15" s="456"/>
      <c r="WRE15" s="456"/>
      <c r="WRF15" s="456"/>
      <c r="WRG15" s="456"/>
      <c r="WRH15" s="456"/>
      <c r="WRI15" s="456"/>
      <c r="WRJ15" s="456"/>
      <c r="WRK15" s="456"/>
      <c r="WRL15" s="456"/>
      <c r="WRM15" s="456"/>
      <c r="WRN15" s="456"/>
      <c r="WRO15" s="456"/>
      <c r="WRP15" s="456"/>
      <c r="WRQ15" s="456"/>
      <c r="WRR15" s="456"/>
      <c r="WRS15" s="456"/>
      <c r="WRT15" s="456"/>
      <c r="WRU15" s="456"/>
      <c r="WRV15" s="456"/>
      <c r="WRW15" s="456"/>
      <c r="WRX15" s="456"/>
      <c r="WRY15" s="456"/>
      <c r="WRZ15" s="456"/>
      <c r="WSA15" s="456"/>
      <c r="WSB15" s="456"/>
      <c r="WSC15" s="456"/>
      <c r="WSD15" s="456"/>
      <c r="WSE15" s="456"/>
      <c r="WSF15" s="456"/>
      <c r="WSG15" s="456"/>
      <c r="WSH15" s="456"/>
      <c r="WSI15" s="456"/>
      <c r="WSJ15" s="456"/>
      <c r="WSK15" s="456"/>
      <c r="WSL15" s="456"/>
      <c r="WSM15" s="456"/>
      <c r="WSN15" s="456"/>
      <c r="WSO15" s="456"/>
      <c r="WSP15" s="456"/>
      <c r="WSQ15" s="456"/>
      <c r="WSR15" s="456"/>
      <c r="WSS15" s="456"/>
      <c r="WST15" s="456"/>
      <c r="WSU15" s="456"/>
      <c r="WSV15" s="456"/>
      <c r="WSW15" s="456"/>
      <c r="WSX15" s="456"/>
      <c r="WSY15" s="456"/>
      <c r="WSZ15" s="456"/>
      <c r="WTA15" s="456"/>
      <c r="WTB15" s="456"/>
      <c r="WTC15" s="456"/>
      <c r="WTD15" s="456"/>
      <c r="WTE15" s="456"/>
      <c r="WTF15" s="456"/>
      <c r="WTG15" s="456"/>
      <c r="WTH15" s="456"/>
      <c r="WTI15" s="456"/>
      <c r="WTJ15" s="456"/>
      <c r="WTK15" s="456"/>
      <c r="WTL15" s="456"/>
      <c r="WTM15" s="456"/>
      <c r="WTN15" s="456"/>
      <c r="WTO15" s="456"/>
      <c r="WTP15" s="456"/>
      <c r="WTQ15" s="456"/>
      <c r="WTR15" s="456"/>
      <c r="WTS15" s="456"/>
      <c r="WTT15" s="456"/>
      <c r="WTU15" s="456"/>
      <c r="WTV15" s="456"/>
      <c r="WTW15" s="456"/>
      <c r="WTX15" s="456"/>
      <c r="WTY15" s="456"/>
      <c r="WTZ15" s="456"/>
      <c r="WUA15" s="456"/>
      <c r="WUB15" s="456"/>
      <c r="WUC15" s="456"/>
      <c r="WUD15" s="456"/>
      <c r="WUE15" s="456"/>
      <c r="WUF15" s="456"/>
      <c r="WUG15" s="456"/>
      <c r="WUH15" s="456"/>
      <c r="WUI15" s="456"/>
      <c r="WUJ15" s="456"/>
      <c r="WUK15" s="456"/>
      <c r="WUL15" s="456"/>
      <c r="WUM15" s="456"/>
      <c r="WUN15" s="456"/>
      <c r="WUO15" s="456"/>
      <c r="WUP15" s="456"/>
      <c r="WUQ15" s="456"/>
      <c r="WUR15" s="456"/>
      <c r="WUS15" s="456"/>
      <c r="WUT15" s="456"/>
      <c r="WUU15" s="456"/>
      <c r="WUV15" s="456"/>
      <c r="WUW15" s="456"/>
      <c r="WUX15" s="456"/>
      <c r="WUY15" s="456"/>
      <c r="WUZ15" s="456"/>
      <c r="WVA15" s="456"/>
      <c r="WVB15" s="456"/>
      <c r="WVC15" s="456"/>
      <c r="WVD15" s="456"/>
      <c r="WVE15" s="456"/>
      <c r="WVF15" s="456"/>
      <c r="WVG15" s="456"/>
      <c r="WVH15" s="456"/>
      <c r="WVI15" s="456"/>
      <c r="WVJ15" s="456"/>
      <c r="WVK15" s="456"/>
      <c r="WVL15" s="456"/>
      <c r="WVM15" s="456"/>
      <c r="WVN15" s="456"/>
      <c r="WVO15" s="456"/>
      <c r="WVP15" s="456"/>
      <c r="WVQ15" s="456"/>
      <c r="WVR15" s="456"/>
      <c r="WVS15" s="456"/>
      <c r="WVT15" s="456"/>
      <c r="WVU15" s="456"/>
      <c r="WVV15" s="456"/>
      <c r="WVW15" s="456"/>
      <c r="WVX15" s="456"/>
      <c r="WVY15" s="456"/>
      <c r="WVZ15" s="456"/>
      <c r="WWA15" s="456"/>
      <c r="WWB15" s="456"/>
      <c r="WWC15" s="456"/>
      <c r="WWD15" s="456"/>
      <c r="WWE15" s="456"/>
      <c r="WWF15" s="456"/>
      <c r="WWG15" s="456"/>
      <c r="WWH15" s="456"/>
      <c r="WWI15" s="456"/>
      <c r="WWJ15" s="456"/>
      <c r="WWK15" s="456"/>
      <c r="WWL15" s="456"/>
      <c r="WWM15" s="456"/>
      <c r="WWN15" s="456"/>
      <c r="WWO15" s="456"/>
      <c r="WWP15" s="456"/>
      <c r="WWQ15" s="456"/>
      <c r="WWR15" s="456"/>
      <c r="WWS15" s="456"/>
      <c r="WWT15" s="456"/>
      <c r="WWU15" s="456"/>
      <c r="WWV15" s="456"/>
      <c r="WWW15" s="456"/>
      <c r="WWX15" s="456"/>
      <c r="WWY15" s="456"/>
      <c r="WWZ15" s="456"/>
      <c r="WXA15" s="456"/>
      <c r="WXB15" s="456"/>
      <c r="WXC15" s="456"/>
      <c r="WXD15" s="456"/>
      <c r="WXE15" s="456"/>
      <c r="WXF15" s="456"/>
      <c r="WXG15" s="456"/>
      <c r="WXH15" s="456"/>
      <c r="WXI15" s="456"/>
      <c r="WXJ15" s="456"/>
      <c r="WXK15" s="456"/>
      <c r="WXL15" s="456"/>
      <c r="WXM15" s="456"/>
      <c r="WXN15" s="456"/>
      <c r="WXO15" s="456"/>
      <c r="WXP15" s="456"/>
      <c r="WXQ15" s="456"/>
      <c r="WXR15" s="456"/>
      <c r="WXS15" s="456"/>
      <c r="WXT15" s="456"/>
      <c r="WXU15" s="456"/>
      <c r="WXV15" s="456"/>
      <c r="WXW15" s="456"/>
      <c r="WXX15" s="456"/>
      <c r="WXY15" s="456"/>
      <c r="WXZ15" s="456"/>
      <c r="WYA15" s="456"/>
      <c r="WYB15" s="456"/>
      <c r="WYC15" s="456"/>
      <c r="WYD15" s="456"/>
      <c r="WYE15" s="456"/>
      <c r="WYF15" s="456"/>
      <c r="WYG15" s="456"/>
      <c r="WYH15" s="456"/>
      <c r="WYI15" s="456"/>
      <c r="WYJ15" s="456"/>
      <c r="WYK15" s="456"/>
      <c r="WYL15" s="456"/>
      <c r="WYM15" s="456"/>
      <c r="WYN15" s="456"/>
      <c r="WYO15" s="456"/>
      <c r="WYP15" s="456"/>
      <c r="WYQ15" s="456"/>
      <c r="WYR15" s="456"/>
      <c r="WYS15" s="456"/>
      <c r="WYT15" s="456"/>
      <c r="WYU15" s="456"/>
      <c r="WYV15" s="456"/>
      <c r="WYW15" s="456"/>
      <c r="WYX15" s="456"/>
      <c r="WYY15" s="456"/>
      <c r="WYZ15" s="456"/>
      <c r="WZA15" s="456"/>
      <c r="WZB15" s="456"/>
      <c r="WZC15" s="456"/>
      <c r="WZD15" s="456"/>
      <c r="WZE15" s="456"/>
      <c r="WZF15" s="456"/>
      <c r="WZG15" s="456"/>
      <c r="WZH15" s="456"/>
      <c r="WZI15" s="456"/>
      <c r="WZJ15" s="456"/>
      <c r="WZK15" s="456"/>
      <c r="WZL15" s="456"/>
      <c r="WZM15" s="456"/>
      <c r="WZN15" s="456"/>
      <c r="WZO15" s="456"/>
      <c r="WZP15" s="456"/>
      <c r="WZQ15" s="456"/>
      <c r="WZR15" s="456"/>
      <c r="WZS15" s="456"/>
      <c r="WZT15" s="456"/>
      <c r="WZU15" s="456"/>
      <c r="WZV15" s="456"/>
      <c r="WZW15" s="456"/>
      <c r="WZX15" s="456"/>
      <c r="WZY15" s="456"/>
      <c r="WZZ15" s="456"/>
      <c r="XAA15" s="456"/>
      <c r="XAB15" s="456"/>
      <c r="XAC15" s="456"/>
      <c r="XAD15" s="456"/>
      <c r="XAE15" s="456"/>
      <c r="XAF15" s="456"/>
      <c r="XAG15" s="456"/>
      <c r="XAH15" s="456"/>
      <c r="XAI15" s="456"/>
      <c r="XAJ15" s="456"/>
      <c r="XAK15" s="456"/>
      <c r="XAL15" s="456"/>
      <c r="XAM15" s="456"/>
      <c r="XAN15" s="456"/>
      <c r="XAO15" s="456"/>
      <c r="XAP15" s="456"/>
      <c r="XAQ15" s="456"/>
      <c r="XAR15" s="456"/>
      <c r="XAS15" s="456"/>
      <c r="XAT15" s="456"/>
      <c r="XAU15" s="456"/>
      <c r="XAV15" s="456"/>
      <c r="XAW15" s="456"/>
      <c r="XAX15" s="456"/>
      <c r="XAY15" s="456"/>
      <c r="XAZ15" s="456"/>
      <c r="XBA15" s="456"/>
      <c r="XBB15" s="456"/>
      <c r="XBC15" s="456"/>
      <c r="XBD15" s="456"/>
      <c r="XBE15" s="456"/>
      <c r="XBF15" s="456"/>
      <c r="XBG15" s="456"/>
      <c r="XBH15" s="456"/>
      <c r="XBI15" s="456"/>
      <c r="XBJ15" s="456"/>
      <c r="XBK15" s="456"/>
      <c r="XBL15" s="456"/>
      <c r="XBM15" s="456"/>
      <c r="XBN15" s="456"/>
      <c r="XBO15" s="456"/>
      <c r="XBP15" s="456"/>
      <c r="XBQ15" s="456"/>
      <c r="XBR15" s="456"/>
      <c r="XBS15" s="456"/>
      <c r="XBT15" s="456"/>
      <c r="XBU15" s="456"/>
      <c r="XBV15" s="456"/>
      <c r="XBW15" s="456"/>
      <c r="XBX15" s="456"/>
      <c r="XBY15" s="456"/>
      <c r="XBZ15" s="456"/>
      <c r="XCA15" s="456"/>
      <c r="XCB15" s="456"/>
      <c r="XCC15" s="456"/>
      <c r="XCD15" s="456"/>
      <c r="XCE15" s="456"/>
      <c r="XCF15" s="456"/>
      <c r="XCG15" s="456"/>
      <c r="XCH15" s="456"/>
      <c r="XCI15" s="456"/>
      <c r="XCJ15" s="456"/>
      <c r="XCK15" s="456"/>
      <c r="XCL15" s="456"/>
      <c r="XCM15" s="456"/>
      <c r="XCN15" s="456"/>
      <c r="XCO15" s="456"/>
      <c r="XCP15" s="456"/>
      <c r="XCQ15" s="456"/>
      <c r="XCR15" s="456"/>
      <c r="XCS15" s="456"/>
      <c r="XCT15" s="456"/>
      <c r="XCU15" s="456"/>
      <c r="XCV15" s="456"/>
      <c r="XCW15" s="456"/>
      <c r="XCX15" s="456"/>
      <c r="XCY15" s="456"/>
      <c r="XCZ15" s="456"/>
      <c r="XDA15" s="456"/>
      <c r="XDB15" s="456"/>
      <c r="XDC15" s="456"/>
      <c r="XDD15" s="456"/>
      <c r="XDE15" s="456"/>
      <c r="XDF15" s="456"/>
      <c r="XDG15" s="456"/>
      <c r="XDH15" s="456"/>
      <c r="XDI15" s="456"/>
      <c r="XDJ15" s="456"/>
      <c r="XDK15" s="456"/>
      <c r="XDL15" s="456"/>
      <c r="XDM15" s="456"/>
      <c r="XDN15" s="456"/>
      <c r="XDO15" s="456"/>
      <c r="XDP15" s="456"/>
      <c r="XDQ15" s="456"/>
      <c r="XDR15" s="456"/>
      <c r="XDS15" s="456"/>
      <c r="XDT15" s="456"/>
      <c r="XDU15" s="456"/>
      <c r="XDV15" s="456"/>
      <c r="XDW15" s="456"/>
      <c r="XDX15" s="456"/>
      <c r="XDY15" s="456"/>
      <c r="XDZ15" s="456"/>
      <c r="XEA15" s="456"/>
      <c r="XEB15" s="456"/>
      <c r="XEC15" s="456"/>
      <c r="XED15" s="456"/>
      <c r="XEE15" s="456"/>
      <c r="XEF15" s="456"/>
      <c r="XEG15" s="456"/>
      <c r="XEH15" s="456"/>
      <c r="XEI15" s="456"/>
      <c r="XEJ15" s="456"/>
      <c r="XEK15" s="456"/>
      <c r="XEL15" s="456"/>
      <c r="XEM15" s="456"/>
      <c r="XEN15" s="456"/>
      <c r="XEO15" s="456"/>
      <c r="XEP15" s="456"/>
      <c r="XEQ15" s="456"/>
      <c r="XER15" s="456"/>
      <c r="XES15" s="456"/>
      <c r="XET15" s="456"/>
      <c r="XEU15" s="456"/>
      <c r="XEV15" s="456"/>
      <c r="XEW15" s="456"/>
      <c r="XEX15" s="456"/>
      <c r="XEY15" s="456"/>
      <c r="XEZ15" s="456"/>
      <c r="XFA15" s="456"/>
      <c r="XFB15" s="456"/>
      <c r="XFC15" s="456"/>
      <c r="XFD15" s="456"/>
    </row>
    <row r="16" spans="1:16384" ht="15" customHeight="1" x14ac:dyDescent="0.25">
      <c r="A16" s="29">
        <v>8</v>
      </c>
      <c r="B16" s="479" t="s">
        <v>499</v>
      </c>
      <c r="C16" s="191">
        <v>205036831.12</v>
      </c>
      <c r="D16" s="472">
        <v>195460113.12</v>
      </c>
      <c r="E16" s="171">
        <v>43042724.240000002</v>
      </c>
      <c r="F16" s="70">
        <f t="shared" si="0"/>
        <v>0.22021231622624982</v>
      </c>
      <c r="G16" s="171">
        <v>38527144.630000003</v>
      </c>
      <c r="H16" s="70">
        <f t="shared" si="1"/>
        <v>0.19711000886583341</v>
      </c>
      <c r="I16" s="171">
        <v>1430453.62</v>
      </c>
      <c r="J16" s="164">
        <f t="shared" si="2"/>
        <v>7.3183914465545872E-3</v>
      </c>
      <c r="K16" s="660">
        <v>142076909.38</v>
      </c>
      <c r="L16" s="70">
        <v>0.70779102469943167</v>
      </c>
      <c r="M16" s="659">
        <f>+G16/K16-1</f>
        <v>-0.72882895047389429</v>
      </c>
      <c r="N16" s="661">
        <v>1337978.56</v>
      </c>
      <c r="O16" s="164">
        <v>6.6654688657070372E-3</v>
      </c>
      <c r="P16" s="659">
        <f t="shared" si="3"/>
        <v>6.9115502119854622E-2</v>
      </c>
    </row>
    <row r="17" spans="1:18" ht="15" customHeight="1" x14ac:dyDescent="0.25">
      <c r="A17" s="481"/>
      <c r="B17" s="2" t="s">
        <v>24</v>
      </c>
      <c r="C17" s="192">
        <f>SUM(C5:C16)</f>
        <v>2305465499.6799998</v>
      </c>
      <c r="D17" s="198">
        <f>SUM(D5:D16)</f>
        <v>2300994328.25</v>
      </c>
      <c r="E17" s="194">
        <f>SUM(E5:E16)</f>
        <v>405840972.69</v>
      </c>
      <c r="F17" s="82">
        <f t="shared" ref="F17:F29" si="5">+E17/D17</f>
        <v>0.17637634639397767</v>
      </c>
      <c r="G17" s="194">
        <f>SUM(G5:G16)</f>
        <v>380028228.23000002</v>
      </c>
      <c r="H17" s="82">
        <f t="shared" ref="H17:H29" si="6">+G17/D17</f>
        <v>0.16515826378373866</v>
      </c>
      <c r="I17" s="194">
        <f>SUM(I5:I16)</f>
        <v>66111303.32</v>
      </c>
      <c r="J17" s="162">
        <f>+I17/D17</f>
        <v>2.8731623762967003E-2</v>
      </c>
      <c r="K17" s="514">
        <f>SUM(K5:K16)</f>
        <v>677419357.04999995</v>
      </c>
      <c r="L17" s="82">
        <v>0.31119560870516561</v>
      </c>
      <c r="M17" s="546">
        <f t="shared" si="4"/>
        <v>-0.43900595063457815</v>
      </c>
      <c r="N17" s="514">
        <f>SUM(N5:N16)</f>
        <v>99953931.080000013</v>
      </c>
      <c r="O17" s="162">
        <v>4.5917235905939602E-2</v>
      </c>
      <c r="P17" s="546">
        <f t="shared" ref="P17:P29" si="7">+I17/N17-1</f>
        <v>-0.3385822587899362</v>
      </c>
    </row>
    <row r="18" spans="1:18" ht="15" customHeight="1" x14ac:dyDescent="0.25">
      <c r="A18" s="25">
        <v>1</v>
      </c>
      <c r="B18" s="19" t="s">
        <v>25</v>
      </c>
      <c r="C18" s="189">
        <v>49668132.289999999</v>
      </c>
      <c r="D18" s="195">
        <v>52911664.270000003</v>
      </c>
      <c r="E18" s="26">
        <v>18200143.550000001</v>
      </c>
      <c r="F18" s="41">
        <f t="shared" si="5"/>
        <v>0.34397223752266598</v>
      </c>
      <c r="G18" s="26">
        <v>15177847.75</v>
      </c>
      <c r="H18" s="41">
        <f t="shared" si="6"/>
        <v>0.28685258646467443</v>
      </c>
      <c r="I18" s="26">
        <v>2555687.19</v>
      </c>
      <c r="J18" s="145">
        <f t="shared" ref="J18:J29" si="8">+I18/D18</f>
        <v>4.8301016897875776E-2</v>
      </c>
      <c r="K18" s="26">
        <v>15853303.34</v>
      </c>
      <c r="L18" s="41">
        <v>0.31578903885316206</v>
      </c>
      <c r="M18" s="542">
        <f t="shared" si="4"/>
        <v>-4.2606614881059879E-2</v>
      </c>
      <c r="N18" s="26">
        <v>1616681.55</v>
      </c>
      <c r="O18" s="145">
        <v>3.2203402777136306E-2</v>
      </c>
      <c r="P18" s="542">
        <f t="shared" si="7"/>
        <v>0.58082288376458546</v>
      </c>
    </row>
    <row r="19" spans="1:18" ht="15" customHeight="1" x14ac:dyDescent="0.25">
      <c r="A19" s="27">
        <v>2</v>
      </c>
      <c r="B19" s="20" t="s">
        <v>26</v>
      </c>
      <c r="C19" s="190">
        <v>45084694.869999997</v>
      </c>
      <c r="D19" s="195">
        <v>46190103.640000001</v>
      </c>
      <c r="E19" s="26">
        <v>17537508.559999999</v>
      </c>
      <c r="F19" s="263">
        <f t="shared" si="5"/>
        <v>0.37968108269869211</v>
      </c>
      <c r="G19" s="26">
        <v>16274814.74</v>
      </c>
      <c r="H19" s="263">
        <f t="shared" si="6"/>
        <v>0.35234419188239779</v>
      </c>
      <c r="I19" s="26">
        <v>561652.47</v>
      </c>
      <c r="J19" s="170">
        <f t="shared" si="8"/>
        <v>1.2159584537360003E-2</v>
      </c>
      <c r="K19" s="26">
        <v>18207218.129999999</v>
      </c>
      <c r="L19" s="263">
        <v>0.42153483123154251</v>
      </c>
      <c r="M19" s="543">
        <f t="shared" si="4"/>
        <v>-0.10613391766949731</v>
      </c>
      <c r="N19" s="26">
        <v>574900.31000000006</v>
      </c>
      <c r="O19" s="170">
        <v>1.3310133564638714E-2</v>
      </c>
      <c r="P19" s="543">
        <f>+I19/N19-1</f>
        <v>-2.304371691850382E-2</v>
      </c>
    </row>
    <row r="20" spans="1:18" ht="15" customHeight="1" x14ac:dyDescent="0.25">
      <c r="A20" s="31">
        <v>3</v>
      </c>
      <c r="B20" s="20" t="s">
        <v>27</v>
      </c>
      <c r="C20" s="190">
        <v>37965383.229999997</v>
      </c>
      <c r="D20" s="195">
        <v>38593254.149999999</v>
      </c>
      <c r="E20" s="26">
        <v>15385468.17</v>
      </c>
      <c r="F20" s="263">
        <f t="shared" si="5"/>
        <v>0.39865692875240477</v>
      </c>
      <c r="G20" s="26">
        <v>13999442.310000001</v>
      </c>
      <c r="H20" s="263">
        <f t="shared" si="6"/>
        <v>0.36274324667177621</v>
      </c>
      <c r="I20" s="26">
        <v>441563.37</v>
      </c>
      <c r="J20" s="170">
        <f t="shared" si="8"/>
        <v>1.1441465088271133E-2</v>
      </c>
      <c r="K20" s="26">
        <v>15042369.810000001</v>
      </c>
      <c r="L20" s="263">
        <v>0.4032050034596924</v>
      </c>
      <c r="M20" s="543">
        <f t="shared" si="4"/>
        <v>-6.9332659226784443E-2</v>
      </c>
      <c r="N20" s="26">
        <v>382331.6</v>
      </c>
      <c r="O20" s="170">
        <v>1.0248253170738242E-2</v>
      </c>
      <c r="P20" s="543">
        <f t="shared" si="7"/>
        <v>0.1549225070593172</v>
      </c>
    </row>
    <row r="21" spans="1:18" ht="15" customHeight="1" x14ac:dyDescent="0.25">
      <c r="A21" s="31">
        <v>4</v>
      </c>
      <c r="B21" s="20" t="s">
        <v>28</v>
      </c>
      <c r="C21" s="190">
        <v>16754425.470000001</v>
      </c>
      <c r="D21" s="195">
        <v>17501003.449999999</v>
      </c>
      <c r="E21" s="26">
        <v>6518287.5800000001</v>
      </c>
      <c r="F21" s="263">
        <f t="shared" si="5"/>
        <v>0.37245221958972874</v>
      </c>
      <c r="G21" s="26">
        <v>4829018.5999999996</v>
      </c>
      <c r="H21" s="263">
        <f t="shared" si="6"/>
        <v>0.27592809828284443</v>
      </c>
      <c r="I21" s="26">
        <v>311677.05</v>
      </c>
      <c r="J21" s="170">
        <f t="shared" si="8"/>
        <v>1.7809095969294263E-2</v>
      </c>
      <c r="K21" s="26">
        <v>6949516.9100000001</v>
      </c>
      <c r="L21" s="263">
        <v>0.43005859136913921</v>
      </c>
      <c r="M21" s="543">
        <f t="shared" si="4"/>
        <v>-0.30512887981446768</v>
      </c>
      <c r="N21" s="26">
        <v>275959.62</v>
      </c>
      <c r="O21" s="170">
        <v>1.7077274145658988E-2</v>
      </c>
      <c r="P21" s="543">
        <f t="shared" si="7"/>
        <v>0.12942991442008789</v>
      </c>
      <c r="R21" s="323"/>
    </row>
    <row r="22" spans="1:18" ht="15" customHeight="1" x14ac:dyDescent="0.25">
      <c r="A22" s="31">
        <v>5</v>
      </c>
      <c r="B22" s="20" t="s">
        <v>29</v>
      </c>
      <c r="C22" s="190">
        <v>22745880.629999999</v>
      </c>
      <c r="D22" s="195">
        <v>23266744.280000001</v>
      </c>
      <c r="E22" s="26">
        <v>8479541.4499999993</v>
      </c>
      <c r="F22" s="263">
        <f t="shared" si="5"/>
        <v>0.36444898985239538</v>
      </c>
      <c r="G22" s="26">
        <v>7966789.4299999997</v>
      </c>
      <c r="H22" s="263">
        <f t="shared" si="6"/>
        <v>0.34241101093152165</v>
      </c>
      <c r="I22" s="26">
        <v>375492.2</v>
      </c>
      <c r="J22" s="170">
        <f t="shared" si="8"/>
        <v>1.6138579402480972E-2</v>
      </c>
      <c r="K22" s="26">
        <v>4603520.6100000003</v>
      </c>
      <c r="L22" s="263">
        <v>0.20971505768897844</v>
      </c>
      <c r="M22" s="543">
        <f t="shared" si="4"/>
        <v>0.73058624147226303</v>
      </c>
      <c r="N22" s="26">
        <v>501256.77</v>
      </c>
      <c r="O22" s="170">
        <v>2.2834934682206407E-2</v>
      </c>
      <c r="P22" s="543">
        <f t="shared" si="7"/>
        <v>-0.250898496592874</v>
      </c>
    </row>
    <row r="23" spans="1:18" ht="15" customHeight="1" x14ac:dyDescent="0.25">
      <c r="A23" s="31">
        <v>6</v>
      </c>
      <c r="B23" s="20" t="s">
        <v>30</v>
      </c>
      <c r="C23" s="190">
        <v>25905924.43</v>
      </c>
      <c r="D23" s="195">
        <v>25574480.07</v>
      </c>
      <c r="E23" s="26">
        <v>11394069.15</v>
      </c>
      <c r="F23" s="263">
        <f t="shared" si="5"/>
        <v>0.44552495764579586</v>
      </c>
      <c r="G23" s="26">
        <v>10529149.74</v>
      </c>
      <c r="H23" s="263">
        <f t="shared" si="6"/>
        <v>0.41170532934318221</v>
      </c>
      <c r="I23" s="26">
        <v>822545.17</v>
      </c>
      <c r="J23" s="170">
        <f t="shared" si="8"/>
        <v>3.2162732839479381E-2</v>
      </c>
      <c r="K23" s="26">
        <v>11310945.189999999</v>
      </c>
      <c r="L23" s="263">
        <v>0.44060354412901176</v>
      </c>
      <c r="M23" s="543">
        <f t="shared" si="4"/>
        <v>-6.9118489822688201E-2</v>
      </c>
      <c r="N23" s="26">
        <v>317238.7</v>
      </c>
      <c r="O23" s="170">
        <v>1.2357631763476023E-2</v>
      </c>
      <c r="P23" s="543">
        <f t="shared" si="7"/>
        <v>1.5928273252916494</v>
      </c>
    </row>
    <row r="24" spans="1:18" ht="15" customHeight="1" x14ac:dyDescent="0.25">
      <c r="A24" s="31">
        <v>7</v>
      </c>
      <c r="B24" s="20" t="s">
        <v>31</v>
      </c>
      <c r="C24" s="190">
        <v>32346873.039999999</v>
      </c>
      <c r="D24" s="195">
        <v>32782080.75</v>
      </c>
      <c r="E24" s="26">
        <v>16532507.65</v>
      </c>
      <c r="F24" s="263">
        <f t="shared" si="5"/>
        <v>0.50431538425150146</v>
      </c>
      <c r="G24" s="26">
        <v>15301592.66</v>
      </c>
      <c r="H24" s="263">
        <f t="shared" si="6"/>
        <v>0.46676697482053514</v>
      </c>
      <c r="I24" s="26">
        <v>504769.97</v>
      </c>
      <c r="J24" s="170">
        <f t="shared" si="8"/>
        <v>1.5397740425613465E-2</v>
      </c>
      <c r="K24" s="26">
        <v>17178271.77</v>
      </c>
      <c r="L24" s="263">
        <v>0.53826072536783542</v>
      </c>
      <c r="M24" s="543">
        <f t="shared" si="4"/>
        <v>-0.10924725927770085</v>
      </c>
      <c r="N24" s="26">
        <v>491061.31</v>
      </c>
      <c r="O24" s="170">
        <v>1.5386822403303932E-2</v>
      </c>
      <c r="P24" s="543">
        <f t="shared" si="7"/>
        <v>2.7916391947066632E-2</v>
      </c>
    </row>
    <row r="25" spans="1:18" ht="15" customHeight="1" x14ac:dyDescent="0.25">
      <c r="A25" s="31">
        <v>8</v>
      </c>
      <c r="B25" s="20" t="s">
        <v>32</v>
      </c>
      <c r="C25" s="190">
        <v>36045040.200000003</v>
      </c>
      <c r="D25" s="195">
        <v>39840062.049999997</v>
      </c>
      <c r="E25" s="26">
        <v>20029178.739999998</v>
      </c>
      <c r="F25" s="263">
        <f t="shared" si="5"/>
        <v>0.50273964721397812</v>
      </c>
      <c r="G25" s="26">
        <v>17462419.420000002</v>
      </c>
      <c r="H25" s="263">
        <f t="shared" si="6"/>
        <v>0.4383130577980614</v>
      </c>
      <c r="I25" s="26">
        <v>380320.65</v>
      </c>
      <c r="J25" s="170">
        <f t="shared" si="8"/>
        <v>9.5461861862235747E-3</v>
      </c>
      <c r="K25" s="26">
        <v>6565892.8499999996</v>
      </c>
      <c r="L25" s="263">
        <v>0.18518767595526037</v>
      </c>
      <c r="M25" s="543">
        <f t="shared" si="4"/>
        <v>1.6595650917452915</v>
      </c>
      <c r="N25" s="26">
        <v>357087.47</v>
      </c>
      <c r="O25" s="170">
        <v>1.0071470886407134E-2</v>
      </c>
      <c r="P25" s="543">
        <f t="shared" si="7"/>
        <v>6.5062994229397209E-2</v>
      </c>
    </row>
    <row r="26" spans="1:18" ht="15" customHeight="1" x14ac:dyDescent="0.25">
      <c r="A26" s="31">
        <v>9</v>
      </c>
      <c r="B26" s="20" t="s">
        <v>33</v>
      </c>
      <c r="C26" s="190">
        <v>29947362.25</v>
      </c>
      <c r="D26" s="195">
        <v>30439328.379999999</v>
      </c>
      <c r="E26" s="26">
        <v>15068267.810000001</v>
      </c>
      <c r="F26" s="263">
        <f t="shared" si="5"/>
        <v>0.4950262903928106</v>
      </c>
      <c r="G26" s="26">
        <v>13700547.23</v>
      </c>
      <c r="H26" s="263">
        <f t="shared" si="6"/>
        <v>0.4500936110995758</v>
      </c>
      <c r="I26" s="26">
        <v>1954129.9</v>
      </c>
      <c r="J26" s="170">
        <f t="shared" si="8"/>
        <v>6.4197536673770719E-2</v>
      </c>
      <c r="K26" s="26">
        <v>19870973.960000001</v>
      </c>
      <c r="L26" s="263">
        <v>0.67939857968373052</v>
      </c>
      <c r="M26" s="543">
        <f t="shared" si="4"/>
        <v>-0.31052462463193731</v>
      </c>
      <c r="N26" s="26">
        <v>352883.97</v>
      </c>
      <c r="O26" s="170">
        <v>1.2065280166627331E-2</v>
      </c>
      <c r="P26" s="543">
        <f t="shared" si="7"/>
        <v>4.5375989450583436</v>
      </c>
    </row>
    <row r="27" spans="1:18" ht="15" customHeight="1" x14ac:dyDescent="0.25">
      <c r="A27" s="32">
        <v>10</v>
      </c>
      <c r="B27" s="21" t="s">
        <v>34</v>
      </c>
      <c r="C27" s="191">
        <v>45548181.020000003</v>
      </c>
      <c r="D27" s="197">
        <v>45794070.039999999</v>
      </c>
      <c r="E27" s="171">
        <v>22040971.43</v>
      </c>
      <c r="F27" s="368">
        <f t="shared" si="5"/>
        <v>0.48130623486289276</v>
      </c>
      <c r="G27" s="171">
        <v>19775943.789999999</v>
      </c>
      <c r="H27" s="368">
        <f t="shared" si="6"/>
        <v>0.43184507890926044</v>
      </c>
      <c r="I27" s="171">
        <v>479890.64</v>
      </c>
      <c r="J27" s="370">
        <f t="shared" si="8"/>
        <v>1.0479318382944065E-2</v>
      </c>
      <c r="K27" s="171">
        <v>21905910.649999999</v>
      </c>
      <c r="L27" s="368">
        <v>0.49068112013276477</v>
      </c>
      <c r="M27" s="545">
        <f t="shared" si="4"/>
        <v>-9.7232518384256283E-2</v>
      </c>
      <c r="N27" s="171">
        <v>439704.1</v>
      </c>
      <c r="O27" s="370">
        <v>9.8491454549491288E-3</v>
      </c>
      <c r="P27" s="545">
        <f t="shared" si="7"/>
        <v>9.1394508261351204E-2</v>
      </c>
    </row>
    <row r="28" spans="1:18" ht="15" customHeight="1" thickBot="1" x14ac:dyDescent="0.3">
      <c r="A28" s="10">
        <v>6</v>
      </c>
      <c r="B28" s="2" t="s">
        <v>35</v>
      </c>
      <c r="C28" s="482">
        <f>SUM(C18:C27)</f>
        <v>342011897.42999995</v>
      </c>
      <c r="D28" s="198">
        <f>SUM(D18:D27)</f>
        <v>352892791.07999998</v>
      </c>
      <c r="E28" s="483">
        <f>SUM(E18:E27)</f>
        <v>151185944.09</v>
      </c>
      <c r="F28" s="82">
        <f t="shared" si="5"/>
        <v>0.42841890770085611</v>
      </c>
      <c r="G28" s="483">
        <f>SUM(G18:G27)</f>
        <v>135017565.67000002</v>
      </c>
      <c r="H28" s="82">
        <f t="shared" si="6"/>
        <v>0.38260222107906944</v>
      </c>
      <c r="I28" s="483">
        <f>SUM(I18:I27)</f>
        <v>8387728.6100000003</v>
      </c>
      <c r="J28" s="162">
        <f t="shared" si="8"/>
        <v>2.3768489530007209E-2</v>
      </c>
      <c r="K28" s="514">
        <f>SUM(K18:K27)</f>
        <v>137487923.22</v>
      </c>
      <c r="L28" s="82">
        <v>0.40950022893155436</v>
      </c>
      <c r="M28" s="546">
        <f t="shared" si="4"/>
        <v>-1.7967814860706421E-2</v>
      </c>
      <c r="N28" s="514">
        <f>SUM(N18:N27)</f>
        <v>5309105.4000000004</v>
      </c>
      <c r="O28" s="162">
        <v>1.5812878875498891E-2</v>
      </c>
      <c r="P28" s="546">
        <f t="shared" si="7"/>
        <v>0.5798760766738591</v>
      </c>
      <c r="R28" s="323"/>
    </row>
    <row r="29" spans="1:18" s="6" customFormat="1" ht="19.5" customHeight="1" thickBot="1" x14ac:dyDescent="0.3">
      <c r="A29" s="5"/>
      <c r="B29" s="4" t="s">
        <v>11</v>
      </c>
      <c r="C29" s="193">
        <f>+C17+C28</f>
        <v>2647477397.1099997</v>
      </c>
      <c r="D29" s="199">
        <f>+D17+D28</f>
        <v>2653887119.3299999</v>
      </c>
      <c r="E29" s="200">
        <f>+E17+E28</f>
        <v>557026916.77999997</v>
      </c>
      <c r="F29" s="172">
        <f t="shared" si="5"/>
        <v>0.20989096059241094</v>
      </c>
      <c r="G29" s="200">
        <f>+G17+G28</f>
        <v>515045793.90000004</v>
      </c>
      <c r="H29" s="172">
        <f t="shared" si="6"/>
        <v>0.19407223093574094</v>
      </c>
      <c r="I29" s="200">
        <f>+I17+I28</f>
        <v>74499031.930000007</v>
      </c>
      <c r="J29" s="165">
        <f t="shared" si="8"/>
        <v>2.8071665666325712E-2</v>
      </c>
      <c r="K29" s="522">
        <f>K17+K28</f>
        <v>814907280.26999998</v>
      </c>
      <c r="L29" s="172">
        <v>0.32433168030964721</v>
      </c>
      <c r="M29" s="547">
        <f t="shared" si="4"/>
        <v>-0.36797006681624933</v>
      </c>
      <c r="N29" s="522">
        <f>+N28+N17</f>
        <v>105263036.48000002</v>
      </c>
      <c r="O29" s="165">
        <v>4.1894505451887214E-2</v>
      </c>
      <c r="P29" s="547">
        <f t="shared" si="7"/>
        <v>-0.29225838032750628</v>
      </c>
    </row>
    <row r="30" spans="1:18" ht="33.6" customHeight="1" x14ac:dyDescent="0.25">
      <c r="A30" s="580"/>
      <c r="B30" s="732"/>
      <c r="C30" s="733"/>
      <c r="D30" s="733"/>
      <c r="E30" s="733"/>
      <c r="F30" s="733"/>
      <c r="G30" s="733"/>
      <c r="H30" s="733"/>
      <c r="I30" s="733"/>
      <c r="J30" s="733"/>
      <c r="K30" s="733"/>
      <c r="L30" s="733"/>
      <c r="M30" s="733"/>
      <c r="N30" s="733"/>
      <c r="O30" s="733"/>
      <c r="P30" s="733"/>
    </row>
    <row r="32" spans="1:18" ht="14.4" thickBot="1" x14ac:dyDescent="0.3">
      <c r="A32" s="7" t="s">
        <v>19</v>
      </c>
    </row>
    <row r="33" spans="1:16" ht="26.25" customHeight="1" x14ac:dyDescent="0.25">
      <c r="A33" s="734" t="s">
        <v>449</v>
      </c>
      <c r="B33" s="733"/>
      <c r="C33" s="156" t="s">
        <v>826</v>
      </c>
      <c r="D33" s="711" t="s">
        <v>828</v>
      </c>
      <c r="E33" s="709"/>
      <c r="F33" s="709"/>
      <c r="G33" s="709"/>
      <c r="H33" s="709"/>
      <c r="I33" s="709"/>
      <c r="J33" s="710"/>
      <c r="K33" s="720" t="s">
        <v>829</v>
      </c>
      <c r="L33" s="718"/>
      <c r="M33" s="718"/>
      <c r="N33" s="718"/>
      <c r="O33" s="718"/>
      <c r="P33" s="721"/>
    </row>
    <row r="34" spans="1:16" x14ac:dyDescent="0.25">
      <c r="C34" s="149">
        <v>1</v>
      </c>
      <c r="D34" s="140">
        <v>2</v>
      </c>
      <c r="E34" s="79">
        <v>3</v>
      </c>
      <c r="F34" s="80" t="s">
        <v>36</v>
      </c>
      <c r="G34" s="79">
        <v>4</v>
      </c>
      <c r="H34" s="80" t="s">
        <v>37</v>
      </c>
      <c r="I34" s="79">
        <v>5</v>
      </c>
      <c r="J34" s="141" t="s">
        <v>38</v>
      </c>
      <c r="K34" s="79" t="s">
        <v>521</v>
      </c>
      <c r="L34" s="80" t="s">
        <v>522</v>
      </c>
      <c r="M34" s="80" t="s">
        <v>523</v>
      </c>
      <c r="N34" s="79" t="s">
        <v>39</v>
      </c>
      <c r="O34" s="80" t="s">
        <v>40</v>
      </c>
      <c r="P34" s="534" t="s">
        <v>350</v>
      </c>
    </row>
    <row r="35" spans="1:16" ht="26.4" x14ac:dyDescent="0.25">
      <c r="A35" s="1"/>
      <c r="B35" s="2" t="s">
        <v>22</v>
      </c>
      <c r="C35" s="150" t="s">
        <v>13</v>
      </c>
      <c r="D35" s="104" t="s">
        <v>14</v>
      </c>
      <c r="E35" s="81" t="s">
        <v>15</v>
      </c>
      <c r="F35" s="81" t="s">
        <v>18</v>
      </c>
      <c r="G35" s="81" t="s">
        <v>16</v>
      </c>
      <c r="H35" s="81" t="s">
        <v>18</v>
      </c>
      <c r="I35" s="81" t="s">
        <v>17</v>
      </c>
      <c r="J35" s="105" t="s">
        <v>18</v>
      </c>
      <c r="K35" s="81" t="s">
        <v>16</v>
      </c>
      <c r="L35" s="81" t="s">
        <v>18</v>
      </c>
      <c r="M35" s="81" t="s">
        <v>823</v>
      </c>
      <c r="N35" s="510" t="s">
        <v>17</v>
      </c>
      <c r="O35" s="81" t="s">
        <v>18</v>
      </c>
      <c r="P35" s="525" t="s">
        <v>823</v>
      </c>
    </row>
    <row r="36" spans="1:16" ht="15" customHeight="1" x14ac:dyDescent="0.25">
      <c r="A36" s="25">
        <v>1</v>
      </c>
      <c r="B36" s="19" t="s">
        <v>491</v>
      </c>
      <c r="C36" s="189">
        <v>244078404.23000002</v>
      </c>
      <c r="D36" s="195">
        <v>224289780.38000003</v>
      </c>
      <c r="E36" s="26">
        <v>23003081.670000002</v>
      </c>
      <c r="F36" s="41">
        <f t="shared" ref="F36:F47" si="9">+E36/D36</f>
        <v>0.1025596513181623</v>
      </c>
      <c r="G36" s="26">
        <v>17787751.079999998</v>
      </c>
      <c r="H36" s="41">
        <f t="shared" ref="H36:H47" si="10">+G36/D36</f>
        <v>7.9307006542444033E-2</v>
      </c>
      <c r="I36" s="26">
        <v>3953138.92</v>
      </c>
      <c r="J36" s="145">
        <f t="shared" ref="J36:J47" si="11">+I36/D36</f>
        <v>1.762514062523244E-2</v>
      </c>
      <c r="K36" s="26">
        <v>20354087.209999997</v>
      </c>
      <c r="L36" s="41">
        <v>0.13586030761623905</v>
      </c>
      <c r="M36" s="201">
        <f t="shared" ref="M36:M60" si="12">+G36/K36-1</f>
        <v>-0.12608455999634083</v>
      </c>
      <c r="N36" s="26">
        <v>4002417.8</v>
      </c>
      <c r="O36" s="145">
        <v>2.6715504748822914E-2</v>
      </c>
      <c r="P36" s="201">
        <f t="shared" ref="P36:P42" si="13">+I36/N36-1</f>
        <v>-1.2312277843657404E-2</v>
      </c>
    </row>
    <row r="37" spans="1:16" ht="15" customHeight="1" x14ac:dyDescent="0.25">
      <c r="A37" s="27">
        <v>2</v>
      </c>
      <c r="B37" s="20" t="s">
        <v>492</v>
      </c>
      <c r="C37" s="190">
        <v>346099376.99000001</v>
      </c>
      <c r="D37" s="195">
        <v>327879209.27999997</v>
      </c>
      <c r="E37" s="26">
        <v>47288360.049999997</v>
      </c>
      <c r="F37" s="41">
        <f t="shared" si="9"/>
        <v>0.14422494233117727</v>
      </c>
      <c r="G37" s="26">
        <v>44173988.899999999</v>
      </c>
      <c r="H37" s="263">
        <f t="shared" si="10"/>
        <v>0.13472641036619254</v>
      </c>
      <c r="I37" s="26">
        <v>19596131.98</v>
      </c>
      <c r="J37" s="170">
        <f t="shared" si="11"/>
        <v>5.9766314622484752E-2</v>
      </c>
      <c r="K37" s="26">
        <v>98293442.670000002</v>
      </c>
      <c r="L37" s="263">
        <v>0.28709749385147504</v>
      </c>
      <c r="M37" s="202">
        <f t="shared" si="12"/>
        <v>-0.55059068336526706</v>
      </c>
      <c r="N37" s="26">
        <v>24729859.77</v>
      </c>
      <c r="O37" s="170">
        <v>7.2231479236125676E-2</v>
      </c>
      <c r="P37" s="202">
        <f t="shared" si="13"/>
        <v>-0.20759227257033486</v>
      </c>
    </row>
    <row r="38" spans="1:16" ht="15" customHeight="1" x14ac:dyDescent="0.25">
      <c r="A38" s="27">
        <v>4</v>
      </c>
      <c r="B38" s="20" t="s">
        <v>493</v>
      </c>
      <c r="C38" s="190">
        <v>238001673.08000001</v>
      </c>
      <c r="D38" s="195">
        <v>238621158.03</v>
      </c>
      <c r="E38" s="26">
        <v>30563900.050000001</v>
      </c>
      <c r="F38" s="41">
        <f t="shared" si="9"/>
        <v>0.12808545689044656</v>
      </c>
      <c r="G38" s="26">
        <v>28929946.98</v>
      </c>
      <c r="H38" s="263">
        <f t="shared" si="10"/>
        <v>0.12123797914166044</v>
      </c>
      <c r="I38" s="26">
        <v>17141653.73</v>
      </c>
      <c r="J38" s="170">
        <f t="shared" si="11"/>
        <v>7.1836269136892353E-2</v>
      </c>
      <c r="K38" s="26">
        <v>25892369.739999998</v>
      </c>
      <c r="L38" s="263">
        <v>0.10793695206137428</v>
      </c>
      <c r="M38" s="202">
        <f t="shared" si="12"/>
        <v>0.11731553621789126</v>
      </c>
      <c r="N38" s="26">
        <v>15976501.65</v>
      </c>
      <c r="O38" s="170">
        <v>6.660089091963188E-2</v>
      </c>
      <c r="P38" s="202">
        <f t="shared" si="13"/>
        <v>7.292911211260078E-2</v>
      </c>
    </row>
    <row r="39" spans="1:16" ht="15" customHeight="1" x14ac:dyDescent="0.25">
      <c r="A39" s="123" t="s">
        <v>406</v>
      </c>
      <c r="B39" s="20" t="s">
        <v>494</v>
      </c>
      <c r="C39" s="190">
        <v>49530605.869999997</v>
      </c>
      <c r="D39" s="195">
        <v>47888876.600000001</v>
      </c>
      <c r="E39" s="26">
        <v>4455396.9400000004</v>
      </c>
      <c r="F39" s="41">
        <f t="shared" si="9"/>
        <v>9.3036154871922808E-2</v>
      </c>
      <c r="G39" s="26">
        <v>3636380.75</v>
      </c>
      <c r="H39" s="263">
        <f t="shared" si="10"/>
        <v>7.5933724241925529E-2</v>
      </c>
      <c r="I39" s="26">
        <v>1106272.24</v>
      </c>
      <c r="J39" s="170">
        <f t="shared" si="11"/>
        <v>2.3100818364154316E-2</v>
      </c>
      <c r="K39" s="26">
        <v>4128408.5</v>
      </c>
      <c r="L39" s="263">
        <v>8.2276607111413422E-2</v>
      </c>
      <c r="M39" s="202">
        <f t="shared" si="12"/>
        <v>-0.11918097494470326</v>
      </c>
      <c r="N39" s="26">
        <v>1046932.03</v>
      </c>
      <c r="O39" s="170">
        <v>2.0864702537228205E-2</v>
      </c>
      <c r="P39" s="202">
        <f t="shared" si="13"/>
        <v>5.6680097942938934E-2</v>
      </c>
    </row>
    <row r="40" spans="1:16" ht="15" customHeight="1" x14ac:dyDescent="0.25">
      <c r="A40" s="123" t="s">
        <v>405</v>
      </c>
      <c r="B40" s="20" t="s">
        <v>495</v>
      </c>
      <c r="C40" s="190">
        <v>290886292.74000001</v>
      </c>
      <c r="D40" s="195">
        <v>283997116.76999998</v>
      </c>
      <c r="E40" s="26">
        <v>17348553.07</v>
      </c>
      <c r="F40" s="41">
        <f t="shared" si="9"/>
        <v>6.108707464114866E-2</v>
      </c>
      <c r="G40" s="26">
        <v>16829601.579999998</v>
      </c>
      <c r="H40" s="263">
        <f t="shared" si="10"/>
        <v>5.9259762110999682E-2</v>
      </c>
      <c r="I40" s="26">
        <v>717191.98</v>
      </c>
      <c r="J40" s="170">
        <f t="shared" si="11"/>
        <v>2.5253495111389824E-3</v>
      </c>
      <c r="K40" s="26">
        <v>182554671.43000001</v>
      </c>
      <c r="L40" s="263">
        <v>0.64456251918135476</v>
      </c>
      <c r="M40" s="202">
        <f t="shared" si="12"/>
        <v>-0.90781062216502495</v>
      </c>
      <c r="N40" s="26">
        <v>131802.59</v>
      </c>
      <c r="O40" s="170">
        <v>4.6536749117155824E-4</v>
      </c>
      <c r="P40" s="202">
        <f t="shared" si="13"/>
        <v>4.4414103698569205</v>
      </c>
    </row>
    <row r="41" spans="1:16" ht="15" customHeight="1" x14ac:dyDescent="0.25">
      <c r="A41" s="123" t="s">
        <v>429</v>
      </c>
      <c r="B41" s="20" t="s">
        <v>496</v>
      </c>
      <c r="C41" s="190">
        <v>4533816.79</v>
      </c>
      <c r="D41" s="195">
        <v>4283816.79</v>
      </c>
      <c r="E41" s="26">
        <v>2635067.7400000002</v>
      </c>
      <c r="F41" s="41">
        <f t="shared" si="9"/>
        <v>0.61512148375514453</v>
      </c>
      <c r="G41" s="26">
        <v>2635067.7400000002</v>
      </c>
      <c r="H41" s="263">
        <f t="shared" si="10"/>
        <v>0.61512148375514453</v>
      </c>
      <c r="I41" s="26">
        <v>7538.74</v>
      </c>
      <c r="J41" s="170">
        <f t="shared" si="11"/>
        <v>1.7598184912104983E-3</v>
      </c>
      <c r="K41" s="26">
        <v>2894610.99</v>
      </c>
      <c r="L41" s="263">
        <v>0.60845279867139945</v>
      </c>
      <c r="M41" s="202">
        <f t="shared" si="12"/>
        <v>-8.9664293715681631E-2</v>
      </c>
      <c r="N41" s="26">
        <v>47254.92</v>
      </c>
      <c r="O41" s="170">
        <v>9.9330750917217669E-3</v>
      </c>
      <c r="P41" s="202">
        <f t="shared" si="13"/>
        <v>-0.84046655882604393</v>
      </c>
    </row>
    <row r="42" spans="1:16" ht="15" customHeight="1" x14ac:dyDescent="0.25">
      <c r="A42" s="123" t="s">
        <v>433</v>
      </c>
      <c r="B42" s="20" t="s">
        <v>497</v>
      </c>
      <c r="C42" s="190">
        <v>178493806.24000001</v>
      </c>
      <c r="D42" s="195">
        <v>210837798.62</v>
      </c>
      <c r="E42" s="26">
        <v>20217341.329999998</v>
      </c>
      <c r="F42" s="41">
        <f t="shared" si="9"/>
        <v>9.5890497160987659E-2</v>
      </c>
      <c r="G42" s="26">
        <v>19901947.449999999</v>
      </c>
      <c r="H42" s="263">
        <f t="shared" si="10"/>
        <v>9.4394589491374567E-2</v>
      </c>
      <c r="I42" s="26">
        <v>340903.35</v>
      </c>
      <c r="J42" s="170">
        <f t="shared" si="11"/>
        <v>1.6168986407149007E-3</v>
      </c>
      <c r="K42" s="26">
        <v>16445553.42</v>
      </c>
      <c r="L42" s="263">
        <v>0.44467173972107643</v>
      </c>
      <c r="M42" s="202">
        <f t="shared" si="12"/>
        <v>0.2101719499324699</v>
      </c>
      <c r="N42" s="26">
        <v>348943.38</v>
      </c>
      <c r="O42" s="170">
        <v>9.4350889803471675E-3</v>
      </c>
      <c r="P42" s="202">
        <f t="shared" si="13"/>
        <v>-2.3041073311091398E-2</v>
      </c>
    </row>
    <row r="43" spans="1:16" ht="15" customHeight="1" x14ac:dyDescent="0.25">
      <c r="A43" s="123" t="s">
        <v>489</v>
      </c>
      <c r="B43" s="20" t="s">
        <v>498</v>
      </c>
      <c r="C43" s="190">
        <v>82723849.430000007</v>
      </c>
      <c r="D43" s="195">
        <v>85395121.349999994</v>
      </c>
      <c r="E43" s="26">
        <v>48667565.289999999</v>
      </c>
      <c r="F43" s="41">
        <f t="shared" si="9"/>
        <v>0.56991037099802655</v>
      </c>
      <c r="G43" s="26">
        <v>41682059.039999999</v>
      </c>
      <c r="H43" s="263">
        <f t="shared" si="10"/>
        <v>0.48810820080882761</v>
      </c>
      <c r="I43" s="26">
        <v>4417840.84</v>
      </c>
      <c r="J43" s="170">
        <f t="shared" si="11"/>
        <v>5.1734112794255077E-2</v>
      </c>
      <c r="K43" s="26">
        <v>10993921.380000001</v>
      </c>
      <c r="L43" s="263">
        <v>6.9977133433917843E-2</v>
      </c>
      <c r="M43" s="202">
        <f t="shared" si="12"/>
        <v>2.7913732142770695</v>
      </c>
      <c r="N43" s="26">
        <v>3370188.57</v>
      </c>
      <c r="O43" s="170">
        <v>2.1451502799481974E-2</v>
      </c>
      <c r="P43" s="202">
        <f>+I43/N43-1</f>
        <v>0.31085865026240955</v>
      </c>
    </row>
    <row r="44" spans="1:16" ht="26.4" x14ac:dyDescent="0.25">
      <c r="A44" s="579" t="s">
        <v>490</v>
      </c>
      <c r="B44" s="582" t="s">
        <v>747</v>
      </c>
      <c r="C44" s="190">
        <v>55512840.299999997</v>
      </c>
      <c r="D44" s="195">
        <v>56681818.270000003</v>
      </c>
      <c r="E44" s="26">
        <v>17069748.079999998</v>
      </c>
      <c r="F44" s="41">
        <f t="shared" si="9"/>
        <v>0.30115032652427293</v>
      </c>
      <c r="G44" s="26">
        <v>16475284.24</v>
      </c>
      <c r="H44" s="368">
        <f t="shared" si="10"/>
        <v>0.29066259239463876</v>
      </c>
      <c r="I44" s="26">
        <v>12651962.58</v>
      </c>
      <c r="J44" s="370">
        <f t="shared" si="11"/>
        <v>0.22321024565114042</v>
      </c>
      <c r="K44" s="26">
        <v>5664244.5199999996</v>
      </c>
      <c r="L44" s="368">
        <v>0.10863566011343739</v>
      </c>
      <c r="M44" s="202">
        <f t="shared" si="12"/>
        <v>1.9086463661353381</v>
      </c>
      <c r="N44" s="26">
        <v>5569240.5800000001</v>
      </c>
      <c r="O44" s="370">
        <v>0.1068135608557455</v>
      </c>
      <c r="P44" s="202">
        <f>+I44/N44-1</f>
        <v>1.2717572348077661</v>
      </c>
    </row>
    <row r="45" spans="1:16" ht="15" customHeight="1" x14ac:dyDescent="0.25">
      <c r="A45" s="579" t="s">
        <v>407</v>
      </c>
      <c r="B45" s="21" t="s">
        <v>23</v>
      </c>
      <c r="C45" s="190">
        <v>176050025.11000001</v>
      </c>
      <c r="D45" s="195">
        <v>159400970.34</v>
      </c>
      <c r="E45" s="26">
        <v>97603697.849999994</v>
      </c>
      <c r="F45" s="41">
        <f>+E45/D45</f>
        <v>0.61231558152884946</v>
      </c>
      <c r="G45" s="26">
        <v>97603697.849999994</v>
      </c>
      <c r="H45" s="368">
        <f t="shared" si="10"/>
        <v>0.61231558152884946</v>
      </c>
      <c r="I45" s="26">
        <v>3616549.06</v>
      </c>
      <c r="J45" s="370">
        <f t="shared" si="11"/>
        <v>2.2688375436397609E-2</v>
      </c>
      <c r="K45" s="26">
        <v>97552899.829999998</v>
      </c>
      <c r="L45" s="368">
        <v>0.33540695720940744</v>
      </c>
      <c r="M45" s="202">
        <f t="shared" si="12"/>
        <v>5.2072280873782795E-4</v>
      </c>
      <c r="N45" s="26">
        <v>1849040.51</v>
      </c>
      <c r="O45" s="370">
        <v>6.3573820183386231E-3</v>
      </c>
      <c r="P45" s="202">
        <f>+I45/N45-1</f>
        <v>0.95590580111195078</v>
      </c>
    </row>
    <row r="46" spans="1:16" ht="15" customHeight="1" x14ac:dyDescent="0.25">
      <c r="A46" s="579" t="s">
        <v>760</v>
      </c>
      <c r="B46" s="21" t="s">
        <v>761</v>
      </c>
      <c r="C46" s="191">
        <v>11577738.609999999</v>
      </c>
      <c r="D46" s="472">
        <v>11308512.08</v>
      </c>
      <c r="E46" s="171">
        <v>2598472.23</v>
      </c>
      <c r="F46" s="41">
        <f>+E46/D46</f>
        <v>0.22978020553169007</v>
      </c>
      <c r="G46" s="171">
        <v>960507.72</v>
      </c>
      <c r="H46" s="368">
        <f t="shared" si="10"/>
        <v>8.4936701946733917E-2</v>
      </c>
      <c r="I46" s="171">
        <v>50513.85</v>
      </c>
      <c r="J46" s="370">
        <f t="shared" si="11"/>
        <v>4.4668873891320991E-3</v>
      </c>
      <c r="K46" s="26">
        <v>0</v>
      </c>
      <c r="L46" s="386">
        <v>0</v>
      </c>
      <c r="M46" s="417" t="s">
        <v>127</v>
      </c>
      <c r="N46" s="224">
        <v>0</v>
      </c>
      <c r="O46" s="401">
        <v>0</v>
      </c>
      <c r="P46" s="202" t="s">
        <v>127</v>
      </c>
    </row>
    <row r="47" spans="1:16" ht="15" customHeight="1" x14ac:dyDescent="0.25">
      <c r="A47" s="27">
        <v>8</v>
      </c>
      <c r="B47" s="479" t="s">
        <v>499</v>
      </c>
      <c r="C47" s="191">
        <v>197194988.97</v>
      </c>
      <c r="D47" s="472">
        <v>195460113.12</v>
      </c>
      <c r="E47" s="171">
        <v>43042724.240000002</v>
      </c>
      <c r="F47" s="70">
        <f t="shared" si="9"/>
        <v>0.22021231622624982</v>
      </c>
      <c r="G47" s="171">
        <v>38527144.630000003</v>
      </c>
      <c r="H47" s="368">
        <f t="shared" si="10"/>
        <v>0.19711000886583341</v>
      </c>
      <c r="I47" s="171">
        <v>1430453.62</v>
      </c>
      <c r="J47" s="370">
        <f t="shared" si="11"/>
        <v>7.3183914465545872E-3</v>
      </c>
      <c r="K47" s="681">
        <v>142076909.38</v>
      </c>
      <c r="L47" s="70">
        <v>0.72181227321550268</v>
      </c>
      <c r="M47" s="230">
        <f>+G47/K47-1</f>
        <v>-0.72882895047389429</v>
      </c>
      <c r="N47" s="171">
        <v>1337978.56</v>
      </c>
      <c r="O47" s="164">
        <v>6.797510940529757E-3</v>
      </c>
      <c r="P47" s="476">
        <f>+I47/N47-1</f>
        <v>6.9115502119854622E-2</v>
      </c>
    </row>
    <row r="48" spans="1:16" ht="15" customHeight="1" x14ac:dyDescent="0.25">
      <c r="A48" s="9"/>
      <c r="B48" s="2" t="s">
        <v>24</v>
      </c>
      <c r="C48" s="480">
        <f>SUM(C36:C47)</f>
        <v>1874683418.3600001</v>
      </c>
      <c r="D48" s="198">
        <f>SUM(D36:D47)</f>
        <v>1846044291.6299996</v>
      </c>
      <c r="E48" s="194">
        <f>SUM(E36:E47)</f>
        <v>354493908.53999996</v>
      </c>
      <c r="F48" s="82">
        <f t="shared" ref="F48:F60" si="14">+E48/D48</f>
        <v>0.19202892917969638</v>
      </c>
      <c r="G48" s="194">
        <f>SUM(G36:G47)</f>
        <v>329143377.96000004</v>
      </c>
      <c r="H48" s="82">
        <f t="shared" ref="H48:H60" si="15">+G48/D48</f>
        <v>0.17829657687648257</v>
      </c>
      <c r="I48" s="194">
        <f>SUM(I36:I47)</f>
        <v>65030150.890000001</v>
      </c>
      <c r="J48" s="162">
        <f t="shared" ref="J48:J60" si="16">+I48/D48</f>
        <v>3.5226755492730029E-2</v>
      </c>
      <c r="K48" s="537">
        <f>SUM(K36:K47)</f>
        <v>606851119.06999993</v>
      </c>
      <c r="L48" s="82">
        <v>0.33400385644729547</v>
      </c>
      <c r="M48" s="204">
        <f t="shared" si="12"/>
        <v>-0.45762087665849138</v>
      </c>
      <c r="N48" s="537">
        <f>SUM(N36:N47)</f>
        <v>58410160.360000007</v>
      </c>
      <c r="O48" s="162">
        <v>3.2148278552806907E-2</v>
      </c>
      <c r="P48" s="204">
        <f t="shared" ref="P48:P60" si="17">+I48/N48-1</f>
        <v>0.11333628411904595</v>
      </c>
    </row>
    <row r="49" spans="1:16" ht="15" customHeight="1" x14ac:dyDescent="0.25">
      <c r="A49" s="25">
        <v>1</v>
      </c>
      <c r="B49" s="19" t="s">
        <v>25</v>
      </c>
      <c r="C49" s="190">
        <v>49374090.939999998</v>
      </c>
      <c r="D49" s="195">
        <v>52185955.020000003</v>
      </c>
      <c r="E49" s="26">
        <v>17817946.27</v>
      </c>
      <c r="F49" s="41">
        <f t="shared" si="14"/>
        <v>0.3414318328211367</v>
      </c>
      <c r="G49" s="26">
        <v>14795650.470000001</v>
      </c>
      <c r="H49" s="41">
        <f t="shared" si="15"/>
        <v>0.28351786346210667</v>
      </c>
      <c r="I49" s="26">
        <v>2555687.19</v>
      </c>
      <c r="J49" s="145">
        <f t="shared" si="16"/>
        <v>4.8972701352702E-2</v>
      </c>
      <c r="K49" s="26">
        <v>15853303.34</v>
      </c>
      <c r="L49" s="41">
        <v>0.32221114682993057</v>
      </c>
      <c r="M49" s="201">
        <f t="shared" si="12"/>
        <v>-6.6714983452779819E-2</v>
      </c>
      <c r="N49" s="26">
        <v>1616681.55</v>
      </c>
      <c r="O49" s="145">
        <v>3.2858313823463985E-2</v>
      </c>
      <c r="P49" s="201">
        <f t="shared" ref="P49:P59" si="18">+I49/N49-1</f>
        <v>0.58082288376458546</v>
      </c>
    </row>
    <row r="50" spans="1:16" ht="15" customHeight="1" x14ac:dyDescent="0.25">
      <c r="A50" s="27">
        <v>2</v>
      </c>
      <c r="B50" s="20" t="s">
        <v>26</v>
      </c>
      <c r="C50" s="190">
        <v>43930251.07</v>
      </c>
      <c r="D50" s="195">
        <v>44339027.439999998</v>
      </c>
      <c r="E50" s="26">
        <v>16929631.539999999</v>
      </c>
      <c r="F50" s="263">
        <f t="shared" si="14"/>
        <v>0.38182234743216553</v>
      </c>
      <c r="G50" s="26">
        <v>15666937.720000001</v>
      </c>
      <c r="H50" s="263">
        <f t="shared" si="15"/>
        <v>0.35334418963520686</v>
      </c>
      <c r="I50" s="26">
        <v>561652.47</v>
      </c>
      <c r="J50" s="170">
        <f t="shared" si="16"/>
        <v>1.2667225747340388E-2</v>
      </c>
      <c r="K50" s="26">
        <v>18207218.129999999</v>
      </c>
      <c r="L50" s="263">
        <v>0.4287073685427305</v>
      </c>
      <c r="M50" s="202">
        <f t="shared" si="12"/>
        <v>-0.13952051279126398</v>
      </c>
      <c r="N50" s="26">
        <v>574900.31000000006</v>
      </c>
      <c r="O50" s="170">
        <v>1.3536609344422681E-2</v>
      </c>
      <c r="P50" s="202">
        <f t="shared" si="18"/>
        <v>-2.304371691850382E-2</v>
      </c>
    </row>
    <row r="51" spans="1:16" ht="15" customHeight="1" x14ac:dyDescent="0.25">
      <c r="A51" s="31">
        <v>3</v>
      </c>
      <c r="B51" s="20" t="s">
        <v>27</v>
      </c>
      <c r="C51" s="190">
        <v>37246420</v>
      </c>
      <c r="D51" s="195">
        <v>37290330</v>
      </c>
      <c r="E51" s="26">
        <v>15048430.130000001</v>
      </c>
      <c r="F51" s="263">
        <f t="shared" si="14"/>
        <v>0.40354778651730894</v>
      </c>
      <c r="G51" s="26">
        <v>13662404.27</v>
      </c>
      <c r="H51" s="263">
        <f t="shared" si="15"/>
        <v>0.3663792803657141</v>
      </c>
      <c r="I51" s="26">
        <v>441563.37</v>
      </c>
      <c r="J51" s="170">
        <f t="shared" si="16"/>
        <v>1.1841229884530386E-2</v>
      </c>
      <c r="K51" s="26">
        <v>14950193.539999999</v>
      </c>
      <c r="L51" s="263">
        <v>0.40931962415412704</v>
      </c>
      <c r="M51" s="202">
        <f t="shared" si="12"/>
        <v>-8.6138635366455607E-2</v>
      </c>
      <c r="N51" s="26">
        <v>382331.6</v>
      </c>
      <c r="O51" s="170">
        <v>1.0467812767475788E-2</v>
      </c>
      <c r="P51" s="202">
        <f t="shared" si="18"/>
        <v>0.1549225070593172</v>
      </c>
    </row>
    <row r="52" spans="1:16" ht="15" customHeight="1" x14ac:dyDescent="0.25">
      <c r="A52" s="31">
        <v>4</v>
      </c>
      <c r="B52" s="20" t="s">
        <v>28</v>
      </c>
      <c r="C52" s="190">
        <v>16252132.02</v>
      </c>
      <c r="D52" s="195">
        <v>16342132.02</v>
      </c>
      <c r="E52" s="26">
        <v>6317270.8200000003</v>
      </c>
      <c r="F52" s="263">
        <f t="shared" si="14"/>
        <v>0.38656344302375795</v>
      </c>
      <c r="G52" s="26">
        <v>4829018.5999999996</v>
      </c>
      <c r="H52" s="263">
        <f t="shared" si="15"/>
        <v>0.29549501828097458</v>
      </c>
      <c r="I52" s="26">
        <v>311677.05</v>
      </c>
      <c r="J52" s="170">
        <f t="shared" si="16"/>
        <v>1.9071994377389687E-2</v>
      </c>
      <c r="K52" s="26">
        <v>6949516.9100000001</v>
      </c>
      <c r="L52" s="263">
        <v>0.43634952011185174</v>
      </c>
      <c r="M52" s="202">
        <f t="shared" si="12"/>
        <v>-0.30512887981446768</v>
      </c>
      <c r="N52" s="26">
        <v>275959.62</v>
      </c>
      <c r="O52" s="170">
        <v>1.7327081769378552E-2</v>
      </c>
      <c r="P52" s="202">
        <f t="shared" si="18"/>
        <v>0.12942991442008789</v>
      </c>
    </row>
    <row r="53" spans="1:16" ht="15" customHeight="1" x14ac:dyDescent="0.25">
      <c r="A53" s="31">
        <v>5</v>
      </c>
      <c r="B53" s="20" t="s">
        <v>29</v>
      </c>
      <c r="C53" s="190">
        <v>22213941.670000002</v>
      </c>
      <c r="D53" s="195">
        <v>23240281.329999998</v>
      </c>
      <c r="E53" s="26">
        <v>8454628.5</v>
      </c>
      <c r="F53" s="263">
        <f t="shared" si="14"/>
        <v>0.36379200320119365</v>
      </c>
      <c r="G53" s="26">
        <v>7941876.4800000004</v>
      </c>
      <c r="H53" s="263">
        <f t="shared" si="15"/>
        <v>0.34172893035284102</v>
      </c>
      <c r="I53" s="26">
        <v>375492.2</v>
      </c>
      <c r="J53" s="170">
        <f t="shared" si="16"/>
        <v>1.6156955876230783E-2</v>
      </c>
      <c r="K53" s="26">
        <v>4603520.6100000003</v>
      </c>
      <c r="L53" s="263">
        <v>0.21506556458000087</v>
      </c>
      <c r="M53" s="202">
        <f t="shared" si="12"/>
        <v>0.72517452463409304</v>
      </c>
      <c r="N53" s="26">
        <v>501256.77</v>
      </c>
      <c r="O53" s="170">
        <v>2.3417527447454536E-2</v>
      </c>
      <c r="P53" s="202">
        <f t="shared" si="18"/>
        <v>-0.250898496592874</v>
      </c>
    </row>
    <row r="54" spans="1:16" ht="15" customHeight="1" x14ac:dyDescent="0.25">
      <c r="A54" s="31">
        <v>6</v>
      </c>
      <c r="B54" s="20" t="s">
        <v>30</v>
      </c>
      <c r="C54" s="190">
        <v>25142493.329999998</v>
      </c>
      <c r="D54" s="195">
        <v>25394480.07</v>
      </c>
      <c r="E54" s="26">
        <v>11394069.15</v>
      </c>
      <c r="F54" s="263">
        <f t="shared" si="14"/>
        <v>0.44868290741106714</v>
      </c>
      <c r="G54" s="26">
        <v>10529149.74</v>
      </c>
      <c r="H54" s="263">
        <f t="shared" si="15"/>
        <v>0.41462356035549264</v>
      </c>
      <c r="I54" s="26">
        <v>822545.17</v>
      </c>
      <c r="J54" s="170">
        <f t="shared" si="16"/>
        <v>3.2390707261288697E-2</v>
      </c>
      <c r="K54" s="26">
        <v>11310945.189999999</v>
      </c>
      <c r="L54" s="263">
        <v>0.44995828905035695</v>
      </c>
      <c r="M54" s="202">
        <f t="shared" si="12"/>
        <v>-6.9118489822688201E-2</v>
      </c>
      <c r="N54" s="26">
        <v>317238.7</v>
      </c>
      <c r="O54" s="170">
        <v>1.2620004807269292E-2</v>
      </c>
      <c r="P54" s="202">
        <f t="shared" si="18"/>
        <v>1.5928273252916494</v>
      </c>
    </row>
    <row r="55" spans="1:16" ht="15" customHeight="1" x14ac:dyDescent="0.25">
      <c r="A55" s="31">
        <v>7</v>
      </c>
      <c r="B55" s="20" t="s">
        <v>31</v>
      </c>
      <c r="C55" s="190">
        <v>31376809.199999999</v>
      </c>
      <c r="D55" s="195">
        <v>31830729.920000002</v>
      </c>
      <c r="E55" s="26">
        <v>16365093.529999999</v>
      </c>
      <c r="F55" s="263">
        <f t="shared" si="14"/>
        <v>0.51412875454412443</v>
      </c>
      <c r="G55" s="26">
        <v>15176268.24</v>
      </c>
      <c r="H55" s="263">
        <f t="shared" si="15"/>
        <v>0.47678040303010427</v>
      </c>
      <c r="I55" s="26">
        <v>504769.97</v>
      </c>
      <c r="J55" s="170">
        <f t="shared" si="16"/>
        <v>1.5857945176520789E-2</v>
      </c>
      <c r="K55" s="26">
        <v>17178271.77</v>
      </c>
      <c r="L55" s="263">
        <v>0.55159832805183506</v>
      </c>
      <c r="M55" s="202">
        <f t="shared" si="12"/>
        <v>-0.11654277897129806</v>
      </c>
      <c r="N55" s="26">
        <v>491061.31</v>
      </c>
      <c r="O55" s="170">
        <v>1.5768093623945725E-2</v>
      </c>
      <c r="P55" s="202">
        <f t="shared" si="18"/>
        <v>2.7916391947066632E-2</v>
      </c>
    </row>
    <row r="56" spans="1:16" ht="15" customHeight="1" x14ac:dyDescent="0.25">
      <c r="A56" s="31">
        <v>8</v>
      </c>
      <c r="B56" s="20" t="s">
        <v>32</v>
      </c>
      <c r="C56" s="190">
        <v>35039702.950000003</v>
      </c>
      <c r="D56" s="195">
        <v>35786576.450000003</v>
      </c>
      <c r="E56" s="26">
        <v>19367373.100000001</v>
      </c>
      <c r="F56" s="263">
        <f t="shared" si="14"/>
        <v>0.54119100012429378</v>
      </c>
      <c r="G56" s="26">
        <v>16890613.77</v>
      </c>
      <c r="H56" s="263">
        <f t="shared" si="15"/>
        <v>0.47198182797952437</v>
      </c>
      <c r="I56" s="26">
        <v>380320.65</v>
      </c>
      <c r="J56" s="170">
        <f t="shared" si="16"/>
        <v>1.0627466713150763E-2</v>
      </c>
      <c r="K56" s="26">
        <v>6497692.8499999996</v>
      </c>
      <c r="L56" s="263">
        <v>0.18939624413563413</v>
      </c>
      <c r="M56" s="202">
        <f t="shared" si="12"/>
        <v>1.5994786395605018</v>
      </c>
      <c r="N56" s="26">
        <v>357087.47</v>
      </c>
      <c r="O56" s="170">
        <v>1.0408467621841486E-2</v>
      </c>
      <c r="P56" s="202">
        <f t="shared" si="18"/>
        <v>6.5062994229397209E-2</v>
      </c>
    </row>
    <row r="57" spans="1:16" ht="15" customHeight="1" x14ac:dyDescent="0.25">
      <c r="A57" s="31">
        <v>9</v>
      </c>
      <c r="B57" s="20" t="s">
        <v>33</v>
      </c>
      <c r="C57" s="190">
        <v>28945594.23</v>
      </c>
      <c r="D57" s="195">
        <v>29771092.199999999</v>
      </c>
      <c r="E57" s="26">
        <v>14653690.550000001</v>
      </c>
      <c r="F57" s="263">
        <f t="shared" si="14"/>
        <v>0.49221205764160714</v>
      </c>
      <c r="G57" s="26">
        <v>13285969.970000001</v>
      </c>
      <c r="H57" s="263">
        <f t="shared" si="15"/>
        <v>0.44627082811560409</v>
      </c>
      <c r="I57" s="26">
        <v>1954129.9</v>
      </c>
      <c r="J57" s="170">
        <f t="shared" si="16"/>
        <v>6.5638502170907928E-2</v>
      </c>
      <c r="K57" s="26">
        <v>19870973.960000001</v>
      </c>
      <c r="L57" s="263">
        <v>0.6930037499388455</v>
      </c>
      <c r="M57" s="202">
        <f t="shared" si="12"/>
        <v>-0.3313880841097937</v>
      </c>
      <c r="N57" s="26">
        <v>352883.97</v>
      </c>
      <c r="O57" s="170">
        <v>1.230689119695807E-2</v>
      </c>
      <c r="P57" s="202">
        <f t="shared" si="18"/>
        <v>4.5375989450583436</v>
      </c>
    </row>
    <row r="58" spans="1:16" ht="15" customHeight="1" x14ac:dyDescent="0.25">
      <c r="A58" s="32">
        <v>10</v>
      </c>
      <c r="B58" s="21" t="s">
        <v>34</v>
      </c>
      <c r="C58" s="191">
        <v>44573021.200000003</v>
      </c>
      <c r="D58" s="472">
        <v>45019779.549999997</v>
      </c>
      <c r="E58" s="30">
        <v>21799479.780000001</v>
      </c>
      <c r="F58" s="368">
        <f t="shared" si="14"/>
        <v>0.48422004723032908</v>
      </c>
      <c r="G58" s="171">
        <v>19534452.140000001</v>
      </c>
      <c r="H58" s="368">
        <f t="shared" si="15"/>
        <v>0.43390821401745405</v>
      </c>
      <c r="I58" s="171">
        <v>479890.64</v>
      </c>
      <c r="J58" s="370">
        <f t="shared" si="16"/>
        <v>1.0659551086140315E-2</v>
      </c>
      <c r="K58" s="171">
        <v>21905910.649999999</v>
      </c>
      <c r="L58" s="368">
        <v>0.49807110163183504</v>
      </c>
      <c r="M58" s="476">
        <f t="shared" si="12"/>
        <v>-0.10825655905795439</v>
      </c>
      <c r="N58" s="171">
        <v>439704.1</v>
      </c>
      <c r="O58" s="370">
        <v>9.99748008554187E-3</v>
      </c>
      <c r="P58" s="476">
        <f t="shared" si="18"/>
        <v>9.1394508261351204E-2</v>
      </c>
    </row>
    <row r="59" spans="1:16" ht="15" customHeight="1" thickBot="1" x14ac:dyDescent="0.3">
      <c r="A59" s="10">
        <v>6</v>
      </c>
      <c r="B59" s="2" t="s">
        <v>35</v>
      </c>
      <c r="C59" s="482">
        <f>SUM(C49:C58)</f>
        <v>334094456.60999995</v>
      </c>
      <c r="D59" s="505">
        <f>SUM(D49:D58)</f>
        <v>341200384</v>
      </c>
      <c r="E59" s="194">
        <f>SUM(E49:E58)</f>
        <v>148147613.37</v>
      </c>
      <c r="F59" s="82">
        <f t="shared" si="14"/>
        <v>0.43419533012600597</v>
      </c>
      <c r="G59" s="483">
        <f>SUM(G49:G58)</f>
        <v>132312341.39999999</v>
      </c>
      <c r="H59" s="82">
        <f t="shared" si="15"/>
        <v>0.38778485489629461</v>
      </c>
      <c r="I59" s="483">
        <f>SUM(I49:I58)</f>
        <v>8387728.6100000003</v>
      </c>
      <c r="J59" s="162">
        <f t="shared" si="16"/>
        <v>2.4582998740118652E-2</v>
      </c>
      <c r="K59" s="537">
        <f>SUM(K49:K58)</f>
        <v>137327546.94999999</v>
      </c>
      <c r="L59" s="82">
        <v>0.4176998408867294</v>
      </c>
      <c r="M59" s="204">
        <f t="shared" si="12"/>
        <v>-3.6520025744186668E-2</v>
      </c>
      <c r="N59" s="537">
        <f>SUM(N49:N58)</f>
        <v>5309105.4000000004</v>
      </c>
      <c r="O59" s="162">
        <v>1.6148344087426929E-2</v>
      </c>
      <c r="P59" s="204">
        <f t="shared" si="18"/>
        <v>0.5798760766738591</v>
      </c>
    </row>
    <row r="60" spans="1:16" s="6" customFormat="1" ht="23.25" customHeight="1" thickBot="1" x14ac:dyDescent="0.3">
      <c r="A60" s="5"/>
      <c r="B60" s="4" t="s">
        <v>128</v>
      </c>
      <c r="C60" s="193">
        <f>+C48+C59</f>
        <v>2208777874.9700003</v>
      </c>
      <c r="D60" s="199">
        <f>+D48+D59</f>
        <v>2187244675.6299996</v>
      </c>
      <c r="E60" s="200">
        <f>+E48+E59</f>
        <v>502641521.90999997</v>
      </c>
      <c r="F60" s="172">
        <f t="shared" si="14"/>
        <v>0.22980580431186667</v>
      </c>
      <c r="G60" s="200">
        <f>+G48+G59</f>
        <v>461455719.36000001</v>
      </c>
      <c r="H60" s="172">
        <f t="shared" si="15"/>
        <v>0.21097581102904517</v>
      </c>
      <c r="I60" s="200">
        <f>+I48+I59</f>
        <v>73417879.5</v>
      </c>
      <c r="J60" s="165">
        <f t="shared" si="16"/>
        <v>3.3566377057863084E-2</v>
      </c>
      <c r="K60" s="538">
        <f>K48+K59</f>
        <v>744178666.01999998</v>
      </c>
      <c r="L60" s="172">
        <v>0.34682820052298269</v>
      </c>
      <c r="M60" s="531">
        <f t="shared" si="12"/>
        <v>-0.37991272737238302</v>
      </c>
      <c r="N60" s="538">
        <f>+N59+N48</f>
        <v>63719265.760000005</v>
      </c>
      <c r="O60" s="165">
        <v>2.9696683459604276E-2</v>
      </c>
      <c r="P60" s="531">
        <f t="shared" si="17"/>
        <v>0.15220849807858783</v>
      </c>
    </row>
    <row r="61" spans="1:16" ht="32.4" customHeight="1" x14ac:dyDescent="0.25">
      <c r="A61" s="580"/>
      <c r="B61" s="732"/>
      <c r="C61" s="733"/>
      <c r="D61" s="733"/>
      <c r="E61" s="733"/>
      <c r="F61" s="733"/>
      <c r="G61" s="733"/>
      <c r="H61" s="733"/>
      <c r="I61" s="733"/>
      <c r="J61" s="733"/>
      <c r="K61" s="733"/>
      <c r="L61" s="733"/>
      <c r="M61" s="733"/>
      <c r="N61" s="733"/>
      <c r="O61" s="733"/>
      <c r="P61" s="733"/>
    </row>
    <row r="65" spans="3:14" x14ac:dyDescent="0.25">
      <c r="C65" s="323"/>
      <c r="D65" s="323"/>
      <c r="E65" s="323"/>
      <c r="F65" s="414"/>
      <c r="G65" s="323"/>
      <c r="H65" s="414"/>
      <c r="I65" s="323"/>
      <c r="J65" s="414"/>
      <c r="K65" s="414"/>
      <c r="L65" s="414"/>
      <c r="M65" s="414"/>
      <c r="N65" s="323"/>
    </row>
    <row r="66" spans="3:14" x14ac:dyDescent="0.25">
      <c r="C66" s="331"/>
      <c r="D66" s="331"/>
      <c r="E66" s="331"/>
      <c r="F66" s="399"/>
      <c r="G66" s="331"/>
      <c r="H66" s="399"/>
      <c r="I66" s="331"/>
      <c r="J66" s="399"/>
      <c r="K66" s="399"/>
      <c r="L66" s="399"/>
      <c r="M66" s="399"/>
      <c r="N66" s="331"/>
    </row>
    <row r="138" spans="12:15" x14ac:dyDescent="0.25">
      <c r="L138" s="566"/>
      <c r="O138" s="566"/>
    </row>
    <row r="139" spans="12:15" x14ac:dyDescent="0.25">
      <c r="L139" s="566"/>
      <c r="N139" s="39"/>
      <c r="O139" s="566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0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rowBreaks count="1" manualBreakCount="1">
    <brk id="3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1:M31"/>
  <sheetViews>
    <sheetView topLeftCell="A10" zoomScale="110" zoomScaleNormal="110" workbookViewId="0">
      <selection activeCell="E18" sqref="E18"/>
    </sheetView>
  </sheetViews>
  <sheetFormatPr defaultColWidth="11.44140625" defaultRowHeight="13.2" x14ac:dyDescent="0.25"/>
  <cols>
    <col min="1" max="1" width="4.109375" customWidth="1"/>
    <col min="2" max="2" width="30.109375" customWidth="1"/>
    <col min="3" max="5" width="12.6640625" customWidth="1"/>
    <col min="6" max="6" width="6.33203125" style="89" customWidth="1"/>
    <col min="7" max="7" width="12.6640625" customWidth="1"/>
    <col min="8" max="8" width="6.33203125" style="89" customWidth="1"/>
    <col min="9" max="9" width="12.6640625" customWidth="1"/>
    <col min="10" max="10" width="6.33203125" style="89" customWidth="1"/>
    <col min="11" max="11" width="12.6640625" customWidth="1"/>
    <col min="12" max="12" width="6.33203125" style="89" customWidth="1"/>
    <col min="13" max="13" width="8.109375" style="89" bestFit="1" customWidth="1"/>
    <col min="14" max="14" width="3.109375" customWidth="1"/>
    <col min="15" max="15" width="15.5546875" bestFit="1" customWidth="1"/>
  </cols>
  <sheetData>
    <row r="1" spans="2:13" ht="13.8" x14ac:dyDescent="0.25">
      <c r="B1" s="7" t="s">
        <v>19</v>
      </c>
    </row>
    <row r="2" spans="2:13" x14ac:dyDescent="0.25">
      <c r="B2" s="8" t="s">
        <v>21</v>
      </c>
      <c r="F2"/>
      <c r="H2"/>
      <c r="J2"/>
      <c r="L2"/>
      <c r="M2"/>
    </row>
    <row r="3" spans="2:13" x14ac:dyDescent="0.25">
      <c r="F3"/>
      <c r="H3"/>
      <c r="J3"/>
      <c r="L3"/>
      <c r="M3"/>
    </row>
    <row r="4" spans="2:13" x14ac:dyDescent="0.25">
      <c r="F4"/>
      <c r="H4"/>
      <c r="J4"/>
      <c r="L4"/>
      <c r="M4"/>
    </row>
    <row r="5" spans="2:13" ht="15" customHeight="1" x14ac:dyDescent="0.25">
      <c r="F5"/>
      <c r="H5"/>
      <c r="J5"/>
      <c r="L5"/>
      <c r="M5"/>
    </row>
    <row r="6" spans="2:13" ht="15" customHeight="1" x14ac:dyDescent="0.25">
      <c r="F6"/>
      <c r="H6"/>
      <c r="J6"/>
      <c r="L6"/>
      <c r="M6"/>
    </row>
    <row r="7" spans="2:13" ht="15" customHeight="1" x14ac:dyDescent="0.25">
      <c r="F7"/>
      <c r="H7"/>
      <c r="J7"/>
      <c r="L7"/>
      <c r="M7"/>
    </row>
    <row r="8" spans="2:13" ht="15" customHeight="1" x14ac:dyDescent="0.25">
      <c r="F8"/>
      <c r="H8"/>
      <c r="J8"/>
      <c r="L8"/>
      <c r="M8"/>
    </row>
    <row r="9" spans="2:13" ht="15" customHeight="1" x14ac:dyDescent="0.25">
      <c r="F9"/>
      <c r="H9"/>
      <c r="J9"/>
      <c r="L9"/>
      <c r="M9"/>
    </row>
    <row r="10" spans="2:13" ht="15" customHeight="1" x14ac:dyDescent="0.25">
      <c r="F10"/>
      <c r="H10"/>
      <c r="J10"/>
      <c r="L10"/>
      <c r="M10"/>
    </row>
    <row r="11" spans="2:13" ht="15" customHeight="1" x14ac:dyDescent="0.25">
      <c r="F11"/>
      <c r="H11"/>
      <c r="J11"/>
      <c r="L11"/>
      <c r="M11"/>
    </row>
    <row r="12" spans="2:13" ht="15" customHeight="1" x14ac:dyDescent="0.25">
      <c r="F12"/>
      <c r="H12"/>
      <c r="J12"/>
      <c r="L12"/>
      <c r="M12"/>
    </row>
    <row r="13" spans="2:13" ht="15" customHeight="1" x14ac:dyDescent="0.25">
      <c r="F13"/>
      <c r="H13"/>
      <c r="J13"/>
      <c r="L13"/>
      <c r="M13"/>
    </row>
    <row r="14" spans="2:13" ht="15" customHeight="1" x14ac:dyDescent="0.25">
      <c r="F14"/>
      <c r="H14"/>
      <c r="J14"/>
      <c r="L14"/>
      <c r="M14"/>
    </row>
    <row r="15" spans="2:13" ht="15" customHeight="1" x14ac:dyDescent="0.25">
      <c r="F15"/>
      <c r="H15"/>
      <c r="J15"/>
      <c r="L15"/>
      <c r="M15"/>
    </row>
    <row r="16" spans="2:13" ht="15" customHeight="1" x14ac:dyDescent="0.25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5">
      <c r="B18" s="736" t="s">
        <v>487</v>
      </c>
      <c r="C18" s="737"/>
      <c r="F18"/>
      <c r="H18"/>
      <c r="J18"/>
      <c r="L18"/>
      <c r="M18"/>
    </row>
    <row r="19" spans="2:13" ht="15" customHeight="1" x14ac:dyDescent="0.25">
      <c r="F19"/>
      <c r="H19"/>
      <c r="J19"/>
      <c r="L19"/>
      <c r="M19"/>
    </row>
    <row r="20" spans="2:13" ht="15" customHeight="1" x14ac:dyDescent="0.25">
      <c r="F20"/>
      <c r="H20"/>
      <c r="J20"/>
      <c r="L20"/>
      <c r="M20"/>
    </row>
    <row r="21" spans="2:13" ht="15" customHeight="1" x14ac:dyDescent="0.25">
      <c r="F21"/>
      <c r="H21"/>
      <c r="J21"/>
      <c r="L21"/>
      <c r="M21"/>
    </row>
    <row r="22" spans="2:13" ht="15" customHeight="1" x14ac:dyDescent="0.25">
      <c r="F22"/>
      <c r="H22"/>
      <c r="J22"/>
      <c r="L22"/>
      <c r="M22"/>
    </row>
    <row r="23" spans="2:13" ht="15" customHeight="1" x14ac:dyDescent="0.25">
      <c r="F23"/>
      <c r="H23"/>
      <c r="J23"/>
      <c r="L23"/>
      <c r="M23"/>
    </row>
    <row r="24" spans="2:13" ht="15" customHeight="1" x14ac:dyDescent="0.25">
      <c r="F24"/>
      <c r="H24"/>
      <c r="J24"/>
      <c r="L24"/>
      <c r="M24"/>
    </row>
    <row r="25" spans="2:13" ht="15" customHeight="1" x14ac:dyDescent="0.25">
      <c r="F25"/>
      <c r="H25"/>
      <c r="J25"/>
      <c r="L25"/>
      <c r="M25"/>
    </row>
    <row r="26" spans="2:13" ht="15" customHeight="1" x14ac:dyDescent="0.25">
      <c r="F26"/>
      <c r="H26"/>
      <c r="J26"/>
      <c r="L26"/>
      <c r="M26"/>
    </row>
    <row r="27" spans="2:13" ht="15" customHeight="1" x14ac:dyDescent="0.25">
      <c r="F27"/>
      <c r="H27"/>
      <c r="J27"/>
      <c r="L27"/>
      <c r="M27"/>
    </row>
    <row r="28" spans="2:13" ht="15" customHeight="1" x14ac:dyDescent="0.25">
      <c r="F28"/>
      <c r="H28"/>
      <c r="J28"/>
      <c r="L28"/>
      <c r="M28"/>
    </row>
    <row r="29" spans="2:13" ht="15" customHeight="1" x14ac:dyDescent="0.25">
      <c r="F29"/>
      <c r="H29"/>
      <c r="J29"/>
      <c r="L29"/>
      <c r="M29"/>
    </row>
    <row r="30" spans="2:13" ht="15" customHeight="1" x14ac:dyDescent="0.25">
      <c r="F30"/>
      <c r="H30"/>
      <c r="J30"/>
      <c r="L30"/>
      <c r="M30"/>
    </row>
    <row r="31" spans="2:13" ht="15" customHeight="1" x14ac:dyDescent="0.25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134"/>
  <sheetViews>
    <sheetView workbookViewId="0">
      <selection activeCell="K8" sqref="K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2.6640625" style="39" bestFit="1" customWidth="1"/>
    <col min="5" max="5" width="11.5546875" style="39" bestFit="1" customWidth="1"/>
    <col min="6" max="6" width="7" style="89" bestFit="1" customWidth="1"/>
    <col min="7" max="7" width="11.5546875" style="39" bestFit="1" customWidth="1"/>
    <col min="8" max="8" width="7" style="89" bestFit="1" customWidth="1"/>
    <col min="9" max="9" width="12.664062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2.6640625" style="39" bestFit="1" customWidth="1"/>
    <col min="15" max="15" width="9.33203125" style="416" bestFit="1" customWidth="1"/>
    <col min="16" max="16" width="9" style="89" bestFit="1" customWidth="1"/>
  </cols>
  <sheetData>
    <row r="1" spans="1:16384" ht="14.4" thickBot="1" x14ac:dyDescent="0.3">
      <c r="A1" s="7" t="s">
        <v>746</v>
      </c>
    </row>
    <row r="2" spans="1:16384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384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207" t="s">
        <v>521</v>
      </c>
      <c r="L3" s="604" t="s">
        <v>522</v>
      </c>
      <c r="M3" s="80" t="s">
        <v>523</v>
      </c>
      <c r="N3" s="207" t="s">
        <v>39</v>
      </c>
      <c r="O3" s="604" t="s">
        <v>40</v>
      </c>
      <c r="P3" s="534" t="s">
        <v>350</v>
      </c>
    </row>
    <row r="4" spans="1:16384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104" t="s">
        <v>16</v>
      </c>
      <c r="L4" s="81" t="s">
        <v>18</v>
      </c>
      <c r="M4" s="81" t="s">
        <v>806</v>
      </c>
      <c r="N4" s="548" t="s">
        <v>17</v>
      </c>
      <c r="O4" s="605" t="s">
        <v>18</v>
      </c>
      <c r="P4" s="525" t="s">
        <v>823</v>
      </c>
    </row>
    <row r="5" spans="1:16384" ht="15" customHeight="1" x14ac:dyDescent="0.25">
      <c r="A5" s="19">
        <v>1</v>
      </c>
      <c r="B5" s="19" t="s">
        <v>0</v>
      </c>
      <c r="C5" s="151">
        <v>329983634.63000011</v>
      </c>
      <c r="D5" s="195">
        <v>373341583.79999995</v>
      </c>
      <c r="E5" s="26">
        <v>25828018.870000001</v>
      </c>
      <c r="F5" s="41">
        <f t="shared" ref="F5:F13" si="0">E5/D5</f>
        <v>6.9180664546160328E-2</v>
      </c>
      <c r="G5" s="26">
        <v>25558018.870000001</v>
      </c>
      <c r="H5" s="41">
        <f>G5/D5</f>
        <v>6.8457466242741113E-2</v>
      </c>
      <c r="I5" s="26">
        <v>25457044.989999998</v>
      </c>
      <c r="J5" s="145">
        <f t="shared" ref="J5:J13" si="1">I5/D5</f>
        <v>6.81870064697572E-2</v>
      </c>
      <c r="K5" s="26">
        <v>24750129.109999999</v>
      </c>
      <c r="L5" s="41">
        <v>7.468625730903293E-2</v>
      </c>
      <c r="M5" s="201">
        <f>+G5/K5-1</f>
        <v>3.2641840226747876E-2</v>
      </c>
      <c r="N5" s="606">
        <v>24213029.850000001</v>
      </c>
      <c r="O5" s="41">
        <v>7.3065500772589512E-2</v>
      </c>
      <c r="P5" s="201">
        <f>+I5/N5-1</f>
        <v>5.1377921214597499E-2</v>
      </c>
    </row>
    <row r="6" spans="1:16384" ht="15" customHeight="1" x14ac:dyDescent="0.25">
      <c r="A6" s="20">
        <v>2</v>
      </c>
      <c r="B6" s="20" t="s">
        <v>1</v>
      </c>
      <c r="C6" s="152">
        <v>423764885.81999993</v>
      </c>
      <c r="D6" s="196">
        <v>410641424.96000004</v>
      </c>
      <c r="E6" s="28">
        <v>108588931.12999998</v>
      </c>
      <c r="F6" s="41">
        <f t="shared" si="0"/>
        <v>0.26443735222421233</v>
      </c>
      <c r="G6" s="28">
        <v>93956700.200000018</v>
      </c>
      <c r="H6" s="41">
        <f t="shared" ref="H6:H13" si="2">G6/D6</f>
        <v>0.22880472959870574</v>
      </c>
      <c r="I6" s="28">
        <v>541757.31000000006</v>
      </c>
      <c r="J6" s="145">
        <f t="shared" si="1"/>
        <v>1.3192953196399311E-3</v>
      </c>
      <c r="K6" s="28">
        <v>300973904.62</v>
      </c>
      <c r="L6" s="263">
        <v>0.61459690635878872</v>
      </c>
      <c r="M6" s="201">
        <f>+G6/K6-1</f>
        <v>-0.6878244300992582</v>
      </c>
      <c r="N6" s="28">
        <v>958057.19</v>
      </c>
      <c r="O6" s="263">
        <v>1.9563788622545802E-3</v>
      </c>
      <c r="P6" s="201">
        <f>+I6/N6-1</f>
        <v>-0.43452508299635006</v>
      </c>
    </row>
    <row r="7" spans="1:16384" ht="15" customHeight="1" x14ac:dyDescent="0.25">
      <c r="A7" s="20">
        <v>3</v>
      </c>
      <c r="B7" s="20" t="s">
        <v>2</v>
      </c>
      <c r="C7" s="152">
        <v>16428635.050000001</v>
      </c>
      <c r="D7" s="196">
        <v>16428635.050000001</v>
      </c>
      <c r="E7" s="28">
        <v>49252.06</v>
      </c>
      <c r="F7" s="41">
        <f t="shared" si="0"/>
        <v>2.9979398684128657E-3</v>
      </c>
      <c r="G7" s="28">
        <v>49252.06</v>
      </c>
      <c r="H7" s="41">
        <f t="shared" si="2"/>
        <v>2.9979398684128657E-3</v>
      </c>
      <c r="I7" s="28">
        <v>49252.06</v>
      </c>
      <c r="J7" s="145">
        <f t="shared" si="1"/>
        <v>2.9979398684128657E-3</v>
      </c>
      <c r="K7" s="28">
        <v>72395.070000000007</v>
      </c>
      <c r="L7" s="263">
        <v>3.671190964100205E-3</v>
      </c>
      <c r="M7" s="201">
        <f>+G7/K7-1</f>
        <v>-0.31967660228797357</v>
      </c>
      <c r="N7" s="28">
        <v>72395.070000000007</v>
      </c>
      <c r="O7" s="263">
        <v>3.671190964100205E-3</v>
      </c>
      <c r="P7" s="201">
        <f>+I7/N7-1</f>
        <v>-0.31967660228797357</v>
      </c>
    </row>
    <row r="8" spans="1:16384" ht="15" customHeight="1" x14ac:dyDescent="0.25">
      <c r="A8" s="21">
        <v>4</v>
      </c>
      <c r="B8" s="21" t="s">
        <v>3</v>
      </c>
      <c r="C8" s="153">
        <v>1065643457.5300001</v>
      </c>
      <c r="D8" s="197">
        <v>1044733569.0599999</v>
      </c>
      <c r="E8" s="30">
        <v>220027706.48000002</v>
      </c>
      <c r="F8" s="368">
        <f t="shared" si="0"/>
        <v>0.21060652495159141</v>
      </c>
      <c r="G8" s="30">
        <v>209579406.83000001</v>
      </c>
      <c r="H8" s="368">
        <f t="shared" si="2"/>
        <v>0.20060560226715918</v>
      </c>
      <c r="I8" s="30">
        <v>38982096.530000001</v>
      </c>
      <c r="J8" s="370">
        <f t="shared" si="1"/>
        <v>3.7312954885784115E-2</v>
      </c>
      <c r="K8" s="30">
        <v>281054690.26999998</v>
      </c>
      <c r="L8" s="368">
        <v>0.29125262347750352</v>
      </c>
      <c r="M8" s="476">
        <f>+G8/K8-1</f>
        <v>-0.25431094343715099</v>
      </c>
      <c r="N8" s="30">
        <v>33166678.25</v>
      </c>
      <c r="O8" s="368">
        <v>3.4370115094207551E-2</v>
      </c>
      <c r="P8" s="476">
        <f>+I8/N8-1</f>
        <v>0.17533918338656673</v>
      </c>
    </row>
    <row r="9" spans="1:16384" ht="15" customHeight="1" x14ac:dyDescent="0.25">
      <c r="A9" s="21">
        <v>5</v>
      </c>
      <c r="B9" s="21" t="s">
        <v>438</v>
      </c>
      <c r="C9" s="153">
        <v>38862805.329999998</v>
      </c>
      <c r="D9" s="197">
        <v>899078.76</v>
      </c>
      <c r="E9" s="30">
        <v>0</v>
      </c>
      <c r="F9" s="368">
        <f t="shared" si="0"/>
        <v>0</v>
      </c>
      <c r="G9" s="30">
        <v>0</v>
      </c>
      <c r="H9" s="368">
        <f t="shared" si="2"/>
        <v>0</v>
      </c>
      <c r="I9" s="30">
        <v>0</v>
      </c>
      <c r="J9" s="370">
        <f t="shared" si="1"/>
        <v>0</v>
      </c>
      <c r="K9" s="30">
        <v>0</v>
      </c>
      <c r="L9" s="368">
        <v>0</v>
      </c>
      <c r="M9" s="476" t="s">
        <v>127</v>
      </c>
      <c r="N9" s="30">
        <v>0</v>
      </c>
      <c r="O9" s="368">
        <v>0</v>
      </c>
      <c r="P9" s="476" t="s">
        <v>127</v>
      </c>
      <c r="Q9" s="21"/>
      <c r="R9" s="21"/>
      <c r="S9" s="49"/>
      <c r="T9" s="30"/>
      <c r="U9" s="30"/>
      <c r="V9" s="368"/>
      <c r="W9" s="30"/>
      <c r="X9" s="368"/>
      <c r="Y9" s="30"/>
      <c r="Z9" s="370"/>
      <c r="AA9" s="30"/>
      <c r="AB9" s="368"/>
      <c r="AC9" s="476"/>
      <c r="AD9" s="30"/>
      <c r="AE9" s="368"/>
      <c r="AF9" s="476"/>
      <c r="AG9" s="21"/>
      <c r="AH9" s="21"/>
      <c r="AI9" s="153"/>
      <c r="AJ9" s="197"/>
      <c r="AK9" s="30"/>
      <c r="AL9" s="368"/>
      <c r="AM9" s="30"/>
      <c r="AN9" s="368"/>
      <c r="AO9" s="30"/>
      <c r="AP9" s="370"/>
      <c r="AQ9" s="30"/>
      <c r="AR9" s="368"/>
      <c r="AS9" s="476"/>
      <c r="AT9" s="30"/>
      <c r="AU9" s="368"/>
      <c r="AV9" s="476"/>
      <c r="AW9" s="21"/>
      <c r="AX9" s="21"/>
      <c r="AY9" s="153"/>
      <c r="AZ9" s="197"/>
      <c r="BA9" s="30"/>
      <c r="BB9" s="368"/>
      <c r="BC9" s="30"/>
      <c r="BD9" s="368"/>
      <c r="BE9" s="30"/>
      <c r="BF9" s="370"/>
      <c r="BG9" s="30"/>
      <c r="BH9" s="368"/>
      <c r="BI9" s="476"/>
      <c r="BJ9" s="30"/>
      <c r="BK9" s="368"/>
      <c r="BL9" s="476"/>
      <c r="BM9" s="21"/>
      <c r="BN9" s="21"/>
      <c r="BO9" s="153"/>
      <c r="BP9" s="197"/>
      <c r="BQ9" s="30"/>
      <c r="BR9" s="368"/>
      <c r="BS9" s="30"/>
      <c r="BT9" s="368"/>
      <c r="BU9" s="30"/>
      <c r="BV9" s="370"/>
      <c r="BW9" s="30"/>
      <c r="BX9" s="368"/>
      <c r="BY9" s="476"/>
      <c r="BZ9" s="30"/>
      <c r="CA9" s="368"/>
      <c r="CB9" s="476"/>
      <c r="CC9" s="21"/>
      <c r="CD9" s="21"/>
      <c r="CE9" s="153"/>
      <c r="CF9" s="197"/>
      <c r="CG9" s="30"/>
      <c r="CH9" s="368"/>
      <c r="CI9" s="30"/>
      <c r="CJ9" s="368"/>
      <c r="CK9" s="30"/>
      <c r="CL9" s="370"/>
      <c r="CM9" s="30"/>
      <c r="CN9" s="368"/>
      <c r="CO9" s="476"/>
      <c r="CP9" s="30"/>
      <c r="CQ9" s="368"/>
      <c r="CR9" s="476"/>
      <c r="CS9" s="21"/>
      <c r="CT9" s="21"/>
      <c r="CU9" s="153"/>
      <c r="CV9" s="197"/>
      <c r="CW9" s="30"/>
      <c r="CX9" s="368"/>
      <c r="CY9" s="30"/>
      <c r="CZ9" s="368"/>
      <c r="DA9" s="30"/>
      <c r="DB9" s="370"/>
      <c r="DC9" s="30"/>
      <c r="DD9" s="368"/>
      <c r="DE9" s="476"/>
      <c r="DF9" s="30"/>
      <c r="DG9" s="368"/>
      <c r="DH9" s="476"/>
      <c r="DI9" s="21"/>
      <c r="DJ9" s="21"/>
      <c r="DK9" s="153"/>
      <c r="DL9" s="197"/>
      <c r="DM9" s="30"/>
      <c r="DN9" s="368"/>
      <c r="DO9" s="30"/>
      <c r="DP9" s="368"/>
      <c r="DQ9" s="30"/>
      <c r="DR9" s="370"/>
      <c r="DS9" s="30"/>
      <c r="DT9" s="368"/>
      <c r="DU9" s="476"/>
      <c r="DV9" s="30"/>
      <c r="DW9" s="368"/>
      <c r="DX9" s="476"/>
      <c r="DY9" s="21"/>
      <c r="DZ9" s="21"/>
      <c r="EA9" s="153"/>
      <c r="EB9" s="197"/>
      <c r="EC9" s="30"/>
      <c r="ED9" s="368"/>
      <c r="EE9" s="30"/>
      <c r="EF9" s="368"/>
      <c r="EG9" s="30"/>
      <c r="EH9" s="370"/>
      <c r="EI9" s="30"/>
      <c r="EJ9" s="368"/>
      <c r="EK9" s="476"/>
      <c r="EL9" s="30"/>
      <c r="EM9" s="368"/>
      <c r="EN9" s="476"/>
      <c r="EO9" s="21"/>
      <c r="EP9" s="21"/>
      <c r="EQ9" s="153"/>
      <c r="ER9" s="197"/>
      <c r="ES9" s="30"/>
      <c r="ET9" s="368"/>
      <c r="EU9" s="30"/>
      <c r="EV9" s="368"/>
      <c r="EW9" s="30"/>
      <c r="EX9" s="370"/>
      <c r="EY9" s="30"/>
      <c r="EZ9" s="368"/>
      <c r="FA9" s="476"/>
      <c r="FB9" s="30"/>
      <c r="FC9" s="368"/>
      <c r="FD9" s="476"/>
      <c r="FE9" s="21"/>
      <c r="FF9" s="21"/>
      <c r="FG9" s="153"/>
      <c r="FH9" s="197"/>
      <c r="FI9" s="30"/>
      <c r="FJ9" s="368"/>
      <c r="FK9" s="30"/>
      <c r="FL9" s="368"/>
      <c r="FM9" s="30"/>
      <c r="FN9" s="370"/>
      <c r="FO9" s="30"/>
      <c r="FP9" s="368"/>
      <c r="FQ9" s="476"/>
      <c r="FR9" s="30"/>
      <c r="FS9" s="368"/>
      <c r="FT9" s="476"/>
      <c r="FU9" s="21"/>
      <c r="FV9" s="21"/>
      <c r="FW9" s="153"/>
      <c r="FX9" s="197"/>
      <c r="FY9" s="30"/>
      <c r="FZ9" s="368"/>
      <c r="GA9" s="30"/>
      <c r="GB9" s="368"/>
      <c r="GC9" s="30"/>
      <c r="GD9" s="370"/>
      <c r="GE9" s="30"/>
      <c r="GF9" s="368"/>
      <c r="GG9" s="476"/>
      <c r="GH9" s="30"/>
      <c r="GI9" s="368"/>
      <c r="GJ9" s="476"/>
      <c r="GK9" s="21"/>
      <c r="GL9" s="21"/>
      <c r="GM9" s="153"/>
      <c r="GN9" s="197"/>
      <c r="GO9" s="30"/>
      <c r="GP9" s="368"/>
      <c r="GQ9" s="30"/>
      <c r="GR9" s="368"/>
      <c r="GS9" s="30"/>
      <c r="GT9" s="370"/>
      <c r="GU9" s="30"/>
      <c r="GV9" s="368"/>
      <c r="GW9" s="476"/>
      <c r="GX9" s="30"/>
      <c r="GY9" s="368"/>
      <c r="GZ9" s="476"/>
      <c r="HA9" s="21"/>
      <c r="HB9" s="21"/>
      <c r="HC9" s="153"/>
      <c r="HD9" s="197"/>
      <c r="HE9" s="30"/>
      <c r="HF9" s="368"/>
      <c r="HG9" s="30"/>
      <c r="HH9" s="368"/>
      <c r="HI9" s="30"/>
      <c r="HJ9" s="370"/>
      <c r="HK9" s="30"/>
      <c r="HL9" s="368"/>
      <c r="HM9" s="476"/>
      <c r="HN9" s="30"/>
      <c r="HO9" s="368"/>
      <c r="HP9" s="476"/>
      <c r="HQ9" s="21"/>
      <c r="HR9" s="21"/>
      <c r="HS9" s="153"/>
      <c r="HT9" s="197"/>
      <c r="HU9" s="30"/>
      <c r="HV9" s="368"/>
      <c r="HW9" s="30"/>
      <c r="HX9" s="368"/>
      <c r="HY9" s="30"/>
      <c r="HZ9" s="370"/>
      <c r="IA9" s="30"/>
      <c r="IB9" s="368"/>
      <c r="IC9" s="476"/>
      <c r="ID9" s="30"/>
      <c r="IE9" s="368"/>
      <c r="IF9" s="476"/>
      <c r="IG9" s="21"/>
      <c r="IH9" s="21"/>
      <c r="II9" s="153"/>
      <c r="IJ9" s="197"/>
      <c r="IK9" s="30"/>
      <c r="IL9" s="368"/>
      <c r="IM9" s="30"/>
      <c r="IN9" s="368"/>
      <c r="IO9" s="30"/>
      <c r="IP9" s="370"/>
      <c r="IQ9" s="30"/>
      <c r="IR9" s="368"/>
      <c r="IS9" s="476"/>
      <c r="IT9" s="30"/>
      <c r="IU9" s="368"/>
      <c r="IV9" s="476"/>
      <c r="IW9" s="21"/>
      <c r="IX9" s="21"/>
      <c r="IY9" s="153"/>
      <c r="IZ9" s="197"/>
      <c r="JA9" s="30"/>
      <c r="JB9" s="368"/>
      <c r="JC9" s="30"/>
      <c r="JD9" s="368"/>
      <c r="JE9" s="30"/>
      <c r="JF9" s="370"/>
      <c r="JG9" s="30"/>
      <c r="JH9" s="368"/>
      <c r="JI9" s="476"/>
      <c r="JJ9" s="30"/>
      <c r="JK9" s="368"/>
      <c r="JL9" s="476"/>
      <c r="JM9" s="21"/>
      <c r="JN9" s="21"/>
      <c r="JO9" s="153"/>
      <c r="JP9" s="197"/>
      <c r="JQ9" s="30"/>
      <c r="JR9" s="368"/>
      <c r="JS9" s="30"/>
      <c r="JT9" s="368"/>
      <c r="JU9" s="30"/>
      <c r="JV9" s="370"/>
      <c r="JW9" s="30"/>
      <c r="JX9" s="368"/>
      <c r="JY9" s="476"/>
      <c r="JZ9" s="30"/>
      <c r="KA9" s="368"/>
      <c r="KB9" s="476"/>
      <c r="KC9" s="21"/>
      <c r="KD9" s="21"/>
      <c r="KE9" s="153"/>
      <c r="KF9" s="197"/>
      <c r="KG9" s="30"/>
      <c r="KH9" s="368"/>
      <c r="KI9" s="30"/>
      <c r="KJ9" s="368"/>
      <c r="KK9" s="30"/>
      <c r="KL9" s="370"/>
      <c r="KM9" s="30"/>
      <c r="KN9" s="368"/>
      <c r="KO9" s="476"/>
      <c r="KP9" s="30"/>
      <c r="KQ9" s="368"/>
      <c r="KR9" s="476"/>
      <c r="KS9" s="21"/>
      <c r="KT9" s="21"/>
      <c r="KU9" s="153"/>
      <c r="KV9" s="197"/>
      <c r="KW9" s="30"/>
      <c r="KX9" s="368"/>
      <c r="KY9" s="30"/>
      <c r="KZ9" s="368"/>
      <c r="LA9" s="30"/>
      <c r="LB9" s="370"/>
      <c r="LC9" s="30"/>
      <c r="LD9" s="368"/>
      <c r="LE9" s="476"/>
      <c r="LF9" s="30"/>
      <c r="LG9" s="368"/>
      <c r="LH9" s="476"/>
      <c r="LI9" s="21"/>
      <c r="LJ9" s="21"/>
      <c r="LK9" s="153"/>
      <c r="LL9" s="197"/>
      <c r="LM9" s="30"/>
      <c r="LN9" s="368"/>
      <c r="LO9" s="30"/>
      <c r="LP9" s="368"/>
      <c r="LQ9" s="30"/>
      <c r="LR9" s="370"/>
      <c r="LS9" s="30"/>
      <c r="LT9" s="368"/>
      <c r="LU9" s="476"/>
      <c r="LV9" s="30"/>
      <c r="LW9" s="368"/>
      <c r="LX9" s="476"/>
      <c r="LY9" s="21"/>
      <c r="LZ9" s="21"/>
      <c r="MA9" s="153"/>
      <c r="MB9" s="197"/>
      <c r="MC9" s="30"/>
      <c r="MD9" s="368"/>
      <c r="ME9" s="30"/>
      <c r="MF9" s="368"/>
      <c r="MG9" s="30"/>
      <c r="MH9" s="370"/>
      <c r="MI9" s="30"/>
      <c r="MJ9" s="368"/>
      <c r="MK9" s="476"/>
      <c r="ML9" s="30"/>
      <c r="MM9" s="368"/>
      <c r="MN9" s="476"/>
      <c r="MO9" s="21"/>
      <c r="MP9" s="21"/>
      <c r="MQ9" s="153"/>
      <c r="MR9" s="197"/>
      <c r="MS9" s="30"/>
      <c r="MT9" s="368"/>
      <c r="MU9" s="30"/>
      <c r="MV9" s="368"/>
      <c r="MW9" s="30"/>
      <c r="MX9" s="370"/>
      <c r="MY9" s="30"/>
      <c r="MZ9" s="368"/>
      <c r="NA9" s="476"/>
      <c r="NB9" s="30"/>
      <c r="NC9" s="368"/>
      <c r="ND9" s="476"/>
      <c r="NE9" s="21"/>
      <c r="NF9" s="21"/>
      <c r="NG9" s="153"/>
      <c r="NH9" s="197"/>
      <c r="NI9" s="30"/>
      <c r="NJ9" s="368"/>
      <c r="NK9" s="30"/>
      <c r="NL9" s="368"/>
      <c r="NM9" s="30"/>
      <c r="NN9" s="370"/>
      <c r="NO9" s="30"/>
      <c r="NP9" s="368"/>
      <c r="NQ9" s="476"/>
      <c r="NR9" s="30"/>
      <c r="NS9" s="368"/>
      <c r="NT9" s="476"/>
      <c r="NU9" s="21"/>
      <c r="NV9" s="21"/>
      <c r="NW9" s="153"/>
      <c r="NX9" s="197"/>
      <c r="NY9" s="30"/>
      <c r="NZ9" s="368"/>
      <c r="OA9" s="30"/>
      <c r="OB9" s="368"/>
      <c r="OC9" s="30"/>
      <c r="OD9" s="370"/>
      <c r="OE9" s="30"/>
      <c r="OF9" s="368"/>
      <c r="OG9" s="476"/>
      <c r="OH9" s="30"/>
      <c r="OI9" s="368"/>
      <c r="OJ9" s="476"/>
      <c r="OK9" s="21"/>
      <c r="OL9" s="21"/>
      <c r="OM9" s="153"/>
      <c r="ON9" s="197"/>
      <c r="OO9" s="30"/>
      <c r="OP9" s="368"/>
      <c r="OQ9" s="30"/>
      <c r="OR9" s="368"/>
      <c r="OS9" s="30"/>
      <c r="OT9" s="370"/>
      <c r="OU9" s="30"/>
      <c r="OV9" s="368"/>
      <c r="OW9" s="476"/>
      <c r="OX9" s="30"/>
      <c r="OY9" s="368"/>
      <c r="OZ9" s="476"/>
      <c r="PA9" s="21"/>
      <c r="PB9" s="21"/>
      <c r="PC9" s="153"/>
      <c r="PD9" s="197"/>
      <c r="PE9" s="30"/>
      <c r="PF9" s="368"/>
      <c r="PG9" s="30"/>
      <c r="PH9" s="368"/>
      <c r="PI9" s="30"/>
      <c r="PJ9" s="370"/>
      <c r="PK9" s="30"/>
      <c r="PL9" s="368"/>
      <c r="PM9" s="476"/>
      <c r="PN9" s="30"/>
      <c r="PO9" s="368"/>
      <c r="PP9" s="476"/>
      <c r="PQ9" s="21"/>
      <c r="PR9" s="21"/>
      <c r="PS9" s="153"/>
      <c r="PT9" s="197"/>
      <c r="PU9" s="30"/>
      <c r="PV9" s="368"/>
      <c r="PW9" s="30"/>
      <c r="PX9" s="368"/>
      <c r="PY9" s="30"/>
      <c r="PZ9" s="370"/>
      <c r="QA9" s="30"/>
      <c r="QB9" s="368"/>
      <c r="QC9" s="476"/>
      <c r="QD9" s="30"/>
      <c r="QE9" s="368"/>
      <c r="QF9" s="476"/>
      <c r="QG9" s="21"/>
      <c r="QH9" s="21"/>
      <c r="QI9" s="153"/>
      <c r="QJ9" s="197"/>
      <c r="QK9" s="30"/>
      <c r="QL9" s="368"/>
      <c r="QM9" s="30"/>
      <c r="QN9" s="368"/>
      <c r="QO9" s="30"/>
      <c r="QP9" s="370"/>
      <c r="QQ9" s="30"/>
      <c r="QR9" s="368"/>
      <c r="QS9" s="476"/>
      <c r="QT9" s="30"/>
      <c r="QU9" s="368"/>
      <c r="QV9" s="476"/>
      <c r="QW9" s="21"/>
      <c r="QX9" s="21"/>
      <c r="QY9" s="153"/>
      <c r="QZ9" s="197"/>
      <c r="RA9" s="30"/>
      <c r="RB9" s="368"/>
      <c r="RC9" s="30"/>
      <c r="RD9" s="368"/>
      <c r="RE9" s="30"/>
      <c r="RF9" s="370"/>
      <c r="RG9" s="30"/>
      <c r="RH9" s="368"/>
      <c r="RI9" s="476"/>
      <c r="RJ9" s="30"/>
      <c r="RK9" s="368"/>
      <c r="RL9" s="476"/>
      <c r="RM9" s="21"/>
      <c r="RN9" s="21"/>
      <c r="RO9" s="153"/>
      <c r="RP9" s="197"/>
      <c r="RQ9" s="30"/>
      <c r="RR9" s="368"/>
      <c r="RS9" s="30"/>
      <c r="RT9" s="368"/>
      <c r="RU9" s="30"/>
      <c r="RV9" s="370"/>
      <c r="RW9" s="30"/>
      <c r="RX9" s="368"/>
      <c r="RY9" s="476"/>
      <c r="RZ9" s="30"/>
      <c r="SA9" s="368"/>
      <c r="SB9" s="476"/>
      <c r="SC9" s="21"/>
      <c r="SD9" s="21"/>
      <c r="SE9" s="153"/>
      <c r="SF9" s="197"/>
      <c r="SG9" s="30"/>
      <c r="SH9" s="368"/>
      <c r="SI9" s="30"/>
      <c r="SJ9" s="368"/>
      <c r="SK9" s="30"/>
      <c r="SL9" s="370"/>
      <c r="SM9" s="30"/>
      <c r="SN9" s="368"/>
      <c r="SO9" s="476"/>
      <c r="SP9" s="30"/>
      <c r="SQ9" s="368"/>
      <c r="SR9" s="476"/>
      <c r="SS9" s="21"/>
      <c r="ST9" s="21"/>
      <c r="SU9" s="153"/>
      <c r="SV9" s="197"/>
      <c r="SW9" s="30"/>
      <c r="SX9" s="368"/>
      <c r="SY9" s="30"/>
      <c r="SZ9" s="368"/>
      <c r="TA9" s="30"/>
      <c r="TB9" s="370"/>
      <c r="TC9" s="30"/>
      <c r="TD9" s="368"/>
      <c r="TE9" s="476"/>
      <c r="TF9" s="30"/>
      <c r="TG9" s="368"/>
      <c r="TH9" s="476"/>
      <c r="TI9" s="21"/>
      <c r="TJ9" s="21"/>
      <c r="TK9" s="153"/>
      <c r="TL9" s="197"/>
      <c r="TM9" s="30"/>
      <c r="TN9" s="368"/>
      <c r="TO9" s="30"/>
      <c r="TP9" s="368"/>
      <c r="TQ9" s="30"/>
      <c r="TR9" s="370"/>
      <c r="TS9" s="30"/>
      <c r="TT9" s="368"/>
      <c r="TU9" s="476"/>
      <c r="TV9" s="30"/>
      <c r="TW9" s="368"/>
      <c r="TX9" s="476"/>
      <c r="TY9" s="21"/>
      <c r="TZ9" s="21"/>
      <c r="UA9" s="153"/>
      <c r="UB9" s="197"/>
      <c r="UC9" s="30"/>
      <c r="UD9" s="368"/>
      <c r="UE9" s="30"/>
      <c r="UF9" s="368"/>
      <c r="UG9" s="30"/>
      <c r="UH9" s="370"/>
      <c r="UI9" s="30"/>
      <c r="UJ9" s="368"/>
      <c r="UK9" s="476"/>
      <c r="UL9" s="30"/>
      <c r="UM9" s="368"/>
      <c r="UN9" s="476"/>
      <c r="UO9" s="21"/>
      <c r="UP9" s="21"/>
      <c r="UQ9" s="153"/>
      <c r="UR9" s="197"/>
      <c r="US9" s="30"/>
      <c r="UT9" s="368"/>
      <c r="UU9" s="30"/>
      <c r="UV9" s="368"/>
      <c r="UW9" s="30"/>
      <c r="UX9" s="370"/>
      <c r="UY9" s="30"/>
      <c r="UZ9" s="368"/>
      <c r="VA9" s="476"/>
      <c r="VB9" s="30"/>
      <c r="VC9" s="368"/>
      <c r="VD9" s="476"/>
      <c r="VE9" s="21"/>
      <c r="VF9" s="21"/>
      <c r="VG9" s="153"/>
      <c r="VH9" s="197"/>
      <c r="VI9" s="30"/>
      <c r="VJ9" s="368"/>
      <c r="VK9" s="30"/>
      <c r="VL9" s="368"/>
      <c r="VM9" s="30"/>
      <c r="VN9" s="370"/>
      <c r="VO9" s="30"/>
      <c r="VP9" s="368"/>
      <c r="VQ9" s="476"/>
      <c r="VR9" s="30"/>
      <c r="VS9" s="368"/>
      <c r="VT9" s="476"/>
      <c r="VU9" s="21"/>
      <c r="VV9" s="21"/>
      <c r="VW9" s="153"/>
      <c r="VX9" s="197"/>
      <c r="VY9" s="30"/>
      <c r="VZ9" s="368"/>
      <c r="WA9" s="30"/>
      <c r="WB9" s="368"/>
      <c r="WC9" s="30"/>
      <c r="WD9" s="370"/>
      <c r="WE9" s="30"/>
      <c r="WF9" s="368"/>
      <c r="WG9" s="476"/>
      <c r="WH9" s="30"/>
      <c r="WI9" s="368"/>
      <c r="WJ9" s="476"/>
      <c r="WK9" s="21"/>
      <c r="WL9" s="21"/>
      <c r="WM9" s="153"/>
      <c r="WN9" s="197"/>
      <c r="WO9" s="30"/>
      <c r="WP9" s="368"/>
      <c r="WQ9" s="30"/>
      <c r="WR9" s="368"/>
      <c r="WS9" s="30"/>
      <c r="WT9" s="370"/>
      <c r="WU9" s="30"/>
      <c r="WV9" s="368"/>
      <c r="WW9" s="476"/>
      <c r="WX9" s="30"/>
      <c r="WY9" s="368"/>
      <c r="WZ9" s="476"/>
      <c r="XA9" s="21"/>
      <c r="XB9" s="21"/>
      <c r="XC9" s="153"/>
      <c r="XD9" s="197"/>
      <c r="XE9" s="30"/>
      <c r="XF9" s="368"/>
      <c r="XG9" s="30"/>
      <c r="XH9" s="368"/>
      <c r="XI9" s="30"/>
      <c r="XJ9" s="370"/>
      <c r="XK9" s="30"/>
      <c r="XL9" s="368"/>
      <c r="XM9" s="476"/>
      <c r="XN9" s="30"/>
      <c r="XO9" s="368"/>
      <c r="XP9" s="476"/>
      <c r="XQ9" s="21"/>
      <c r="XR9" s="21"/>
      <c r="XS9" s="153"/>
      <c r="XT9" s="197"/>
      <c r="XU9" s="30"/>
      <c r="XV9" s="368"/>
      <c r="XW9" s="30"/>
      <c r="XX9" s="368"/>
      <c r="XY9" s="30"/>
      <c r="XZ9" s="370"/>
      <c r="YA9" s="30"/>
      <c r="YB9" s="368"/>
      <c r="YC9" s="476"/>
      <c r="YD9" s="30"/>
      <c r="YE9" s="368"/>
      <c r="YF9" s="476"/>
      <c r="YG9" s="21"/>
      <c r="YH9" s="21"/>
      <c r="YI9" s="153"/>
      <c r="YJ9" s="197"/>
      <c r="YK9" s="30"/>
      <c r="YL9" s="368"/>
      <c r="YM9" s="30"/>
      <c r="YN9" s="368"/>
      <c r="YO9" s="30"/>
      <c r="YP9" s="370"/>
      <c r="YQ9" s="30"/>
      <c r="YR9" s="368"/>
      <c r="YS9" s="476"/>
      <c r="YT9" s="30"/>
      <c r="YU9" s="368"/>
      <c r="YV9" s="476"/>
      <c r="YW9" s="21"/>
      <c r="YX9" s="21"/>
      <c r="YY9" s="153"/>
      <c r="YZ9" s="197"/>
      <c r="ZA9" s="30"/>
      <c r="ZB9" s="368"/>
      <c r="ZC9" s="30"/>
      <c r="ZD9" s="368"/>
      <c r="ZE9" s="30"/>
      <c r="ZF9" s="370"/>
      <c r="ZG9" s="30"/>
      <c r="ZH9" s="368"/>
      <c r="ZI9" s="476"/>
      <c r="ZJ9" s="30"/>
      <c r="ZK9" s="368"/>
      <c r="ZL9" s="476"/>
      <c r="ZM9" s="21"/>
      <c r="ZN9" s="21"/>
      <c r="ZO9" s="153"/>
      <c r="ZP9" s="197"/>
      <c r="ZQ9" s="30"/>
      <c r="ZR9" s="368"/>
      <c r="ZS9" s="30"/>
      <c r="ZT9" s="368"/>
      <c r="ZU9" s="30"/>
      <c r="ZV9" s="370"/>
      <c r="ZW9" s="30"/>
      <c r="ZX9" s="368"/>
      <c r="ZY9" s="476"/>
      <c r="ZZ9" s="30"/>
      <c r="AAA9" s="368"/>
      <c r="AAB9" s="476"/>
      <c r="AAC9" s="21"/>
      <c r="AAD9" s="21"/>
      <c r="AAE9" s="153"/>
      <c r="AAF9" s="197"/>
      <c r="AAG9" s="30"/>
      <c r="AAH9" s="368"/>
      <c r="AAI9" s="30"/>
      <c r="AAJ9" s="368"/>
      <c r="AAK9" s="30"/>
      <c r="AAL9" s="370"/>
      <c r="AAM9" s="30"/>
      <c r="AAN9" s="368"/>
      <c r="AAO9" s="476"/>
      <c r="AAP9" s="30"/>
      <c r="AAQ9" s="368"/>
      <c r="AAR9" s="476"/>
      <c r="AAS9" s="21"/>
      <c r="AAT9" s="21"/>
      <c r="AAU9" s="153"/>
      <c r="AAV9" s="197"/>
      <c r="AAW9" s="30"/>
      <c r="AAX9" s="368"/>
      <c r="AAY9" s="30"/>
      <c r="AAZ9" s="368"/>
      <c r="ABA9" s="30"/>
      <c r="ABB9" s="370"/>
      <c r="ABC9" s="30"/>
      <c r="ABD9" s="368"/>
      <c r="ABE9" s="476"/>
      <c r="ABF9" s="30"/>
      <c r="ABG9" s="368"/>
      <c r="ABH9" s="476"/>
      <c r="ABI9" s="21"/>
      <c r="ABJ9" s="21"/>
      <c r="ABK9" s="153"/>
      <c r="ABL9" s="197"/>
      <c r="ABM9" s="30"/>
      <c r="ABN9" s="368"/>
      <c r="ABO9" s="30"/>
      <c r="ABP9" s="368"/>
      <c r="ABQ9" s="30"/>
      <c r="ABR9" s="370"/>
      <c r="ABS9" s="30"/>
      <c r="ABT9" s="368"/>
      <c r="ABU9" s="476"/>
      <c r="ABV9" s="30"/>
      <c r="ABW9" s="368"/>
      <c r="ABX9" s="476"/>
      <c r="ABY9" s="21"/>
      <c r="ABZ9" s="21"/>
      <c r="ACA9" s="153"/>
      <c r="ACB9" s="197"/>
      <c r="ACC9" s="30"/>
      <c r="ACD9" s="368"/>
      <c r="ACE9" s="30"/>
      <c r="ACF9" s="368"/>
      <c r="ACG9" s="30"/>
      <c r="ACH9" s="370"/>
      <c r="ACI9" s="30"/>
      <c r="ACJ9" s="368"/>
      <c r="ACK9" s="476"/>
      <c r="ACL9" s="30"/>
      <c r="ACM9" s="368"/>
      <c r="ACN9" s="476"/>
      <c r="ACO9" s="21"/>
      <c r="ACP9" s="21"/>
      <c r="ACQ9" s="153"/>
      <c r="ACR9" s="197"/>
      <c r="ACS9" s="30"/>
      <c r="ACT9" s="368"/>
      <c r="ACU9" s="30"/>
      <c r="ACV9" s="368"/>
      <c r="ACW9" s="30"/>
      <c r="ACX9" s="370"/>
      <c r="ACY9" s="30"/>
      <c r="ACZ9" s="368"/>
      <c r="ADA9" s="476"/>
      <c r="ADB9" s="30"/>
      <c r="ADC9" s="368"/>
      <c r="ADD9" s="476"/>
      <c r="ADE9" s="21"/>
      <c r="ADF9" s="21"/>
      <c r="ADG9" s="153"/>
      <c r="ADH9" s="197"/>
      <c r="ADI9" s="30"/>
      <c r="ADJ9" s="368"/>
      <c r="ADK9" s="30"/>
      <c r="ADL9" s="368"/>
      <c r="ADM9" s="30"/>
      <c r="ADN9" s="370"/>
      <c r="ADO9" s="30"/>
      <c r="ADP9" s="368"/>
      <c r="ADQ9" s="476"/>
      <c r="ADR9" s="30"/>
      <c r="ADS9" s="368"/>
      <c r="ADT9" s="476"/>
      <c r="ADU9" s="21"/>
      <c r="ADV9" s="21"/>
      <c r="ADW9" s="153"/>
      <c r="ADX9" s="197"/>
      <c r="ADY9" s="30"/>
      <c r="ADZ9" s="368"/>
      <c r="AEA9" s="30"/>
      <c r="AEB9" s="368"/>
      <c r="AEC9" s="30"/>
      <c r="AED9" s="370"/>
      <c r="AEE9" s="30"/>
      <c r="AEF9" s="368"/>
      <c r="AEG9" s="476"/>
      <c r="AEH9" s="30"/>
      <c r="AEI9" s="368"/>
      <c r="AEJ9" s="476"/>
      <c r="AEK9" s="21"/>
      <c r="AEL9" s="21"/>
      <c r="AEM9" s="153"/>
      <c r="AEN9" s="197"/>
      <c r="AEO9" s="30"/>
      <c r="AEP9" s="368"/>
      <c r="AEQ9" s="30"/>
      <c r="AER9" s="368"/>
      <c r="AES9" s="30"/>
      <c r="AET9" s="370"/>
      <c r="AEU9" s="30"/>
      <c r="AEV9" s="368"/>
      <c r="AEW9" s="476"/>
      <c r="AEX9" s="30"/>
      <c r="AEY9" s="368"/>
      <c r="AEZ9" s="476"/>
      <c r="AFA9" s="21"/>
      <c r="AFB9" s="21"/>
      <c r="AFC9" s="153"/>
      <c r="AFD9" s="197"/>
      <c r="AFE9" s="30"/>
      <c r="AFF9" s="368"/>
      <c r="AFG9" s="30"/>
      <c r="AFH9" s="368"/>
      <c r="AFI9" s="30"/>
      <c r="AFJ9" s="370"/>
      <c r="AFK9" s="30"/>
      <c r="AFL9" s="368"/>
      <c r="AFM9" s="476"/>
      <c r="AFN9" s="30"/>
      <c r="AFO9" s="368"/>
      <c r="AFP9" s="476"/>
      <c r="AFQ9" s="21"/>
      <c r="AFR9" s="21"/>
      <c r="AFS9" s="153"/>
      <c r="AFT9" s="197"/>
      <c r="AFU9" s="30"/>
      <c r="AFV9" s="368"/>
      <c r="AFW9" s="30"/>
      <c r="AFX9" s="368"/>
      <c r="AFY9" s="30"/>
      <c r="AFZ9" s="370"/>
      <c r="AGA9" s="30"/>
      <c r="AGB9" s="368"/>
      <c r="AGC9" s="476"/>
      <c r="AGD9" s="30"/>
      <c r="AGE9" s="368"/>
      <c r="AGF9" s="476"/>
      <c r="AGG9" s="21"/>
      <c r="AGH9" s="21"/>
      <c r="AGI9" s="153"/>
      <c r="AGJ9" s="197"/>
      <c r="AGK9" s="30"/>
      <c r="AGL9" s="368"/>
      <c r="AGM9" s="30"/>
      <c r="AGN9" s="368"/>
      <c r="AGO9" s="30"/>
      <c r="AGP9" s="370"/>
      <c r="AGQ9" s="30"/>
      <c r="AGR9" s="368"/>
      <c r="AGS9" s="476"/>
      <c r="AGT9" s="30"/>
      <c r="AGU9" s="368"/>
      <c r="AGV9" s="476"/>
      <c r="AGW9" s="21"/>
      <c r="AGX9" s="21"/>
      <c r="AGY9" s="153"/>
      <c r="AGZ9" s="197"/>
      <c r="AHA9" s="30"/>
      <c r="AHB9" s="368"/>
      <c r="AHC9" s="30"/>
      <c r="AHD9" s="368"/>
      <c r="AHE9" s="30"/>
      <c r="AHF9" s="370"/>
      <c r="AHG9" s="30"/>
      <c r="AHH9" s="368"/>
      <c r="AHI9" s="476"/>
      <c r="AHJ9" s="30"/>
      <c r="AHK9" s="368"/>
      <c r="AHL9" s="476"/>
      <c r="AHM9" s="21"/>
      <c r="AHN9" s="21"/>
      <c r="AHO9" s="153"/>
      <c r="AHP9" s="197"/>
      <c r="AHQ9" s="30"/>
      <c r="AHR9" s="368"/>
      <c r="AHS9" s="30"/>
      <c r="AHT9" s="368"/>
      <c r="AHU9" s="30"/>
      <c r="AHV9" s="370"/>
      <c r="AHW9" s="30"/>
      <c r="AHX9" s="368"/>
      <c r="AHY9" s="476"/>
      <c r="AHZ9" s="30"/>
      <c r="AIA9" s="368"/>
      <c r="AIB9" s="476"/>
      <c r="AIC9" s="21"/>
      <c r="AID9" s="21"/>
      <c r="AIE9" s="153"/>
      <c r="AIF9" s="197"/>
      <c r="AIG9" s="30"/>
      <c r="AIH9" s="368"/>
      <c r="AII9" s="30"/>
      <c r="AIJ9" s="368"/>
      <c r="AIK9" s="30"/>
      <c r="AIL9" s="370"/>
      <c r="AIM9" s="30"/>
      <c r="AIN9" s="368"/>
      <c r="AIO9" s="476"/>
      <c r="AIP9" s="30"/>
      <c r="AIQ9" s="368"/>
      <c r="AIR9" s="476"/>
      <c r="AIS9" s="21"/>
      <c r="AIT9" s="21"/>
      <c r="AIU9" s="153"/>
      <c r="AIV9" s="197"/>
      <c r="AIW9" s="30"/>
      <c r="AIX9" s="368"/>
      <c r="AIY9" s="30"/>
      <c r="AIZ9" s="368"/>
      <c r="AJA9" s="30"/>
      <c r="AJB9" s="370"/>
      <c r="AJC9" s="30"/>
      <c r="AJD9" s="368"/>
      <c r="AJE9" s="476"/>
      <c r="AJF9" s="30"/>
      <c r="AJG9" s="368"/>
      <c r="AJH9" s="476"/>
      <c r="AJI9" s="21"/>
      <c r="AJJ9" s="21"/>
      <c r="AJK9" s="153"/>
      <c r="AJL9" s="197"/>
      <c r="AJM9" s="30"/>
      <c r="AJN9" s="368"/>
      <c r="AJO9" s="30"/>
      <c r="AJP9" s="368"/>
      <c r="AJQ9" s="30"/>
      <c r="AJR9" s="370"/>
      <c r="AJS9" s="30"/>
      <c r="AJT9" s="368"/>
      <c r="AJU9" s="476"/>
      <c r="AJV9" s="30"/>
      <c r="AJW9" s="368"/>
      <c r="AJX9" s="476"/>
      <c r="AJY9" s="21"/>
      <c r="AJZ9" s="21"/>
      <c r="AKA9" s="153"/>
      <c r="AKB9" s="197"/>
      <c r="AKC9" s="30"/>
      <c r="AKD9" s="368"/>
      <c r="AKE9" s="30"/>
      <c r="AKF9" s="368"/>
      <c r="AKG9" s="30"/>
      <c r="AKH9" s="370"/>
      <c r="AKI9" s="30"/>
      <c r="AKJ9" s="368"/>
      <c r="AKK9" s="476"/>
      <c r="AKL9" s="30"/>
      <c r="AKM9" s="368"/>
      <c r="AKN9" s="476"/>
      <c r="AKO9" s="21"/>
      <c r="AKP9" s="21"/>
      <c r="AKQ9" s="153"/>
      <c r="AKR9" s="197"/>
      <c r="AKS9" s="30"/>
      <c r="AKT9" s="368"/>
      <c r="AKU9" s="30"/>
      <c r="AKV9" s="368"/>
      <c r="AKW9" s="30"/>
      <c r="AKX9" s="370"/>
      <c r="AKY9" s="30"/>
      <c r="AKZ9" s="368"/>
      <c r="ALA9" s="476"/>
      <c r="ALB9" s="30"/>
      <c r="ALC9" s="368"/>
      <c r="ALD9" s="476"/>
      <c r="ALE9" s="21"/>
      <c r="ALF9" s="21"/>
      <c r="ALG9" s="153"/>
      <c r="ALH9" s="197"/>
      <c r="ALI9" s="30"/>
      <c r="ALJ9" s="368"/>
      <c r="ALK9" s="30"/>
      <c r="ALL9" s="368"/>
      <c r="ALM9" s="30"/>
      <c r="ALN9" s="370"/>
      <c r="ALO9" s="30"/>
      <c r="ALP9" s="368"/>
      <c r="ALQ9" s="476"/>
      <c r="ALR9" s="30"/>
      <c r="ALS9" s="368"/>
      <c r="ALT9" s="476"/>
      <c r="ALU9" s="21"/>
      <c r="ALV9" s="21"/>
      <c r="ALW9" s="153"/>
      <c r="ALX9" s="197"/>
      <c r="ALY9" s="30"/>
      <c r="ALZ9" s="368"/>
      <c r="AMA9" s="30"/>
      <c r="AMB9" s="368"/>
      <c r="AMC9" s="30"/>
      <c r="AMD9" s="370"/>
      <c r="AME9" s="30"/>
      <c r="AMF9" s="368"/>
      <c r="AMG9" s="476"/>
      <c r="AMH9" s="30"/>
      <c r="AMI9" s="368"/>
      <c r="AMJ9" s="476"/>
      <c r="AMK9" s="21"/>
      <c r="AML9" s="21"/>
      <c r="AMM9" s="153"/>
      <c r="AMN9" s="197"/>
      <c r="AMO9" s="30"/>
      <c r="AMP9" s="368"/>
      <c r="AMQ9" s="30"/>
      <c r="AMR9" s="368"/>
      <c r="AMS9" s="30"/>
      <c r="AMT9" s="370"/>
      <c r="AMU9" s="30"/>
      <c r="AMV9" s="368"/>
      <c r="AMW9" s="476"/>
      <c r="AMX9" s="30"/>
      <c r="AMY9" s="368"/>
      <c r="AMZ9" s="476"/>
      <c r="ANA9" s="21"/>
      <c r="ANB9" s="21"/>
      <c r="ANC9" s="153"/>
      <c r="AND9" s="197"/>
      <c r="ANE9" s="30"/>
      <c r="ANF9" s="368"/>
      <c r="ANG9" s="30"/>
      <c r="ANH9" s="368"/>
      <c r="ANI9" s="30"/>
      <c r="ANJ9" s="370"/>
      <c r="ANK9" s="30"/>
      <c r="ANL9" s="368"/>
      <c r="ANM9" s="476"/>
      <c r="ANN9" s="30"/>
      <c r="ANO9" s="368"/>
      <c r="ANP9" s="476"/>
      <c r="ANQ9" s="21"/>
      <c r="ANR9" s="21"/>
      <c r="ANS9" s="153"/>
      <c r="ANT9" s="197"/>
      <c r="ANU9" s="30"/>
      <c r="ANV9" s="368"/>
      <c r="ANW9" s="30"/>
      <c r="ANX9" s="368"/>
      <c r="ANY9" s="30"/>
      <c r="ANZ9" s="370"/>
      <c r="AOA9" s="30"/>
      <c r="AOB9" s="368"/>
      <c r="AOC9" s="476"/>
      <c r="AOD9" s="30"/>
      <c r="AOE9" s="368"/>
      <c r="AOF9" s="476"/>
      <c r="AOG9" s="21"/>
      <c r="AOH9" s="21"/>
      <c r="AOI9" s="153"/>
      <c r="AOJ9" s="197"/>
      <c r="AOK9" s="30"/>
      <c r="AOL9" s="368"/>
      <c r="AOM9" s="30"/>
      <c r="AON9" s="368"/>
      <c r="AOO9" s="30"/>
      <c r="AOP9" s="370"/>
      <c r="AOQ9" s="30"/>
      <c r="AOR9" s="368"/>
      <c r="AOS9" s="476"/>
      <c r="AOT9" s="30"/>
      <c r="AOU9" s="368"/>
      <c r="AOV9" s="476"/>
      <c r="AOW9" s="21"/>
      <c r="AOX9" s="21"/>
      <c r="AOY9" s="153"/>
      <c r="AOZ9" s="197"/>
      <c r="APA9" s="30"/>
      <c r="APB9" s="368"/>
      <c r="APC9" s="30"/>
      <c r="APD9" s="368"/>
      <c r="APE9" s="30"/>
      <c r="APF9" s="370"/>
      <c r="APG9" s="30"/>
      <c r="APH9" s="368"/>
      <c r="API9" s="476"/>
      <c r="APJ9" s="30"/>
      <c r="APK9" s="368"/>
      <c r="APL9" s="476"/>
      <c r="APM9" s="21"/>
      <c r="APN9" s="21"/>
      <c r="APO9" s="153"/>
      <c r="APP9" s="197"/>
      <c r="APQ9" s="30"/>
      <c r="APR9" s="368"/>
      <c r="APS9" s="30"/>
      <c r="APT9" s="368"/>
      <c r="APU9" s="30"/>
      <c r="APV9" s="370"/>
      <c r="APW9" s="30"/>
      <c r="APX9" s="368"/>
      <c r="APY9" s="476"/>
      <c r="APZ9" s="30"/>
      <c r="AQA9" s="368"/>
      <c r="AQB9" s="476"/>
      <c r="AQC9" s="21"/>
      <c r="AQD9" s="21"/>
      <c r="AQE9" s="153"/>
      <c r="AQF9" s="197"/>
      <c r="AQG9" s="30"/>
      <c r="AQH9" s="368"/>
      <c r="AQI9" s="30"/>
      <c r="AQJ9" s="368"/>
      <c r="AQK9" s="30"/>
      <c r="AQL9" s="370"/>
      <c r="AQM9" s="30"/>
      <c r="AQN9" s="368"/>
      <c r="AQO9" s="476"/>
      <c r="AQP9" s="30"/>
      <c r="AQQ9" s="368"/>
      <c r="AQR9" s="476"/>
      <c r="AQS9" s="21"/>
      <c r="AQT9" s="21"/>
      <c r="AQU9" s="153"/>
      <c r="AQV9" s="197"/>
      <c r="AQW9" s="30"/>
      <c r="AQX9" s="368"/>
      <c r="AQY9" s="30"/>
      <c r="AQZ9" s="368"/>
      <c r="ARA9" s="30"/>
      <c r="ARB9" s="370"/>
      <c r="ARC9" s="30"/>
      <c r="ARD9" s="368"/>
      <c r="ARE9" s="476"/>
      <c r="ARF9" s="30"/>
      <c r="ARG9" s="368"/>
      <c r="ARH9" s="476"/>
      <c r="ARI9" s="21"/>
      <c r="ARJ9" s="21"/>
      <c r="ARK9" s="153"/>
      <c r="ARL9" s="197"/>
      <c r="ARM9" s="30"/>
      <c r="ARN9" s="368"/>
      <c r="ARO9" s="30"/>
      <c r="ARP9" s="368"/>
      <c r="ARQ9" s="30"/>
      <c r="ARR9" s="370"/>
      <c r="ARS9" s="30"/>
      <c r="ART9" s="368"/>
      <c r="ARU9" s="476"/>
      <c r="ARV9" s="30"/>
      <c r="ARW9" s="368"/>
      <c r="ARX9" s="476"/>
      <c r="ARY9" s="21"/>
      <c r="ARZ9" s="21"/>
      <c r="ASA9" s="153"/>
      <c r="ASB9" s="197"/>
      <c r="ASC9" s="30"/>
      <c r="ASD9" s="368"/>
      <c r="ASE9" s="30"/>
      <c r="ASF9" s="368"/>
      <c r="ASG9" s="30"/>
      <c r="ASH9" s="370"/>
      <c r="ASI9" s="30"/>
      <c r="ASJ9" s="368"/>
      <c r="ASK9" s="476"/>
      <c r="ASL9" s="30"/>
      <c r="ASM9" s="368"/>
      <c r="ASN9" s="476"/>
      <c r="ASO9" s="21"/>
      <c r="ASP9" s="21"/>
      <c r="ASQ9" s="153"/>
      <c r="ASR9" s="197"/>
      <c r="ASS9" s="30"/>
      <c r="AST9" s="368"/>
      <c r="ASU9" s="30"/>
      <c r="ASV9" s="368"/>
      <c r="ASW9" s="30"/>
      <c r="ASX9" s="370"/>
      <c r="ASY9" s="30"/>
      <c r="ASZ9" s="368"/>
      <c r="ATA9" s="476"/>
      <c r="ATB9" s="30"/>
      <c r="ATC9" s="368"/>
      <c r="ATD9" s="476"/>
      <c r="ATE9" s="21"/>
      <c r="ATF9" s="21"/>
      <c r="ATG9" s="153"/>
      <c r="ATH9" s="197"/>
      <c r="ATI9" s="30"/>
      <c r="ATJ9" s="368"/>
      <c r="ATK9" s="30"/>
      <c r="ATL9" s="368"/>
      <c r="ATM9" s="30"/>
      <c r="ATN9" s="370"/>
      <c r="ATO9" s="30"/>
      <c r="ATP9" s="368"/>
      <c r="ATQ9" s="476"/>
      <c r="ATR9" s="30"/>
      <c r="ATS9" s="368"/>
      <c r="ATT9" s="476"/>
      <c r="ATU9" s="21"/>
      <c r="ATV9" s="21"/>
      <c r="ATW9" s="153"/>
      <c r="ATX9" s="197"/>
      <c r="ATY9" s="30"/>
      <c r="ATZ9" s="368"/>
      <c r="AUA9" s="30"/>
      <c r="AUB9" s="368"/>
      <c r="AUC9" s="30"/>
      <c r="AUD9" s="370"/>
      <c r="AUE9" s="30"/>
      <c r="AUF9" s="368"/>
      <c r="AUG9" s="476"/>
      <c r="AUH9" s="30"/>
      <c r="AUI9" s="368"/>
      <c r="AUJ9" s="476"/>
      <c r="AUK9" s="21"/>
      <c r="AUL9" s="21"/>
      <c r="AUM9" s="153"/>
      <c r="AUN9" s="197"/>
      <c r="AUO9" s="30"/>
      <c r="AUP9" s="368"/>
      <c r="AUQ9" s="30"/>
      <c r="AUR9" s="368"/>
      <c r="AUS9" s="30"/>
      <c r="AUT9" s="370"/>
      <c r="AUU9" s="30"/>
      <c r="AUV9" s="368"/>
      <c r="AUW9" s="476"/>
      <c r="AUX9" s="30"/>
      <c r="AUY9" s="368"/>
      <c r="AUZ9" s="476"/>
      <c r="AVA9" s="21"/>
      <c r="AVB9" s="21"/>
      <c r="AVC9" s="153"/>
      <c r="AVD9" s="197"/>
      <c r="AVE9" s="30"/>
      <c r="AVF9" s="368"/>
      <c r="AVG9" s="30"/>
      <c r="AVH9" s="368"/>
      <c r="AVI9" s="30"/>
      <c r="AVJ9" s="370"/>
      <c r="AVK9" s="30"/>
      <c r="AVL9" s="368"/>
      <c r="AVM9" s="476"/>
      <c r="AVN9" s="30"/>
      <c r="AVO9" s="368"/>
      <c r="AVP9" s="476"/>
      <c r="AVQ9" s="21"/>
      <c r="AVR9" s="21"/>
      <c r="AVS9" s="153"/>
      <c r="AVT9" s="197"/>
      <c r="AVU9" s="30"/>
      <c r="AVV9" s="368"/>
      <c r="AVW9" s="30"/>
      <c r="AVX9" s="368"/>
      <c r="AVY9" s="30"/>
      <c r="AVZ9" s="370"/>
      <c r="AWA9" s="30"/>
      <c r="AWB9" s="368"/>
      <c r="AWC9" s="476"/>
      <c r="AWD9" s="30"/>
      <c r="AWE9" s="368"/>
      <c r="AWF9" s="476"/>
      <c r="AWG9" s="21"/>
      <c r="AWH9" s="21"/>
      <c r="AWI9" s="153"/>
      <c r="AWJ9" s="197"/>
      <c r="AWK9" s="30"/>
      <c r="AWL9" s="368"/>
      <c r="AWM9" s="30"/>
      <c r="AWN9" s="368"/>
      <c r="AWO9" s="30"/>
      <c r="AWP9" s="370"/>
      <c r="AWQ9" s="30"/>
      <c r="AWR9" s="368"/>
      <c r="AWS9" s="476"/>
      <c r="AWT9" s="30"/>
      <c r="AWU9" s="368"/>
      <c r="AWV9" s="476"/>
      <c r="AWW9" s="21"/>
      <c r="AWX9" s="21"/>
      <c r="AWY9" s="153"/>
      <c r="AWZ9" s="197"/>
      <c r="AXA9" s="30"/>
      <c r="AXB9" s="368"/>
      <c r="AXC9" s="30"/>
      <c r="AXD9" s="368"/>
      <c r="AXE9" s="30"/>
      <c r="AXF9" s="370"/>
      <c r="AXG9" s="30"/>
      <c r="AXH9" s="368"/>
      <c r="AXI9" s="476"/>
      <c r="AXJ9" s="30"/>
      <c r="AXK9" s="368"/>
      <c r="AXL9" s="476"/>
      <c r="AXM9" s="21"/>
      <c r="AXN9" s="21"/>
      <c r="AXO9" s="153"/>
      <c r="AXP9" s="197"/>
      <c r="AXQ9" s="30"/>
      <c r="AXR9" s="368"/>
      <c r="AXS9" s="30"/>
      <c r="AXT9" s="368"/>
      <c r="AXU9" s="30"/>
      <c r="AXV9" s="370"/>
      <c r="AXW9" s="30"/>
      <c r="AXX9" s="368"/>
      <c r="AXY9" s="476"/>
      <c r="AXZ9" s="30"/>
      <c r="AYA9" s="368"/>
      <c r="AYB9" s="476"/>
      <c r="AYC9" s="21"/>
      <c r="AYD9" s="21"/>
      <c r="AYE9" s="153"/>
      <c r="AYF9" s="197"/>
      <c r="AYG9" s="30"/>
      <c r="AYH9" s="368"/>
      <c r="AYI9" s="30"/>
      <c r="AYJ9" s="368"/>
      <c r="AYK9" s="30"/>
      <c r="AYL9" s="370"/>
      <c r="AYM9" s="30"/>
      <c r="AYN9" s="368"/>
      <c r="AYO9" s="476"/>
      <c r="AYP9" s="30"/>
      <c r="AYQ9" s="368"/>
      <c r="AYR9" s="476"/>
      <c r="AYS9" s="21"/>
      <c r="AYT9" s="21"/>
      <c r="AYU9" s="153"/>
      <c r="AYV9" s="197"/>
      <c r="AYW9" s="30"/>
      <c r="AYX9" s="368"/>
      <c r="AYY9" s="30"/>
      <c r="AYZ9" s="368"/>
      <c r="AZA9" s="30"/>
      <c r="AZB9" s="370"/>
      <c r="AZC9" s="30"/>
      <c r="AZD9" s="368"/>
      <c r="AZE9" s="476"/>
      <c r="AZF9" s="30"/>
      <c r="AZG9" s="368"/>
      <c r="AZH9" s="476"/>
      <c r="AZI9" s="21"/>
      <c r="AZJ9" s="21"/>
      <c r="AZK9" s="153"/>
      <c r="AZL9" s="197"/>
      <c r="AZM9" s="30"/>
      <c r="AZN9" s="368"/>
      <c r="AZO9" s="30"/>
      <c r="AZP9" s="368"/>
      <c r="AZQ9" s="30"/>
      <c r="AZR9" s="370"/>
      <c r="AZS9" s="30"/>
      <c r="AZT9" s="368"/>
      <c r="AZU9" s="476"/>
      <c r="AZV9" s="30"/>
      <c r="AZW9" s="368"/>
      <c r="AZX9" s="476"/>
      <c r="AZY9" s="21"/>
      <c r="AZZ9" s="21"/>
      <c r="BAA9" s="153"/>
      <c r="BAB9" s="197"/>
      <c r="BAC9" s="30"/>
      <c r="BAD9" s="368"/>
      <c r="BAE9" s="30"/>
      <c r="BAF9" s="368"/>
      <c r="BAG9" s="30"/>
      <c r="BAH9" s="370"/>
      <c r="BAI9" s="30"/>
      <c r="BAJ9" s="368"/>
      <c r="BAK9" s="476"/>
      <c r="BAL9" s="30"/>
      <c r="BAM9" s="368"/>
      <c r="BAN9" s="476"/>
      <c r="BAO9" s="21"/>
      <c r="BAP9" s="21"/>
      <c r="BAQ9" s="153"/>
      <c r="BAR9" s="197"/>
      <c r="BAS9" s="30"/>
      <c r="BAT9" s="368"/>
      <c r="BAU9" s="30"/>
      <c r="BAV9" s="368"/>
      <c r="BAW9" s="30"/>
      <c r="BAX9" s="370"/>
      <c r="BAY9" s="30"/>
      <c r="BAZ9" s="368"/>
      <c r="BBA9" s="476"/>
      <c r="BBB9" s="30"/>
      <c r="BBC9" s="368"/>
      <c r="BBD9" s="476"/>
      <c r="BBE9" s="21"/>
      <c r="BBF9" s="21"/>
      <c r="BBG9" s="153"/>
      <c r="BBH9" s="197"/>
      <c r="BBI9" s="30"/>
      <c r="BBJ9" s="368"/>
      <c r="BBK9" s="30"/>
      <c r="BBL9" s="368"/>
      <c r="BBM9" s="30"/>
      <c r="BBN9" s="370"/>
      <c r="BBO9" s="30"/>
      <c r="BBP9" s="368"/>
      <c r="BBQ9" s="476"/>
      <c r="BBR9" s="30"/>
      <c r="BBS9" s="368"/>
      <c r="BBT9" s="476"/>
      <c r="BBU9" s="21"/>
      <c r="BBV9" s="21"/>
      <c r="BBW9" s="153"/>
      <c r="BBX9" s="197"/>
      <c r="BBY9" s="30"/>
      <c r="BBZ9" s="368"/>
      <c r="BCA9" s="30"/>
      <c r="BCB9" s="368"/>
      <c r="BCC9" s="30"/>
      <c r="BCD9" s="370"/>
      <c r="BCE9" s="30"/>
      <c r="BCF9" s="368"/>
      <c r="BCG9" s="476"/>
      <c r="BCH9" s="30"/>
      <c r="BCI9" s="368"/>
      <c r="BCJ9" s="476"/>
      <c r="BCK9" s="21"/>
      <c r="BCL9" s="21"/>
      <c r="BCM9" s="153"/>
      <c r="BCN9" s="197"/>
      <c r="BCO9" s="30"/>
      <c r="BCP9" s="368"/>
      <c r="BCQ9" s="30"/>
      <c r="BCR9" s="368"/>
      <c r="BCS9" s="30"/>
      <c r="BCT9" s="370"/>
      <c r="BCU9" s="30"/>
      <c r="BCV9" s="368"/>
      <c r="BCW9" s="476"/>
      <c r="BCX9" s="30"/>
      <c r="BCY9" s="368"/>
      <c r="BCZ9" s="476"/>
      <c r="BDA9" s="21"/>
      <c r="BDB9" s="21"/>
      <c r="BDC9" s="153"/>
      <c r="BDD9" s="197"/>
      <c r="BDE9" s="30"/>
      <c r="BDF9" s="368"/>
      <c r="BDG9" s="30"/>
      <c r="BDH9" s="368"/>
      <c r="BDI9" s="30"/>
      <c r="BDJ9" s="370"/>
      <c r="BDK9" s="30"/>
      <c r="BDL9" s="368"/>
      <c r="BDM9" s="476"/>
      <c r="BDN9" s="30"/>
      <c r="BDO9" s="368"/>
      <c r="BDP9" s="476"/>
      <c r="BDQ9" s="21"/>
      <c r="BDR9" s="21"/>
      <c r="BDS9" s="153"/>
      <c r="BDT9" s="197"/>
      <c r="BDU9" s="30"/>
      <c r="BDV9" s="368"/>
      <c r="BDW9" s="30"/>
      <c r="BDX9" s="368"/>
      <c r="BDY9" s="30"/>
      <c r="BDZ9" s="370"/>
      <c r="BEA9" s="30"/>
      <c r="BEB9" s="368"/>
      <c r="BEC9" s="476"/>
      <c r="BED9" s="30"/>
      <c r="BEE9" s="368"/>
      <c r="BEF9" s="476"/>
      <c r="BEG9" s="21"/>
      <c r="BEH9" s="21"/>
      <c r="BEI9" s="153"/>
      <c r="BEJ9" s="197"/>
      <c r="BEK9" s="30"/>
      <c r="BEL9" s="368"/>
      <c r="BEM9" s="30"/>
      <c r="BEN9" s="368"/>
      <c r="BEO9" s="30"/>
      <c r="BEP9" s="370"/>
      <c r="BEQ9" s="30"/>
      <c r="BER9" s="368"/>
      <c r="BES9" s="476"/>
      <c r="BET9" s="30"/>
      <c r="BEU9" s="368"/>
      <c r="BEV9" s="476"/>
      <c r="BEW9" s="21"/>
      <c r="BEX9" s="21"/>
      <c r="BEY9" s="153"/>
      <c r="BEZ9" s="197"/>
      <c r="BFA9" s="30"/>
      <c r="BFB9" s="368"/>
      <c r="BFC9" s="30"/>
      <c r="BFD9" s="368"/>
      <c r="BFE9" s="30"/>
      <c r="BFF9" s="370"/>
      <c r="BFG9" s="30"/>
      <c r="BFH9" s="368"/>
      <c r="BFI9" s="476"/>
      <c r="BFJ9" s="30"/>
      <c r="BFK9" s="368"/>
      <c r="BFL9" s="476"/>
      <c r="BFM9" s="21"/>
      <c r="BFN9" s="21"/>
      <c r="BFO9" s="153"/>
      <c r="BFP9" s="197"/>
      <c r="BFQ9" s="30"/>
      <c r="BFR9" s="368"/>
      <c r="BFS9" s="30"/>
      <c r="BFT9" s="368"/>
      <c r="BFU9" s="30"/>
      <c r="BFV9" s="370"/>
      <c r="BFW9" s="30"/>
      <c r="BFX9" s="368"/>
      <c r="BFY9" s="476"/>
      <c r="BFZ9" s="30"/>
      <c r="BGA9" s="368"/>
      <c r="BGB9" s="476"/>
      <c r="BGC9" s="21"/>
      <c r="BGD9" s="21"/>
      <c r="BGE9" s="153"/>
      <c r="BGF9" s="197"/>
      <c r="BGG9" s="30"/>
      <c r="BGH9" s="368"/>
      <c r="BGI9" s="30"/>
      <c r="BGJ9" s="368"/>
      <c r="BGK9" s="30"/>
      <c r="BGL9" s="370"/>
      <c r="BGM9" s="30"/>
      <c r="BGN9" s="368"/>
      <c r="BGO9" s="476"/>
      <c r="BGP9" s="30"/>
      <c r="BGQ9" s="368"/>
      <c r="BGR9" s="476"/>
      <c r="BGS9" s="21"/>
      <c r="BGT9" s="21"/>
      <c r="BGU9" s="153"/>
      <c r="BGV9" s="197"/>
      <c r="BGW9" s="30"/>
      <c r="BGX9" s="368"/>
      <c r="BGY9" s="30"/>
      <c r="BGZ9" s="368"/>
      <c r="BHA9" s="30"/>
      <c r="BHB9" s="370"/>
      <c r="BHC9" s="30"/>
      <c r="BHD9" s="368"/>
      <c r="BHE9" s="476"/>
      <c r="BHF9" s="30"/>
      <c r="BHG9" s="368"/>
      <c r="BHH9" s="476"/>
      <c r="BHI9" s="21"/>
      <c r="BHJ9" s="21"/>
      <c r="BHK9" s="153"/>
      <c r="BHL9" s="197"/>
      <c r="BHM9" s="30"/>
      <c r="BHN9" s="368"/>
      <c r="BHO9" s="30"/>
      <c r="BHP9" s="368"/>
      <c r="BHQ9" s="30"/>
      <c r="BHR9" s="370"/>
      <c r="BHS9" s="30"/>
      <c r="BHT9" s="368"/>
      <c r="BHU9" s="476"/>
      <c r="BHV9" s="30"/>
      <c r="BHW9" s="368"/>
      <c r="BHX9" s="476"/>
      <c r="BHY9" s="21"/>
      <c r="BHZ9" s="21"/>
      <c r="BIA9" s="153"/>
      <c r="BIB9" s="197"/>
      <c r="BIC9" s="30"/>
      <c r="BID9" s="368"/>
      <c r="BIE9" s="30"/>
      <c r="BIF9" s="368"/>
      <c r="BIG9" s="30"/>
      <c r="BIH9" s="370"/>
      <c r="BII9" s="30"/>
      <c r="BIJ9" s="368"/>
      <c r="BIK9" s="476"/>
      <c r="BIL9" s="30"/>
      <c r="BIM9" s="368"/>
      <c r="BIN9" s="476"/>
      <c r="BIO9" s="21"/>
      <c r="BIP9" s="21"/>
      <c r="BIQ9" s="153"/>
      <c r="BIR9" s="197"/>
      <c r="BIS9" s="30"/>
      <c r="BIT9" s="368"/>
      <c r="BIU9" s="30"/>
      <c r="BIV9" s="368"/>
      <c r="BIW9" s="30"/>
      <c r="BIX9" s="370"/>
      <c r="BIY9" s="30"/>
      <c r="BIZ9" s="368"/>
      <c r="BJA9" s="476"/>
      <c r="BJB9" s="30"/>
      <c r="BJC9" s="368"/>
      <c r="BJD9" s="476"/>
      <c r="BJE9" s="21"/>
      <c r="BJF9" s="21"/>
      <c r="BJG9" s="153"/>
      <c r="BJH9" s="197"/>
      <c r="BJI9" s="30"/>
      <c r="BJJ9" s="368"/>
      <c r="BJK9" s="30"/>
      <c r="BJL9" s="368"/>
      <c r="BJM9" s="30"/>
      <c r="BJN9" s="370"/>
      <c r="BJO9" s="30"/>
      <c r="BJP9" s="368"/>
      <c r="BJQ9" s="476"/>
      <c r="BJR9" s="30"/>
      <c r="BJS9" s="368"/>
      <c r="BJT9" s="476"/>
      <c r="BJU9" s="21"/>
      <c r="BJV9" s="21"/>
      <c r="BJW9" s="153"/>
      <c r="BJX9" s="197"/>
      <c r="BJY9" s="30"/>
      <c r="BJZ9" s="368"/>
      <c r="BKA9" s="30"/>
      <c r="BKB9" s="368"/>
      <c r="BKC9" s="30"/>
      <c r="BKD9" s="370"/>
      <c r="BKE9" s="30"/>
      <c r="BKF9" s="368"/>
      <c r="BKG9" s="476"/>
      <c r="BKH9" s="30"/>
      <c r="BKI9" s="368"/>
      <c r="BKJ9" s="476"/>
      <c r="BKK9" s="21"/>
      <c r="BKL9" s="21"/>
      <c r="BKM9" s="153"/>
      <c r="BKN9" s="197"/>
      <c r="BKO9" s="30"/>
      <c r="BKP9" s="368"/>
      <c r="BKQ9" s="30"/>
      <c r="BKR9" s="368"/>
      <c r="BKS9" s="30"/>
      <c r="BKT9" s="370"/>
      <c r="BKU9" s="30"/>
      <c r="BKV9" s="368"/>
      <c r="BKW9" s="476"/>
      <c r="BKX9" s="30"/>
      <c r="BKY9" s="368"/>
      <c r="BKZ9" s="476"/>
      <c r="BLA9" s="21"/>
      <c r="BLB9" s="21"/>
      <c r="BLC9" s="153"/>
      <c r="BLD9" s="197"/>
      <c r="BLE9" s="30"/>
      <c r="BLF9" s="368"/>
      <c r="BLG9" s="30"/>
      <c r="BLH9" s="368"/>
      <c r="BLI9" s="30"/>
      <c r="BLJ9" s="370"/>
      <c r="BLK9" s="30"/>
      <c r="BLL9" s="368"/>
      <c r="BLM9" s="476"/>
      <c r="BLN9" s="30"/>
      <c r="BLO9" s="368"/>
      <c r="BLP9" s="476"/>
      <c r="BLQ9" s="21"/>
      <c r="BLR9" s="21"/>
      <c r="BLS9" s="153"/>
      <c r="BLT9" s="197"/>
      <c r="BLU9" s="30"/>
      <c r="BLV9" s="368"/>
      <c r="BLW9" s="30"/>
      <c r="BLX9" s="368"/>
      <c r="BLY9" s="30"/>
      <c r="BLZ9" s="370"/>
      <c r="BMA9" s="30"/>
      <c r="BMB9" s="368"/>
      <c r="BMC9" s="476"/>
      <c r="BMD9" s="30"/>
      <c r="BME9" s="368"/>
      <c r="BMF9" s="476"/>
      <c r="BMG9" s="21"/>
      <c r="BMH9" s="21"/>
      <c r="BMI9" s="153"/>
      <c r="BMJ9" s="197"/>
      <c r="BMK9" s="30"/>
      <c r="BML9" s="368"/>
      <c r="BMM9" s="30"/>
      <c r="BMN9" s="368"/>
      <c r="BMO9" s="30"/>
      <c r="BMP9" s="370"/>
      <c r="BMQ9" s="30"/>
      <c r="BMR9" s="368"/>
      <c r="BMS9" s="476"/>
      <c r="BMT9" s="30"/>
      <c r="BMU9" s="368"/>
      <c r="BMV9" s="476"/>
      <c r="BMW9" s="21"/>
      <c r="BMX9" s="21"/>
      <c r="BMY9" s="153"/>
      <c r="BMZ9" s="197"/>
      <c r="BNA9" s="30"/>
      <c r="BNB9" s="368"/>
      <c r="BNC9" s="30"/>
      <c r="BND9" s="368"/>
      <c r="BNE9" s="30"/>
      <c r="BNF9" s="370"/>
      <c r="BNG9" s="30"/>
      <c r="BNH9" s="368"/>
      <c r="BNI9" s="476"/>
      <c r="BNJ9" s="30"/>
      <c r="BNK9" s="368"/>
      <c r="BNL9" s="476"/>
      <c r="BNM9" s="21"/>
      <c r="BNN9" s="21"/>
      <c r="BNO9" s="153"/>
      <c r="BNP9" s="197"/>
      <c r="BNQ9" s="30"/>
      <c r="BNR9" s="368"/>
      <c r="BNS9" s="30"/>
      <c r="BNT9" s="368"/>
      <c r="BNU9" s="30"/>
      <c r="BNV9" s="370"/>
      <c r="BNW9" s="30"/>
      <c r="BNX9" s="368"/>
      <c r="BNY9" s="476"/>
      <c r="BNZ9" s="30"/>
      <c r="BOA9" s="368"/>
      <c r="BOB9" s="476"/>
      <c r="BOC9" s="21"/>
      <c r="BOD9" s="21"/>
      <c r="BOE9" s="153"/>
      <c r="BOF9" s="197"/>
      <c r="BOG9" s="30"/>
      <c r="BOH9" s="368"/>
      <c r="BOI9" s="30"/>
      <c r="BOJ9" s="368"/>
      <c r="BOK9" s="30"/>
      <c r="BOL9" s="370"/>
      <c r="BOM9" s="30"/>
      <c r="BON9" s="368"/>
      <c r="BOO9" s="476"/>
      <c r="BOP9" s="30"/>
      <c r="BOQ9" s="368"/>
      <c r="BOR9" s="476"/>
      <c r="BOS9" s="21"/>
      <c r="BOT9" s="21"/>
      <c r="BOU9" s="153"/>
      <c r="BOV9" s="197"/>
      <c r="BOW9" s="30"/>
      <c r="BOX9" s="368"/>
      <c r="BOY9" s="30"/>
      <c r="BOZ9" s="368"/>
      <c r="BPA9" s="30"/>
      <c r="BPB9" s="370"/>
      <c r="BPC9" s="30"/>
      <c r="BPD9" s="368"/>
      <c r="BPE9" s="476"/>
      <c r="BPF9" s="30"/>
      <c r="BPG9" s="368"/>
      <c r="BPH9" s="476"/>
      <c r="BPI9" s="21"/>
      <c r="BPJ9" s="21"/>
      <c r="BPK9" s="153"/>
      <c r="BPL9" s="197"/>
      <c r="BPM9" s="30"/>
      <c r="BPN9" s="368"/>
      <c r="BPO9" s="30"/>
      <c r="BPP9" s="368"/>
      <c r="BPQ9" s="30"/>
      <c r="BPR9" s="370"/>
      <c r="BPS9" s="30"/>
      <c r="BPT9" s="368"/>
      <c r="BPU9" s="476"/>
      <c r="BPV9" s="30"/>
      <c r="BPW9" s="368"/>
      <c r="BPX9" s="476"/>
      <c r="BPY9" s="21"/>
      <c r="BPZ9" s="21"/>
      <c r="BQA9" s="153"/>
      <c r="BQB9" s="197"/>
      <c r="BQC9" s="30"/>
      <c r="BQD9" s="368"/>
      <c r="BQE9" s="30"/>
      <c r="BQF9" s="368"/>
      <c r="BQG9" s="30"/>
      <c r="BQH9" s="370"/>
      <c r="BQI9" s="30"/>
      <c r="BQJ9" s="368"/>
      <c r="BQK9" s="476"/>
      <c r="BQL9" s="30"/>
      <c r="BQM9" s="368"/>
      <c r="BQN9" s="476"/>
      <c r="BQO9" s="21"/>
      <c r="BQP9" s="21"/>
      <c r="BQQ9" s="153"/>
      <c r="BQR9" s="197"/>
      <c r="BQS9" s="30"/>
      <c r="BQT9" s="368"/>
      <c r="BQU9" s="30"/>
      <c r="BQV9" s="368"/>
      <c r="BQW9" s="30"/>
      <c r="BQX9" s="370"/>
      <c r="BQY9" s="30"/>
      <c r="BQZ9" s="368"/>
      <c r="BRA9" s="476"/>
      <c r="BRB9" s="30"/>
      <c r="BRC9" s="368"/>
      <c r="BRD9" s="476"/>
      <c r="BRE9" s="21"/>
      <c r="BRF9" s="21"/>
      <c r="BRG9" s="153"/>
      <c r="BRH9" s="197"/>
      <c r="BRI9" s="30"/>
      <c r="BRJ9" s="368"/>
      <c r="BRK9" s="30"/>
      <c r="BRL9" s="368"/>
      <c r="BRM9" s="30"/>
      <c r="BRN9" s="370"/>
      <c r="BRO9" s="30"/>
      <c r="BRP9" s="368"/>
      <c r="BRQ9" s="476"/>
      <c r="BRR9" s="30"/>
      <c r="BRS9" s="368"/>
      <c r="BRT9" s="476"/>
      <c r="BRU9" s="21"/>
      <c r="BRV9" s="21"/>
      <c r="BRW9" s="153"/>
      <c r="BRX9" s="197"/>
      <c r="BRY9" s="30"/>
      <c r="BRZ9" s="368"/>
      <c r="BSA9" s="30"/>
      <c r="BSB9" s="368"/>
      <c r="BSC9" s="30"/>
      <c r="BSD9" s="370"/>
      <c r="BSE9" s="30"/>
      <c r="BSF9" s="368"/>
      <c r="BSG9" s="476"/>
      <c r="BSH9" s="30"/>
      <c r="BSI9" s="368"/>
      <c r="BSJ9" s="476"/>
      <c r="BSK9" s="21"/>
      <c r="BSL9" s="21"/>
      <c r="BSM9" s="153"/>
      <c r="BSN9" s="197"/>
      <c r="BSO9" s="30"/>
      <c r="BSP9" s="368"/>
      <c r="BSQ9" s="30"/>
      <c r="BSR9" s="368"/>
      <c r="BSS9" s="30"/>
      <c r="BST9" s="370"/>
      <c r="BSU9" s="30"/>
      <c r="BSV9" s="368"/>
      <c r="BSW9" s="476"/>
      <c r="BSX9" s="30"/>
      <c r="BSY9" s="368"/>
      <c r="BSZ9" s="476"/>
      <c r="BTA9" s="21"/>
      <c r="BTB9" s="21"/>
      <c r="BTC9" s="153"/>
      <c r="BTD9" s="197"/>
      <c r="BTE9" s="30"/>
      <c r="BTF9" s="368"/>
      <c r="BTG9" s="30"/>
      <c r="BTH9" s="368"/>
      <c r="BTI9" s="30"/>
      <c r="BTJ9" s="370"/>
      <c r="BTK9" s="30"/>
      <c r="BTL9" s="368"/>
      <c r="BTM9" s="476"/>
      <c r="BTN9" s="30"/>
      <c r="BTO9" s="368"/>
      <c r="BTP9" s="476"/>
      <c r="BTQ9" s="21"/>
      <c r="BTR9" s="21"/>
      <c r="BTS9" s="153"/>
      <c r="BTT9" s="197"/>
      <c r="BTU9" s="30"/>
      <c r="BTV9" s="368"/>
      <c r="BTW9" s="30"/>
      <c r="BTX9" s="368"/>
      <c r="BTY9" s="30"/>
      <c r="BTZ9" s="370"/>
      <c r="BUA9" s="30"/>
      <c r="BUB9" s="368"/>
      <c r="BUC9" s="476"/>
      <c r="BUD9" s="30"/>
      <c r="BUE9" s="368"/>
      <c r="BUF9" s="476"/>
      <c r="BUG9" s="21"/>
      <c r="BUH9" s="21"/>
      <c r="BUI9" s="153"/>
      <c r="BUJ9" s="197"/>
      <c r="BUK9" s="30"/>
      <c r="BUL9" s="368"/>
      <c r="BUM9" s="30"/>
      <c r="BUN9" s="368"/>
      <c r="BUO9" s="30"/>
      <c r="BUP9" s="370"/>
      <c r="BUQ9" s="30"/>
      <c r="BUR9" s="368"/>
      <c r="BUS9" s="476"/>
      <c r="BUT9" s="30"/>
      <c r="BUU9" s="368"/>
      <c r="BUV9" s="476"/>
      <c r="BUW9" s="21"/>
      <c r="BUX9" s="21"/>
      <c r="BUY9" s="153"/>
      <c r="BUZ9" s="197"/>
      <c r="BVA9" s="30"/>
      <c r="BVB9" s="368"/>
      <c r="BVC9" s="30"/>
      <c r="BVD9" s="368"/>
      <c r="BVE9" s="30"/>
      <c r="BVF9" s="370"/>
      <c r="BVG9" s="30"/>
      <c r="BVH9" s="368"/>
      <c r="BVI9" s="476"/>
      <c r="BVJ9" s="30"/>
      <c r="BVK9" s="368"/>
      <c r="BVL9" s="476"/>
      <c r="BVM9" s="21"/>
      <c r="BVN9" s="21"/>
      <c r="BVO9" s="153"/>
      <c r="BVP9" s="197"/>
      <c r="BVQ9" s="30"/>
      <c r="BVR9" s="368"/>
      <c r="BVS9" s="30"/>
      <c r="BVT9" s="368"/>
      <c r="BVU9" s="30"/>
      <c r="BVV9" s="370"/>
      <c r="BVW9" s="30"/>
      <c r="BVX9" s="368"/>
      <c r="BVY9" s="476"/>
      <c r="BVZ9" s="30"/>
      <c r="BWA9" s="368"/>
      <c r="BWB9" s="476"/>
      <c r="BWC9" s="21"/>
      <c r="BWD9" s="21"/>
      <c r="BWE9" s="153"/>
      <c r="BWF9" s="197"/>
      <c r="BWG9" s="30"/>
      <c r="BWH9" s="368"/>
      <c r="BWI9" s="30"/>
      <c r="BWJ9" s="368"/>
      <c r="BWK9" s="30"/>
      <c r="BWL9" s="370"/>
      <c r="BWM9" s="30"/>
      <c r="BWN9" s="368"/>
      <c r="BWO9" s="476"/>
      <c r="BWP9" s="30"/>
      <c r="BWQ9" s="368"/>
      <c r="BWR9" s="476"/>
      <c r="BWS9" s="21"/>
      <c r="BWT9" s="21"/>
      <c r="BWU9" s="153"/>
      <c r="BWV9" s="197"/>
      <c r="BWW9" s="30"/>
      <c r="BWX9" s="368"/>
      <c r="BWY9" s="30"/>
      <c r="BWZ9" s="368"/>
      <c r="BXA9" s="30"/>
      <c r="BXB9" s="370"/>
      <c r="BXC9" s="30"/>
      <c r="BXD9" s="368"/>
      <c r="BXE9" s="476"/>
      <c r="BXF9" s="30"/>
      <c r="BXG9" s="368"/>
      <c r="BXH9" s="476"/>
      <c r="BXI9" s="21"/>
      <c r="BXJ9" s="21"/>
      <c r="BXK9" s="153"/>
      <c r="BXL9" s="197"/>
      <c r="BXM9" s="30"/>
      <c r="BXN9" s="368"/>
      <c r="BXO9" s="30"/>
      <c r="BXP9" s="368"/>
      <c r="BXQ9" s="30"/>
      <c r="BXR9" s="370"/>
      <c r="BXS9" s="30"/>
      <c r="BXT9" s="368"/>
      <c r="BXU9" s="476"/>
      <c r="BXV9" s="30"/>
      <c r="BXW9" s="368"/>
      <c r="BXX9" s="476"/>
      <c r="BXY9" s="21"/>
      <c r="BXZ9" s="21"/>
      <c r="BYA9" s="153"/>
      <c r="BYB9" s="197"/>
      <c r="BYC9" s="30"/>
      <c r="BYD9" s="368"/>
      <c r="BYE9" s="30"/>
      <c r="BYF9" s="368"/>
      <c r="BYG9" s="30"/>
      <c r="BYH9" s="370"/>
      <c r="BYI9" s="30"/>
      <c r="BYJ9" s="368"/>
      <c r="BYK9" s="476"/>
      <c r="BYL9" s="30"/>
      <c r="BYM9" s="368"/>
      <c r="BYN9" s="476"/>
      <c r="BYO9" s="21"/>
      <c r="BYP9" s="21"/>
      <c r="BYQ9" s="153"/>
      <c r="BYR9" s="197"/>
      <c r="BYS9" s="30"/>
      <c r="BYT9" s="368"/>
      <c r="BYU9" s="30"/>
      <c r="BYV9" s="368"/>
      <c r="BYW9" s="30"/>
      <c r="BYX9" s="370"/>
      <c r="BYY9" s="30"/>
      <c r="BYZ9" s="368"/>
      <c r="BZA9" s="476"/>
      <c r="BZB9" s="30"/>
      <c r="BZC9" s="368"/>
      <c r="BZD9" s="476"/>
      <c r="BZE9" s="21"/>
      <c r="BZF9" s="21"/>
      <c r="BZG9" s="153"/>
      <c r="BZH9" s="197"/>
      <c r="BZI9" s="30"/>
      <c r="BZJ9" s="368"/>
      <c r="BZK9" s="30"/>
      <c r="BZL9" s="368"/>
      <c r="BZM9" s="30"/>
      <c r="BZN9" s="370"/>
      <c r="BZO9" s="30"/>
      <c r="BZP9" s="368"/>
      <c r="BZQ9" s="476"/>
      <c r="BZR9" s="30"/>
      <c r="BZS9" s="368"/>
      <c r="BZT9" s="476"/>
      <c r="BZU9" s="21"/>
      <c r="BZV9" s="21"/>
      <c r="BZW9" s="153"/>
      <c r="BZX9" s="197"/>
      <c r="BZY9" s="30"/>
      <c r="BZZ9" s="368"/>
      <c r="CAA9" s="30"/>
      <c r="CAB9" s="368"/>
      <c r="CAC9" s="30"/>
      <c r="CAD9" s="370"/>
      <c r="CAE9" s="30"/>
      <c r="CAF9" s="368"/>
      <c r="CAG9" s="476"/>
      <c r="CAH9" s="30"/>
      <c r="CAI9" s="368"/>
      <c r="CAJ9" s="476"/>
      <c r="CAK9" s="21"/>
      <c r="CAL9" s="21"/>
      <c r="CAM9" s="153"/>
      <c r="CAN9" s="197"/>
      <c r="CAO9" s="30"/>
      <c r="CAP9" s="368"/>
      <c r="CAQ9" s="30"/>
      <c r="CAR9" s="368"/>
      <c r="CAS9" s="30"/>
      <c r="CAT9" s="370"/>
      <c r="CAU9" s="30"/>
      <c r="CAV9" s="368"/>
      <c r="CAW9" s="476"/>
      <c r="CAX9" s="30"/>
      <c r="CAY9" s="368"/>
      <c r="CAZ9" s="476"/>
      <c r="CBA9" s="21"/>
      <c r="CBB9" s="21"/>
      <c r="CBC9" s="153"/>
      <c r="CBD9" s="197"/>
      <c r="CBE9" s="30"/>
      <c r="CBF9" s="368"/>
      <c r="CBG9" s="30"/>
      <c r="CBH9" s="368"/>
      <c r="CBI9" s="30"/>
      <c r="CBJ9" s="370"/>
      <c r="CBK9" s="30"/>
      <c r="CBL9" s="368"/>
      <c r="CBM9" s="476"/>
      <c r="CBN9" s="30"/>
      <c r="CBO9" s="368"/>
      <c r="CBP9" s="476"/>
      <c r="CBQ9" s="21"/>
      <c r="CBR9" s="21"/>
      <c r="CBS9" s="153"/>
      <c r="CBT9" s="197"/>
      <c r="CBU9" s="30"/>
      <c r="CBV9" s="368"/>
      <c r="CBW9" s="30"/>
      <c r="CBX9" s="368"/>
      <c r="CBY9" s="30"/>
      <c r="CBZ9" s="370"/>
      <c r="CCA9" s="30"/>
      <c r="CCB9" s="368"/>
      <c r="CCC9" s="476"/>
      <c r="CCD9" s="30"/>
      <c r="CCE9" s="368"/>
      <c r="CCF9" s="476"/>
      <c r="CCG9" s="21"/>
      <c r="CCH9" s="21"/>
      <c r="CCI9" s="153"/>
      <c r="CCJ9" s="197"/>
      <c r="CCK9" s="30"/>
      <c r="CCL9" s="368"/>
      <c r="CCM9" s="30"/>
      <c r="CCN9" s="368"/>
      <c r="CCO9" s="30"/>
      <c r="CCP9" s="370"/>
      <c r="CCQ9" s="30"/>
      <c r="CCR9" s="368"/>
      <c r="CCS9" s="476"/>
      <c r="CCT9" s="30"/>
      <c r="CCU9" s="368"/>
      <c r="CCV9" s="476"/>
      <c r="CCW9" s="21"/>
      <c r="CCX9" s="21"/>
      <c r="CCY9" s="153"/>
      <c r="CCZ9" s="197"/>
      <c r="CDA9" s="30"/>
      <c r="CDB9" s="368"/>
      <c r="CDC9" s="30"/>
      <c r="CDD9" s="368"/>
      <c r="CDE9" s="30"/>
      <c r="CDF9" s="370"/>
      <c r="CDG9" s="30"/>
      <c r="CDH9" s="368"/>
      <c r="CDI9" s="476"/>
      <c r="CDJ9" s="30"/>
      <c r="CDK9" s="368"/>
      <c r="CDL9" s="476"/>
      <c r="CDM9" s="21"/>
      <c r="CDN9" s="21"/>
      <c r="CDO9" s="153"/>
      <c r="CDP9" s="197"/>
      <c r="CDQ9" s="30"/>
      <c r="CDR9" s="368"/>
      <c r="CDS9" s="30"/>
      <c r="CDT9" s="368"/>
      <c r="CDU9" s="30"/>
      <c r="CDV9" s="370"/>
      <c r="CDW9" s="30"/>
      <c r="CDX9" s="368"/>
      <c r="CDY9" s="476"/>
      <c r="CDZ9" s="30"/>
      <c r="CEA9" s="368"/>
      <c r="CEB9" s="476"/>
      <c r="CEC9" s="21"/>
      <c r="CED9" s="21"/>
      <c r="CEE9" s="153"/>
      <c r="CEF9" s="197"/>
      <c r="CEG9" s="30"/>
      <c r="CEH9" s="368"/>
      <c r="CEI9" s="30"/>
      <c r="CEJ9" s="368"/>
      <c r="CEK9" s="30"/>
      <c r="CEL9" s="370"/>
      <c r="CEM9" s="30"/>
      <c r="CEN9" s="368"/>
      <c r="CEO9" s="476"/>
      <c r="CEP9" s="30"/>
      <c r="CEQ9" s="368"/>
      <c r="CER9" s="476"/>
      <c r="CES9" s="21"/>
      <c r="CET9" s="21"/>
      <c r="CEU9" s="153"/>
      <c r="CEV9" s="197"/>
      <c r="CEW9" s="30"/>
      <c r="CEX9" s="368"/>
      <c r="CEY9" s="30"/>
      <c r="CEZ9" s="368"/>
      <c r="CFA9" s="30"/>
      <c r="CFB9" s="370"/>
      <c r="CFC9" s="30"/>
      <c r="CFD9" s="368"/>
      <c r="CFE9" s="476"/>
      <c r="CFF9" s="30"/>
      <c r="CFG9" s="368"/>
      <c r="CFH9" s="476"/>
      <c r="CFI9" s="21"/>
      <c r="CFJ9" s="21"/>
      <c r="CFK9" s="153"/>
      <c r="CFL9" s="197"/>
      <c r="CFM9" s="30"/>
      <c r="CFN9" s="368"/>
      <c r="CFO9" s="30"/>
      <c r="CFP9" s="368"/>
      <c r="CFQ9" s="30"/>
      <c r="CFR9" s="370"/>
      <c r="CFS9" s="30"/>
      <c r="CFT9" s="368"/>
      <c r="CFU9" s="476"/>
      <c r="CFV9" s="30"/>
      <c r="CFW9" s="368"/>
      <c r="CFX9" s="476"/>
      <c r="CFY9" s="21"/>
      <c r="CFZ9" s="21"/>
      <c r="CGA9" s="153"/>
      <c r="CGB9" s="197"/>
      <c r="CGC9" s="30"/>
      <c r="CGD9" s="368"/>
      <c r="CGE9" s="30"/>
      <c r="CGF9" s="368"/>
      <c r="CGG9" s="30"/>
      <c r="CGH9" s="370"/>
      <c r="CGI9" s="30"/>
      <c r="CGJ9" s="368"/>
      <c r="CGK9" s="476"/>
      <c r="CGL9" s="30"/>
      <c r="CGM9" s="368"/>
      <c r="CGN9" s="476"/>
      <c r="CGO9" s="21"/>
      <c r="CGP9" s="21"/>
      <c r="CGQ9" s="153"/>
      <c r="CGR9" s="197"/>
      <c r="CGS9" s="30"/>
      <c r="CGT9" s="368"/>
      <c r="CGU9" s="30"/>
      <c r="CGV9" s="368"/>
      <c r="CGW9" s="30"/>
      <c r="CGX9" s="370"/>
      <c r="CGY9" s="30"/>
      <c r="CGZ9" s="368"/>
      <c r="CHA9" s="476"/>
      <c r="CHB9" s="30"/>
      <c r="CHC9" s="368"/>
      <c r="CHD9" s="476"/>
      <c r="CHE9" s="21"/>
      <c r="CHF9" s="21"/>
      <c r="CHG9" s="153"/>
      <c r="CHH9" s="197"/>
      <c r="CHI9" s="30"/>
      <c r="CHJ9" s="368"/>
      <c r="CHK9" s="30"/>
      <c r="CHL9" s="368"/>
      <c r="CHM9" s="30"/>
      <c r="CHN9" s="370"/>
      <c r="CHO9" s="30"/>
      <c r="CHP9" s="368"/>
      <c r="CHQ9" s="476"/>
      <c r="CHR9" s="30"/>
      <c r="CHS9" s="368"/>
      <c r="CHT9" s="476"/>
      <c r="CHU9" s="21"/>
      <c r="CHV9" s="21"/>
      <c r="CHW9" s="153"/>
      <c r="CHX9" s="197"/>
      <c r="CHY9" s="30"/>
      <c r="CHZ9" s="368"/>
      <c r="CIA9" s="30"/>
      <c r="CIB9" s="368"/>
      <c r="CIC9" s="30"/>
      <c r="CID9" s="370"/>
      <c r="CIE9" s="30"/>
      <c r="CIF9" s="368"/>
      <c r="CIG9" s="476"/>
      <c r="CIH9" s="30"/>
      <c r="CII9" s="368"/>
      <c r="CIJ9" s="476"/>
      <c r="CIK9" s="21"/>
      <c r="CIL9" s="21"/>
      <c r="CIM9" s="153"/>
      <c r="CIN9" s="197"/>
      <c r="CIO9" s="30"/>
      <c r="CIP9" s="368"/>
      <c r="CIQ9" s="30"/>
      <c r="CIR9" s="368"/>
      <c r="CIS9" s="30"/>
      <c r="CIT9" s="370"/>
      <c r="CIU9" s="30"/>
      <c r="CIV9" s="368"/>
      <c r="CIW9" s="476"/>
      <c r="CIX9" s="30"/>
      <c r="CIY9" s="368"/>
      <c r="CIZ9" s="476"/>
      <c r="CJA9" s="21"/>
      <c r="CJB9" s="21"/>
      <c r="CJC9" s="153"/>
      <c r="CJD9" s="197"/>
      <c r="CJE9" s="30"/>
      <c r="CJF9" s="368"/>
      <c r="CJG9" s="30"/>
      <c r="CJH9" s="368"/>
      <c r="CJI9" s="30"/>
      <c r="CJJ9" s="370"/>
      <c r="CJK9" s="30"/>
      <c r="CJL9" s="368"/>
      <c r="CJM9" s="476"/>
      <c r="CJN9" s="30"/>
      <c r="CJO9" s="368"/>
      <c r="CJP9" s="476"/>
      <c r="CJQ9" s="21"/>
      <c r="CJR9" s="21"/>
      <c r="CJS9" s="153"/>
      <c r="CJT9" s="197"/>
      <c r="CJU9" s="30"/>
      <c r="CJV9" s="368"/>
      <c r="CJW9" s="30"/>
      <c r="CJX9" s="368"/>
      <c r="CJY9" s="30"/>
      <c r="CJZ9" s="370"/>
      <c r="CKA9" s="30"/>
      <c r="CKB9" s="368"/>
      <c r="CKC9" s="476"/>
      <c r="CKD9" s="30"/>
      <c r="CKE9" s="368"/>
      <c r="CKF9" s="476"/>
      <c r="CKG9" s="21"/>
      <c r="CKH9" s="21"/>
      <c r="CKI9" s="153"/>
      <c r="CKJ9" s="197"/>
      <c r="CKK9" s="30"/>
      <c r="CKL9" s="368"/>
      <c r="CKM9" s="30"/>
      <c r="CKN9" s="368"/>
      <c r="CKO9" s="30"/>
      <c r="CKP9" s="370"/>
      <c r="CKQ9" s="30"/>
      <c r="CKR9" s="368"/>
      <c r="CKS9" s="476"/>
      <c r="CKT9" s="30"/>
      <c r="CKU9" s="368"/>
      <c r="CKV9" s="476"/>
      <c r="CKW9" s="21"/>
      <c r="CKX9" s="21"/>
      <c r="CKY9" s="153"/>
      <c r="CKZ9" s="197"/>
      <c r="CLA9" s="30"/>
      <c r="CLB9" s="368"/>
      <c r="CLC9" s="30"/>
      <c r="CLD9" s="368"/>
      <c r="CLE9" s="30"/>
      <c r="CLF9" s="370"/>
      <c r="CLG9" s="30"/>
      <c r="CLH9" s="368"/>
      <c r="CLI9" s="476"/>
      <c r="CLJ9" s="30"/>
      <c r="CLK9" s="368"/>
      <c r="CLL9" s="476"/>
      <c r="CLM9" s="21"/>
      <c r="CLN9" s="21"/>
      <c r="CLO9" s="153"/>
      <c r="CLP9" s="197"/>
      <c r="CLQ9" s="30"/>
      <c r="CLR9" s="368"/>
      <c r="CLS9" s="30"/>
      <c r="CLT9" s="368"/>
      <c r="CLU9" s="30"/>
      <c r="CLV9" s="370"/>
      <c r="CLW9" s="30"/>
      <c r="CLX9" s="368"/>
      <c r="CLY9" s="476"/>
      <c r="CLZ9" s="30"/>
      <c r="CMA9" s="368"/>
      <c r="CMB9" s="476"/>
      <c r="CMC9" s="21"/>
      <c r="CMD9" s="21"/>
      <c r="CME9" s="153"/>
      <c r="CMF9" s="197"/>
      <c r="CMG9" s="30"/>
      <c r="CMH9" s="368"/>
      <c r="CMI9" s="30"/>
      <c r="CMJ9" s="368"/>
      <c r="CMK9" s="30"/>
      <c r="CML9" s="370"/>
      <c r="CMM9" s="30"/>
      <c r="CMN9" s="368"/>
      <c r="CMO9" s="476"/>
      <c r="CMP9" s="30"/>
      <c r="CMQ9" s="368"/>
      <c r="CMR9" s="476"/>
      <c r="CMS9" s="21"/>
      <c r="CMT9" s="21"/>
      <c r="CMU9" s="153"/>
      <c r="CMV9" s="197"/>
      <c r="CMW9" s="30"/>
      <c r="CMX9" s="368"/>
      <c r="CMY9" s="30"/>
      <c r="CMZ9" s="368"/>
      <c r="CNA9" s="30"/>
      <c r="CNB9" s="370"/>
      <c r="CNC9" s="30"/>
      <c r="CND9" s="368"/>
      <c r="CNE9" s="476"/>
      <c r="CNF9" s="30"/>
      <c r="CNG9" s="368"/>
      <c r="CNH9" s="476"/>
      <c r="CNI9" s="21"/>
      <c r="CNJ9" s="21"/>
      <c r="CNK9" s="153"/>
      <c r="CNL9" s="197"/>
      <c r="CNM9" s="30"/>
      <c r="CNN9" s="368"/>
      <c r="CNO9" s="30"/>
      <c r="CNP9" s="368"/>
      <c r="CNQ9" s="30"/>
      <c r="CNR9" s="370"/>
      <c r="CNS9" s="30"/>
      <c r="CNT9" s="368"/>
      <c r="CNU9" s="476"/>
      <c r="CNV9" s="30"/>
      <c r="CNW9" s="368"/>
      <c r="CNX9" s="476"/>
      <c r="CNY9" s="21"/>
      <c r="CNZ9" s="21"/>
      <c r="COA9" s="153"/>
      <c r="COB9" s="197"/>
      <c r="COC9" s="30"/>
      <c r="COD9" s="368"/>
      <c r="COE9" s="30"/>
      <c r="COF9" s="368"/>
      <c r="COG9" s="30"/>
      <c r="COH9" s="370"/>
      <c r="COI9" s="30"/>
      <c r="COJ9" s="368"/>
      <c r="COK9" s="476"/>
      <c r="COL9" s="30"/>
      <c r="COM9" s="368"/>
      <c r="CON9" s="476"/>
      <c r="COO9" s="21"/>
      <c r="COP9" s="21"/>
      <c r="COQ9" s="153"/>
      <c r="COR9" s="197"/>
      <c r="COS9" s="30"/>
      <c r="COT9" s="368"/>
      <c r="COU9" s="30"/>
      <c r="COV9" s="368"/>
      <c r="COW9" s="30"/>
      <c r="COX9" s="370"/>
      <c r="COY9" s="30"/>
      <c r="COZ9" s="368"/>
      <c r="CPA9" s="476"/>
      <c r="CPB9" s="30"/>
      <c r="CPC9" s="368"/>
      <c r="CPD9" s="476"/>
      <c r="CPE9" s="21"/>
      <c r="CPF9" s="21"/>
      <c r="CPG9" s="153"/>
      <c r="CPH9" s="197"/>
      <c r="CPI9" s="30"/>
      <c r="CPJ9" s="368"/>
      <c r="CPK9" s="30"/>
      <c r="CPL9" s="368"/>
      <c r="CPM9" s="30"/>
      <c r="CPN9" s="370"/>
      <c r="CPO9" s="30"/>
      <c r="CPP9" s="368"/>
      <c r="CPQ9" s="476"/>
      <c r="CPR9" s="30"/>
      <c r="CPS9" s="368"/>
      <c r="CPT9" s="476"/>
      <c r="CPU9" s="21"/>
      <c r="CPV9" s="21"/>
      <c r="CPW9" s="153"/>
      <c r="CPX9" s="197"/>
      <c r="CPY9" s="30"/>
      <c r="CPZ9" s="368"/>
      <c r="CQA9" s="30"/>
      <c r="CQB9" s="368"/>
      <c r="CQC9" s="30"/>
      <c r="CQD9" s="370"/>
      <c r="CQE9" s="30"/>
      <c r="CQF9" s="368"/>
      <c r="CQG9" s="476"/>
      <c r="CQH9" s="30"/>
      <c r="CQI9" s="368"/>
      <c r="CQJ9" s="476"/>
      <c r="CQK9" s="21"/>
      <c r="CQL9" s="21"/>
      <c r="CQM9" s="153"/>
      <c r="CQN9" s="197"/>
      <c r="CQO9" s="30"/>
      <c r="CQP9" s="368"/>
      <c r="CQQ9" s="30"/>
      <c r="CQR9" s="368"/>
      <c r="CQS9" s="30"/>
      <c r="CQT9" s="370"/>
      <c r="CQU9" s="30"/>
      <c r="CQV9" s="368"/>
      <c r="CQW9" s="476"/>
      <c r="CQX9" s="30"/>
      <c r="CQY9" s="368"/>
      <c r="CQZ9" s="476"/>
      <c r="CRA9" s="21"/>
      <c r="CRB9" s="21"/>
      <c r="CRC9" s="153"/>
      <c r="CRD9" s="197"/>
      <c r="CRE9" s="30"/>
      <c r="CRF9" s="368"/>
      <c r="CRG9" s="30"/>
      <c r="CRH9" s="368"/>
      <c r="CRI9" s="30"/>
      <c r="CRJ9" s="370"/>
      <c r="CRK9" s="30"/>
      <c r="CRL9" s="368"/>
      <c r="CRM9" s="476"/>
      <c r="CRN9" s="30"/>
      <c r="CRO9" s="368"/>
      <c r="CRP9" s="476"/>
      <c r="CRQ9" s="21"/>
      <c r="CRR9" s="21"/>
      <c r="CRS9" s="153"/>
      <c r="CRT9" s="197"/>
      <c r="CRU9" s="30"/>
      <c r="CRV9" s="368"/>
      <c r="CRW9" s="30"/>
      <c r="CRX9" s="368"/>
      <c r="CRY9" s="30"/>
      <c r="CRZ9" s="370"/>
      <c r="CSA9" s="30"/>
      <c r="CSB9" s="368"/>
      <c r="CSC9" s="476"/>
      <c r="CSD9" s="30"/>
      <c r="CSE9" s="368"/>
      <c r="CSF9" s="476"/>
      <c r="CSG9" s="21"/>
      <c r="CSH9" s="21"/>
      <c r="CSI9" s="153"/>
      <c r="CSJ9" s="197"/>
      <c r="CSK9" s="30"/>
      <c r="CSL9" s="368"/>
      <c r="CSM9" s="30"/>
      <c r="CSN9" s="368"/>
      <c r="CSO9" s="30"/>
      <c r="CSP9" s="370"/>
      <c r="CSQ9" s="30"/>
      <c r="CSR9" s="368"/>
      <c r="CSS9" s="476"/>
      <c r="CST9" s="30"/>
      <c r="CSU9" s="368"/>
      <c r="CSV9" s="476"/>
      <c r="CSW9" s="21"/>
      <c r="CSX9" s="21"/>
      <c r="CSY9" s="153"/>
      <c r="CSZ9" s="197"/>
      <c r="CTA9" s="30"/>
      <c r="CTB9" s="368"/>
      <c r="CTC9" s="30"/>
      <c r="CTD9" s="368"/>
      <c r="CTE9" s="30"/>
      <c r="CTF9" s="370"/>
      <c r="CTG9" s="30"/>
      <c r="CTH9" s="368"/>
      <c r="CTI9" s="476"/>
      <c r="CTJ9" s="30"/>
      <c r="CTK9" s="368"/>
      <c r="CTL9" s="476"/>
      <c r="CTM9" s="21"/>
      <c r="CTN9" s="21"/>
      <c r="CTO9" s="153"/>
      <c r="CTP9" s="197"/>
      <c r="CTQ9" s="30"/>
      <c r="CTR9" s="368"/>
      <c r="CTS9" s="30"/>
      <c r="CTT9" s="368"/>
      <c r="CTU9" s="30"/>
      <c r="CTV9" s="370"/>
      <c r="CTW9" s="30"/>
      <c r="CTX9" s="368"/>
      <c r="CTY9" s="476"/>
      <c r="CTZ9" s="30"/>
      <c r="CUA9" s="368"/>
      <c r="CUB9" s="476"/>
      <c r="CUC9" s="21"/>
      <c r="CUD9" s="21"/>
      <c r="CUE9" s="153"/>
      <c r="CUF9" s="197"/>
      <c r="CUG9" s="30"/>
      <c r="CUH9" s="368"/>
      <c r="CUI9" s="30"/>
      <c r="CUJ9" s="368"/>
      <c r="CUK9" s="30"/>
      <c r="CUL9" s="370"/>
      <c r="CUM9" s="30"/>
      <c r="CUN9" s="368"/>
      <c r="CUO9" s="476"/>
      <c r="CUP9" s="30"/>
      <c r="CUQ9" s="368"/>
      <c r="CUR9" s="476"/>
      <c r="CUS9" s="21"/>
      <c r="CUT9" s="21"/>
      <c r="CUU9" s="153"/>
      <c r="CUV9" s="197"/>
      <c r="CUW9" s="30"/>
      <c r="CUX9" s="368"/>
      <c r="CUY9" s="30"/>
      <c r="CUZ9" s="368"/>
      <c r="CVA9" s="30"/>
      <c r="CVB9" s="370"/>
      <c r="CVC9" s="30"/>
      <c r="CVD9" s="368"/>
      <c r="CVE9" s="476"/>
      <c r="CVF9" s="30"/>
      <c r="CVG9" s="368"/>
      <c r="CVH9" s="476"/>
      <c r="CVI9" s="21"/>
      <c r="CVJ9" s="21"/>
      <c r="CVK9" s="153"/>
      <c r="CVL9" s="197"/>
      <c r="CVM9" s="30"/>
      <c r="CVN9" s="368"/>
      <c r="CVO9" s="30"/>
      <c r="CVP9" s="368"/>
      <c r="CVQ9" s="30"/>
      <c r="CVR9" s="370"/>
      <c r="CVS9" s="30"/>
      <c r="CVT9" s="368"/>
      <c r="CVU9" s="476"/>
      <c r="CVV9" s="30"/>
      <c r="CVW9" s="368"/>
      <c r="CVX9" s="476"/>
      <c r="CVY9" s="21"/>
      <c r="CVZ9" s="21"/>
      <c r="CWA9" s="153"/>
      <c r="CWB9" s="197"/>
      <c r="CWC9" s="30"/>
      <c r="CWD9" s="368"/>
      <c r="CWE9" s="30"/>
      <c r="CWF9" s="368"/>
      <c r="CWG9" s="30"/>
      <c r="CWH9" s="370"/>
      <c r="CWI9" s="30"/>
      <c r="CWJ9" s="368"/>
      <c r="CWK9" s="476"/>
      <c r="CWL9" s="30"/>
      <c r="CWM9" s="368"/>
      <c r="CWN9" s="476"/>
      <c r="CWO9" s="21"/>
      <c r="CWP9" s="21"/>
      <c r="CWQ9" s="153"/>
      <c r="CWR9" s="197"/>
      <c r="CWS9" s="30"/>
      <c r="CWT9" s="368"/>
      <c r="CWU9" s="30"/>
      <c r="CWV9" s="368"/>
      <c r="CWW9" s="30"/>
      <c r="CWX9" s="370"/>
      <c r="CWY9" s="30"/>
      <c r="CWZ9" s="368"/>
      <c r="CXA9" s="476"/>
      <c r="CXB9" s="30"/>
      <c r="CXC9" s="368"/>
      <c r="CXD9" s="476"/>
      <c r="CXE9" s="21"/>
      <c r="CXF9" s="21"/>
      <c r="CXG9" s="153"/>
      <c r="CXH9" s="197"/>
      <c r="CXI9" s="30"/>
      <c r="CXJ9" s="368"/>
      <c r="CXK9" s="30"/>
      <c r="CXL9" s="368"/>
      <c r="CXM9" s="30"/>
      <c r="CXN9" s="370"/>
      <c r="CXO9" s="30"/>
      <c r="CXP9" s="368"/>
      <c r="CXQ9" s="476"/>
      <c r="CXR9" s="30"/>
      <c r="CXS9" s="368"/>
      <c r="CXT9" s="476"/>
      <c r="CXU9" s="21"/>
      <c r="CXV9" s="21"/>
      <c r="CXW9" s="153"/>
      <c r="CXX9" s="197"/>
      <c r="CXY9" s="30"/>
      <c r="CXZ9" s="368"/>
      <c r="CYA9" s="30"/>
      <c r="CYB9" s="368"/>
      <c r="CYC9" s="30"/>
      <c r="CYD9" s="370"/>
      <c r="CYE9" s="30"/>
      <c r="CYF9" s="368"/>
      <c r="CYG9" s="476"/>
      <c r="CYH9" s="30"/>
      <c r="CYI9" s="368"/>
      <c r="CYJ9" s="476"/>
      <c r="CYK9" s="21"/>
      <c r="CYL9" s="21"/>
      <c r="CYM9" s="153"/>
      <c r="CYN9" s="197"/>
      <c r="CYO9" s="30"/>
      <c r="CYP9" s="368"/>
      <c r="CYQ9" s="30"/>
      <c r="CYR9" s="368"/>
      <c r="CYS9" s="30"/>
      <c r="CYT9" s="370"/>
      <c r="CYU9" s="30"/>
      <c r="CYV9" s="368"/>
      <c r="CYW9" s="476"/>
      <c r="CYX9" s="30"/>
      <c r="CYY9" s="368"/>
      <c r="CYZ9" s="476"/>
      <c r="CZA9" s="21"/>
      <c r="CZB9" s="21"/>
      <c r="CZC9" s="153"/>
      <c r="CZD9" s="197"/>
      <c r="CZE9" s="30"/>
      <c r="CZF9" s="368"/>
      <c r="CZG9" s="30"/>
      <c r="CZH9" s="368"/>
      <c r="CZI9" s="30"/>
      <c r="CZJ9" s="370"/>
      <c r="CZK9" s="30"/>
      <c r="CZL9" s="368"/>
      <c r="CZM9" s="476"/>
      <c r="CZN9" s="30"/>
      <c r="CZO9" s="368"/>
      <c r="CZP9" s="476"/>
      <c r="CZQ9" s="21"/>
      <c r="CZR9" s="21"/>
      <c r="CZS9" s="153"/>
      <c r="CZT9" s="197"/>
      <c r="CZU9" s="30"/>
      <c r="CZV9" s="368"/>
      <c r="CZW9" s="30"/>
      <c r="CZX9" s="368"/>
      <c r="CZY9" s="30"/>
      <c r="CZZ9" s="370"/>
      <c r="DAA9" s="30"/>
      <c r="DAB9" s="368"/>
      <c r="DAC9" s="476"/>
      <c r="DAD9" s="30"/>
      <c r="DAE9" s="368"/>
      <c r="DAF9" s="476"/>
      <c r="DAG9" s="21"/>
      <c r="DAH9" s="21"/>
      <c r="DAI9" s="153"/>
      <c r="DAJ9" s="197"/>
      <c r="DAK9" s="30"/>
      <c r="DAL9" s="368"/>
      <c r="DAM9" s="30"/>
      <c r="DAN9" s="368"/>
      <c r="DAO9" s="30"/>
      <c r="DAP9" s="370"/>
      <c r="DAQ9" s="30"/>
      <c r="DAR9" s="368"/>
      <c r="DAS9" s="476"/>
      <c r="DAT9" s="30"/>
      <c r="DAU9" s="368"/>
      <c r="DAV9" s="476"/>
      <c r="DAW9" s="21"/>
      <c r="DAX9" s="21"/>
      <c r="DAY9" s="153"/>
      <c r="DAZ9" s="197"/>
      <c r="DBA9" s="30"/>
      <c r="DBB9" s="368"/>
      <c r="DBC9" s="30"/>
      <c r="DBD9" s="368"/>
      <c r="DBE9" s="30"/>
      <c r="DBF9" s="370"/>
      <c r="DBG9" s="30"/>
      <c r="DBH9" s="368"/>
      <c r="DBI9" s="476"/>
      <c r="DBJ9" s="30"/>
      <c r="DBK9" s="368"/>
      <c r="DBL9" s="476"/>
      <c r="DBM9" s="21"/>
      <c r="DBN9" s="21"/>
      <c r="DBO9" s="153"/>
      <c r="DBP9" s="197"/>
      <c r="DBQ9" s="30"/>
      <c r="DBR9" s="368"/>
      <c r="DBS9" s="30"/>
      <c r="DBT9" s="368"/>
      <c r="DBU9" s="30"/>
      <c r="DBV9" s="370"/>
      <c r="DBW9" s="30"/>
      <c r="DBX9" s="368"/>
      <c r="DBY9" s="476"/>
      <c r="DBZ9" s="30"/>
      <c r="DCA9" s="368"/>
      <c r="DCB9" s="476"/>
      <c r="DCC9" s="21"/>
      <c r="DCD9" s="21"/>
      <c r="DCE9" s="153"/>
      <c r="DCF9" s="197"/>
      <c r="DCG9" s="30"/>
      <c r="DCH9" s="368"/>
      <c r="DCI9" s="30"/>
      <c r="DCJ9" s="368"/>
      <c r="DCK9" s="30"/>
      <c r="DCL9" s="370"/>
      <c r="DCM9" s="30"/>
      <c r="DCN9" s="368"/>
      <c r="DCO9" s="476"/>
      <c r="DCP9" s="30"/>
      <c r="DCQ9" s="368"/>
      <c r="DCR9" s="476"/>
      <c r="DCS9" s="21"/>
      <c r="DCT9" s="21"/>
      <c r="DCU9" s="153"/>
      <c r="DCV9" s="197"/>
      <c r="DCW9" s="30"/>
      <c r="DCX9" s="368"/>
      <c r="DCY9" s="30"/>
      <c r="DCZ9" s="368"/>
      <c r="DDA9" s="30"/>
      <c r="DDB9" s="370"/>
      <c r="DDC9" s="30"/>
      <c r="DDD9" s="368"/>
      <c r="DDE9" s="476"/>
      <c r="DDF9" s="30"/>
      <c r="DDG9" s="368"/>
      <c r="DDH9" s="476"/>
      <c r="DDI9" s="21"/>
      <c r="DDJ9" s="21"/>
      <c r="DDK9" s="153"/>
      <c r="DDL9" s="197"/>
      <c r="DDM9" s="30"/>
      <c r="DDN9" s="368"/>
      <c r="DDO9" s="30"/>
      <c r="DDP9" s="368"/>
      <c r="DDQ9" s="30"/>
      <c r="DDR9" s="370"/>
      <c r="DDS9" s="30"/>
      <c r="DDT9" s="368"/>
      <c r="DDU9" s="476"/>
      <c r="DDV9" s="30"/>
      <c r="DDW9" s="368"/>
      <c r="DDX9" s="476"/>
      <c r="DDY9" s="21"/>
      <c r="DDZ9" s="21"/>
      <c r="DEA9" s="153"/>
      <c r="DEB9" s="197"/>
      <c r="DEC9" s="30"/>
      <c r="DED9" s="368"/>
      <c r="DEE9" s="30"/>
      <c r="DEF9" s="368"/>
      <c r="DEG9" s="30"/>
      <c r="DEH9" s="370"/>
      <c r="DEI9" s="30"/>
      <c r="DEJ9" s="368"/>
      <c r="DEK9" s="476"/>
      <c r="DEL9" s="30"/>
      <c r="DEM9" s="368"/>
      <c r="DEN9" s="476"/>
      <c r="DEO9" s="21"/>
      <c r="DEP9" s="21"/>
      <c r="DEQ9" s="153"/>
      <c r="DER9" s="197"/>
      <c r="DES9" s="30"/>
      <c r="DET9" s="368"/>
      <c r="DEU9" s="30"/>
      <c r="DEV9" s="368"/>
      <c r="DEW9" s="30"/>
      <c r="DEX9" s="370"/>
      <c r="DEY9" s="30"/>
      <c r="DEZ9" s="368"/>
      <c r="DFA9" s="476"/>
      <c r="DFB9" s="30"/>
      <c r="DFC9" s="368"/>
      <c r="DFD9" s="476"/>
      <c r="DFE9" s="21"/>
      <c r="DFF9" s="21"/>
      <c r="DFG9" s="153"/>
      <c r="DFH9" s="197"/>
      <c r="DFI9" s="30"/>
      <c r="DFJ9" s="368"/>
      <c r="DFK9" s="30"/>
      <c r="DFL9" s="368"/>
      <c r="DFM9" s="30"/>
      <c r="DFN9" s="370"/>
      <c r="DFO9" s="30"/>
      <c r="DFP9" s="368"/>
      <c r="DFQ9" s="476"/>
      <c r="DFR9" s="30"/>
      <c r="DFS9" s="368"/>
      <c r="DFT9" s="476"/>
      <c r="DFU9" s="21"/>
      <c r="DFV9" s="21"/>
      <c r="DFW9" s="153"/>
      <c r="DFX9" s="197"/>
      <c r="DFY9" s="30"/>
      <c r="DFZ9" s="368"/>
      <c r="DGA9" s="30"/>
      <c r="DGB9" s="368"/>
      <c r="DGC9" s="30"/>
      <c r="DGD9" s="370"/>
      <c r="DGE9" s="30"/>
      <c r="DGF9" s="368"/>
      <c r="DGG9" s="476"/>
      <c r="DGH9" s="30"/>
      <c r="DGI9" s="368"/>
      <c r="DGJ9" s="476"/>
      <c r="DGK9" s="21"/>
      <c r="DGL9" s="21"/>
      <c r="DGM9" s="153"/>
      <c r="DGN9" s="197"/>
      <c r="DGO9" s="30"/>
      <c r="DGP9" s="368"/>
      <c r="DGQ9" s="30"/>
      <c r="DGR9" s="368"/>
      <c r="DGS9" s="30"/>
      <c r="DGT9" s="370"/>
      <c r="DGU9" s="30"/>
      <c r="DGV9" s="368"/>
      <c r="DGW9" s="476"/>
      <c r="DGX9" s="30"/>
      <c r="DGY9" s="368"/>
      <c r="DGZ9" s="476"/>
      <c r="DHA9" s="21"/>
      <c r="DHB9" s="21"/>
      <c r="DHC9" s="153"/>
      <c r="DHD9" s="197"/>
      <c r="DHE9" s="30"/>
      <c r="DHF9" s="368"/>
      <c r="DHG9" s="30"/>
      <c r="DHH9" s="368"/>
      <c r="DHI9" s="30"/>
      <c r="DHJ9" s="370"/>
      <c r="DHK9" s="30"/>
      <c r="DHL9" s="368"/>
      <c r="DHM9" s="476"/>
      <c r="DHN9" s="30"/>
      <c r="DHO9" s="368"/>
      <c r="DHP9" s="476"/>
      <c r="DHQ9" s="21"/>
      <c r="DHR9" s="21"/>
      <c r="DHS9" s="153"/>
      <c r="DHT9" s="197"/>
      <c r="DHU9" s="30"/>
      <c r="DHV9" s="368"/>
      <c r="DHW9" s="30"/>
      <c r="DHX9" s="368"/>
      <c r="DHY9" s="30"/>
      <c r="DHZ9" s="370"/>
      <c r="DIA9" s="30"/>
      <c r="DIB9" s="368"/>
      <c r="DIC9" s="476"/>
      <c r="DID9" s="30"/>
      <c r="DIE9" s="368"/>
      <c r="DIF9" s="476"/>
      <c r="DIG9" s="21"/>
      <c r="DIH9" s="21"/>
      <c r="DII9" s="153"/>
      <c r="DIJ9" s="197"/>
      <c r="DIK9" s="30"/>
      <c r="DIL9" s="368"/>
      <c r="DIM9" s="30"/>
      <c r="DIN9" s="368"/>
      <c r="DIO9" s="30"/>
      <c r="DIP9" s="370"/>
      <c r="DIQ9" s="30"/>
      <c r="DIR9" s="368"/>
      <c r="DIS9" s="476"/>
      <c r="DIT9" s="30"/>
      <c r="DIU9" s="368"/>
      <c r="DIV9" s="476"/>
      <c r="DIW9" s="21"/>
      <c r="DIX9" s="21"/>
      <c r="DIY9" s="153"/>
      <c r="DIZ9" s="197"/>
      <c r="DJA9" s="30"/>
      <c r="DJB9" s="368"/>
      <c r="DJC9" s="30"/>
      <c r="DJD9" s="368"/>
      <c r="DJE9" s="30"/>
      <c r="DJF9" s="370"/>
      <c r="DJG9" s="30"/>
      <c r="DJH9" s="368"/>
      <c r="DJI9" s="476"/>
      <c r="DJJ9" s="30"/>
      <c r="DJK9" s="368"/>
      <c r="DJL9" s="476"/>
      <c r="DJM9" s="21"/>
      <c r="DJN9" s="21"/>
      <c r="DJO9" s="153"/>
      <c r="DJP9" s="197"/>
      <c r="DJQ9" s="30"/>
      <c r="DJR9" s="368"/>
      <c r="DJS9" s="30"/>
      <c r="DJT9" s="368"/>
      <c r="DJU9" s="30"/>
      <c r="DJV9" s="370"/>
      <c r="DJW9" s="30"/>
      <c r="DJX9" s="368"/>
      <c r="DJY9" s="476"/>
      <c r="DJZ9" s="30"/>
      <c r="DKA9" s="368"/>
      <c r="DKB9" s="476"/>
      <c r="DKC9" s="21"/>
      <c r="DKD9" s="21"/>
      <c r="DKE9" s="153"/>
      <c r="DKF9" s="197"/>
      <c r="DKG9" s="30"/>
      <c r="DKH9" s="368"/>
      <c r="DKI9" s="30"/>
      <c r="DKJ9" s="368"/>
      <c r="DKK9" s="30"/>
      <c r="DKL9" s="370"/>
      <c r="DKM9" s="30"/>
      <c r="DKN9" s="368"/>
      <c r="DKO9" s="476"/>
      <c r="DKP9" s="30"/>
      <c r="DKQ9" s="368"/>
      <c r="DKR9" s="476"/>
      <c r="DKS9" s="21"/>
      <c r="DKT9" s="21"/>
      <c r="DKU9" s="153"/>
      <c r="DKV9" s="197"/>
      <c r="DKW9" s="30"/>
      <c r="DKX9" s="368"/>
      <c r="DKY9" s="30"/>
      <c r="DKZ9" s="368"/>
      <c r="DLA9" s="30"/>
      <c r="DLB9" s="370"/>
      <c r="DLC9" s="30"/>
      <c r="DLD9" s="368"/>
      <c r="DLE9" s="476"/>
      <c r="DLF9" s="30"/>
      <c r="DLG9" s="368"/>
      <c r="DLH9" s="476"/>
      <c r="DLI9" s="21"/>
      <c r="DLJ9" s="21"/>
      <c r="DLK9" s="153"/>
      <c r="DLL9" s="197"/>
      <c r="DLM9" s="30"/>
      <c r="DLN9" s="368"/>
      <c r="DLO9" s="30"/>
      <c r="DLP9" s="368"/>
      <c r="DLQ9" s="30"/>
      <c r="DLR9" s="370"/>
      <c r="DLS9" s="30"/>
      <c r="DLT9" s="368"/>
      <c r="DLU9" s="476"/>
      <c r="DLV9" s="30"/>
      <c r="DLW9" s="368"/>
      <c r="DLX9" s="476"/>
      <c r="DLY9" s="21"/>
      <c r="DLZ9" s="21"/>
      <c r="DMA9" s="153"/>
      <c r="DMB9" s="197"/>
      <c r="DMC9" s="30"/>
      <c r="DMD9" s="368"/>
      <c r="DME9" s="30"/>
      <c r="DMF9" s="368"/>
      <c r="DMG9" s="30"/>
      <c r="DMH9" s="370"/>
      <c r="DMI9" s="30"/>
      <c r="DMJ9" s="368"/>
      <c r="DMK9" s="476"/>
      <c r="DML9" s="30"/>
      <c r="DMM9" s="368"/>
      <c r="DMN9" s="476"/>
      <c r="DMO9" s="21"/>
      <c r="DMP9" s="21"/>
      <c r="DMQ9" s="153"/>
      <c r="DMR9" s="197"/>
      <c r="DMS9" s="30"/>
      <c r="DMT9" s="368"/>
      <c r="DMU9" s="30"/>
      <c r="DMV9" s="368"/>
      <c r="DMW9" s="30"/>
      <c r="DMX9" s="370"/>
      <c r="DMY9" s="30"/>
      <c r="DMZ9" s="368"/>
      <c r="DNA9" s="476"/>
      <c r="DNB9" s="30"/>
      <c r="DNC9" s="368"/>
      <c r="DND9" s="476"/>
      <c r="DNE9" s="21"/>
      <c r="DNF9" s="21"/>
      <c r="DNG9" s="153"/>
      <c r="DNH9" s="197"/>
      <c r="DNI9" s="30"/>
      <c r="DNJ9" s="368"/>
      <c r="DNK9" s="30"/>
      <c r="DNL9" s="368"/>
      <c r="DNM9" s="30"/>
      <c r="DNN9" s="370"/>
      <c r="DNO9" s="30"/>
      <c r="DNP9" s="368"/>
      <c r="DNQ9" s="476"/>
      <c r="DNR9" s="30"/>
      <c r="DNS9" s="368"/>
      <c r="DNT9" s="476"/>
      <c r="DNU9" s="21"/>
      <c r="DNV9" s="21"/>
      <c r="DNW9" s="153"/>
      <c r="DNX9" s="197"/>
      <c r="DNY9" s="30"/>
      <c r="DNZ9" s="368"/>
      <c r="DOA9" s="30"/>
      <c r="DOB9" s="368"/>
      <c r="DOC9" s="30"/>
      <c r="DOD9" s="370"/>
      <c r="DOE9" s="30"/>
      <c r="DOF9" s="368"/>
      <c r="DOG9" s="476"/>
      <c r="DOH9" s="30"/>
      <c r="DOI9" s="368"/>
      <c r="DOJ9" s="476"/>
      <c r="DOK9" s="21"/>
      <c r="DOL9" s="21"/>
      <c r="DOM9" s="153"/>
      <c r="DON9" s="197"/>
      <c r="DOO9" s="30"/>
      <c r="DOP9" s="368"/>
      <c r="DOQ9" s="30"/>
      <c r="DOR9" s="368"/>
      <c r="DOS9" s="30"/>
      <c r="DOT9" s="370"/>
      <c r="DOU9" s="30"/>
      <c r="DOV9" s="368"/>
      <c r="DOW9" s="476"/>
      <c r="DOX9" s="30"/>
      <c r="DOY9" s="368"/>
      <c r="DOZ9" s="476"/>
      <c r="DPA9" s="21"/>
      <c r="DPB9" s="21"/>
      <c r="DPC9" s="153"/>
      <c r="DPD9" s="197"/>
      <c r="DPE9" s="30"/>
      <c r="DPF9" s="368"/>
      <c r="DPG9" s="30"/>
      <c r="DPH9" s="368"/>
      <c r="DPI9" s="30"/>
      <c r="DPJ9" s="370"/>
      <c r="DPK9" s="30"/>
      <c r="DPL9" s="368"/>
      <c r="DPM9" s="476"/>
      <c r="DPN9" s="30"/>
      <c r="DPO9" s="368"/>
      <c r="DPP9" s="476"/>
      <c r="DPQ9" s="21"/>
      <c r="DPR9" s="21"/>
      <c r="DPS9" s="153"/>
      <c r="DPT9" s="197"/>
      <c r="DPU9" s="30"/>
      <c r="DPV9" s="368"/>
      <c r="DPW9" s="30"/>
      <c r="DPX9" s="368"/>
      <c r="DPY9" s="30"/>
      <c r="DPZ9" s="370"/>
      <c r="DQA9" s="30"/>
      <c r="DQB9" s="368"/>
      <c r="DQC9" s="476"/>
      <c r="DQD9" s="30"/>
      <c r="DQE9" s="368"/>
      <c r="DQF9" s="476"/>
      <c r="DQG9" s="21"/>
      <c r="DQH9" s="21"/>
      <c r="DQI9" s="153"/>
      <c r="DQJ9" s="197"/>
      <c r="DQK9" s="30"/>
      <c r="DQL9" s="368"/>
      <c r="DQM9" s="30"/>
      <c r="DQN9" s="368"/>
      <c r="DQO9" s="30"/>
      <c r="DQP9" s="370"/>
      <c r="DQQ9" s="30"/>
      <c r="DQR9" s="368"/>
      <c r="DQS9" s="476"/>
      <c r="DQT9" s="30"/>
      <c r="DQU9" s="368"/>
      <c r="DQV9" s="476"/>
      <c r="DQW9" s="21"/>
      <c r="DQX9" s="21"/>
      <c r="DQY9" s="153"/>
      <c r="DQZ9" s="197"/>
      <c r="DRA9" s="30"/>
      <c r="DRB9" s="368"/>
      <c r="DRC9" s="30"/>
      <c r="DRD9" s="368"/>
      <c r="DRE9" s="30"/>
      <c r="DRF9" s="370"/>
      <c r="DRG9" s="30"/>
      <c r="DRH9" s="368"/>
      <c r="DRI9" s="476"/>
      <c r="DRJ9" s="30"/>
      <c r="DRK9" s="368"/>
      <c r="DRL9" s="476"/>
      <c r="DRM9" s="21"/>
      <c r="DRN9" s="21"/>
      <c r="DRO9" s="153"/>
      <c r="DRP9" s="197"/>
      <c r="DRQ9" s="30"/>
      <c r="DRR9" s="368"/>
      <c r="DRS9" s="30"/>
      <c r="DRT9" s="368"/>
      <c r="DRU9" s="30"/>
      <c r="DRV9" s="370"/>
      <c r="DRW9" s="30"/>
      <c r="DRX9" s="368"/>
      <c r="DRY9" s="476"/>
      <c r="DRZ9" s="30"/>
      <c r="DSA9" s="368"/>
      <c r="DSB9" s="476"/>
      <c r="DSC9" s="21"/>
      <c r="DSD9" s="21"/>
      <c r="DSE9" s="153"/>
      <c r="DSF9" s="197"/>
      <c r="DSG9" s="30"/>
      <c r="DSH9" s="368"/>
      <c r="DSI9" s="30"/>
      <c r="DSJ9" s="368"/>
      <c r="DSK9" s="30"/>
      <c r="DSL9" s="370"/>
      <c r="DSM9" s="30"/>
      <c r="DSN9" s="368"/>
      <c r="DSO9" s="476"/>
      <c r="DSP9" s="30"/>
      <c r="DSQ9" s="368"/>
      <c r="DSR9" s="476"/>
      <c r="DSS9" s="21"/>
      <c r="DST9" s="21"/>
      <c r="DSU9" s="153"/>
      <c r="DSV9" s="197"/>
      <c r="DSW9" s="30"/>
      <c r="DSX9" s="368"/>
      <c r="DSY9" s="30"/>
      <c r="DSZ9" s="368"/>
      <c r="DTA9" s="30"/>
      <c r="DTB9" s="370"/>
      <c r="DTC9" s="30"/>
      <c r="DTD9" s="368"/>
      <c r="DTE9" s="476"/>
      <c r="DTF9" s="30"/>
      <c r="DTG9" s="368"/>
      <c r="DTH9" s="476"/>
      <c r="DTI9" s="21"/>
      <c r="DTJ9" s="21"/>
      <c r="DTK9" s="153"/>
      <c r="DTL9" s="197"/>
      <c r="DTM9" s="30"/>
      <c r="DTN9" s="368"/>
      <c r="DTO9" s="30"/>
      <c r="DTP9" s="368"/>
      <c r="DTQ9" s="30"/>
      <c r="DTR9" s="370"/>
      <c r="DTS9" s="30"/>
      <c r="DTT9" s="368"/>
      <c r="DTU9" s="476"/>
      <c r="DTV9" s="30"/>
      <c r="DTW9" s="368"/>
      <c r="DTX9" s="476"/>
      <c r="DTY9" s="21"/>
      <c r="DTZ9" s="21"/>
      <c r="DUA9" s="153"/>
      <c r="DUB9" s="197"/>
      <c r="DUC9" s="30"/>
      <c r="DUD9" s="368"/>
      <c r="DUE9" s="30"/>
      <c r="DUF9" s="368"/>
      <c r="DUG9" s="30"/>
      <c r="DUH9" s="370"/>
      <c r="DUI9" s="30"/>
      <c r="DUJ9" s="368"/>
      <c r="DUK9" s="476"/>
      <c r="DUL9" s="30"/>
      <c r="DUM9" s="368"/>
      <c r="DUN9" s="476"/>
      <c r="DUO9" s="21"/>
      <c r="DUP9" s="21"/>
      <c r="DUQ9" s="153"/>
      <c r="DUR9" s="197"/>
      <c r="DUS9" s="30"/>
      <c r="DUT9" s="368"/>
      <c r="DUU9" s="30"/>
      <c r="DUV9" s="368"/>
      <c r="DUW9" s="30"/>
      <c r="DUX9" s="370"/>
      <c r="DUY9" s="30"/>
      <c r="DUZ9" s="368"/>
      <c r="DVA9" s="476"/>
      <c r="DVB9" s="30"/>
      <c r="DVC9" s="368"/>
      <c r="DVD9" s="476"/>
      <c r="DVE9" s="21"/>
      <c r="DVF9" s="21"/>
      <c r="DVG9" s="153"/>
      <c r="DVH9" s="197"/>
      <c r="DVI9" s="30"/>
      <c r="DVJ9" s="368"/>
      <c r="DVK9" s="30"/>
      <c r="DVL9" s="368"/>
      <c r="DVM9" s="30"/>
      <c r="DVN9" s="370"/>
      <c r="DVO9" s="30"/>
      <c r="DVP9" s="368"/>
      <c r="DVQ9" s="476"/>
      <c r="DVR9" s="30"/>
      <c r="DVS9" s="368"/>
      <c r="DVT9" s="476"/>
      <c r="DVU9" s="21"/>
      <c r="DVV9" s="21"/>
      <c r="DVW9" s="153"/>
      <c r="DVX9" s="197"/>
      <c r="DVY9" s="30"/>
      <c r="DVZ9" s="368"/>
      <c r="DWA9" s="30"/>
      <c r="DWB9" s="368"/>
      <c r="DWC9" s="30"/>
      <c r="DWD9" s="370"/>
      <c r="DWE9" s="30"/>
      <c r="DWF9" s="368"/>
      <c r="DWG9" s="476"/>
      <c r="DWH9" s="30"/>
      <c r="DWI9" s="368"/>
      <c r="DWJ9" s="476"/>
      <c r="DWK9" s="21"/>
      <c r="DWL9" s="21"/>
      <c r="DWM9" s="153"/>
      <c r="DWN9" s="197"/>
      <c r="DWO9" s="30"/>
      <c r="DWP9" s="368"/>
      <c r="DWQ9" s="30"/>
      <c r="DWR9" s="368"/>
      <c r="DWS9" s="30"/>
      <c r="DWT9" s="370"/>
      <c r="DWU9" s="30"/>
      <c r="DWV9" s="368"/>
      <c r="DWW9" s="476"/>
      <c r="DWX9" s="30"/>
      <c r="DWY9" s="368"/>
      <c r="DWZ9" s="476"/>
      <c r="DXA9" s="21"/>
      <c r="DXB9" s="21"/>
      <c r="DXC9" s="153"/>
      <c r="DXD9" s="197"/>
      <c r="DXE9" s="30"/>
      <c r="DXF9" s="368"/>
      <c r="DXG9" s="30"/>
      <c r="DXH9" s="368"/>
      <c r="DXI9" s="30"/>
      <c r="DXJ9" s="370"/>
      <c r="DXK9" s="30"/>
      <c r="DXL9" s="368"/>
      <c r="DXM9" s="476"/>
      <c r="DXN9" s="30"/>
      <c r="DXO9" s="368"/>
      <c r="DXP9" s="476"/>
      <c r="DXQ9" s="21"/>
      <c r="DXR9" s="21"/>
      <c r="DXS9" s="153"/>
      <c r="DXT9" s="197"/>
      <c r="DXU9" s="30"/>
      <c r="DXV9" s="368"/>
      <c r="DXW9" s="30"/>
      <c r="DXX9" s="368"/>
      <c r="DXY9" s="30"/>
      <c r="DXZ9" s="370"/>
      <c r="DYA9" s="30"/>
      <c r="DYB9" s="368"/>
      <c r="DYC9" s="476"/>
      <c r="DYD9" s="30"/>
      <c r="DYE9" s="368"/>
      <c r="DYF9" s="476"/>
      <c r="DYG9" s="21"/>
      <c r="DYH9" s="21"/>
      <c r="DYI9" s="153"/>
      <c r="DYJ9" s="197"/>
      <c r="DYK9" s="30"/>
      <c r="DYL9" s="368"/>
      <c r="DYM9" s="30"/>
      <c r="DYN9" s="368"/>
      <c r="DYO9" s="30"/>
      <c r="DYP9" s="370"/>
      <c r="DYQ9" s="30"/>
      <c r="DYR9" s="368"/>
      <c r="DYS9" s="476"/>
      <c r="DYT9" s="30"/>
      <c r="DYU9" s="368"/>
      <c r="DYV9" s="476"/>
      <c r="DYW9" s="21"/>
      <c r="DYX9" s="21"/>
      <c r="DYY9" s="153"/>
      <c r="DYZ9" s="197"/>
      <c r="DZA9" s="30"/>
      <c r="DZB9" s="368"/>
      <c r="DZC9" s="30"/>
      <c r="DZD9" s="368"/>
      <c r="DZE9" s="30"/>
      <c r="DZF9" s="370"/>
      <c r="DZG9" s="30"/>
      <c r="DZH9" s="368"/>
      <c r="DZI9" s="476"/>
      <c r="DZJ9" s="30"/>
      <c r="DZK9" s="368"/>
      <c r="DZL9" s="476"/>
      <c r="DZM9" s="21"/>
      <c r="DZN9" s="21"/>
      <c r="DZO9" s="153"/>
      <c r="DZP9" s="197"/>
      <c r="DZQ9" s="30"/>
      <c r="DZR9" s="368"/>
      <c r="DZS9" s="30"/>
      <c r="DZT9" s="368"/>
      <c r="DZU9" s="30"/>
      <c r="DZV9" s="370"/>
      <c r="DZW9" s="30"/>
      <c r="DZX9" s="368"/>
      <c r="DZY9" s="476"/>
      <c r="DZZ9" s="30"/>
      <c r="EAA9" s="368"/>
      <c r="EAB9" s="476"/>
      <c r="EAC9" s="21"/>
      <c r="EAD9" s="21"/>
      <c r="EAE9" s="153"/>
      <c r="EAF9" s="197"/>
      <c r="EAG9" s="30"/>
      <c r="EAH9" s="368"/>
      <c r="EAI9" s="30"/>
      <c r="EAJ9" s="368"/>
      <c r="EAK9" s="30"/>
      <c r="EAL9" s="370"/>
      <c r="EAM9" s="30"/>
      <c r="EAN9" s="368"/>
      <c r="EAO9" s="476"/>
      <c r="EAP9" s="30"/>
      <c r="EAQ9" s="368"/>
      <c r="EAR9" s="476"/>
      <c r="EAS9" s="21"/>
      <c r="EAT9" s="21"/>
      <c r="EAU9" s="153"/>
      <c r="EAV9" s="197"/>
      <c r="EAW9" s="30"/>
      <c r="EAX9" s="368"/>
      <c r="EAY9" s="30"/>
      <c r="EAZ9" s="368"/>
      <c r="EBA9" s="30"/>
      <c r="EBB9" s="370"/>
      <c r="EBC9" s="30"/>
      <c r="EBD9" s="368"/>
      <c r="EBE9" s="476"/>
      <c r="EBF9" s="30"/>
      <c r="EBG9" s="368"/>
      <c r="EBH9" s="476"/>
      <c r="EBI9" s="21"/>
      <c r="EBJ9" s="21"/>
      <c r="EBK9" s="153"/>
      <c r="EBL9" s="197"/>
      <c r="EBM9" s="30"/>
      <c r="EBN9" s="368"/>
      <c r="EBO9" s="30"/>
      <c r="EBP9" s="368"/>
      <c r="EBQ9" s="30"/>
      <c r="EBR9" s="370"/>
      <c r="EBS9" s="30"/>
      <c r="EBT9" s="368"/>
      <c r="EBU9" s="476"/>
      <c r="EBV9" s="30"/>
      <c r="EBW9" s="368"/>
      <c r="EBX9" s="476"/>
      <c r="EBY9" s="21"/>
      <c r="EBZ9" s="21"/>
      <c r="ECA9" s="153"/>
      <c r="ECB9" s="197"/>
      <c r="ECC9" s="30"/>
      <c r="ECD9" s="368"/>
      <c r="ECE9" s="30"/>
      <c r="ECF9" s="368"/>
      <c r="ECG9" s="30"/>
      <c r="ECH9" s="370"/>
      <c r="ECI9" s="30"/>
      <c r="ECJ9" s="368"/>
      <c r="ECK9" s="476"/>
      <c r="ECL9" s="30"/>
      <c r="ECM9" s="368"/>
      <c r="ECN9" s="476"/>
      <c r="ECO9" s="21"/>
      <c r="ECP9" s="21"/>
      <c r="ECQ9" s="153"/>
      <c r="ECR9" s="197"/>
      <c r="ECS9" s="30"/>
      <c r="ECT9" s="368"/>
      <c r="ECU9" s="30"/>
      <c r="ECV9" s="368"/>
      <c r="ECW9" s="30"/>
      <c r="ECX9" s="370"/>
      <c r="ECY9" s="30"/>
      <c r="ECZ9" s="368"/>
      <c r="EDA9" s="476"/>
      <c r="EDB9" s="30"/>
      <c r="EDC9" s="368"/>
      <c r="EDD9" s="476"/>
      <c r="EDE9" s="21"/>
      <c r="EDF9" s="21"/>
      <c r="EDG9" s="153"/>
      <c r="EDH9" s="197"/>
      <c r="EDI9" s="30"/>
      <c r="EDJ9" s="368"/>
      <c r="EDK9" s="30"/>
      <c r="EDL9" s="368"/>
      <c r="EDM9" s="30"/>
      <c r="EDN9" s="370"/>
      <c r="EDO9" s="30"/>
      <c r="EDP9" s="368"/>
      <c r="EDQ9" s="476"/>
      <c r="EDR9" s="30"/>
      <c r="EDS9" s="368"/>
      <c r="EDT9" s="476"/>
      <c r="EDU9" s="21"/>
      <c r="EDV9" s="21"/>
      <c r="EDW9" s="153"/>
      <c r="EDX9" s="197"/>
      <c r="EDY9" s="30"/>
      <c r="EDZ9" s="368"/>
      <c r="EEA9" s="30"/>
      <c r="EEB9" s="368"/>
      <c r="EEC9" s="30"/>
      <c r="EED9" s="370"/>
      <c r="EEE9" s="30"/>
      <c r="EEF9" s="368"/>
      <c r="EEG9" s="476"/>
      <c r="EEH9" s="30"/>
      <c r="EEI9" s="368"/>
      <c r="EEJ9" s="476"/>
      <c r="EEK9" s="21"/>
      <c r="EEL9" s="21"/>
      <c r="EEM9" s="153"/>
      <c r="EEN9" s="197"/>
      <c r="EEO9" s="30"/>
      <c r="EEP9" s="368"/>
      <c r="EEQ9" s="30"/>
      <c r="EER9" s="368"/>
      <c r="EES9" s="30"/>
      <c r="EET9" s="370"/>
      <c r="EEU9" s="30"/>
      <c r="EEV9" s="368"/>
      <c r="EEW9" s="476"/>
      <c r="EEX9" s="30"/>
      <c r="EEY9" s="368"/>
      <c r="EEZ9" s="476"/>
      <c r="EFA9" s="21"/>
      <c r="EFB9" s="21"/>
      <c r="EFC9" s="153"/>
      <c r="EFD9" s="197"/>
      <c r="EFE9" s="30"/>
      <c r="EFF9" s="368"/>
      <c r="EFG9" s="30"/>
      <c r="EFH9" s="368"/>
      <c r="EFI9" s="30"/>
      <c r="EFJ9" s="370"/>
      <c r="EFK9" s="30"/>
      <c r="EFL9" s="368"/>
      <c r="EFM9" s="476"/>
      <c r="EFN9" s="30"/>
      <c r="EFO9" s="368"/>
      <c r="EFP9" s="476"/>
      <c r="EFQ9" s="21"/>
      <c r="EFR9" s="21"/>
      <c r="EFS9" s="153"/>
      <c r="EFT9" s="197"/>
      <c r="EFU9" s="30"/>
      <c r="EFV9" s="368"/>
      <c r="EFW9" s="30"/>
      <c r="EFX9" s="368"/>
      <c r="EFY9" s="30"/>
      <c r="EFZ9" s="370"/>
      <c r="EGA9" s="30"/>
      <c r="EGB9" s="368"/>
      <c r="EGC9" s="476"/>
      <c r="EGD9" s="30"/>
      <c r="EGE9" s="368"/>
      <c r="EGF9" s="476"/>
      <c r="EGG9" s="21"/>
      <c r="EGH9" s="21"/>
      <c r="EGI9" s="153"/>
      <c r="EGJ9" s="197"/>
      <c r="EGK9" s="30"/>
      <c r="EGL9" s="368"/>
      <c r="EGM9" s="30"/>
      <c r="EGN9" s="368"/>
      <c r="EGO9" s="30"/>
      <c r="EGP9" s="370"/>
      <c r="EGQ9" s="30"/>
      <c r="EGR9" s="368"/>
      <c r="EGS9" s="476"/>
      <c r="EGT9" s="30"/>
      <c r="EGU9" s="368"/>
      <c r="EGV9" s="476"/>
      <c r="EGW9" s="21"/>
      <c r="EGX9" s="21"/>
      <c r="EGY9" s="153"/>
      <c r="EGZ9" s="197"/>
      <c r="EHA9" s="30"/>
      <c r="EHB9" s="368"/>
      <c r="EHC9" s="30"/>
      <c r="EHD9" s="368"/>
      <c r="EHE9" s="30"/>
      <c r="EHF9" s="370"/>
      <c r="EHG9" s="30"/>
      <c r="EHH9" s="368"/>
      <c r="EHI9" s="476"/>
      <c r="EHJ9" s="30"/>
      <c r="EHK9" s="368"/>
      <c r="EHL9" s="476"/>
      <c r="EHM9" s="21"/>
      <c r="EHN9" s="21"/>
      <c r="EHO9" s="153"/>
      <c r="EHP9" s="197"/>
      <c r="EHQ9" s="30"/>
      <c r="EHR9" s="368"/>
      <c r="EHS9" s="30"/>
      <c r="EHT9" s="368"/>
      <c r="EHU9" s="30"/>
      <c r="EHV9" s="370"/>
      <c r="EHW9" s="30"/>
      <c r="EHX9" s="368"/>
      <c r="EHY9" s="476"/>
      <c r="EHZ9" s="30"/>
      <c r="EIA9" s="368"/>
      <c r="EIB9" s="476"/>
      <c r="EIC9" s="21"/>
      <c r="EID9" s="21"/>
      <c r="EIE9" s="153"/>
      <c r="EIF9" s="197"/>
      <c r="EIG9" s="30"/>
      <c r="EIH9" s="368"/>
      <c r="EII9" s="30"/>
      <c r="EIJ9" s="368"/>
      <c r="EIK9" s="30"/>
      <c r="EIL9" s="370"/>
      <c r="EIM9" s="30"/>
      <c r="EIN9" s="368"/>
      <c r="EIO9" s="476"/>
      <c r="EIP9" s="30"/>
      <c r="EIQ9" s="368"/>
      <c r="EIR9" s="476"/>
      <c r="EIS9" s="21"/>
      <c r="EIT9" s="21"/>
      <c r="EIU9" s="153"/>
      <c r="EIV9" s="197"/>
      <c r="EIW9" s="30"/>
      <c r="EIX9" s="368"/>
      <c r="EIY9" s="30"/>
      <c r="EIZ9" s="368"/>
      <c r="EJA9" s="30"/>
      <c r="EJB9" s="370"/>
      <c r="EJC9" s="30"/>
      <c r="EJD9" s="368"/>
      <c r="EJE9" s="476"/>
      <c r="EJF9" s="30"/>
      <c r="EJG9" s="368"/>
      <c r="EJH9" s="476"/>
      <c r="EJI9" s="21"/>
      <c r="EJJ9" s="21"/>
      <c r="EJK9" s="153"/>
      <c r="EJL9" s="197"/>
      <c r="EJM9" s="30"/>
      <c r="EJN9" s="368"/>
      <c r="EJO9" s="30"/>
      <c r="EJP9" s="368"/>
      <c r="EJQ9" s="30"/>
      <c r="EJR9" s="370"/>
      <c r="EJS9" s="30"/>
      <c r="EJT9" s="368"/>
      <c r="EJU9" s="476"/>
      <c r="EJV9" s="30"/>
      <c r="EJW9" s="368"/>
      <c r="EJX9" s="476"/>
      <c r="EJY9" s="21"/>
      <c r="EJZ9" s="21"/>
      <c r="EKA9" s="153"/>
      <c r="EKB9" s="197"/>
      <c r="EKC9" s="30"/>
      <c r="EKD9" s="368"/>
      <c r="EKE9" s="30"/>
      <c r="EKF9" s="368"/>
      <c r="EKG9" s="30"/>
      <c r="EKH9" s="370"/>
      <c r="EKI9" s="30"/>
      <c r="EKJ9" s="368"/>
      <c r="EKK9" s="476"/>
      <c r="EKL9" s="30"/>
      <c r="EKM9" s="368"/>
      <c r="EKN9" s="476"/>
      <c r="EKO9" s="21"/>
      <c r="EKP9" s="21"/>
      <c r="EKQ9" s="153"/>
      <c r="EKR9" s="197"/>
      <c r="EKS9" s="30"/>
      <c r="EKT9" s="368"/>
      <c r="EKU9" s="30"/>
      <c r="EKV9" s="368"/>
      <c r="EKW9" s="30"/>
      <c r="EKX9" s="370"/>
      <c r="EKY9" s="30"/>
      <c r="EKZ9" s="368"/>
      <c r="ELA9" s="476"/>
      <c r="ELB9" s="30"/>
      <c r="ELC9" s="368"/>
      <c r="ELD9" s="476"/>
      <c r="ELE9" s="21"/>
      <c r="ELF9" s="21"/>
      <c r="ELG9" s="153"/>
      <c r="ELH9" s="197"/>
      <c r="ELI9" s="30"/>
      <c r="ELJ9" s="368"/>
      <c r="ELK9" s="30"/>
      <c r="ELL9" s="368"/>
      <c r="ELM9" s="30"/>
      <c r="ELN9" s="370"/>
      <c r="ELO9" s="30"/>
      <c r="ELP9" s="368"/>
      <c r="ELQ9" s="476"/>
      <c r="ELR9" s="30"/>
      <c r="ELS9" s="368"/>
      <c r="ELT9" s="476"/>
      <c r="ELU9" s="21"/>
      <c r="ELV9" s="21"/>
      <c r="ELW9" s="153"/>
      <c r="ELX9" s="197"/>
      <c r="ELY9" s="30"/>
      <c r="ELZ9" s="368"/>
      <c r="EMA9" s="30"/>
      <c r="EMB9" s="368"/>
      <c r="EMC9" s="30"/>
      <c r="EMD9" s="370"/>
      <c r="EME9" s="30"/>
      <c r="EMF9" s="368"/>
      <c r="EMG9" s="476"/>
      <c r="EMH9" s="30"/>
      <c r="EMI9" s="368"/>
      <c r="EMJ9" s="476"/>
      <c r="EMK9" s="21"/>
      <c r="EML9" s="21"/>
      <c r="EMM9" s="153"/>
      <c r="EMN9" s="197"/>
      <c r="EMO9" s="30"/>
      <c r="EMP9" s="368"/>
      <c r="EMQ9" s="30"/>
      <c r="EMR9" s="368"/>
      <c r="EMS9" s="30"/>
      <c r="EMT9" s="370"/>
      <c r="EMU9" s="30"/>
      <c r="EMV9" s="368"/>
      <c r="EMW9" s="476"/>
      <c r="EMX9" s="30"/>
      <c r="EMY9" s="368"/>
      <c r="EMZ9" s="476"/>
      <c r="ENA9" s="21"/>
      <c r="ENB9" s="21"/>
      <c r="ENC9" s="153"/>
      <c r="END9" s="197"/>
      <c r="ENE9" s="30"/>
      <c r="ENF9" s="368"/>
      <c r="ENG9" s="30"/>
      <c r="ENH9" s="368"/>
      <c r="ENI9" s="30"/>
      <c r="ENJ9" s="370"/>
      <c r="ENK9" s="30"/>
      <c r="ENL9" s="368"/>
      <c r="ENM9" s="476"/>
      <c r="ENN9" s="30"/>
      <c r="ENO9" s="368"/>
      <c r="ENP9" s="476"/>
      <c r="ENQ9" s="21"/>
      <c r="ENR9" s="21"/>
      <c r="ENS9" s="153"/>
      <c r="ENT9" s="197"/>
      <c r="ENU9" s="30"/>
      <c r="ENV9" s="368"/>
      <c r="ENW9" s="30"/>
      <c r="ENX9" s="368"/>
      <c r="ENY9" s="30"/>
      <c r="ENZ9" s="370"/>
      <c r="EOA9" s="30"/>
      <c r="EOB9" s="368"/>
      <c r="EOC9" s="476"/>
      <c r="EOD9" s="30"/>
      <c r="EOE9" s="368"/>
      <c r="EOF9" s="476"/>
      <c r="EOG9" s="21"/>
      <c r="EOH9" s="21"/>
      <c r="EOI9" s="153"/>
      <c r="EOJ9" s="197"/>
      <c r="EOK9" s="30"/>
      <c r="EOL9" s="368"/>
      <c r="EOM9" s="30"/>
      <c r="EON9" s="368"/>
      <c r="EOO9" s="30"/>
      <c r="EOP9" s="370"/>
      <c r="EOQ9" s="30"/>
      <c r="EOR9" s="368"/>
      <c r="EOS9" s="476"/>
      <c r="EOT9" s="30"/>
      <c r="EOU9" s="368"/>
      <c r="EOV9" s="476"/>
      <c r="EOW9" s="21"/>
      <c r="EOX9" s="21"/>
      <c r="EOY9" s="153"/>
      <c r="EOZ9" s="197"/>
      <c r="EPA9" s="30"/>
      <c r="EPB9" s="368"/>
      <c r="EPC9" s="30"/>
      <c r="EPD9" s="368"/>
      <c r="EPE9" s="30"/>
      <c r="EPF9" s="370"/>
      <c r="EPG9" s="30"/>
      <c r="EPH9" s="368"/>
      <c r="EPI9" s="476"/>
      <c r="EPJ9" s="30"/>
      <c r="EPK9" s="368"/>
      <c r="EPL9" s="476"/>
      <c r="EPM9" s="21"/>
      <c r="EPN9" s="21"/>
      <c r="EPO9" s="153"/>
      <c r="EPP9" s="197"/>
      <c r="EPQ9" s="30"/>
      <c r="EPR9" s="368"/>
      <c r="EPS9" s="30"/>
      <c r="EPT9" s="368"/>
      <c r="EPU9" s="30"/>
      <c r="EPV9" s="370"/>
      <c r="EPW9" s="30"/>
      <c r="EPX9" s="368"/>
      <c r="EPY9" s="476"/>
      <c r="EPZ9" s="30"/>
      <c r="EQA9" s="368"/>
      <c r="EQB9" s="476"/>
      <c r="EQC9" s="21"/>
      <c r="EQD9" s="21"/>
      <c r="EQE9" s="153"/>
      <c r="EQF9" s="197"/>
      <c r="EQG9" s="30"/>
      <c r="EQH9" s="368"/>
      <c r="EQI9" s="30"/>
      <c r="EQJ9" s="368"/>
      <c r="EQK9" s="30"/>
      <c r="EQL9" s="370"/>
      <c r="EQM9" s="30"/>
      <c r="EQN9" s="368"/>
      <c r="EQO9" s="476"/>
      <c r="EQP9" s="30"/>
      <c r="EQQ9" s="368"/>
      <c r="EQR9" s="476"/>
      <c r="EQS9" s="21"/>
      <c r="EQT9" s="21"/>
      <c r="EQU9" s="153"/>
      <c r="EQV9" s="197"/>
      <c r="EQW9" s="30"/>
      <c r="EQX9" s="368"/>
      <c r="EQY9" s="30"/>
      <c r="EQZ9" s="368"/>
      <c r="ERA9" s="30"/>
      <c r="ERB9" s="370"/>
      <c r="ERC9" s="30"/>
      <c r="ERD9" s="368"/>
      <c r="ERE9" s="476"/>
      <c r="ERF9" s="30"/>
      <c r="ERG9" s="368"/>
      <c r="ERH9" s="476"/>
      <c r="ERI9" s="21"/>
      <c r="ERJ9" s="21"/>
      <c r="ERK9" s="153"/>
      <c r="ERL9" s="197"/>
      <c r="ERM9" s="30"/>
      <c r="ERN9" s="368"/>
      <c r="ERO9" s="30"/>
      <c r="ERP9" s="368"/>
      <c r="ERQ9" s="30"/>
      <c r="ERR9" s="370"/>
      <c r="ERS9" s="30"/>
      <c r="ERT9" s="368"/>
      <c r="ERU9" s="476"/>
      <c r="ERV9" s="30"/>
      <c r="ERW9" s="368"/>
      <c r="ERX9" s="476"/>
      <c r="ERY9" s="21"/>
      <c r="ERZ9" s="21"/>
      <c r="ESA9" s="153"/>
      <c r="ESB9" s="197"/>
      <c r="ESC9" s="30"/>
      <c r="ESD9" s="368"/>
      <c r="ESE9" s="30"/>
      <c r="ESF9" s="368"/>
      <c r="ESG9" s="30"/>
      <c r="ESH9" s="370"/>
      <c r="ESI9" s="30"/>
      <c r="ESJ9" s="368"/>
      <c r="ESK9" s="476"/>
      <c r="ESL9" s="30"/>
      <c r="ESM9" s="368"/>
      <c r="ESN9" s="476"/>
      <c r="ESO9" s="21"/>
      <c r="ESP9" s="21"/>
      <c r="ESQ9" s="153"/>
      <c r="ESR9" s="197"/>
      <c r="ESS9" s="30"/>
      <c r="EST9" s="368"/>
      <c r="ESU9" s="30"/>
      <c r="ESV9" s="368"/>
      <c r="ESW9" s="30"/>
      <c r="ESX9" s="370"/>
      <c r="ESY9" s="30"/>
      <c r="ESZ9" s="368"/>
      <c r="ETA9" s="476"/>
      <c r="ETB9" s="30"/>
      <c r="ETC9" s="368"/>
      <c r="ETD9" s="476"/>
      <c r="ETE9" s="21"/>
      <c r="ETF9" s="21"/>
      <c r="ETG9" s="153"/>
      <c r="ETH9" s="197"/>
      <c r="ETI9" s="30"/>
      <c r="ETJ9" s="368"/>
      <c r="ETK9" s="30"/>
      <c r="ETL9" s="368"/>
      <c r="ETM9" s="30"/>
      <c r="ETN9" s="370"/>
      <c r="ETO9" s="30"/>
      <c r="ETP9" s="368"/>
      <c r="ETQ9" s="476"/>
      <c r="ETR9" s="30"/>
      <c r="ETS9" s="368"/>
      <c r="ETT9" s="476"/>
      <c r="ETU9" s="21"/>
      <c r="ETV9" s="21"/>
      <c r="ETW9" s="153"/>
      <c r="ETX9" s="197"/>
      <c r="ETY9" s="30"/>
      <c r="ETZ9" s="368"/>
      <c r="EUA9" s="30"/>
      <c r="EUB9" s="368"/>
      <c r="EUC9" s="30"/>
      <c r="EUD9" s="370"/>
      <c r="EUE9" s="30"/>
      <c r="EUF9" s="368"/>
      <c r="EUG9" s="476"/>
      <c r="EUH9" s="30"/>
      <c r="EUI9" s="368"/>
      <c r="EUJ9" s="476"/>
      <c r="EUK9" s="21"/>
      <c r="EUL9" s="21"/>
      <c r="EUM9" s="153"/>
      <c r="EUN9" s="197"/>
      <c r="EUO9" s="30"/>
      <c r="EUP9" s="368"/>
      <c r="EUQ9" s="30"/>
      <c r="EUR9" s="368"/>
      <c r="EUS9" s="30"/>
      <c r="EUT9" s="370"/>
      <c r="EUU9" s="30"/>
      <c r="EUV9" s="368"/>
      <c r="EUW9" s="476"/>
      <c r="EUX9" s="30"/>
      <c r="EUY9" s="368"/>
      <c r="EUZ9" s="476"/>
      <c r="EVA9" s="21"/>
      <c r="EVB9" s="21"/>
      <c r="EVC9" s="153"/>
      <c r="EVD9" s="197"/>
      <c r="EVE9" s="30"/>
      <c r="EVF9" s="368"/>
      <c r="EVG9" s="30"/>
      <c r="EVH9" s="368"/>
      <c r="EVI9" s="30"/>
      <c r="EVJ9" s="370"/>
      <c r="EVK9" s="30"/>
      <c r="EVL9" s="368"/>
      <c r="EVM9" s="476"/>
      <c r="EVN9" s="30"/>
      <c r="EVO9" s="368"/>
      <c r="EVP9" s="476"/>
      <c r="EVQ9" s="21"/>
      <c r="EVR9" s="21"/>
      <c r="EVS9" s="153"/>
      <c r="EVT9" s="197"/>
      <c r="EVU9" s="30"/>
      <c r="EVV9" s="368"/>
      <c r="EVW9" s="30"/>
      <c r="EVX9" s="368"/>
      <c r="EVY9" s="30"/>
      <c r="EVZ9" s="370"/>
      <c r="EWA9" s="30"/>
      <c r="EWB9" s="368"/>
      <c r="EWC9" s="476"/>
      <c r="EWD9" s="30"/>
      <c r="EWE9" s="368"/>
      <c r="EWF9" s="476"/>
      <c r="EWG9" s="21"/>
      <c r="EWH9" s="21"/>
      <c r="EWI9" s="153"/>
      <c r="EWJ9" s="197"/>
      <c r="EWK9" s="30"/>
      <c r="EWL9" s="368"/>
      <c r="EWM9" s="30"/>
      <c r="EWN9" s="368"/>
      <c r="EWO9" s="30"/>
      <c r="EWP9" s="370"/>
      <c r="EWQ9" s="30"/>
      <c r="EWR9" s="368"/>
      <c r="EWS9" s="476"/>
      <c r="EWT9" s="30"/>
      <c r="EWU9" s="368"/>
      <c r="EWV9" s="476"/>
      <c r="EWW9" s="21"/>
      <c r="EWX9" s="21"/>
      <c r="EWY9" s="153"/>
      <c r="EWZ9" s="197"/>
      <c r="EXA9" s="30"/>
      <c r="EXB9" s="368"/>
      <c r="EXC9" s="30"/>
      <c r="EXD9" s="368"/>
      <c r="EXE9" s="30"/>
      <c r="EXF9" s="370"/>
      <c r="EXG9" s="30"/>
      <c r="EXH9" s="368"/>
      <c r="EXI9" s="476"/>
      <c r="EXJ9" s="30"/>
      <c r="EXK9" s="368"/>
      <c r="EXL9" s="476"/>
      <c r="EXM9" s="21"/>
      <c r="EXN9" s="21"/>
      <c r="EXO9" s="153"/>
      <c r="EXP9" s="197"/>
      <c r="EXQ9" s="30"/>
      <c r="EXR9" s="368"/>
      <c r="EXS9" s="30"/>
      <c r="EXT9" s="368"/>
      <c r="EXU9" s="30"/>
      <c r="EXV9" s="370"/>
      <c r="EXW9" s="30"/>
      <c r="EXX9" s="368"/>
      <c r="EXY9" s="476"/>
      <c r="EXZ9" s="30"/>
      <c r="EYA9" s="368"/>
      <c r="EYB9" s="476"/>
      <c r="EYC9" s="21"/>
      <c r="EYD9" s="21"/>
      <c r="EYE9" s="153"/>
      <c r="EYF9" s="197"/>
      <c r="EYG9" s="30"/>
      <c r="EYH9" s="368"/>
      <c r="EYI9" s="30"/>
      <c r="EYJ9" s="368"/>
      <c r="EYK9" s="30"/>
      <c r="EYL9" s="370"/>
      <c r="EYM9" s="30"/>
      <c r="EYN9" s="368"/>
      <c r="EYO9" s="476"/>
      <c r="EYP9" s="30"/>
      <c r="EYQ9" s="368"/>
      <c r="EYR9" s="476"/>
      <c r="EYS9" s="21"/>
      <c r="EYT9" s="21"/>
      <c r="EYU9" s="153"/>
      <c r="EYV9" s="197"/>
      <c r="EYW9" s="30"/>
      <c r="EYX9" s="368"/>
      <c r="EYY9" s="30"/>
      <c r="EYZ9" s="368"/>
      <c r="EZA9" s="30"/>
      <c r="EZB9" s="370"/>
      <c r="EZC9" s="30"/>
      <c r="EZD9" s="368"/>
      <c r="EZE9" s="476"/>
      <c r="EZF9" s="30"/>
      <c r="EZG9" s="368"/>
      <c r="EZH9" s="476"/>
      <c r="EZI9" s="21"/>
      <c r="EZJ9" s="21"/>
      <c r="EZK9" s="153"/>
      <c r="EZL9" s="197"/>
      <c r="EZM9" s="30"/>
      <c r="EZN9" s="368"/>
      <c r="EZO9" s="30"/>
      <c r="EZP9" s="368"/>
      <c r="EZQ9" s="30"/>
      <c r="EZR9" s="370"/>
      <c r="EZS9" s="30"/>
      <c r="EZT9" s="368"/>
      <c r="EZU9" s="476"/>
      <c r="EZV9" s="30"/>
      <c r="EZW9" s="368"/>
      <c r="EZX9" s="476"/>
      <c r="EZY9" s="21"/>
      <c r="EZZ9" s="21"/>
      <c r="FAA9" s="153"/>
      <c r="FAB9" s="197"/>
      <c r="FAC9" s="30"/>
      <c r="FAD9" s="368"/>
      <c r="FAE9" s="30"/>
      <c r="FAF9" s="368"/>
      <c r="FAG9" s="30"/>
      <c r="FAH9" s="370"/>
      <c r="FAI9" s="30"/>
      <c r="FAJ9" s="368"/>
      <c r="FAK9" s="476"/>
      <c r="FAL9" s="30"/>
      <c r="FAM9" s="368"/>
      <c r="FAN9" s="476"/>
      <c r="FAO9" s="21"/>
      <c r="FAP9" s="21"/>
      <c r="FAQ9" s="153"/>
      <c r="FAR9" s="197"/>
      <c r="FAS9" s="30"/>
      <c r="FAT9" s="368"/>
      <c r="FAU9" s="30"/>
      <c r="FAV9" s="368"/>
      <c r="FAW9" s="30"/>
      <c r="FAX9" s="370"/>
      <c r="FAY9" s="30"/>
      <c r="FAZ9" s="368"/>
      <c r="FBA9" s="476"/>
      <c r="FBB9" s="30"/>
      <c r="FBC9" s="368"/>
      <c r="FBD9" s="476"/>
      <c r="FBE9" s="21"/>
      <c r="FBF9" s="21"/>
      <c r="FBG9" s="153"/>
      <c r="FBH9" s="197"/>
      <c r="FBI9" s="30"/>
      <c r="FBJ9" s="368"/>
      <c r="FBK9" s="30"/>
      <c r="FBL9" s="368"/>
      <c r="FBM9" s="30"/>
      <c r="FBN9" s="370"/>
      <c r="FBO9" s="30"/>
      <c r="FBP9" s="368"/>
      <c r="FBQ9" s="476"/>
      <c r="FBR9" s="30"/>
      <c r="FBS9" s="368"/>
      <c r="FBT9" s="476"/>
      <c r="FBU9" s="21"/>
      <c r="FBV9" s="21"/>
      <c r="FBW9" s="153"/>
      <c r="FBX9" s="197"/>
      <c r="FBY9" s="30"/>
      <c r="FBZ9" s="368"/>
      <c r="FCA9" s="30"/>
      <c r="FCB9" s="368"/>
      <c r="FCC9" s="30"/>
      <c r="FCD9" s="370"/>
      <c r="FCE9" s="30"/>
      <c r="FCF9" s="368"/>
      <c r="FCG9" s="476"/>
      <c r="FCH9" s="30"/>
      <c r="FCI9" s="368"/>
      <c r="FCJ9" s="476"/>
      <c r="FCK9" s="21"/>
      <c r="FCL9" s="21"/>
      <c r="FCM9" s="153"/>
      <c r="FCN9" s="197"/>
      <c r="FCO9" s="30"/>
      <c r="FCP9" s="368"/>
      <c r="FCQ9" s="30"/>
      <c r="FCR9" s="368"/>
      <c r="FCS9" s="30"/>
      <c r="FCT9" s="370"/>
      <c r="FCU9" s="30"/>
      <c r="FCV9" s="368"/>
      <c r="FCW9" s="476"/>
      <c r="FCX9" s="30"/>
      <c r="FCY9" s="368"/>
      <c r="FCZ9" s="476"/>
      <c r="FDA9" s="21"/>
      <c r="FDB9" s="21"/>
      <c r="FDC9" s="153"/>
      <c r="FDD9" s="197"/>
      <c r="FDE9" s="30"/>
      <c r="FDF9" s="368"/>
      <c r="FDG9" s="30"/>
      <c r="FDH9" s="368"/>
      <c r="FDI9" s="30"/>
      <c r="FDJ9" s="370"/>
      <c r="FDK9" s="30"/>
      <c r="FDL9" s="368"/>
      <c r="FDM9" s="476"/>
      <c r="FDN9" s="30"/>
      <c r="FDO9" s="368"/>
      <c r="FDP9" s="476"/>
      <c r="FDQ9" s="21"/>
      <c r="FDR9" s="21"/>
      <c r="FDS9" s="153"/>
      <c r="FDT9" s="197"/>
      <c r="FDU9" s="30"/>
      <c r="FDV9" s="368"/>
      <c r="FDW9" s="30"/>
      <c r="FDX9" s="368"/>
      <c r="FDY9" s="30"/>
      <c r="FDZ9" s="370"/>
      <c r="FEA9" s="30"/>
      <c r="FEB9" s="368"/>
      <c r="FEC9" s="476"/>
      <c r="FED9" s="30"/>
      <c r="FEE9" s="368"/>
      <c r="FEF9" s="476"/>
      <c r="FEG9" s="21"/>
      <c r="FEH9" s="21"/>
      <c r="FEI9" s="153"/>
      <c r="FEJ9" s="197"/>
      <c r="FEK9" s="30"/>
      <c r="FEL9" s="368"/>
      <c r="FEM9" s="30"/>
      <c r="FEN9" s="368"/>
      <c r="FEO9" s="30"/>
      <c r="FEP9" s="370"/>
      <c r="FEQ9" s="30"/>
      <c r="FER9" s="368"/>
      <c r="FES9" s="476"/>
      <c r="FET9" s="30"/>
      <c r="FEU9" s="368"/>
      <c r="FEV9" s="476"/>
      <c r="FEW9" s="21"/>
      <c r="FEX9" s="21"/>
      <c r="FEY9" s="153"/>
      <c r="FEZ9" s="197"/>
      <c r="FFA9" s="30"/>
      <c r="FFB9" s="368"/>
      <c r="FFC9" s="30"/>
      <c r="FFD9" s="368"/>
      <c r="FFE9" s="30"/>
      <c r="FFF9" s="370"/>
      <c r="FFG9" s="30"/>
      <c r="FFH9" s="368"/>
      <c r="FFI9" s="476"/>
      <c r="FFJ9" s="30"/>
      <c r="FFK9" s="368"/>
      <c r="FFL9" s="476"/>
      <c r="FFM9" s="21"/>
      <c r="FFN9" s="21"/>
      <c r="FFO9" s="153"/>
      <c r="FFP9" s="197"/>
      <c r="FFQ9" s="30"/>
      <c r="FFR9" s="368"/>
      <c r="FFS9" s="30"/>
      <c r="FFT9" s="368"/>
      <c r="FFU9" s="30"/>
      <c r="FFV9" s="370"/>
      <c r="FFW9" s="30"/>
      <c r="FFX9" s="368"/>
      <c r="FFY9" s="476"/>
      <c r="FFZ9" s="30"/>
      <c r="FGA9" s="368"/>
      <c r="FGB9" s="476"/>
      <c r="FGC9" s="21"/>
      <c r="FGD9" s="21"/>
      <c r="FGE9" s="153"/>
      <c r="FGF9" s="197"/>
      <c r="FGG9" s="30"/>
      <c r="FGH9" s="368"/>
      <c r="FGI9" s="30"/>
      <c r="FGJ9" s="368"/>
      <c r="FGK9" s="30"/>
      <c r="FGL9" s="370"/>
      <c r="FGM9" s="30"/>
      <c r="FGN9" s="368"/>
      <c r="FGO9" s="476"/>
      <c r="FGP9" s="30"/>
      <c r="FGQ9" s="368"/>
      <c r="FGR9" s="476"/>
      <c r="FGS9" s="21"/>
      <c r="FGT9" s="21"/>
      <c r="FGU9" s="153"/>
      <c r="FGV9" s="197"/>
      <c r="FGW9" s="30"/>
      <c r="FGX9" s="368"/>
      <c r="FGY9" s="30"/>
      <c r="FGZ9" s="368"/>
      <c r="FHA9" s="30"/>
      <c r="FHB9" s="370"/>
      <c r="FHC9" s="30"/>
      <c r="FHD9" s="368"/>
      <c r="FHE9" s="476"/>
      <c r="FHF9" s="30"/>
      <c r="FHG9" s="368"/>
      <c r="FHH9" s="476"/>
      <c r="FHI9" s="21"/>
      <c r="FHJ9" s="21"/>
      <c r="FHK9" s="153"/>
      <c r="FHL9" s="197"/>
      <c r="FHM9" s="30"/>
      <c r="FHN9" s="368"/>
      <c r="FHO9" s="30"/>
      <c r="FHP9" s="368"/>
      <c r="FHQ9" s="30"/>
      <c r="FHR9" s="370"/>
      <c r="FHS9" s="30"/>
      <c r="FHT9" s="368"/>
      <c r="FHU9" s="476"/>
      <c r="FHV9" s="30"/>
      <c r="FHW9" s="368"/>
      <c r="FHX9" s="476"/>
      <c r="FHY9" s="21"/>
      <c r="FHZ9" s="21"/>
      <c r="FIA9" s="153"/>
      <c r="FIB9" s="197"/>
      <c r="FIC9" s="30"/>
      <c r="FID9" s="368"/>
      <c r="FIE9" s="30"/>
      <c r="FIF9" s="368"/>
      <c r="FIG9" s="30"/>
      <c r="FIH9" s="370"/>
      <c r="FII9" s="30"/>
      <c r="FIJ9" s="368"/>
      <c r="FIK9" s="476"/>
      <c r="FIL9" s="30"/>
      <c r="FIM9" s="368"/>
      <c r="FIN9" s="476"/>
      <c r="FIO9" s="21"/>
      <c r="FIP9" s="21"/>
      <c r="FIQ9" s="153"/>
      <c r="FIR9" s="197"/>
      <c r="FIS9" s="30"/>
      <c r="FIT9" s="368"/>
      <c r="FIU9" s="30"/>
      <c r="FIV9" s="368"/>
      <c r="FIW9" s="30"/>
      <c r="FIX9" s="370"/>
      <c r="FIY9" s="30"/>
      <c r="FIZ9" s="368"/>
      <c r="FJA9" s="476"/>
      <c r="FJB9" s="30"/>
      <c r="FJC9" s="368"/>
      <c r="FJD9" s="476"/>
      <c r="FJE9" s="21"/>
      <c r="FJF9" s="21"/>
      <c r="FJG9" s="153"/>
      <c r="FJH9" s="197"/>
      <c r="FJI9" s="30"/>
      <c r="FJJ9" s="368"/>
      <c r="FJK9" s="30"/>
      <c r="FJL9" s="368"/>
      <c r="FJM9" s="30"/>
      <c r="FJN9" s="370"/>
      <c r="FJO9" s="30"/>
      <c r="FJP9" s="368"/>
      <c r="FJQ9" s="476"/>
      <c r="FJR9" s="30"/>
      <c r="FJS9" s="368"/>
      <c r="FJT9" s="476"/>
      <c r="FJU9" s="21"/>
      <c r="FJV9" s="21"/>
      <c r="FJW9" s="153"/>
      <c r="FJX9" s="197"/>
      <c r="FJY9" s="30"/>
      <c r="FJZ9" s="368"/>
      <c r="FKA9" s="30"/>
      <c r="FKB9" s="368"/>
      <c r="FKC9" s="30"/>
      <c r="FKD9" s="370"/>
      <c r="FKE9" s="30"/>
      <c r="FKF9" s="368"/>
      <c r="FKG9" s="476"/>
      <c r="FKH9" s="30"/>
      <c r="FKI9" s="368"/>
      <c r="FKJ9" s="476"/>
      <c r="FKK9" s="21"/>
      <c r="FKL9" s="21"/>
      <c r="FKM9" s="153"/>
      <c r="FKN9" s="197"/>
      <c r="FKO9" s="30"/>
      <c r="FKP9" s="368"/>
      <c r="FKQ9" s="30"/>
      <c r="FKR9" s="368"/>
      <c r="FKS9" s="30"/>
      <c r="FKT9" s="370"/>
      <c r="FKU9" s="30"/>
      <c r="FKV9" s="368"/>
      <c r="FKW9" s="476"/>
      <c r="FKX9" s="30"/>
      <c r="FKY9" s="368"/>
      <c r="FKZ9" s="476"/>
      <c r="FLA9" s="21"/>
      <c r="FLB9" s="21"/>
      <c r="FLC9" s="153"/>
      <c r="FLD9" s="197"/>
      <c r="FLE9" s="30"/>
      <c r="FLF9" s="368"/>
      <c r="FLG9" s="30"/>
      <c r="FLH9" s="368"/>
      <c r="FLI9" s="30"/>
      <c r="FLJ9" s="370"/>
      <c r="FLK9" s="30"/>
      <c r="FLL9" s="368"/>
      <c r="FLM9" s="476"/>
      <c r="FLN9" s="30"/>
      <c r="FLO9" s="368"/>
      <c r="FLP9" s="476"/>
      <c r="FLQ9" s="21"/>
      <c r="FLR9" s="21"/>
      <c r="FLS9" s="153"/>
      <c r="FLT9" s="197"/>
      <c r="FLU9" s="30"/>
      <c r="FLV9" s="368"/>
      <c r="FLW9" s="30"/>
      <c r="FLX9" s="368"/>
      <c r="FLY9" s="30"/>
      <c r="FLZ9" s="370"/>
      <c r="FMA9" s="30"/>
      <c r="FMB9" s="368"/>
      <c r="FMC9" s="476"/>
      <c r="FMD9" s="30"/>
      <c r="FME9" s="368"/>
      <c r="FMF9" s="476"/>
      <c r="FMG9" s="21"/>
      <c r="FMH9" s="21"/>
      <c r="FMI9" s="153"/>
      <c r="FMJ9" s="197"/>
      <c r="FMK9" s="30"/>
      <c r="FML9" s="368"/>
      <c r="FMM9" s="30"/>
      <c r="FMN9" s="368"/>
      <c r="FMO9" s="30"/>
      <c r="FMP9" s="370"/>
      <c r="FMQ9" s="30"/>
      <c r="FMR9" s="368"/>
      <c r="FMS9" s="476"/>
      <c r="FMT9" s="30"/>
      <c r="FMU9" s="368"/>
      <c r="FMV9" s="476"/>
      <c r="FMW9" s="21"/>
      <c r="FMX9" s="21"/>
      <c r="FMY9" s="153"/>
      <c r="FMZ9" s="197"/>
      <c r="FNA9" s="30"/>
      <c r="FNB9" s="368"/>
      <c r="FNC9" s="30"/>
      <c r="FND9" s="368"/>
      <c r="FNE9" s="30"/>
      <c r="FNF9" s="370"/>
      <c r="FNG9" s="30"/>
      <c r="FNH9" s="368"/>
      <c r="FNI9" s="476"/>
      <c r="FNJ9" s="30"/>
      <c r="FNK9" s="368"/>
      <c r="FNL9" s="476"/>
      <c r="FNM9" s="21"/>
      <c r="FNN9" s="21"/>
      <c r="FNO9" s="153"/>
      <c r="FNP9" s="197"/>
      <c r="FNQ9" s="30"/>
      <c r="FNR9" s="368"/>
      <c r="FNS9" s="30"/>
      <c r="FNT9" s="368"/>
      <c r="FNU9" s="30"/>
      <c r="FNV9" s="370"/>
      <c r="FNW9" s="30"/>
      <c r="FNX9" s="368"/>
      <c r="FNY9" s="476"/>
      <c r="FNZ9" s="30"/>
      <c r="FOA9" s="368"/>
      <c r="FOB9" s="476"/>
      <c r="FOC9" s="21"/>
      <c r="FOD9" s="21"/>
      <c r="FOE9" s="153"/>
      <c r="FOF9" s="197"/>
      <c r="FOG9" s="30"/>
      <c r="FOH9" s="368"/>
      <c r="FOI9" s="30"/>
      <c r="FOJ9" s="368"/>
      <c r="FOK9" s="30"/>
      <c r="FOL9" s="370"/>
      <c r="FOM9" s="30"/>
      <c r="FON9" s="368"/>
      <c r="FOO9" s="476"/>
      <c r="FOP9" s="30"/>
      <c r="FOQ9" s="368"/>
      <c r="FOR9" s="476"/>
      <c r="FOS9" s="21"/>
      <c r="FOT9" s="21"/>
      <c r="FOU9" s="153"/>
      <c r="FOV9" s="197"/>
      <c r="FOW9" s="30"/>
      <c r="FOX9" s="368"/>
      <c r="FOY9" s="30"/>
      <c r="FOZ9" s="368"/>
      <c r="FPA9" s="30"/>
      <c r="FPB9" s="370"/>
      <c r="FPC9" s="30"/>
      <c r="FPD9" s="368"/>
      <c r="FPE9" s="476"/>
      <c r="FPF9" s="30"/>
      <c r="FPG9" s="368"/>
      <c r="FPH9" s="476"/>
      <c r="FPI9" s="21"/>
      <c r="FPJ9" s="21"/>
      <c r="FPK9" s="153"/>
      <c r="FPL9" s="197"/>
      <c r="FPM9" s="30"/>
      <c r="FPN9" s="368"/>
      <c r="FPO9" s="30"/>
      <c r="FPP9" s="368"/>
      <c r="FPQ9" s="30"/>
      <c r="FPR9" s="370"/>
      <c r="FPS9" s="30"/>
      <c r="FPT9" s="368"/>
      <c r="FPU9" s="476"/>
      <c r="FPV9" s="30"/>
      <c r="FPW9" s="368"/>
      <c r="FPX9" s="476"/>
      <c r="FPY9" s="21"/>
      <c r="FPZ9" s="21"/>
      <c r="FQA9" s="153"/>
      <c r="FQB9" s="197"/>
      <c r="FQC9" s="30"/>
      <c r="FQD9" s="368"/>
      <c r="FQE9" s="30"/>
      <c r="FQF9" s="368"/>
      <c r="FQG9" s="30"/>
      <c r="FQH9" s="370"/>
      <c r="FQI9" s="30"/>
      <c r="FQJ9" s="368"/>
      <c r="FQK9" s="476"/>
      <c r="FQL9" s="30"/>
      <c r="FQM9" s="368"/>
      <c r="FQN9" s="476"/>
      <c r="FQO9" s="21"/>
      <c r="FQP9" s="21"/>
      <c r="FQQ9" s="153"/>
      <c r="FQR9" s="197"/>
      <c r="FQS9" s="30"/>
      <c r="FQT9" s="368"/>
      <c r="FQU9" s="30"/>
      <c r="FQV9" s="368"/>
      <c r="FQW9" s="30"/>
      <c r="FQX9" s="370"/>
      <c r="FQY9" s="30"/>
      <c r="FQZ9" s="368"/>
      <c r="FRA9" s="476"/>
      <c r="FRB9" s="30"/>
      <c r="FRC9" s="368"/>
      <c r="FRD9" s="476"/>
      <c r="FRE9" s="21"/>
      <c r="FRF9" s="21"/>
      <c r="FRG9" s="153"/>
      <c r="FRH9" s="197"/>
      <c r="FRI9" s="30"/>
      <c r="FRJ9" s="368"/>
      <c r="FRK9" s="30"/>
      <c r="FRL9" s="368"/>
      <c r="FRM9" s="30"/>
      <c r="FRN9" s="370"/>
      <c r="FRO9" s="30"/>
      <c r="FRP9" s="368"/>
      <c r="FRQ9" s="476"/>
      <c r="FRR9" s="30"/>
      <c r="FRS9" s="368"/>
      <c r="FRT9" s="476"/>
      <c r="FRU9" s="21"/>
      <c r="FRV9" s="21"/>
      <c r="FRW9" s="153"/>
      <c r="FRX9" s="197"/>
      <c r="FRY9" s="30"/>
      <c r="FRZ9" s="368"/>
      <c r="FSA9" s="30"/>
      <c r="FSB9" s="368"/>
      <c r="FSC9" s="30"/>
      <c r="FSD9" s="370"/>
      <c r="FSE9" s="30"/>
      <c r="FSF9" s="368"/>
      <c r="FSG9" s="476"/>
      <c r="FSH9" s="30"/>
      <c r="FSI9" s="368"/>
      <c r="FSJ9" s="476"/>
      <c r="FSK9" s="21"/>
      <c r="FSL9" s="21"/>
      <c r="FSM9" s="153"/>
      <c r="FSN9" s="197"/>
      <c r="FSO9" s="30"/>
      <c r="FSP9" s="368"/>
      <c r="FSQ9" s="30"/>
      <c r="FSR9" s="368"/>
      <c r="FSS9" s="30"/>
      <c r="FST9" s="370"/>
      <c r="FSU9" s="30"/>
      <c r="FSV9" s="368"/>
      <c r="FSW9" s="476"/>
      <c r="FSX9" s="30"/>
      <c r="FSY9" s="368"/>
      <c r="FSZ9" s="476"/>
      <c r="FTA9" s="21"/>
      <c r="FTB9" s="21"/>
      <c r="FTC9" s="153"/>
      <c r="FTD9" s="197"/>
      <c r="FTE9" s="30"/>
      <c r="FTF9" s="368"/>
      <c r="FTG9" s="30"/>
      <c r="FTH9" s="368"/>
      <c r="FTI9" s="30"/>
      <c r="FTJ9" s="370"/>
      <c r="FTK9" s="30"/>
      <c r="FTL9" s="368"/>
      <c r="FTM9" s="476"/>
      <c r="FTN9" s="30"/>
      <c r="FTO9" s="368"/>
      <c r="FTP9" s="476"/>
      <c r="FTQ9" s="21"/>
      <c r="FTR9" s="21"/>
      <c r="FTS9" s="153"/>
      <c r="FTT9" s="197"/>
      <c r="FTU9" s="30"/>
      <c r="FTV9" s="368"/>
      <c r="FTW9" s="30"/>
      <c r="FTX9" s="368"/>
      <c r="FTY9" s="30"/>
      <c r="FTZ9" s="370"/>
      <c r="FUA9" s="30"/>
      <c r="FUB9" s="368"/>
      <c r="FUC9" s="476"/>
      <c r="FUD9" s="30"/>
      <c r="FUE9" s="368"/>
      <c r="FUF9" s="476"/>
      <c r="FUG9" s="21"/>
      <c r="FUH9" s="21"/>
      <c r="FUI9" s="153"/>
      <c r="FUJ9" s="197"/>
      <c r="FUK9" s="30"/>
      <c r="FUL9" s="368"/>
      <c r="FUM9" s="30"/>
      <c r="FUN9" s="368"/>
      <c r="FUO9" s="30"/>
      <c r="FUP9" s="370"/>
      <c r="FUQ9" s="30"/>
      <c r="FUR9" s="368"/>
      <c r="FUS9" s="476"/>
      <c r="FUT9" s="30"/>
      <c r="FUU9" s="368"/>
      <c r="FUV9" s="476"/>
      <c r="FUW9" s="21"/>
      <c r="FUX9" s="21"/>
      <c r="FUY9" s="153"/>
      <c r="FUZ9" s="197"/>
      <c r="FVA9" s="30"/>
      <c r="FVB9" s="368"/>
      <c r="FVC9" s="30"/>
      <c r="FVD9" s="368"/>
      <c r="FVE9" s="30"/>
      <c r="FVF9" s="370"/>
      <c r="FVG9" s="30"/>
      <c r="FVH9" s="368"/>
      <c r="FVI9" s="476"/>
      <c r="FVJ9" s="30"/>
      <c r="FVK9" s="368"/>
      <c r="FVL9" s="476"/>
      <c r="FVM9" s="21"/>
      <c r="FVN9" s="21"/>
      <c r="FVO9" s="153"/>
      <c r="FVP9" s="197"/>
      <c r="FVQ9" s="30"/>
      <c r="FVR9" s="368"/>
      <c r="FVS9" s="30"/>
      <c r="FVT9" s="368"/>
      <c r="FVU9" s="30"/>
      <c r="FVV9" s="370"/>
      <c r="FVW9" s="30"/>
      <c r="FVX9" s="368"/>
      <c r="FVY9" s="476"/>
      <c r="FVZ9" s="30"/>
      <c r="FWA9" s="368"/>
      <c r="FWB9" s="476"/>
      <c r="FWC9" s="21"/>
      <c r="FWD9" s="21"/>
      <c r="FWE9" s="153"/>
      <c r="FWF9" s="197"/>
      <c r="FWG9" s="30"/>
      <c r="FWH9" s="368"/>
      <c r="FWI9" s="30"/>
      <c r="FWJ9" s="368"/>
      <c r="FWK9" s="30"/>
      <c r="FWL9" s="370"/>
      <c r="FWM9" s="30"/>
      <c r="FWN9" s="368"/>
      <c r="FWO9" s="476"/>
      <c r="FWP9" s="30"/>
      <c r="FWQ9" s="368"/>
      <c r="FWR9" s="476"/>
      <c r="FWS9" s="21"/>
      <c r="FWT9" s="21"/>
      <c r="FWU9" s="153"/>
      <c r="FWV9" s="197"/>
      <c r="FWW9" s="30"/>
      <c r="FWX9" s="368"/>
      <c r="FWY9" s="30"/>
      <c r="FWZ9" s="368"/>
      <c r="FXA9" s="30"/>
      <c r="FXB9" s="370"/>
      <c r="FXC9" s="30"/>
      <c r="FXD9" s="368"/>
      <c r="FXE9" s="476"/>
      <c r="FXF9" s="30"/>
      <c r="FXG9" s="368"/>
      <c r="FXH9" s="476"/>
      <c r="FXI9" s="21"/>
      <c r="FXJ9" s="21"/>
      <c r="FXK9" s="153"/>
      <c r="FXL9" s="197"/>
      <c r="FXM9" s="30"/>
      <c r="FXN9" s="368"/>
      <c r="FXO9" s="30"/>
      <c r="FXP9" s="368"/>
      <c r="FXQ9" s="30"/>
      <c r="FXR9" s="370"/>
      <c r="FXS9" s="30"/>
      <c r="FXT9" s="368"/>
      <c r="FXU9" s="476"/>
      <c r="FXV9" s="30"/>
      <c r="FXW9" s="368"/>
      <c r="FXX9" s="476"/>
      <c r="FXY9" s="21"/>
      <c r="FXZ9" s="21"/>
      <c r="FYA9" s="153"/>
      <c r="FYB9" s="197"/>
      <c r="FYC9" s="30"/>
      <c r="FYD9" s="368"/>
      <c r="FYE9" s="30"/>
      <c r="FYF9" s="368"/>
      <c r="FYG9" s="30"/>
      <c r="FYH9" s="370"/>
      <c r="FYI9" s="30"/>
      <c r="FYJ9" s="368"/>
      <c r="FYK9" s="476"/>
      <c r="FYL9" s="30"/>
      <c r="FYM9" s="368"/>
      <c r="FYN9" s="476"/>
      <c r="FYO9" s="21"/>
      <c r="FYP9" s="21"/>
      <c r="FYQ9" s="153"/>
      <c r="FYR9" s="197"/>
      <c r="FYS9" s="30"/>
      <c r="FYT9" s="368"/>
      <c r="FYU9" s="30"/>
      <c r="FYV9" s="368"/>
      <c r="FYW9" s="30"/>
      <c r="FYX9" s="370"/>
      <c r="FYY9" s="30"/>
      <c r="FYZ9" s="368"/>
      <c r="FZA9" s="476"/>
      <c r="FZB9" s="30"/>
      <c r="FZC9" s="368"/>
      <c r="FZD9" s="476"/>
      <c r="FZE9" s="21"/>
      <c r="FZF9" s="21"/>
      <c r="FZG9" s="153"/>
      <c r="FZH9" s="197"/>
      <c r="FZI9" s="30"/>
      <c r="FZJ9" s="368"/>
      <c r="FZK9" s="30"/>
      <c r="FZL9" s="368"/>
      <c r="FZM9" s="30"/>
      <c r="FZN9" s="370"/>
      <c r="FZO9" s="30"/>
      <c r="FZP9" s="368"/>
      <c r="FZQ9" s="476"/>
      <c r="FZR9" s="30"/>
      <c r="FZS9" s="368"/>
      <c r="FZT9" s="476"/>
      <c r="FZU9" s="21"/>
      <c r="FZV9" s="21"/>
      <c r="FZW9" s="153"/>
      <c r="FZX9" s="197"/>
      <c r="FZY9" s="30"/>
      <c r="FZZ9" s="368"/>
      <c r="GAA9" s="30"/>
      <c r="GAB9" s="368"/>
      <c r="GAC9" s="30"/>
      <c r="GAD9" s="370"/>
      <c r="GAE9" s="30"/>
      <c r="GAF9" s="368"/>
      <c r="GAG9" s="476"/>
      <c r="GAH9" s="30"/>
      <c r="GAI9" s="368"/>
      <c r="GAJ9" s="476"/>
      <c r="GAK9" s="21"/>
      <c r="GAL9" s="21"/>
      <c r="GAM9" s="153"/>
      <c r="GAN9" s="197"/>
      <c r="GAO9" s="30"/>
      <c r="GAP9" s="368"/>
      <c r="GAQ9" s="30"/>
      <c r="GAR9" s="368"/>
      <c r="GAS9" s="30"/>
      <c r="GAT9" s="370"/>
      <c r="GAU9" s="30"/>
      <c r="GAV9" s="368"/>
      <c r="GAW9" s="476"/>
      <c r="GAX9" s="30"/>
      <c r="GAY9" s="368"/>
      <c r="GAZ9" s="476"/>
      <c r="GBA9" s="21"/>
      <c r="GBB9" s="21"/>
      <c r="GBC9" s="153"/>
      <c r="GBD9" s="197"/>
      <c r="GBE9" s="30"/>
      <c r="GBF9" s="368"/>
      <c r="GBG9" s="30"/>
      <c r="GBH9" s="368"/>
      <c r="GBI9" s="30"/>
      <c r="GBJ9" s="370"/>
      <c r="GBK9" s="30"/>
      <c r="GBL9" s="368"/>
      <c r="GBM9" s="476"/>
      <c r="GBN9" s="30"/>
      <c r="GBO9" s="368"/>
      <c r="GBP9" s="476"/>
      <c r="GBQ9" s="21"/>
      <c r="GBR9" s="21"/>
      <c r="GBS9" s="153"/>
      <c r="GBT9" s="197"/>
      <c r="GBU9" s="30"/>
      <c r="GBV9" s="368"/>
      <c r="GBW9" s="30"/>
      <c r="GBX9" s="368"/>
      <c r="GBY9" s="30"/>
      <c r="GBZ9" s="370"/>
      <c r="GCA9" s="30"/>
      <c r="GCB9" s="368"/>
      <c r="GCC9" s="476"/>
      <c r="GCD9" s="30"/>
      <c r="GCE9" s="368"/>
      <c r="GCF9" s="476"/>
      <c r="GCG9" s="21"/>
      <c r="GCH9" s="21"/>
      <c r="GCI9" s="153"/>
      <c r="GCJ9" s="197"/>
      <c r="GCK9" s="30"/>
      <c r="GCL9" s="368"/>
      <c r="GCM9" s="30"/>
      <c r="GCN9" s="368"/>
      <c r="GCO9" s="30"/>
      <c r="GCP9" s="370"/>
      <c r="GCQ9" s="30"/>
      <c r="GCR9" s="368"/>
      <c r="GCS9" s="476"/>
      <c r="GCT9" s="30"/>
      <c r="GCU9" s="368"/>
      <c r="GCV9" s="476"/>
      <c r="GCW9" s="21"/>
      <c r="GCX9" s="21"/>
      <c r="GCY9" s="153"/>
      <c r="GCZ9" s="197"/>
      <c r="GDA9" s="30"/>
      <c r="GDB9" s="368"/>
      <c r="GDC9" s="30"/>
      <c r="GDD9" s="368"/>
      <c r="GDE9" s="30"/>
      <c r="GDF9" s="370"/>
      <c r="GDG9" s="30"/>
      <c r="GDH9" s="368"/>
      <c r="GDI9" s="476"/>
      <c r="GDJ9" s="30"/>
      <c r="GDK9" s="368"/>
      <c r="GDL9" s="476"/>
      <c r="GDM9" s="21"/>
      <c r="GDN9" s="21"/>
      <c r="GDO9" s="153"/>
      <c r="GDP9" s="197"/>
      <c r="GDQ9" s="30"/>
      <c r="GDR9" s="368"/>
      <c r="GDS9" s="30"/>
      <c r="GDT9" s="368"/>
      <c r="GDU9" s="30"/>
      <c r="GDV9" s="370"/>
      <c r="GDW9" s="30"/>
      <c r="GDX9" s="368"/>
      <c r="GDY9" s="476"/>
      <c r="GDZ9" s="30"/>
      <c r="GEA9" s="368"/>
      <c r="GEB9" s="476"/>
      <c r="GEC9" s="21"/>
      <c r="GED9" s="21"/>
      <c r="GEE9" s="153"/>
      <c r="GEF9" s="197"/>
      <c r="GEG9" s="30"/>
      <c r="GEH9" s="368"/>
      <c r="GEI9" s="30"/>
      <c r="GEJ9" s="368"/>
      <c r="GEK9" s="30"/>
      <c r="GEL9" s="370"/>
      <c r="GEM9" s="30"/>
      <c r="GEN9" s="368"/>
      <c r="GEO9" s="476"/>
      <c r="GEP9" s="30"/>
      <c r="GEQ9" s="368"/>
      <c r="GER9" s="476"/>
      <c r="GES9" s="21"/>
      <c r="GET9" s="21"/>
      <c r="GEU9" s="153"/>
      <c r="GEV9" s="197"/>
      <c r="GEW9" s="30"/>
      <c r="GEX9" s="368"/>
      <c r="GEY9" s="30"/>
      <c r="GEZ9" s="368"/>
      <c r="GFA9" s="30"/>
      <c r="GFB9" s="370"/>
      <c r="GFC9" s="30"/>
      <c r="GFD9" s="368"/>
      <c r="GFE9" s="476"/>
      <c r="GFF9" s="30"/>
      <c r="GFG9" s="368"/>
      <c r="GFH9" s="476"/>
      <c r="GFI9" s="21"/>
      <c r="GFJ9" s="21"/>
      <c r="GFK9" s="153"/>
      <c r="GFL9" s="197"/>
      <c r="GFM9" s="30"/>
      <c r="GFN9" s="368"/>
      <c r="GFO9" s="30"/>
      <c r="GFP9" s="368"/>
      <c r="GFQ9" s="30"/>
      <c r="GFR9" s="370"/>
      <c r="GFS9" s="30"/>
      <c r="GFT9" s="368"/>
      <c r="GFU9" s="476"/>
      <c r="GFV9" s="30"/>
      <c r="GFW9" s="368"/>
      <c r="GFX9" s="476"/>
      <c r="GFY9" s="21"/>
      <c r="GFZ9" s="21"/>
      <c r="GGA9" s="153"/>
      <c r="GGB9" s="197"/>
      <c r="GGC9" s="30"/>
      <c r="GGD9" s="368"/>
      <c r="GGE9" s="30"/>
      <c r="GGF9" s="368"/>
      <c r="GGG9" s="30"/>
      <c r="GGH9" s="370"/>
      <c r="GGI9" s="30"/>
      <c r="GGJ9" s="368"/>
      <c r="GGK9" s="476"/>
      <c r="GGL9" s="30"/>
      <c r="GGM9" s="368"/>
      <c r="GGN9" s="476"/>
      <c r="GGO9" s="21"/>
      <c r="GGP9" s="21"/>
      <c r="GGQ9" s="153"/>
      <c r="GGR9" s="197"/>
      <c r="GGS9" s="30"/>
      <c r="GGT9" s="368"/>
      <c r="GGU9" s="30"/>
      <c r="GGV9" s="368"/>
      <c r="GGW9" s="30"/>
      <c r="GGX9" s="370"/>
      <c r="GGY9" s="30"/>
      <c r="GGZ9" s="368"/>
      <c r="GHA9" s="476"/>
      <c r="GHB9" s="30"/>
      <c r="GHC9" s="368"/>
      <c r="GHD9" s="476"/>
      <c r="GHE9" s="21"/>
      <c r="GHF9" s="21"/>
      <c r="GHG9" s="153"/>
      <c r="GHH9" s="197"/>
      <c r="GHI9" s="30"/>
      <c r="GHJ9" s="368"/>
      <c r="GHK9" s="30"/>
      <c r="GHL9" s="368"/>
      <c r="GHM9" s="30"/>
      <c r="GHN9" s="370"/>
      <c r="GHO9" s="30"/>
      <c r="GHP9" s="368"/>
      <c r="GHQ9" s="476"/>
      <c r="GHR9" s="30"/>
      <c r="GHS9" s="368"/>
      <c r="GHT9" s="476"/>
      <c r="GHU9" s="21"/>
      <c r="GHV9" s="21"/>
      <c r="GHW9" s="153"/>
      <c r="GHX9" s="197"/>
      <c r="GHY9" s="30"/>
      <c r="GHZ9" s="368"/>
      <c r="GIA9" s="30"/>
      <c r="GIB9" s="368"/>
      <c r="GIC9" s="30"/>
      <c r="GID9" s="370"/>
      <c r="GIE9" s="30"/>
      <c r="GIF9" s="368"/>
      <c r="GIG9" s="476"/>
      <c r="GIH9" s="30"/>
      <c r="GII9" s="368"/>
      <c r="GIJ9" s="476"/>
      <c r="GIK9" s="21"/>
      <c r="GIL9" s="21"/>
      <c r="GIM9" s="153"/>
      <c r="GIN9" s="197"/>
      <c r="GIO9" s="30"/>
      <c r="GIP9" s="368"/>
      <c r="GIQ9" s="30"/>
      <c r="GIR9" s="368"/>
      <c r="GIS9" s="30"/>
      <c r="GIT9" s="370"/>
      <c r="GIU9" s="30"/>
      <c r="GIV9" s="368"/>
      <c r="GIW9" s="476"/>
      <c r="GIX9" s="30"/>
      <c r="GIY9" s="368"/>
      <c r="GIZ9" s="476"/>
      <c r="GJA9" s="21"/>
      <c r="GJB9" s="21"/>
      <c r="GJC9" s="153"/>
      <c r="GJD9" s="197"/>
      <c r="GJE9" s="30"/>
      <c r="GJF9" s="368"/>
      <c r="GJG9" s="30"/>
      <c r="GJH9" s="368"/>
      <c r="GJI9" s="30"/>
      <c r="GJJ9" s="370"/>
      <c r="GJK9" s="30"/>
      <c r="GJL9" s="368"/>
      <c r="GJM9" s="476"/>
      <c r="GJN9" s="30"/>
      <c r="GJO9" s="368"/>
      <c r="GJP9" s="476"/>
      <c r="GJQ9" s="21"/>
      <c r="GJR9" s="21"/>
      <c r="GJS9" s="153"/>
      <c r="GJT9" s="197"/>
      <c r="GJU9" s="30"/>
      <c r="GJV9" s="368"/>
      <c r="GJW9" s="30"/>
      <c r="GJX9" s="368"/>
      <c r="GJY9" s="30"/>
      <c r="GJZ9" s="370"/>
      <c r="GKA9" s="30"/>
      <c r="GKB9" s="368"/>
      <c r="GKC9" s="476"/>
      <c r="GKD9" s="30"/>
      <c r="GKE9" s="368"/>
      <c r="GKF9" s="476"/>
      <c r="GKG9" s="21"/>
      <c r="GKH9" s="21"/>
      <c r="GKI9" s="153"/>
      <c r="GKJ9" s="197"/>
      <c r="GKK9" s="30"/>
      <c r="GKL9" s="368"/>
      <c r="GKM9" s="30"/>
      <c r="GKN9" s="368"/>
      <c r="GKO9" s="30"/>
      <c r="GKP9" s="370"/>
      <c r="GKQ9" s="30"/>
      <c r="GKR9" s="368"/>
      <c r="GKS9" s="476"/>
      <c r="GKT9" s="30"/>
      <c r="GKU9" s="368"/>
      <c r="GKV9" s="476"/>
      <c r="GKW9" s="21"/>
      <c r="GKX9" s="21"/>
      <c r="GKY9" s="153"/>
      <c r="GKZ9" s="197"/>
      <c r="GLA9" s="30"/>
      <c r="GLB9" s="368"/>
      <c r="GLC9" s="30"/>
      <c r="GLD9" s="368"/>
      <c r="GLE9" s="30"/>
      <c r="GLF9" s="370"/>
      <c r="GLG9" s="30"/>
      <c r="GLH9" s="368"/>
      <c r="GLI9" s="476"/>
      <c r="GLJ9" s="30"/>
      <c r="GLK9" s="368"/>
      <c r="GLL9" s="476"/>
      <c r="GLM9" s="21"/>
      <c r="GLN9" s="21"/>
      <c r="GLO9" s="153"/>
      <c r="GLP9" s="197"/>
      <c r="GLQ9" s="30"/>
      <c r="GLR9" s="368"/>
      <c r="GLS9" s="30"/>
      <c r="GLT9" s="368"/>
      <c r="GLU9" s="30"/>
      <c r="GLV9" s="370"/>
      <c r="GLW9" s="30"/>
      <c r="GLX9" s="368"/>
      <c r="GLY9" s="476"/>
      <c r="GLZ9" s="30"/>
      <c r="GMA9" s="368"/>
      <c r="GMB9" s="476"/>
      <c r="GMC9" s="21"/>
      <c r="GMD9" s="21"/>
      <c r="GME9" s="153"/>
      <c r="GMF9" s="197"/>
      <c r="GMG9" s="30"/>
      <c r="GMH9" s="368"/>
      <c r="GMI9" s="30"/>
      <c r="GMJ9" s="368"/>
      <c r="GMK9" s="30"/>
      <c r="GML9" s="370"/>
      <c r="GMM9" s="30"/>
      <c r="GMN9" s="368"/>
      <c r="GMO9" s="476"/>
      <c r="GMP9" s="30"/>
      <c r="GMQ9" s="368"/>
      <c r="GMR9" s="476"/>
      <c r="GMS9" s="21"/>
      <c r="GMT9" s="21"/>
      <c r="GMU9" s="153"/>
      <c r="GMV9" s="197"/>
      <c r="GMW9" s="30"/>
      <c r="GMX9" s="368"/>
      <c r="GMY9" s="30"/>
      <c r="GMZ9" s="368"/>
      <c r="GNA9" s="30"/>
      <c r="GNB9" s="370"/>
      <c r="GNC9" s="30"/>
      <c r="GND9" s="368"/>
      <c r="GNE9" s="476"/>
      <c r="GNF9" s="30"/>
      <c r="GNG9" s="368"/>
      <c r="GNH9" s="476"/>
      <c r="GNI9" s="21"/>
      <c r="GNJ9" s="21"/>
      <c r="GNK9" s="153"/>
      <c r="GNL9" s="197"/>
      <c r="GNM9" s="30"/>
      <c r="GNN9" s="368"/>
      <c r="GNO9" s="30"/>
      <c r="GNP9" s="368"/>
      <c r="GNQ9" s="30"/>
      <c r="GNR9" s="370"/>
      <c r="GNS9" s="30"/>
      <c r="GNT9" s="368"/>
      <c r="GNU9" s="476"/>
      <c r="GNV9" s="30"/>
      <c r="GNW9" s="368"/>
      <c r="GNX9" s="476"/>
      <c r="GNY9" s="21"/>
      <c r="GNZ9" s="21"/>
      <c r="GOA9" s="153"/>
      <c r="GOB9" s="197"/>
      <c r="GOC9" s="30"/>
      <c r="GOD9" s="368"/>
      <c r="GOE9" s="30"/>
      <c r="GOF9" s="368"/>
      <c r="GOG9" s="30"/>
      <c r="GOH9" s="370"/>
      <c r="GOI9" s="30"/>
      <c r="GOJ9" s="368"/>
      <c r="GOK9" s="476"/>
      <c r="GOL9" s="30"/>
      <c r="GOM9" s="368"/>
      <c r="GON9" s="476"/>
      <c r="GOO9" s="21"/>
      <c r="GOP9" s="21"/>
      <c r="GOQ9" s="153"/>
      <c r="GOR9" s="197"/>
      <c r="GOS9" s="30"/>
      <c r="GOT9" s="368"/>
      <c r="GOU9" s="30"/>
      <c r="GOV9" s="368"/>
      <c r="GOW9" s="30"/>
      <c r="GOX9" s="370"/>
      <c r="GOY9" s="30"/>
      <c r="GOZ9" s="368"/>
      <c r="GPA9" s="476"/>
      <c r="GPB9" s="30"/>
      <c r="GPC9" s="368"/>
      <c r="GPD9" s="476"/>
      <c r="GPE9" s="21"/>
      <c r="GPF9" s="21"/>
      <c r="GPG9" s="153"/>
      <c r="GPH9" s="197"/>
      <c r="GPI9" s="30"/>
      <c r="GPJ9" s="368"/>
      <c r="GPK9" s="30"/>
      <c r="GPL9" s="368"/>
      <c r="GPM9" s="30"/>
      <c r="GPN9" s="370"/>
      <c r="GPO9" s="30"/>
      <c r="GPP9" s="368"/>
      <c r="GPQ9" s="476"/>
      <c r="GPR9" s="30"/>
      <c r="GPS9" s="368"/>
      <c r="GPT9" s="476"/>
      <c r="GPU9" s="21"/>
      <c r="GPV9" s="21"/>
      <c r="GPW9" s="153"/>
      <c r="GPX9" s="197"/>
      <c r="GPY9" s="30"/>
      <c r="GPZ9" s="368"/>
      <c r="GQA9" s="30"/>
      <c r="GQB9" s="368"/>
      <c r="GQC9" s="30"/>
      <c r="GQD9" s="370"/>
      <c r="GQE9" s="30"/>
      <c r="GQF9" s="368"/>
      <c r="GQG9" s="476"/>
      <c r="GQH9" s="30"/>
      <c r="GQI9" s="368"/>
      <c r="GQJ9" s="476"/>
      <c r="GQK9" s="21"/>
      <c r="GQL9" s="21"/>
      <c r="GQM9" s="153"/>
      <c r="GQN9" s="197"/>
      <c r="GQO9" s="30"/>
      <c r="GQP9" s="368"/>
      <c r="GQQ9" s="30"/>
      <c r="GQR9" s="368"/>
      <c r="GQS9" s="30"/>
      <c r="GQT9" s="370"/>
      <c r="GQU9" s="30"/>
      <c r="GQV9" s="368"/>
      <c r="GQW9" s="476"/>
      <c r="GQX9" s="30"/>
      <c r="GQY9" s="368"/>
      <c r="GQZ9" s="476"/>
      <c r="GRA9" s="21"/>
      <c r="GRB9" s="21"/>
      <c r="GRC9" s="153"/>
      <c r="GRD9" s="197"/>
      <c r="GRE9" s="30"/>
      <c r="GRF9" s="368"/>
      <c r="GRG9" s="30"/>
      <c r="GRH9" s="368"/>
      <c r="GRI9" s="30"/>
      <c r="GRJ9" s="370"/>
      <c r="GRK9" s="30"/>
      <c r="GRL9" s="368"/>
      <c r="GRM9" s="476"/>
      <c r="GRN9" s="30"/>
      <c r="GRO9" s="368"/>
      <c r="GRP9" s="476"/>
      <c r="GRQ9" s="21"/>
      <c r="GRR9" s="21"/>
      <c r="GRS9" s="153"/>
      <c r="GRT9" s="197"/>
      <c r="GRU9" s="30"/>
      <c r="GRV9" s="368"/>
      <c r="GRW9" s="30"/>
      <c r="GRX9" s="368"/>
      <c r="GRY9" s="30"/>
      <c r="GRZ9" s="370"/>
      <c r="GSA9" s="30"/>
      <c r="GSB9" s="368"/>
      <c r="GSC9" s="476"/>
      <c r="GSD9" s="30"/>
      <c r="GSE9" s="368"/>
      <c r="GSF9" s="476"/>
      <c r="GSG9" s="21"/>
      <c r="GSH9" s="21"/>
      <c r="GSI9" s="153"/>
      <c r="GSJ9" s="197"/>
      <c r="GSK9" s="30"/>
      <c r="GSL9" s="368"/>
      <c r="GSM9" s="30"/>
      <c r="GSN9" s="368"/>
      <c r="GSO9" s="30"/>
      <c r="GSP9" s="370"/>
      <c r="GSQ9" s="30"/>
      <c r="GSR9" s="368"/>
      <c r="GSS9" s="476"/>
      <c r="GST9" s="30"/>
      <c r="GSU9" s="368"/>
      <c r="GSV9" s="476"/>
      <c r="GSW9" s="21"/>
      <c r="GSX9" s="21"/>
      <c r="GSY9" s="153"/>
      <c r="GSZ9" s="197"/>
      <c r="GTA9" s="30"/>
      <c r="GTB9" s="368"/>
      <c r="GTC9" s="30"/>
      <c r="GTD9" s="368"/>
      <c r="GTE9" s="30"/>
      <c r="GTF9" s="370"/>
      <c r="GTG9" s="30"/>
      <c r="GTH9" s="368"/>
      <c r="GTI9" s="476"/>
      <c r="GTJ9" s="30"/>
      <c r="GTK9" s="368"/>
      <c r="GTL9" s="476"/>
      <c r="GTM9" s="21"/>
      <c r="GTN9" s="21"/>
      <c r="GTO9" s="153"/>
      <c r="GTP9" s="197"/>
      <c r="GTQ9" s="30"/>
      <c r="GTR9" s="368"/>
      <c r="GTS9" s="30"/>
      <c r="GTT9" s="368"/>
      <c r="GTU9" s="30"/>
      <c r="GTV9" s="370"/>
      <c r="GTW9" s="30"/>
      <c r="GTX9" s="368"/>
      <c r="GTY9" s="476"/>
      <c r="GTZ9" s="30"/>
      <c r="GUA9" s="368"/>
      <c r="GUB9" s="476"/>
      <c r="GUC9" s="21"/>
      <c r="GUD9" s="21"/>
      <c r="GUE9" s="153"/>
      <c r="GUF9" s="197"/>
      <c r="GUG9" s="30"/>
      <c r="GUH9" s="368"/>
      <c r="GUI9" s="30"/>
      <c r="GUJ9" s="368"/>
      <c r="GUK9" s="30"/>
      <c r="GUL9" s="370"/>
      <c r="GUM9" s="30"/>
      <c r="GUN9" s="368"/>
      <c r="GUO9" s="476"/>
      <c r="GUP9" s="30"/>
      <c r="GUQ9" s="368"/>
      <c r="GUR9" s="476"/>
      <c r="GUS9" s="21"/>
      <c r="GUT9" s="21"/>
      <c r="GUU9" s="153"/>
      <c r="GUV9" s="197"/>
      <c r="GUW9" s="30"/>
      <c r="GUX9" s="368"/>
      <c r="GUY9" s="30"/>
      <c r="GUZ9" s="368"/>
      <c r="GVA9" s="30"/>
      <c r="GVB9" s="370"/>
      <c r="GVC9" s="30"/>
      <c r="GVD9" s="368"/>
      <c r="GVE9" s="476"/>
      <c r="GVF9" s="30"/>
      <c r="GVG9" s="368"/>
      <c r="GVH9" s="476"/>
      <c r="GVI9" s="21"/>
      <c r="GVJ9" s="21"/>
      <c r="GVK9" s="153"/>
      <c r="GVL9" s="197"/>
      <c r="GVM9" s="30"/>
      <c r="GVN9" s="368"/>
      <c r="GVO9" s="30"/>
      <c r="GVP9" s="368"/>
      <c r="GVQ9" s="30"/>
      <c r="GVR9" s="370"/>
      <c r="GVS9" s="30"/>
      <c r="GVT9" s="368"/>
      <c r="GVU9" s="476"/>
      <c r="GVV9" s="30"/>
      <c r="GVW9" s="368"/>
      <c r="GVX9" s="476"/>
      <c r="GVY9" s="21"/>
      <c r="GVZ9" s="21"/>
      <c r="GWA9" s="153"/>
      <c r="GWB9" s="197"/>
      <c r="GWC9" s="30"/>
      <c r="GWD9" s="368"/>
      <c r="GWE9" s="30"/>
      <c r="GWF9" s="368"/>
      <c r="GWG9" s="30"/>
      <c r="GWH9" s="370"/>
      <c r="GWI9" s="30"/>
      <c r="GWJ9" s="368"/>
      <c r="GWK9" s="476"/>
      <c r="GWL9" s="30"/>
      <c r="GWM9" s="368"/>
      <c r="GWN9" s="476"/>
      <c r="GWO9" s="21"/>
      <c r="GWP9" s="21"/>
      <c r="GWQ9" s="153"/>
      <c r="GWR9" s="197"/>
      <c r="GWS9" s="30"/>
      <c r="GWT9" s="368"/>
      <c r="GWU9" s="30"/>
      <c r="GWV9" s="368"/>
      <c r="GWW9" s="30"/>
      <c r="GWX9" s="370"/>
      <c r="GWY9" s="30"/>
      <c r="GWZ9" s="368"/>
      <c r="GXA9" s="476"/>
      <c r="GXB9" s="30"/>
      <c r="GXC9" s="368"/>
      <c r="GXD9" s="476"/>
      <c r="GXE9" s="21"/>
      <c r="GXF9" s="21"/>
      <c r="GXG9" s="153"/>
      <c r="GXH9" s="197"/>
      <c r="GXI9" s="30"/>
      <c r="GXJ9" s="368"/>
      <c r="GXK9" s="30"/>
      <c r="GXL9" s="368"/>
      <c r="GXM9" s="30"/>
      <c r="GXN9" s="370"/>
      <c r="GXO9" s="30"/>
      <c r="GXP9" s="368"/>
      <c r="GXQ9" s="476"/>
      <c r="GXR9" s="30"/>
      <c r="GXS9" s="368"/>
      <c r="GXT9" s="476"/>
      <c r="GXU9" s="21"/>
      <c r="GXV9" s="21"/>
      <c r="GXW9" s="153"/>
      <c r="GXX9" s="197"/>
      <c r="GXY9" s="30"/>
      <c r="GXZ9" s="368"/>
      <c r="GYA9" s="30"/>
      <c r="GYB9" s="368"/>
      <c r="GYC9" s="30"/>
      <c r="GYD9" s="370"/>
      <c r="GYE9" s="30"/>
      <c r="GYF9" s="368"/>
      <c r="GYG9" s="476"/>
      <c r="GYH9" s="30"/>
      <c r="GYI9" s="368"/>
      <c r="GYJ9" s="476"/>
      <c r="GYK9" s="21"/>
      <c r="GYL9" s="21"/>
      <c r="GYM9" s="153"/>
      <c r="GYN9" s="197"/>
      <c r="GYO9" s="30"/>
      <c r="GYP9" s="368"/>
      <c r="GYQ9" s="30"/>
      <c r="GYR9" s="368"/>
      <c r="GYS9" s="30"/>
      <c r="GYT9" s="370"/>
      <c r="GYU9" s="30"/>
      <c r="GYV9" s="368"/>
      <c r="GYW9" s="476"/>
      <c r="GYX9" s="30"/>
      <c r="GYY9" s="368"/>
      <c r="GYZ9" s="476"/>
      <c r="GZA9" s="21"/>
      <c r="GZB9" s="21"/>
      <c r="GZC9" s="153"/>
      <c r="GZD9" s="197"/>
      <c r="GZE9" s="30"/>
      <c r="GZF9" s="368"/>
      <c r="GZG9" s="30"/>
      <c r="GZH9" s="368"/>
      <c r="GZI9" s="30"/>
      <c r="GZJ9" s="370"/>
      <c r="GZK9" s="30"/>
      <c r="GZL9" s="368"/>
      <c r="GZM9" s="476"/>
      <c r="GZN9" s="30"/>
      <c r="GZO9" s="368"/>
      <c r="GZP9" s="476"/>
      <c r="GZQ9" s="21"/>
      <c r="GZR9" s="21"/>
      <c r="GZS9" s="153"/>
      <c r="GZT9" s="197"/>
      <c r="GZU9" s="30"/>
      <c r="GZV9" s="368"/>
      <c r="GZW9" s="30"/>
      <c r="GZX9" s="368"/>
      <c r="GZY9" s="30"/>
      <c r="GZZ9" s="370"/>
      <c r="HAA9" s="30"/>
      <c r="HAB9" s="368"/>
      <c r="HAC9" s="476"/>
      <c r="HAD9" s="30"/>
      <c r="HAE9" s="368"/>
      <c r="HAF9" s="476"/>
      <c r="HAG9" s="21"/>
      <c r="HAH9" s="21"/>
      <c r="HAI9" s="153"/>
      <c r="HAJ9" s="197"/>
      <c r="HAK9" s="30"/>
      <c r="HAL9" s="368"/>
      <c r="HAM9" s="30"/>
      <c r="HAN9" s="368"/>
      <c r="HAO9" s="30"/>
      <c r="HAP9" s="370"/>
      <c r="HAQ9" s="30"/>
      <c r="HAR9" s="368"/>
      <c r="HAS9" s="476"/>
      <c r="HAT9" s="30"/>
      <c r="HAU9" s="368"/>
      <c r="HAV9" s="476"/>
      <c r="HAW9" s="21"/>
      <c r="HAX9" s="21"/>
      <c r="HAY9" s="153"/>
      <c r="HAZ9" s="197"/>
      <c r="HBA9" s="30"/>
      <c r="HBB9" s="368"/>
      <c r="HBC9" s="30"/>
      <c r="HBD9" s="368"/>
      <c r="HBE9" s="30"/>
      <c r="HBF9" s="370"/>
      <c r="HBG9" s="30"/>
      <c r="HBH9" s="368"/>
      <c r="HBI9" s="476"/>
      <c r="HBJ9" s="30"/>
      <c r="HBK9" s="368"/>
      <c r="HBL9" s="476"/>
      <c r="HBM9" s="21"/>
      <c r="HBN9" s="21"/>
      <c r="HBO9" s="153"/>
      <c r="HBP9" s="197"/>
      <c r="HBQ9" s="30"/>
      <c r="HBR9" s="368"/>
      <c r="HBS9" s="30"/>
      <c r="HBT9" s="368"/>
      <c r="HBU9" s="30"/>
      <c r="HBV9" s="370"/>
      <c r="HBW9" s="30"/>
      <c r="HBX9" s="368"/>
      <c r="HBY9" s="476"/>
      <c r="HBZ9" s="30"/>
      <c r="HCA9" s="368"/>
      <c r="HCB9" s="476"/>
      <c r="HCC9" s="21"/>
      <c r="HCD9" s="21"/>
      <c r="HCE9" s="153"/>
      <c r="HCF9" s="197"/>
      <c r="HCG9" s="30"/>
      <c r="HCH9" s="368"/>
      <c r="HCI9" s="30"/>
      <c r="HCJ9" s="368"/>
      <c r="HCK9" s="30"/>
      <c r="HCL9" s="370"/>
      <c r="HCM9" s="30"/>
      <c r="HCN9" s="368"/>
      <c r="HCO9" s="476"/>
      <c r="HCP9" s="30"/>
      <c r="HCQ9" s="368"/>
      <c r="HCR9" s="476"/>
      <c r="HCS9" s="21"/>
      <c r="HCT9" s="21"/>
      <c r="HCU9" s="153"/>
      <c r="HCV9" s="197"/>
      <c r="HCW9" s="30"/>
      <c r="HCX9" s="368"/>
      <c r="HCY9" s="30"/>
      <c r="HCZ9" s="368"/>
      <c r="HDA9" s="30"/>
      <c r="HDB9" s="370"/>
      <c r="HDC9" s="30"/>
      <c r="HDD9" s="368"/>
      <c r="HDE9" s="476"/>
      <c r="HDF9" s="30"/>
      <c r="HDG9" s="368"/>
      <c r="HDH9" s="476"/>
      <c r="HDI9" s="21"/>
      <c r="HDJ9" s="21"/>
      <c r="HDK9" s="153"/>
      <c r="HDL9" s="197"/>
      <c r="HDM9" s="30"/>
      <c r="HDN9" s="368"/>
      <c r="HDO9" s="30"/>
      <c r="HDP9" s="368"/>
      <c r="HDQ9" s="30"/>
      <c r="HDR9" s="370"/>
      <c r="HDS9" s="30"/>
      <c r="HDT9" s="368"/>
      <c r="HDU9" s="476"/>
      <c r="HDV9" s="30"/>
      <c r="HDW9" s="368"/>
      <c r="HDX9" s="476"/>
      <c r="HDY9" s="21"/>
      <c r="HDZ9" s="21"/>
      <c r="HEA9" s="153"/>
      <c r="HEB9" s="197"/>
      <c r="HEC9" s="30"/>
      <c r="HED9" s="368"/>
      <c r="HEE9" s="30"/>
      <c r="HEF9" s="368"/>
      <c r="HEG9" s="30"/>
      <c r="HEH9" s="370"/>
      <c r="HEI9" s="30"/>
      <c r="HEJ9" s="368"/>
      <c r="HEK9" s="476"/>
      <c r="HEL9" s="30"/>
      <c r="HEM9" s="368"/>
      <c r="HEN9" s="476"/>
      <c r="HEO9" s="21"/>
      <c r="HEP9" s="21"/>
      <c r="HEQ9" s="153"/>
      <c r="HER9" s="197"/>
      <c r="HES9" s="30"/>
      <c r="HET9" s="368"/>
      <c r="HEU9" s="30"/>
      <c r="HEV9" s="368"/>
      <c r="HEW9" s="30"/>
      <c r="HEX9" s="370"/>
      <c r="HEY9" s="30"/>
      <c r="HEZ9" s="368"/>
      <c r="HFA9" s="476"/>
      <c r="HFB9" s="30"/>
      <c r="HFC9" s="368"/>
      <c r="HFD9" s="476"/>
      <c r="HFE9" s="21"/>
      <c r="HFF9" s="21"/>
      <c r="HFG9" s="153"/>
      <c r="HFH9" s="197"/>
      <c r="HFI9" s="30"/>
      <c r="HFJ9" s="368"/>
      <c r="HFK9" s="30"/>
      <c r="HFL9" s="368"/>
      <c r="HFM9" s="30"/>
      <c r="HFN9" s="370"/>
      <c r="HFO9" s="30"/>
      <c r="HFP9" s="368"/>
      <c r="HFQ9" s="476"/>
      <c r="HFR9" s="30"/>
      <c r="HFS9" s="368"/>
      <c r="HFT9" s="476"/>
      <c r="HFU9" s="21"/>
      <c r="HFV9" s="21"/>
      <c r="HFW9" s="153"/>
      <c r="HFX9" s="197"/>
      <c r="HFY9" s="30"/>
      <c r="HFZ9" s="368"/>
      <c r="HGA9" s="30"/>
      <c r="HGB9" s="368"/>
      <c r="HGC9" s="30"/>
      <c r="HGD9" s="370"/>
      <c r="HGE9" s="30"/>
      <c r="HGF9" s="368"/>
      <c r="HGG9" s="476"/>
      <c r="HGH9" s="30"/>
      <c r="HGI9" s="368"/>
      <c r="HGJ9" s="476"/>
      <c r="HGK9" s="21"/>
      <c r="HGL9" s="21"/>
      <c r="HGM9" s="153"/>
      <c r="HGN9" s="197"/>
      <c r="HGO9" s="30"/>
      <c r="HGP9" s="368"/>
      <c r="HGQ9" s="30"/>
      <c r="HGR9" s="368"/>
      <c r="HGS9" s="30"/>
      <c r="HGT9" s="370"/>
      <c r="HGU9" s="30"/>
      <c r="HGV9" s="368"/>
      <c r="HGW9" s="476"/>
      <c r="HGX9" s="30"/>
      <c r="HGY9" s="368"/>
      <c r="HGZ9" s="476"/>
      <c r="HHA9" s="21"/>
      <c r="HHB9" s="21"/>
      <c r="HHC9" s="153"/>
      <c r="HHD9" s="197"/>
      <c r="HHE9" s="30"/>
      <c r="HHF9" s="368"/>
      <c r="HHG9" s="30"/>
      <c r="HHH9" s="368"/>
      <c r="HHI9" s="30"/>
      <c r="HHJ9" s="370"/>
      <c r="HHK9" s="30"/>
      <c r="HHL9" s="368"/>
      <c r="HHM9" s="476"/>
      <c r="HHN9" s="30"/>
      <c r="HHO9" s="368"/>
      <c r="HHP9" s="476"/>
      <c r="HHQ9" s="21"/>
      <c r="HHR9" s="21"/>
      <c r="HHS9" s="153"/>
      <c r="HHT9" s="197"/>
      <c r="HHU9" s="30"/>
      <c r="HHV9" s="368"/>
      <c r="HHW9" s="30"/>
      <c r="HHX9" s="368"/>
      <c r="HHY9" s="30"/>
      <c r="HHZ9" s="370"/>
      <c r="HIA9" s="30"/>
      <c r="HIB9" s="368"/>
      <c r="HIC9" s="476"/>
      <c r="HID9" s="30"/>
      <c r="HIE9" s="368"/>
      <c r="HIF9" s="476"/>
      <c r="HIG9" s="21"/>
      <c r="HIH9" s="21"/>
      <c r="HII9" s="153"/>
      <c r="HIJ9" s="197"/>
      <c r="HIK9" s="30"/>
      <c r="HIL9" s="368"/>
      <c r="HIM9" s="30"/>
      <c r="HIN9" s="368"/>
      <c r="HIO9" s="30"/>
      <c r="HIP9" s="370"/>
      <c r="HIQ9" s="30"/>
      <c r="HIR9" s="368"/>
      <c r="HIS9" s="476"/>
      <c r="HIT9" s="30"/>
      <c r="HIU9" s="368"/>
      <c r="HIV9" s="476"/>
      <c r="HIW9" s="21"/>
      <c r="HIX9" s="21"/>
      <c r="HIY9" s="153"/>
      <c r="HIZ9" s="197"/>
      <c r="HJA9" s="30"/>
      <c r="HJB9" s="368"/>
      <c r="HJC9" s="30"/>
      <c r="HJD9" s="368"/>
      <c r="HJE9" s="30"/>
      <c r="HJF9" s="370"/>
      <c r="HJG9" s="30"/>
      <c r="HJH9" s="368"/>
      <c r="HJI9" s="476"/>
      <c r="HJJ9" s="30"/>
      <c r="HJK9" s="368"/>
      <c r="HJL9" s="476"/>
      <c r="HJM9" s="21"/>
      <c r="HJN9" s="21"/>
      <c r="HJO9" s="153"/>
      <c r="HJP9" s="197"/>
      <c r="HJQ9" s="30"/>
      <c r="HJR9" s="368"/>
      <c r="HJS9" s="30"/>
      <c r="HJT9" s="368"/>
      <c r="HJU9" s="30"/>
      <c r="HJV9" s="370"/>
      <c r="HJW9" s="30"/>
      <c r="HJX9" s="368"/>
      <c r="HJY9" s="476"/>
      <c r="HJZ9" s="30"/>
      <c r="HKA9" s="368"/>
      <c r="HKB9" s="476"/>
      <c r="HKC9" s="21"/>
      <c r="HKD9" s="21"/>
      <c r="HKE9" s="153"/>
      <c r="HKF9" s="197"/>
      <c r="HKG9" s="30"/>
      <c r="HKH9" s="368"/>
      <c r="HKI9" s="30"/>
      <c r="HKJ9" s="368"/>
      <c r="HKK9" s="30"/>
      <c r="HKL9" s="370"/>
      <c r="HKM9" s="30"/>
      <c r="HKN9" s="368"/>
      <c r="HKO9" s="476"/>
      <c r="HKP9" s="30"/>
      <c r="HKQ9" s="368"/>
      <c r="HKR9" s="476"/>
      <c r="HKS9" s="21"/>
      <c r="HKT9" s="21"/>
      <c r="HKU9" s="153"/>
      <c r="HKV9" s="197"/>
      <c r="HKW9" s="30"/>
      <c r="HKX9" s="368"/>
      <c r="HKY9" s="30"/>
      <c r="HKZ9" s="368"/>
      <c r="HLA9" s="30"/>
      <c r="HLB9" s="370"/>
      <c r="HLC9" s="30"/>
      <c r="HLD9" s="368"/>
      <c r="HLE9" s="476"/>
      <c r="HLF9" s="30"/>
      <c r="HLG9" s="368"/>
      <c r="HLH9" s="476"/>
      <c r="HLI9" s="21"/>
      <c r="HLJ9" s="21"/>
      <c r="HLK9" s="153"/>
      <c r="HLL9" s="197"/>
      <c r="HLM9" s="30"/>
      <c r="HLN9" s="368"/>
      <c r="HLO9" s="30"/>
      <c r="HLP9" s="368"/>
      <c r="HLQ9" s="30"/>
      <c r="HLR9" s="370"/>
      <c r="HLS9" s="30"/>
      <c r="HLT9" s="368"/>
      <c r="HLU9" s="476"/>
      <c r="HLV9" s="30"/>
      <c r="HLW9" s="368"/>
      <c r="HLX9" s="476"/>
      <c r="HLY9" s="21"/>
      <c r="HLZ9" s="21"/>
      <c r="HMA9" s="153"/>
      <c r="HMB9" s="197"/>
      <c r="HMC9" s="30"/>
      <c r="HMD9" s="368"/>
      <c r="HME9" s="30"/>
      <c r="HMF9" s="368"/>
      <c r="HMG9" s="30"/>
      <c r="HMH9" s="370"/>
      <c r="HMI9" s="30"/>
      <c r="HMJ9" s="368"/>
      <c r="HMK9" s="476"/>
      <c r="HML9" s="30"/>
      <c r="HMM9" s="368"/>
      <c r="HMN9" s="476"/>
      <c r="HMO9" s="21"/>
      <c r="HMP9" s="21"/>
      <c r="HMQ9" s="153"/>
      <c r="HMR9" s="197"/>
      <c r="HMS9" s="30"/>
      <c r="HMT9" s="368"/>
      <c r="HMU9" s="30"/>
      <c r="HMV9" s="368"/>
      <c r="HMW9" s="30"/>
      <c r="HMX9" s="370"/>
      <c r="HMY9" s="30"/>
      <c r="HMZ9" s="368"/>
      <c r="HNA9" s="476"/>
      <c r="HNB9" s="30"/>
      <c r="HNC9" s="368"/>
      <c r="HND9" s="476"/>
      <c r="HNE9" s="21"/>
      <c r="HNF9" s="21"/>
      <c r="HNG9" s="153"/>
      <c r="HNH9" s="197"/>
      <c r="HNI9" s="30"/>
      <c r="HNJ9" s="368"/>
      <c r="HNK9" s="30"/>
      <c r="HNL9" s="368"/>
      <c r="HNM9" s="30"/>
      <c r="HNN9" s="370"/>
      <c r="HNO9" s="30"/>
      <c r="HNP9" s="368"/>
      <c r="HNQ9" s="476"/>
      <c r="HNR9" s="30"/>
      <c r="HNS9" s="368"/>
      <c r="HNT9" s="476"/>
      <c r="HNU9" s="21"/>
      <c r="HNV9" s="21"/>
      <c r="HNW9" s="153"/>
      <c r="HNX9" s="197"/>
      <c r="HNY9" s="30"/>
      <c r="HNZ9" s="368"/>
      <c r="HOA9" s="30"/>
      <c r="HOB9" s="368"/>
      <c r="HOC9" s="30"/>
      <c r="HOD9" s="370"/>
      <c r="HOE9" s="30"/>
      <c r="HOF9" s="368"/>
      <c r="HOG9" s="476"/>
      <c r="HOH9" s="30"/>
      <c r="HOI9" s="368"/>
      <c r="HOJ9" s="476"/>
      <c r="HOK9" s="21"/>
      <c r="HOL9" s="21"/>
      <c r="HOM9" s="153"/>
      <c r="HON9" s="197"/>
      <c r="HOO9" s="30"/>
      <c r="HOP9" s="368"/>
      <c r="HOQ9" s="30"/>
      <c r="HOR9" s="368"/>
      <c r="HOS9" s="30"/>
      <c r="HOT9" s="370"/>
      <c r="HOU9" s="30"/>
      <c r="HOV9" s="368"/>
      <c r="HOW9" s="476"/>
      <c r="HOX9" s="30"/>
      <c r="HOY9" s="368"/>
      <c r="HOZ9" s="476"/>
      <c r="HPA9" s="21"/>
      <c r="HPB9" s="21"/>
      <c r="HPC9" s="153"/>
      <c r="HPD9" s="197"/>
      <c r="HPE9" s="30"/>
      <c r="HPF9" s="368"/>
      <c r="HPG9" s="30"/>
      <c r="HPH9" s="368"/>
      <c r="HPI9" s="30"/>
      <c r="HPJ9" s="370"/>
      <c r="HPK9" s="30"/>
      <c r="HPL9" s="368"/>
      <c r="HPM9" s="476"/>
      <c r="HPN9" s="30"/>
      <c r="HPO9" s="368"/>
      <c r="HPP9" s="476"/>
      <c r="HPQ9" s="21"/>
      <c r="HPR9" s="21"/>
      <c r="HPS9" s="153"/>
      <c r="HPT9" s="197"/>
      <c r="HPU9" s="30"/>
      <c r="HPV9" s="368"/>
      <c r="HPW9" s="30"/>
      <c r="HPX9" s="368"/>
      <c r="HPY9" s="30"/>
      <c r="HPZ9" s="370"/>
      <c r="HQA9" s="30"/>
      <c r="HQB9" s="368"/>
      <c r="HQC9" s="476"/>
      <c r="HQD9" s="30"/>
      <c r="HQE9" s="368"/>
      <c r="HQF9" s="476"/>
      <c r="HQG9" s="21"/>
      <c r="HQH9" s="21"/>
      <c r="HQI9" s="153"/>
      <c r="HQJ9" s="197"/>
      <c r="HQK9" s="30"/>
      <c r="HQL9" s="368"/>
      <c r="HQM9" s="30"/>
      <c r="HQN9" s="368"/>
      <c r="HQO9" s="30"/>
      <c r="HQP9" s="370"/>
      <c r="HQQ9" s="30"/>
      <c r="HQR9" s="368"/>
      <c r="HQS9" s="476"/>
      <c r="HQT9" s="30"/>
      <c r="HQU9" s="368"/>
      <c r="HQV9" s="476"/>
      <c r="HQW9" s="21"/>
      <c r="HQX9" s="21"/>
      <c r="HQY9" s="153"/>
      <c r="HQZ9" s="197"/>
      <c r="HRA9" s="30"/>
      <c r="HRB9" s="368"/>
      <c r="HRC9" s="30"/>
      <c r="HRD9" s="368"/>
      <c r="HRE9" s="30"/>
      <c r="HRF9" s="370"/>
      <c r="HRG9" s="30"/>
      <c r="HRH9" s="368"/>
      <c r="HRI9" s="476"/>
      <c r="HRJ9" s="30"/>
      <c r="HRK9" s="368"/>
      <c r="HRL9" s="476"/>
      <c r="HRM9" s="21"/>
      <c r="HRN9" s="21"/>
      <c r="HRO9" s="153"/>
      <c r="HRP9" s="197"/>
      <c r="HRQ9" s="30"/>
      <c r="HRR9" s="368"/>
      <c r="HRS9" s="30"/>
      <c r="HRT9" s="368"/>
      <c r="HRU9" s="30"/>
      <c r="HRV9" s="370"/>
      <c r="HRW9" s="30"/>
      <c r="HRX9" s="368"/>
      <c r="HRY9" s="476"/>
      <c r="HRZ9" s="30"/>
      <c r="HSA9" s="368"/>
      <c r="HSB9" s="476"/>
      <c r="HSC9" s="21"/>
      <c r="HSD9" s="21"/>
      <c r="HSE9" s="153"/>
      <c r="HSF9" s="197"/>
      <c r="HSG9" s="30"/>
      <c r="HSH9" s="368"/>
      <c r="HSI9" s="30"/>
      <c r="HSJ9" s="368"/>
      <c r="HSK9" s="30"/>
      <c r="HSL9" s="370"/>
      <c r="HSM9" s="30"/>
      <c r="HSN9" s="368"/>
      <c r="HSO9" s="476"/>
      <c r="HSP9" s="30"/>
      <c r="HSQ9" s="368"/>
      <c r="HSR9" s="476"/>
      <c r="HSS9" s="21"/>
      <c r="HST9" s="21"/>
      <c r="HSU9" s="153"/>
      <c r="HSV9" s="197"/>
      <c r="HSW9" s="30"/>
      <c r="HSX9" s="368"/>
      <c r="HSY9" s="30"/>
      <c r="HSZ9" s="368"/>
      <c r="HTA9" s="30"/>
      <c r="HTB9" s="370"/>
      <c r="HTC9" s="30"/>
      <c r="HTD9" s="368"/>
      <c r="HTE9" s="476"/>
      <c r="HTF9" s="30"/>
      <c r="HTG9" s="368"/>
      <c r="HTH9" s="476"/>
      <c r="HTI9" s="21"/>
      <c r="HTJ9" s="21"/>
      <c r="HTK9" s="153"/>
      <c r="HTL9" s="197"/>
      <c r="HTM9" s="30"/>
      <c r="HTN9" s="368"/>
      <c r="HTO9" s="30"/>
      <c r="HTP9" s="368"/>
      <c r="HTQ9" s="30"/>
      <c r="HTR9" s="370"/>
      <c r="HTS9" s="30"/>
      <c r="HTT9" s="368"/>
      <c r="HTU9" s="476"/>
      <c r="HTV9" s="30"/>
      <c r="HTW9" s="368"/>
      <c r="HTX9" s="476"/>
      <c r="HTY9" s="21"/>
      <c r="HTZ9" s="21"/>
      <c r="HUA9" s="153"/>
      <c r="HUB9" s="197"/>
      <c r="HUC9" s="30"/>
      <c r="HUD9" s="368"/>
      <c r="HUE9" s="30"/>
      <c r="HUF9" s="368"/>
      <c r="HUG9" s="30"/>
      <c r="HUH9" s="370"/>
      <c r="HUI9" s="30"/>
      <c r="HUJ9" s="368"/>
      <c r="HUK9" s="476"/>
      <c r="HUL9" s="30"/>
      <c r="HUM9" s="368"/>
      <c r="HUN9" s="476"/>
      <c r="HUO9" s="21"/>
      <c r="HUP9" s="21"/>
      <c r="HUQ9" s="153"/>
      <c r="HUR9" s="197"/>
      <c r="HUS9" s="30"/>
      <c r="HUT9" s="368"/>
      <c r="HUU9" s="30"/>
      <c r="HUV9" s="368"/>
      <c r="HUW9" s="30"/>
      <c r="HUX9" s="370"/>
      <c r="HUY9" s="30"/>
      <c r="HUZ9" s="368"/>
      <c r="HVA9" s="476"/>
      <c r="HVB9" s="30"/>
      <c r="HVC9" s="368"/>
      <c r="HVD9" s="476"/>
      <c r="HVE9" s="21"/>
      <c r="HVF9" s="21"/>
      <c r="HVG9" s="153"/>
      <c r="HVH9" s="197"/>
      <c r="HVI9" s="30"/>
      <c r="HVJ9" s="368"/>
      <c r="HVK9" s="30"/>
      <c r="HVL9" s="368"/>
      <c r="HVM9" s="30"/>
      <c r="HVN9" s="370"/>
      <c r="HVO9" s="30"/>
      <c r="HVP9" s="368"/>
      <c r="HVQ9" s="476"/>
      <c r="HVR9" s="30"/>
      <c r="HVS9" s="368"/>
      <c r="HVT9" s="476"/>
      <c r="HVU9" s="21"/>
      <c r="HVV9" s="21"/>
      <c r="HVW9" s="153"/>
      <c r="HVX9" s="197"/>
      <c r="HVY9" s="30"/>
      <c r="HVZ9" s="368"/>
      <c r="HWA9" s="30"/>
      <c r="HWB9" s="368"/>
      <c r="HWC9" s="30"/>
      <c r="HWD9" s="370"/>
      <c r="HWE9" s="30"/>
      <c r="HWF9" s="368"/>
      <c r="HWG9" s="476"/>
      <c r="HWH9" s="30"/>
      <c r="HWI9" s="368"/>
      <c r="HWJ9" s="476"/>
      <c r="HWK9" s="21"/>
      <c r="HWL9" s="21"/>
      <c r="HWM9" s="153"/>
      <c r="HWN9" s="197"/>
      <c r="HWO9" s="30"/>
      <c r="HWP9" s="368"/>
      <c r="HWQ9" s="30"/>
      <c r="HWR9" s="368"/>
      <c r="HWS9" s="30"/>
      <c r="HWT9" s="370"/>
      <c r="HWU9" s="30"/>
      <c r="HWV9" s="368"/>
      <c r="HWW9" s="476"/>
      <c r="HWX9" s="30"/>
      <c r="HWY9" s="368"/>
      <c r="HWZ9" s="476"/>
      <c r="HXA9" s="21"/>
      <c r="HXB9" s="21"/>
      <c r="HXC9" s="153"/>
      <c r="HXD9" s="197"/>
      <c r="HXE9" s="30"/>
      <c r="HXF9" s="368"/>
      <c r="HXG9" s="30"/>
      <c r="HXH9" s="368"/>
      <c r="HXI9" s="30"/>
      <c r="HXJ9" s="370"/>
      <c r="HXK9" s="30"/>
      <c r="HXL9" s="368"/>
      <c r="HXM9" s="476"/>
      <c r="HXN9" s="30"/>
      <c r="HXO9" s="368"/>
      <c r="HXP9" s="476"/>
      <c r="HXQ9" s="21"/>
      <c r="HXR9" s="21"/>
      <c r="HXS9" s="153"/>
      <c r="HXT9" s="197"/>
      <c r="HXU9" s="30"/>
      <c r="HXV9" s="368"/>
      <c r="HXW9" s="30"/>
      <c r="HXX9" s="368"/>
      <c r="HXY9" s="30"/>
      <c r="HXZ9" s="370"/>
      <c r="HYA9" s="30"/>
      <c r="HYB9" s="368"/>
      <c r="HYC9" s="476"/>
      <c r="HYD9" s="30"/>
      <c r="HYE9" s="368"/>
      <c r="HYF9" s="476"/>
      <c r="HYG9" s="21"/>
      <c r="HYH9" s="21"/>
      <c r="HYI9" s="153"/>
      <c r="HYJ9" s="197"/>
      <c r="HYK9" s="30"/>
      <c r="HYL9" s="368"/>
      <c r="HYM9" s="30"/>
      <c r="HYN9" s="368"/>
      <c r="HYO9" s="30"/>
      <c r="HYP9" s="370"/>
      <c r="HYQ9" s="30"/>
      <c r="HYR9" s="368"/>
      <c r="HYS9" s="476"/>
      <c r="HYT9" s="30"/>
      <c r="HYU9" s="368"/>
      <c r="HYV9" s="476"/>
      <c r="HYW9" s="21"/>
      <c r="HYX9" s="21"/>
      <c r="HYY9" s="153"/>
      <c r="HYZ9" s="197"/>
      <c r="HZA9" s="30"/>
      <c r="HZB9" s="368"/>
      <c r="HZC9" s="30"/>
      <c r="HZD9" s="368"/>
      <c r="HZE9" s="30"/>
      <c r="HZF9" s="370"/>
      <c r="HZG9" s="30"/>
      <c r="HZH9" s="368"/>
      <c r="HZI9" s="476"/>
      <c r="HZJ9" s="30"/>
      <c r="HZK9" s="368"/>
      <c r="HZL9" s="476"/>
      <c r="HZM9" s="21"/>
      <c r="HZN9" s="21"/>
      <c r="HZO9" s="153"/>
      <c r="HZP9" s="197"/>
      <c r="HZQ9" s="30"/>
      <c r="HZR9" s="368"/>
      <c r="HZS9" s="30"/>
      <c r="HZT9" s="368"/>
      <c r="HZU9" s="30"/>
      <c r="HZV9" s="370"/>
      <c r="HZW9" s="30"/>
      <c r="HZX9" s="368"/>
      <c r="HZY9" s="476"/>
      <c r="HZZ9" s="30"/>
      <c r="IAA9" s="368"/>
      <c r="IAB9" s="476"/>
      <c r="IAC9" s="21"/>
      <c r="IAD9" s="21"/>
      <c r="IAE9" s="153"/>
      <c r="IAF9" s="197"/>
      <c r="IAG9" s="30"/>
      <c r="IAH9" s="368"/>
      <c r="IAI9" s="30"/>
      <c r="IAJ9" s="368"/>
      <c r="IAK9" s="30"/>
      <c r="IAL9" s="370"/>
      <c r="IAM9" s="30"/>
      <c r="IAN9" s="368"/>
      <c r="IAO9" s="476"/>
      <c r="IAP9" s="30"/>
      <c r="IAQ9" s="368"/>
      <c r="IAR9" s="476"/>
      <c r="IAS9" s="21"/>
      <c r="IAT9" s="21"/>
      <c r="IAU9" s="153"/>
      <c r="IAV9" s="197"/>
      <c r="IAW9" s="30"/>
      <c r="IAX9" s="368"/>
      <c r="IAY9" s="30"/>
      <c r="IAZ9" s="368"/>
      <c r="IBA9" s="30"/>
      <c r="IBB9" s="370"/>
      <c r="IBC9" s="30"/>
      <c r="IBD9" s="368"/>
      <c r="IBE9" s="476"/>
      <c r="IBF9" s="30"/>
      <c r="IBG9" s="368"/>
      <c r="IBH9" s="476"/>
      <c r="IBI9" s="21"/>
      <c r="IBJ9" s="21"/>
      <c r="IBK9" s="153"/>
      <c r="IBL9" s="197"/>
      <c r="IBM9" s="30"/>
      <c r="IBN9" s="368"/>
      <c r="IBO9" s="30"/>
      <c r="IBP9" s="368"/>
      <c r="IBQ9" s="30"/>
      <c r="IBR9" s="370"/>
      <c r="IBS9" s="30"/>
      <c r="IBT9" s="368"/>
      <c r="IBU9" s="476"/>
      <c r="IBV9" s="30"/>
      <c r="IBW9" s="368"/>
      <c r="IBX9" s="476"/>
      <c r="IBY9" s="21"/>
      <c r="IBZ9" s="21"/>
      <c r="ICA9" s="153"/>
      <c r="ICB9" s="197"/>
      <c r="ICC9" s="30"/>
      <c r="ICD9" s="368"/>
      <c r="ICE9" s="30"/>
      <c r="ICF9" s="368"/>
      <c r="ICG9" s="30"/>
      <c r="ICH9" s="370"/>
      <c r="ICI9" s="30"/>
      <c r="ICJ9" s="368"/>
      <c r="ICK9" s="476"/>
      <c r="ICL9" s="30"/>
      <c r="ICM9" s="368"/>
      <c r="ICN9" s="476"/>
      <c r="ICO9" s="21"/>
      <c r="ICP9" s="21"/>
      <c r="ICQ9" s="153"/>
      <c r="ICR9" s="197"/>
      <c r="ICS9" s="30"/>
      <c r="ICT9" s="368"/>
      <c r="ICU9" s="30"/>
      <c r="ICV9" s="368"/>
      <c r="ICW9" s="30"/>
      <c r="ICX9" s="370"/>
      <c r="ICY9" s="30"/>
      <c r="ICZ9" s="368"/>
      <c r="IDA9" s="476"/>
      <c r="IDB9" s="30"/>
      <c r="IDC9" s="368"/>
      <c r="IDD9" s="476"/>
      <c r="IDE9" s="21"/>
      <c r="IDF9" s="21"/>
      <c r="IDG9" s="153"/>
      <c r="IDH9" s="197"/>
      <c r="IDI9" s="30"/>
      <c r="IDJ9" s="368"/>
      <c r="IDK9" s="30"/>
      <c r="IDL9" s="368"/>
      <c r="IDM9" s="30"/>
      <c r="IDN9" s="370"/>
      <c r="IDO9" s="30"/>
      <c r="IDP9" s="368"/>
      <c r="IDQ9" s="476"/>
      <c r="IDR9" s="30"/>
      <c r="IDS9" s="368"/>
      <c r="IDT9" s="476"/>
      <c r="IDU9" s="21"/>
      <c r="IDV9" s="21"/>
      <c r="IDW9" s="153"/>
      <c r="IDX9" s="197"/>
      <c r="IDY9" s="30"/>
      <c r="IDZ9" s="368"/>
      <c r="IEA9" s="30"/>
      <c r="IEB9" s="368"/>
      <c r="IEC9" s="30"/>
      <c r="IED9" s="370"/>
      <c r="IEE9" s="30"/>
      <c r="IEF9" s="368"/>
      <c r="IEG9" s="476"/>
      <c r="IEH9" s="30"/>
      <c r="IEI9" s="368"/>
      <c r="IEJ9" s="476"/>
      <c r="IEK9" s="21"/>
      <c r="IEL9" s="21"/>
      <c r="IEM9" s="153"/>
      <c r="IEN9" s="197"/>
      <c r="IEO9" s="30"/>
      <c r="IEP9" s="368"/>
      <c r="IEQ9" s="30"/>
      <c r="IER9" s="368"/>
      <c r="IES9" s="30"/>
      <c r="IET9" s="370"/>
      <c r="IEU9" s="30"/>
      <c r="IEV9" s="368"/>
      <c r="IEW9" s="476"/>
      <c r="IEX9" s="30"/>
      <c r="IEY9" s="368"/>
      <c r="IEZ9" s="476"/>
      <c r="IFA9" s="21"/>
      <c r="IFB9" s="21"/>
      <c r="IFC9" s="153"/>
      <c r="IFD9" s="197"/>
      <c r="IFE9" s="30"/>
      <c r="IFF9" s="368"/>
      <c r="IFG9" s="30"/>
      <c r="IFH9" s="368"/>
      <c r="IFI9" s="30"/>
      <c r="IFJ9" s="370"/>
      <c r="IFK9" s="30"/>
      <c r="IFL9" s="368"/>
      <c r="IFM9" s="476"/>
      <c r="IFN9" s="30"/>
      <c r="IFO9" s="368"/>
      <c r="IFP9" s="476"/>
      <c r="IFQ9" s="21"/>
      <c r="IFR9" s="21"/>
      <c r="IFS9" s="153"/>
      <c r="IFT9" s="197"/>
      <c r="IFU9" s="30"/>
      <c r="IFV9" s="368"/>
      <c r="IFW9" s="30"/>
      <c r="IFX9" s="368"/>
      <c r="IFY9" s="30"/>
      <c r="IFZ9" s="370"/>
      <c r="IGA9" s="30"/>
      <c r="IGB9" s="368"/>
      <c r="IGC9" s="476"/>
      <c r="IGD9" s="30"/>
      <c r="IGE9" s="368"/>
      <c r="IGF9" s="476"/>
      <c r="IGG9" s="21"/>
      <c r="IGH9" s="21"/>
      <c r="IGI9" s="153"/>
      <c r="IGJ9" s="197"/>
      <c r="IGK9" s="30"/>
      <c r="IGL9" s="368"/>
      <c r="IGM9" s="30"/>
      <c r="IGN9" s="368"/>
      <c r="IGO9" s="30"/>
      <c r="IGP9" s="370"/>
      <c r="IGQ9" s="30"/>
      <c r="IGR9" s="368"/>
      <c r="IGS9" s="476"/>
      <c r="IGT9" s="30"/>
      <c r="IGU9" s="368"/>
      <c r="IGV9" s="476"/>
      <c r="IGW9" s="21"/>
      <c r="IGX9" s="21"/>
      <c r="IGY9" s="153"/>
      <c r="IGZ9" s="197"/>
      <c r="IHA9" s="30"/>
      <c r="IHB9" s="368"/>
      <c r="IHC9" s="30"/>
      <c r="IHD9" s="368"/>
      <c r="IHE9" s="30"/>
      <c r="IHF9" s="370"/>
      <c r="IHG9" s="30"/>
      <c r="IHH9" s="368"/>
      <c r="IHI9" s="476"/>
      <c r="IHJ9" s="30"/>
      <c r="IHK9" s="368"/>
      <c r="IHL9" s="476"/>
      <c r="IHM9" s="21"/>
      <c r="IHN9" s="21"/>
      <c r="IHO9" s="153"/>
      <c r="IHP9" s="197"/>
      <c r="IHQ9" s="30"/>
      <c r="IHR9" s="368"/>
      <c r="IHS9" s="30"/>
      <c r="IHT9" s="368"/>
      <c r="IHU9" s="30"/>
      <c r="IHV9" s="370"/>
      <c r="IHW9" s="30"/>
      <c r="IHX9" s="368"/>
      <c r="IHY9" s="476"/>
      <c r="IHZ9" s="30"/>
      <c r="IIA9" s="368"/>
      <c r="IIB9" s="476"/>
      <c r="IIC9" s="21"/>
      <c r="IID9" s="21"/>
      <c r="IIE9" s="153"/>
      <c r="IIF9" s="197"/>
      <c r="IIG9" s="30"/>
      <c r="IIH9" s="368"/>
      <c r="III9" s="30"/>
      <c r="IIJ9" s="368"/>
      <c r="IIK9" s="30"/>
      <c r="IIL9" s="370"/>
      <c r="IIM9" s="30"/>
      <c r="IIN9" s="368"/>
      <c r="IIO9" s="476"/>
      <c r="IIP9" s="30"/>
      <c r="IIQ9" s="368"/>
      <c r="IIR9" s="476"/>
      <c r="IIS9" s="21"/>
      <c r="IIT9" s="21"/>
      <c r="IIU9" s="153"/>
      <c r="IIV9" s="197"/>
      <c r="IIW9" s="30"/>
      <c r="IIX9" s="368"/>
      <c r="IIY9" s="30"/>
      <c r="IIZ9" s="368"/>
      <c r="IJA9" s="30"/>
      <c r="IJB9" s="370"/>
      <c r="IJC9" s="30"/>
      <c r="IJD9" s="368"/>
      <c r="IJE9" s="476"/>
      <c r="IJF9" s="30"/>
      <c r="IJG9" s="368"/>
      <c r="IJH9" s="476"/>
      <c r="IJI9" s="21"/>
      <c r="IJJ9" s="21"/>
      <c r="IJK9" s="153"/>
      <c r="IJL9" s="197"/>
      <c r="IJM9" s="30"/>
      <c r="IJN9" s="368"/>
      <c r="IJO9" s="30"/>
      <c r="IJP9" s="368"/>
      <c r="IJQ9" s="30"/>
      <c r="IJR9" s="370"/>
      <c r="IJS9" s="30"/>
      <c r="IJT9" s="368"/>
      <c r="IJU9" s="476"/>
      <c r="IJV9" s="30"/>
      <c r="IJW9" s="368"/>
      <c r="IJX9" s="476"/>
      <c r="IJY9" s="21"/>
      <c r="IJZ9" s="21"/>
      <c r="IKA9" s="153"/>
      <c r="IKB9" s="197"/>
      <c r="IKC9" s="30"/>
      <c r="IKD9" s="368"/>
      <c r="IKE9" s="30"/>
      <c r="IKF9" s="368"/>
      <c r="IKG9" s="30"/>
      <c r="IKH9" s="370"/>
      <c r="IKI9" s="30"/>
      <c r="IKJ9" s="368"/>
      <c r="IKK9" s="476"/>
      <c r="IKL9" s="30"/>
      <c r="IKM9" s="368"/>
      <c r="IKN9" s="476"/>
      <c r="IKO9" s="21"/>
      <c r="IKP9" s="21"/>
      <c r="IKQ9" s="153"/>
      <c r="IKR9" s="197"/>
      <c r="IKS9" s="30"/>
      <c r="IKT9" s="368"/>
      <c r="IKU9" s="30"/>
      <c r="IKV9" s="368"/>
      <c r="IKW9" s="30"/>
      <c r="IKX9" s="370"/>
      <c r="IKY9" s="30"/>
      <c r="IKZ9" s="368"/>
      <c r="ILA9" s="476"/>
      <c r="ILB9" s="30"/>
      <c r="ILC9" s="368"/>
      <c r="ILD9" s="476"/>
      <c r="ILE9" s="21"/>
      <c r="ILF9" s="21"/>
      <c r="ILG9" s="153"/>
      <c r="ILH9" s="197"/>
      <c r="ILI9" s="30"/>
      <c r="ILJ9" s="368"/>
      <c r="ILK9" s="30"/>
      <c r="ILL9" s="368"/>
      <c r="ILM9" s="30"/>
      <c r="ILN9" s="370"/>
      <c r="ILO9" s="30"/>
      <c r="ILP9" s="368"/>
      <c r="ILQ9" s="476"/>
      <c r="ILR9" s="30"/>
      <c r="ILS9" s="368"/>
      <c r="ILT9" s="476"/>
      <c r="ILU9" s="21"/>
      <c r="ILV9" s="21"/>
      <c r="ILW9" s="153"/>
      <c r="ILX9" s="197"/>
      <c r="ILY9" s="30"/>
      <c r="ILZ9" s="368"/>
      <c r="IMA9" s="30"/>
      <c r="IMB9" s="368"/>
      <c r="IMC9" s="30"/>
      <c r="IMD9" s="370"/>
      <c r="IME9" s="30"/>
      <c r="IMF9" s="368"/>
      <c r="IMG9" s="476"/>
      <c r="IMH9" s="30"/>
      <c r="IMI9" s="368"/>
      <c r="IMJ9" s="476"/>
      <c r="IMK9" s="21"/>
      <c r="IML9" s="21"/>
      <c r="IMM9" s="153"/>
      <c r="IMN9" s="197"/>
      <c r="IMO9" s="30"/>
      <c r="IMP9" s="368"/>
      <c r="IMQ9" s="30"/>
      <c r="IMR9" s="368"/>
      <c r="IMS9" s="30"/>
      <c r="IMT9" s="370"/>
      <c r="IMU9" s="30"/>
      <c r="IMV9" s="368"/>
      <c r="IMW9" s="476"/>
      <c r="IMX9" s="30"/>
      <c r="IMY9" s="368"/>
      <c r="IMZ9" s="476"/>
      <c r="INA9" s="21"/>
      <c r="INB9" s="21"/>
      <c r="INC9" s="153"/>
      <c r="IND9" s="197"/>
      <c r="INE9" s="30"/>
      <c r="INF9" s="368"/>
      <c r="ING9" s="30"/>
      <c r="INH9" s="368"/>
      <c r="INI9" s="30"/>
      <c r="INJ9" s="370"/>
      <c r="INK9" s="30"/>
      <c r="INL9" s="368"/>
      <c r="INM9" s="476"/>
      <c r="INN9" s="30"/>
      <c r="INO9" s="368"/>
      <c r="INP9" s="476"/>
      <c r="INQ9" s="21"/>
      <c r="INR9" s="21"/>
      <c r="INS9" s="153"/>
      <c r="INT9" s="197"/>
      <c r="INU9" s="30"/>
      <c r="INV9" s="368"/>
      <c r="INW9" s="30"/>
      <c r="INX9" s="368"/>
      <c r="INY9" s="30"/>
      <c r="INZ9" s="370"/>
      <c r="IOA9" s="30"/>
      <c r="IOB9" s="368"/>
      <c r="IOC9" s="476"/>
      <c r="IOD9" s="30"/>
      <c r="IOE9" s="368"/>
      <c r="IOF9" s="476"/>
      <c r="IOG9" s="21"/>
      <c r="IOH9" s="21"/>
      <c r="IOI9" s="153"/>
      <c r="IOJ9" s="197"/>
      <c r="IOK9" s="30"/>
      <c r="IOL9" s="368"/>
      <c r="IOM9" s="30"/>
      <c r="ION9" s="368"/>
      <c r="IOO9" s="30"/>
      <c r="IOP9" s="370"/>
      <c r="IOQ9" s="30"/>
      <c r="IOR9" s="368"/>
      <c r="IOS9" s="476"/>
      <c r="IOT9" s="30"/>
      <c r="IOU9" s="368"/>
      <c r="IOV9" s="476"/>
      <c r="IOW9" s="21"/>
      <c r="IOX9" s="21"/>
      <c r="IOY9" s="153"/>
      <c r="IOZ9" s="197"/>
      <c r="IPA9" s="30"/>
      <c r="IPB9" s="368"/>
      <c r="IPC9" s="30"/>
      <c r="IPD9" s="368"/>
      <c r="IPE9" s="30"/>
      <c r="IPF9" s="370"/>
      <c r="IPG9" s="30"/>
      <c r="IPH9" s="368"/>
      <c r="IPI9" s="476"/>
      <c r="IPJ9" s="30"/>
      <c r="IPK9" s="368"/>
      <c r="IPL9" s="476"/>
      <c r="IPM9" s="21"/>
      <c r="IPN9" s="21"/>
      <c r="IPO9" s="153"/>
      <c r="IPP9" s="197"/>
      <c r="IPQ9" s="30"/>
      <c r="IPR9" s="368"/>
      <c r="IPS9" s="30"/>
      <c r="IPT9" s="368"/>
      <c r="IPU9" s="30"/>
      <c r="IPV9" s="370"/>
      <c r="IPW9" s="30"/>
      <c r="IPX9" s="368"/>
      <c r="IPY9" s="476"/>
      <c r="IPZ9" s="30"/>
      <c r="IQA9" s="368"/>
      <c r="IQB9" s="476"/>
      <c r="IQC9" s="21"/>
      <c r="IQD9" s="21"/>
      <c r="IQE9" s="153"/>
      <c r="IQF9" s="197"/>
      <c r="IQG9" s="30"/>
      <c r="IQH9" s="368"/>
      <c r="IQI9" s="30"/>
      <c r="IQJ9" s="368"/>
      <c r="IQK9" s="30"/>
      <c r="IQL9" s="370"/>
      <c r="IQM9" s="30"/>
      <c r="IQN9" s="368"/>
      <c r="IQO9" s="476"/>
      <c r="IQP9" s="30"/>
      <c r="IQQ9" s="368"/>
      <c r="IQR9" s="476"/>
      <c r="IQS9" s="21"/>
      <c r="IQT9" s="21"/>
      <c r="IQU9" s="153"/>
      <c r="IQV9" s="197"/>
      <c r="IQW9" s="30"/>
      <c r="IQX9" s="368"/>
      <c r="IQY9" s="30"/>
      <c r="IQZ9" s="368"/>
      <c r="IRA9" s="30"/>
      <c r="IRB9" s="370"/>
      <c r="IRC9" s="30"/>
      <c r="IRD9" s="368"/>
      <c r="IRE9" s="476"/>
      <c r="IRF9" s="30"/>
      <c r="IRG9" s="368"/>
      <c r="IRH9" s="476"/>
      <c r="IRI9" s="21"/>
      <c r="IRJ9" s="21"/>
      <c r="IRK9" s="153"/>
      <c r="IRL9" s="197"/>
      <c r="IRM9" s="30"/>
      <c r="IRN9" s="368"/>
      <c r="IRO9" s="30"/>
      <c r="IRP9" s="368"/>
      <c r="IRQ9" s="30"/>
      <c r="IRR9" s="370"/>
      <c r="IRS9" s="30"/>
      <c r="IRT9" s="368"/>
      <c r="IRU9" s="476"/>
      <c r="IRV9" s="30"/>
      <c r="IRW9" s="368"/>
      <c r="IRX9" s="476"/>
      <c r="IRY9" s="21"/>
      <c r="IRZ9" s="21"/>
      <c r="ISA9" s="153"/>
      <c r="ISB9" s="197"/>
      <c r="ISC9" s="30"/>
      <c r="ISD9" s="368"/>
      <c r="ISE9" s="30"/>
      <c r="ISF9" s="368"/>
      <c r="ISG9" s="30"/>
      <c r="ISH9" s="370"/>
      <c r="ISI9" s="30"/>
      <c r="ISJ9" s="368"/>
      <c r="ISK9" s="476"/>
      <c r="ISL9" s="30"/>
      <c r="ISM9" s="368"/>
      <c r="ISN9" s="476"/>
      <c r="ISO9" s="21"/>
      <c r="ISP9" s="21"/>
      <c r="ISQ9" s="153"/>
      <c r="ISR9" s="197"/>
      <c r="ISS9" s="30"/>
      <c r="IST9" s="368"/>
      <c r="ISU9" s="30"/>
      <c r="ISV9" s="368"/>
      <c r="ISW9" s="30"/>
      <c r="ISX9" s="370"/>
      <c r="ISY9" s="30"/>
      <c r="ISZ9" s="368"/>
      <c r="ITA9" s="476"/>
      <c r="ITB9" s="30"/>
      <c r="ITC9" s="368"/>
      <c r="ITD9" s="476"/>
      <c r="ITE9" s="21"/>
      <c r="ITF9" s="21"/>
      <c r="ITG9" s="153"/>
      <c r="ITH9" s="197"/>
      <c r="ITI9" s="30"/>
      <c r="ITJ9" s="368"/>
      <c r="ITK9" s="30"/>
      <c r="ITL9" s="368"/>
      <c r="ITM9" s="30"/>
      <c r="ITN9" s="370"/>
      <c r="ITO9" s="30"/>
      <c r="ITP9" s="368"/>
      <c r="ITQ9" s="476"/>
      <c r="ITR9" s="30"/>
      <c r="ITS9" s="368"/>
      <c r="ITT9" s="476"/>
      <c r="ITU9" s="21"/>
      <c r="ITV9" s="21"/>
      <c r="ITW9" s="153"/>
      <c r="ITX9" s="197"/>
      <c r="ITY9" s="30"/>
      <c r="ITZ9" s="368"/>
      <c r="IUA9" s="30"/>
      <c r="IUB9" s="368"/>
      <c r="IUC9" s="30"/>
      <c r="IUD9" s="370"/>
      <c r="IUE9" s="30"/>
      <c r="IUF9" s="368"/>
      <c r="IUG9" s="476"/>
      <c r="IUH9" s="30"/>
      <c r="IUI9" s="368"/>
      <c r="IUJ9" s="476"/>
      <c r="IUK9" s="21"/>
      <c r="IUL9" s="21"/>
      <c r="IUM9" s="153"/>
      <c r="IUN9" s="197"/>
      <c r="IUO9" s="30"/>
      <c r="IUP9" s="368"/>
      <c r="IUQ9" s="30"/>
      <c r="IUR9" s="368"/>
      <c r="IUS9" s="30"/>
      <c r="IUT9" s="370"/>
      <c r="IUU9" s="30"/>
      <c r="IUV9" s="368"/>
      <c r="IUW9" s="476"/>
      <c r="IUX9" s="30"/>
      <c r="IUY9" s="368"/>
      <c r="IUZ9" s="476"/>
      <c r="IVA9" s="21"/>
      <c r="IVB9" s="21"/>
      <c r="IVC9" s="153"/>
      <c r="IVD9" s="197"/>
      <c r="IVE9" s="30"/>
      <c r="IVF9" s="368"/>
      <c r="IVG9" s="30"/>
      <c r="IVH9" s="368"/>
      <c r="IVI9" s="30"/>
      <c r="IVJ9" s="370"/>
      <c r="IVK9" s="30"/>
      <c r="IVL9" s="368"/>
      <c r="IVM9" s="476"/>
      <c r="IVN9" s="30"/>
      <c r="IVO9" s="368"/>
      <c r="IVP9" s="476"/>
      <c r="IVQ9" s="21"/>
      <c r="IVR9" s="21"/>
      <c r="IVS9" s="153"/>
      <c r="IVT9" s="197"/>
      <c r="IVU9" s="30"/>
      <c r="IVV9" s="368"/>
      <c r="IVW9" s="30"/>
      <c r="IVX9" s="368"/>
      <c r="IVY9" s="30"/>
      <c r="IVZ9" s="370"/>
      <c r="IWA9" s="30"/>
      <c r="IWB9" s="368"/>
      <c r="IWC9" s="476"/>
      <c r="IWD9" s="30"/>
      <c r="IWE9" s="368"/>
      <c r="IWF9" s="476"/>
      <c r="IWG9" s="21"/>
      <c r="IWH9" s="21"/>
      <c r="IWI9" s="153"/>
      <c r="IWJ9" s="197"/>
      <c r="IWK9" s="30"/>
      <c r="IWL9" s="368"/>
      <c r="IWM9" s="30"/>
      <c r="IWN9" s="368"/>
      <c r="IWO9" s="30"/>
      <c r="IWP9" s="370"/>
      <c r="IWQ9" s="30"/>
      <c r="IWR9" s="368"/>
      <c r="IWS9" s="476"/>
      <c r="IWT9" s="30"/>
      <c r="IWU9" s="368"/>
      <c r="IWV9" s="476"/>
      <c r="IWW9" s="21"/>
      <c r="IWX9" s="21"/>
      <c r="IWY9" s="153"/>
      <c r="IWZ9" s="197"/>
      <c r="IXA9" s="30"/>
      <c r="IXB9" s="368"/>
      <c r="IXC9" s="30"/>
      <c r="IXD9" s="368"/>
      <c r="IXE9" s="30"/>
      <c r="IXF9" s="370"/>
      <c r="IXG9" s="30"/>
      <c r="IXH9" s="368"/>
      <c r="IXI9" s="476"/>
      <c r="IXJ9" s="30"/>
      <c r="IXK9" s="368"/>
      <c r="IXL9" s="476"/>
      <c r="IXM9" s="21"/>
      <c r="IXN9" s="21"/>
      <c r="IXO9" s="153"/>
      <c r="IXP9" s="197"/>
      <c r="IXQ9" s="30"/>
      <c r="IXR9" s="368"/>
      <c r="IXS9" s="30"/>
      <c r="IXT9" s="368"/>
      <c r="IXU9" s="30"/>
      <c r="IXV9" s="370"/>
      <c r="IXW9" s="30"/>
      <c r="IXX9" s="368"/>
      <c r="IXY9" s="476"/>
      <c r="IXZ9" s="30"/>
      <c r="IYA9" s="368"/>
      <c r="IYB9" s="476"/>
      <c r="IYC9" s="21"/>
      <c r="IYD9" s="21"/>
      <c r="IYE9" s="153"/>
      <c r="IYF9" s="197"/>
      <c r="IYG9" s="30"/>
      <c r="IYH9" s="368"/>
      <c r="IYI9" s="30"/>
      <c r="IYJ9" s="368"/>
      <c r="IYK9" s="30"/>
      <c r="IYL9" s="370"/>
      <c r="IYM9" s="30"/>
      <c r="IYN9" s="368"/>
      <c r="IYO9" s="476"/>
      <c r="IYP9" s="30"/>
      <c r="IYQ9" s="368"/>
      <c r="IYR9" s="476"/>
      <c r="IYS9" s="21"/>
      <c r="IYT9" s="21"/>
      <c r="IYU9" s="153"/>
      <c r="IYV9" s="197"/>
      <c r="IYW9" s="30"/>
      <c r="IYX9" s="368"/>
      <c r="IYY9" s="30"/>
      <c r="IYZ9" s="368"/>
      <c r="IZA9" s="30"/>
      <c r="IZB9" s="370"/>
      <c r="IZC9" s="30"/>
      <c r="IZD9" s="368"/>
      <c r="IZE9" s="476"/>
      <c r="IZF9" s="30"/>
      <c r="IZG9" s="368"/>
      <c r="IZH9" s="476"/>
      <c r="IZI9" s="21"/>
      <c r="IZJ9" s="21"/>
      <c r="IZK9" s="153"/>
      <c r="IZL9" s="197"/>
      <c r="IZM9" s="30"/>
      <c r="IZN9" s="368"/>
      <c r="IZO9" s="30"/>
      <c r="IZP9" s="368"/>
      <c r="IZQ9" s="30"/>
      <c r="IZR9" s="370"/>
      <c r="IZS9" s="30"/>
      <c r="IZT9" s="368"/>
      <c r="IZU9" s="476"/>
      <c r="IZV9" s="30"/>
      <c r="IZW9" s="368"/>
      <c r="IZX9" s="476"/>
      <c r="IZY9" s="21"/>
      <c r="IZZ9" s="21"/>
      <c r="JAA9" s="153"/>
      <c r="JAB9" s="197"/>
      <c r="JAC9" s="30"/>
      <c r="JAD9" s="368"/>
      <c r="JAE9" s="30"/>
      <c r="JAF9" s="368"/>
      <c r="JAG9" s="30"/>
      <c r="JAH9" s="370"/>
      <c r="JAI9" s="30"/>
      <c r="JAJ9" s="368"/>
      <c r="JAK9" s="476"/>
      <c r="JAL9" s="30"/>
      <c r="JAM9" s="368"/>
      <c r="JAN9" s="476"/>
      <c r="JAO9" s="21"/>
      <c r="JAP9" s="21"/>
      <c r="JAQ9" s="153"/>
      <c r="JAR9" s="197"/>
      <c r="JAS9" s="30"/>
      <c r="JAT9" s="368"/>
      <c r="JAU9" s="30"/>
      <c r="JAV9" s="368"/>
      <c r="JAW9" s="30"/>
      <c r="JAX9" s="370"/>
      <c r="JAY9" s="30"/>
      <c r="JAZ9" s="368"/>
      <c r="JBA9" s="476"/>
      <c r="JBB9" s="30"/>
      <c r="JBC9" s="368"/>
      <c r="JBD9" s="476"/>
      <c r="JBE9" s="21"/>
      <c r="JBF9" s="21"/>
      <c r="JBG9" s="153"/>
      <c r="JBH9" s="197"/>
      <c r="JBI9" s="30"/>
      <c r="JBJ9" s="368"/>
      <c r="JBK9" s="30"/>
      <c r="JBL9" s="368"/>
      <c r="JBM9" s="30"/>
      <c r="JBN9" s="370"/>
      <c r="JBO9" s="30"/>
      <c r="JBP9" s="368"/>
      <c r="JBQ9" s="476"/>
      <c r="JBR9" s="30"/>
      <c r="JBS9" s="368"/>
      <c r="JBT9" s="476"/>
      <c r="JBU9" s="21"/>
      <c r="JBV9" s="21"/>
      <c r="JBW9" s="153"/>
      <c r="JBX9" s="197"/>
      <c r="JBY9" s="30"/>
      <c r="JBZ9" s="368"/>
      <c r="JCA9" s="30"/>
      <c r="JCB9" s="368"/>
      <c r="JCC9" s="30"/>
      <c r="JCD9" s="370"/>
      <c r="JCE9" s="30"/>
      <c r="JCF9" s="368"/>
      <c r="JCG9" s="476"/>
      <c r="JCH9" s="30"/>
      <c r="JCI9" s="368"/>
      <c r="JCJ9" s="476"/>
      <c r="JCK9" s="21"/>
      <c r="JCL9" s="21"/>
      <c r="JCM9" s="153"/>
      <c r="JCN9" s="197"/>
      <c r="JCO9" s="30"/>
      <c r="JCP9" s="368"/>
      <c r="JCQ9" s="30"/>
      <c r="JCR9" s="368"/>
      <c r="JCS9" s="30"/>
      <c r="JCT9" s="370"/>
      <c r="JCU9" s="30"/>
      <c r="JCV9" s="368"/>
      <c r="JCW9" s="476"/>
      <c r="JCX9" s="30"/>
      <c r="JCY9" s="368"/>
      <c r="JCZ9" s="476"/>
      <c r="JDA9" s="21"/>
      <c r="JDB9" s="21"/>
      <c r="JDC9" s="153"/>
      <c r="JDD9" s="197"/>
      <c r="JDE9" s="30"/>
      <c r="JDF9" s="368"/>
      <c r="JDG9" s="30"/>
      <c r="JDH9" s="368"/>
      <c r="JDI9" s="30"/>
      <c r="JDJ9" s="370"/>
      <c r="JDK9" s="30"/>
      <c r="JDL9" s="368"/>
      <c r="JDM9" s="476"/>
      <c r="JDN9" s="30"/>
      <c r="JDO9" s="368"/>
      <c r="JDP9" s="476"/>
      <c r="JDQ9" s="21"/>
      <c r="JDR9" s="21"/>
      <c r="JDS9" s="153"/>
      <c r="JDT9" s="197"/>
      <c r="JDU9" s="30"/>
      <c r="JDV9" s="368"/>
      <c r="JDW9" s="30"/>
      <c r="JDX9" s="368"/>
      <c r="JDY9" s="30"/>
      <c r="JDZ9" s="370"/>
      <c r="JEA9" s="30"/>
      <c r="JEB9" s="368"/>
      <c r="JEC9" s="476"/>
      <c r="JED9" s="30"/>
      <c r="JEE9" s="368"/>
      <c r="JEF9" s="476"/>
      <c r="JEG9" s="21"/>
      <c r="JEH9" s="21"/>
      <c r="JEI9" s="153"/>
      <c r="JEJ9" s="197"/>
      <c r="JEK9" s="30"/>
      <c r="JEL9" s="368"/>
      <c r="JEM9" s="30"/>
      <c r="JEN9" s="368"/>
      <c r="JEO9" s="30"/>
      <c r="JEP9" s="370"/>
      <c r="JEQ9" s="30"/>
      <c r="JER9" s="368"/>
      <c r="JES9" s="476"/>
      <c r="JET9" s="30"/>
      <c r="JEU9" s="368"/>
      <c r="JEV9" s="476"/>
      <c r="JEW9" s="21"/>
      <c r="JEX9" s="21"/>
      <c r="JEY9" s="153"/>
      <c r="JEZ9" s="197"/>
      <c r="JFA9" s="30"/>
      <c r="JFB9" s="368"/>
      <c r="JFC9" s="30"/>
      <c r="JFD9" s="368"/>
      <c r="JFE9" s="30"/>
      <c r="JFF9" s="370"/>
      <c r="JFG9" s="30"/>
      <c r="JFH9" s="368"/>
      <c r="JFI9" s="476"/>
      <c r="JFJ9" s="30"/>
      <c r="JFK9" s="368"/>
      <c r="JFL9" s="476"/>
      <c r="JFM9" s="21"/>
      <c r="JFN9" s="21"/>
      <c r="JFO9" s="153"/>
      <c r="JFP9" s="197"/>
      <c r="JFQ9" s="30"/>
      <c r="JFR9" s="368"/>
      <c r="JFS9" s="30"/>
      <c r="JFT9" s="368"/>
      <c r="JFU9" s="30"/>
      <c r="JFV9" s="370"/>
      <c r="JFW9" s="30"/>
      <c r="JFX9" s="368"/>
      <c r="JFY9" s="476"/>
      <c r="JFZ9" s="30"/>
      <c r="JGA9" s="368"/>
      <c r="JGB9" s="476"/>
      <c r="JGC9" s="21"/>
      <c r="JGD9" s="21"/>
      <c r="JGE9" s="153"/>
      <c r="JGF9" s="197"/>
      <c r="JGG9" s="30"/>
      <c r="JGH9" s="368"/>
      <c r="JGI9" s="30"/>
      <c r="JGJ9" s="368"/>
      <c r="JGK9" s="30"/>
      <c r="JGL9" s="370"/>
      <c r="JGM9" s="30"/>
      <c r="JGN9" s="368"/>
      <c r="JGO9" s="476"/>
      <c r="JGP9" s="30"/>
      <c r="JGQ9" s="368"/>
      <c r="JGR9" s="476"/>
      <c r="JGS9" s="21"/>
      <c r="JGT9" s="21"/>
      <c r="JGU9" s="153"/>
      <c r="JGV9" s="197"/>
      <c r="JGW9" s="30"/>
      <c r="JGX9" s="368"/>
      <c r="JGY9" s="30"/>
      <c r="JGZ9" s="368"/>
      <c r="JHA9" s="30"/>
      <c r="JHB9" s="370"/>
      <c r="JHC9" s="30"/>
      <c r="JHD9" s="368"/>
      <c r="JHE9" s="476"/>
      <c r="JHF9" s="30"/>
      <c r="JHG9" s="368"/>
      <c r="JHH9" s="476"/>
      <c r="JHI9" s="21"/>
      <c r="JHJ9" s="21"/>
      <c r="JHK9" s="153"/>
      <c r="JHL9" s="197"/>
      <c r="JHM9" s="30"/>
      <c r="JHN9" s="368"/>
      <c r="JHO9" s="30"/>
      <c r="JHP9" s="368"/>
      <c r="JHQ9" s="30"/>
      <c r="JHR9" s="370"/>
      <c r="JHS9" s="30"/>
      <c r="JHT9" s="368"/>
      <c r="JHU9" s="476"/>
      <c r="JHV9" s="30"/>
      <c r="JHW9" s="368"/>
      <c r="JHX9" s="476"/>
      <c r="JHY9" s="21"/>
      <c r="JHZ9" s="21"/>
      <c r="JIA9" s="153"/>
      <c r="JIB9" s="197"/>
      <c r="JIC9" s="30"/>
      <c r="JID9" s="368"/>
      <c r="JIE9" s="30"/>
      <c r="JIF9" s="368"/>
      <c r="JIG9" s="30"/>
      <c r="JIH9" s="370"/>
      <c r="JII9" s="30"/>
      <c r="JIJ9" s="368"/>
      <c r="JIK9" s="476"/>
      <c r="JIL9" s="30"/>
      <c r="JIM9" s="368"/>
      <c r="JIN9" s="476"/>
      <c r="JIO9" s="21"/>
      <c r="JIP9" s="21"/>
      <c r="JIQ9" s="153"/>
      <c r="JIR9" s="197"/>
      <c r="JIS9" s="30"/>
      <c r="JIT9" s="368"/>
      <c r="JIU9" s="30"/>
      <c r="JIV9" s="368"/>
      <c r="JIW9" s="30"/>
      <c r="JIX9" s="370"/>
      <c r="JIY9" s="30"/>
      <c r="JIZ9" s="368"/>
      <c r="JJA9" s="476"/>
      <c r="JJB9" s="30"/>
      <c r="JJC9" s="368"/>
      <c r="JJD9" s="476"/>
      <c r="JJE9" s="21"/>
      <c r="JJF9" s="21"/>
      <c r="JJG9" s="153"/>
      <c r="JJH9" s="197"/>
      <c r="JJI9" s="30"/>
      <c r="JJJ9" s="368"/>
      <c r="JJK9" s="30"/>
      <c r="JJL9" s="368"/>
      <c r="JJM9" s="30"/>
      <c r="JJN9" s="370"/>
      <c r="JJO9" s="30"/>
      <c r="JJP9" s="368"/>
      <c r="JJQ9" s="476"/>
      <c r="JJR9" s="30"/>
      <c r="JJS9" s="368"/>
      <c r="JJT9" s="476"/>
      <c r="JJU9" s="21"/>
      <c r="JJV9" s="21"/>
      <c r="JJW9" s="153"/>
      <c r="JJX9" s="197"/>
      <c r="JJY9" s="30"/>
      <c r="JJZ9" s="368"/>
      <c r="JKA9" s="30"/>
      <c r="JKB9" s="368"/>
      <c r="JKC9" s="30"/>
      <c r="JKD9" s="370"/>
      <c r="JKE9" s="30"/>
      <c r="JKF9" s="368"/>
      <c r="JKG9" s="476"/>
      <c r="JKH9" s="30"/>
      <c r="JKI9" s="368"/>
      <c r="JKJ9" s="476"/>
      <c r="JKK9" s="21"/>
      <c r="JKL9" s="21"/>
      <c r="JKM9" s="153"/>
      <c r="JKN9" s="197"/>
      <c r="JKO9" s="30"/>
      <c r="JKP9" s="368"/>
      <c r="JKQ9" s="30"/>
      <c r="JKR9" s="368"/>
      <c r="JKS9" s="30"/>
      <c r="JKT9" s="370"/>
      <c r="JKU9" s="30"/>
      <c r="JKV9" s="368"/>
      <c r="JKW9" s="476"/>
      <c r="JKX9" s="30"/>
      <c r="JKY9" s="368"/>
      <c r="JKZ9" s="476"/>
      <c r="JLA9" s="21"/>
      <c r="JLB9" s="21"/>
      <c r="JLC9" s="153"/>
      <c r="JLD9" s="197"/>
      <c r="JLE9" s="30"/>
      <c r="JLF9" s="368"/>
      <c r="JLG9" s="30"/>
      <c r="JLH9" s="368"/>
      <c r="JLI9" s="30"/>
      <c r="JLJ9" s="370"/>
      <c r="JLK9" s="30"/>
      <c r="JLL9" s="368"/>
      <c r="JLM9" s="476"/>
      <c r="JLN9" s="30"/>
      <c r="JLO9" s="368"/>
      <c r="JLP9" s="476"/>
      <c r="JLQ9" s="21"/>
      <c r="JLR9" s="21"/>
      <c r="JLS9" s="153"/>
      <c r="JLT9" s="197"/>
      <c r="JLU9" s="30"/>
      <c r="JLV9" s="368"/>
      <c r="JLW9" s="30"/>
      <c r="JLX9" s="368"/>
      <c r="JLY9" s="30"/>
      <c r="JLZ9" s="370"/>
      <c r="JMA9" s="30"/>
      <c r="JMB9" s="368"/>
      <c r="JMC9" s="476"/>
      <c r="JMD9" s="30"/>
      <c r="JME9" s="368"/>
      <c r="JMF9" s="476"/>
      <c r="JMG9" s="21"/>
      <c r="JMH9" s="21"/>
      <c r="JMI9" s="153"/>
      <c r="JMJ9" s="197"/>
      <c r="JMK9" s="30"/>
      <c r="JML9" s="368"/>
      <c r="JMM9" s="30"/>
      <c r="JMN9" s="368"/>
      <c r="JMO9" s="30"/>
      <c r="JMP9" s="370"/>
      <c r="JMQ9" s="30"/>
      <c r="JMR9" s="368"/>
      <c r="JMS9" s="476"/>
      <c r="JMT9" s="30"/>
      <c r="JMU9" s="368"/>
      <c r="JMV9" s="476"/>
      <c r="JMW9" s="21"/>
      <c r="JMX9" s="21"/>
      <c r="JMY9" s="153"/>
      <c r="JMZ9" s="197"/>
      <c r="JNA9" s="30"/>
      <c r="JNB9" s="368"/>
      <c r="JNC9" s="30"/>
      <c r="JND9" s="368"/>
      <c r="JNE9" s="30"/>
      <c r="JNF9" s="370"/>
      <c r="JNG9" s="30"/>
      <c r="JNH9" s="368"/>
      <c r="JNI9" s="476"/>
      <c r="JNJ9" s="30"/>
      <c r="JNK9" s="368"/>
      <c r="JNL9" s="476"/>
      <c r="JNM9" s="21"/>
      <c r="JNN9" s="21"/>
      <c r="JNO9" s="153"/>
      <c r="JNP9" s="197"/>
      <c r="JNQ9" s="30"/>
      <c r="JNR9" s="368"/>
      <c r="JNS9" s="30"/>
      <c r="JNT9" s="368"/>
      <c r="JNU9" s="30"/>
      <c r="JNV9" s="370"/>
      <c r="JNW9" s="30"/>
      <c r="JNX9" s="368"/>
      <c r="JNY9" s="476"/>
      <c r="JNZ9" s="30"/>
      <c r="JOA9" s="368"/>
      <c r="JOB9" s="476"/>
      <c r="JOC9" s="21"/>
      <c r="JOD9" s="21"/>
      <c r="JOE9" s="153"/>
      <c r="JOF9" s="197"/>
      <c r="JOG9" s="30"/>
      <c r="JOH9" s="368"/>
      <c r="JOI9" s="30"/>
      <c r="JOJ9" s="368"/>
      <c r="JOK9" s="30"/>
      <c r="JOL9" s="370"/>
      <c r="JOM9" s="30"/>
      <c r="JON9" s="368"/>
      <c r="JOO9" s="476"/>
      <c r="JOP9" s="30"/>
      <c r="JOQ9" s="368"/>
      <c r="JOR9" s="476"/>
      <c r="JOS9" s="21"/>
      <c r="JOT9" s="21"/>
      <c r="JOU9" s="153"/>
      <c r="JOV9" s="197"/>
      <c r="JOW9" s="30"/>
      <c r="JOX9" s="368"/>
      <c r="JOY9" s="30"/>
      <c r="JOZ9" s="368"/>
      <c r="JPA9" s="30"/>
      <c r="JPB9" s="370"/>
      <c r="JPC9" s="30"/>
      <c r="JPD9" s="368"/>
      <c r="JPE9" s="476"/>
      <c r="JPF9" s="30"/>
      <c r="JPG9" s="368"/>
      <c r="JPH9" s="476"/>
      <c r="JPI9" s="21"/>
      <c r="JPJ9" s="21"/>
      <c r="JPK9" s="153"/>
      <c r="JPL9" s="197"/>
      <c r="JPM9" s="30"/>
      <c r="JPN9" s="368"/>
      <c r="JPO9" s="30"/>
      <c r="JPP9" s="368"/>
      <c r="JPQ9" s="30"/>
      <c r="JPR9" s="370"/>
      <c r="JPS9" s="30"/>
      <c r="JPT9" s="368"/>
      <c r="JPU9" s="476"/>
      <c r="JPV9" s="30"/>
      <c r="JPW9" s="368"/>
      <c r="JPX9" s="476"/>
      <c r="JPY9" s="21"/>
      <c r="JPZ9" s="21"/>
      <c r="JQA9" s="153"/>
      <c r="JQB9" s="197"/>
      <c r="JQC9" s="30"/>
      <c r="JQD9" s="368"/>
      <c r="JQE9" s="30"/>
      <c r="JQF9" s="368"/>
      <c r="JQG9" s="30"/>
      <c r="JQH9" s="370"/>
      <c r="JQI9" s="30"/>
      <c r="JQJ9" s="368"/>
      <c r="JQK9" s="476"/>
      <c r="JQL9" s="30"/>
      <c r="JQM9" s="368"/>
      <c r="JQN9" s="476"/>
      <c r="JQO9" s="21"/>
      <c r="JQP9" s="21"/>
      <c r="JQQ9" s="153"/>
      <c r="JQR9" s="197"/>
      <c r="JQS9" s="30"/>
      <c r="JQT9" s="368"/>
      <c r="JQU9" s="30"/>
      <c r="JQV9" s="368"/>
      <c r="JQW9" s="30"/>
      <c r="JQX9" s="370"/>
      <c r="JQY9" s="30"/>
      <c r="JQZ9" s="368"/>
      <c r="JRA9" s="476"/>
      <c r="JRB9" s="30"/>
      <c r="JRC9" s="368"/>
      <c r="JRD9" s="476"/>
      <c r="JRE9" s="21"/>
      <c r="JRF9" s="21"/>
      <c r="JRG9" s="153"/>
      <c r="JRH9" s="197"/>
      <c r="JRI9" s="30"/>
      <c r="JRJ9" s="368"/>
      <c r="JRK9" s="30"/>
      <c r="JRL9" s="368"/>
      <c r="JRM9" s="30"/>
      <c r="JRN9" s="370"/>
      <c r="JRO9" s="30"/>
      <c r="JRP9" s="368"/>
      <c r="JRQ9" s="476"/>
      <c r="JRR9" s="30"/>
      <c r="JRS9" s="368"/>
      <c r="JRT9" s="476"/>
      <c r="JRU9" s="21"/>
      <c r="JRV9" s="21"/>
      <c r="JRW9" s="153"/>
      <c r="JRX9" s="197"/>
      <c r="JRY9" s="30"/>
      <c r="JRZ9" s="368"/>
      <c r="JSA9" s="30"/>
      <c r="JSB9" s="368"/>
      <c r="JSC9" s="30"/>
      <c r="JSD9" s="370"/>
      <c r="JSE9" s="30"/>
      <c r="JSF9" s="368"/>
      <c r="JSG9" s="476"/>
      <c r="JSH9" s="30"/>
      <c r="JSI9" s="368"/>
      <c r="JSJ9" s="476"/>
      <c r="JSK9" s="21"/>
      <c r="JSL9" s="21"/>
      <c r="JSM9" s="153"/>
      <c r="JSN9" s="197"/>
      <c r="JSO9" s="30"/>
      <c r="JSP9" s="368"/>
      <c r="JSQ9" s="30"/>
      <c r="JSR9" s="368"/>
      <c r="JSS9" s="30"/>
      <c r="JST9" s="370"/>
      <c r="JSU9" s="30"/>
      <c r="JSV9" s="368"/>
      <c r="JSW9" s="476"/>
      <c r="JSX9" s="30"/>
      <c r="JSY9" s="368"/>
      <c r="JSZ9" s="476"/>
      <c r="JTA9" s="21"/>
      <c r="JTB9" s="21"/>
      <c r="JTC9" s="153"/>
      <c r="JTD9" s="197"/>
      <c r="JTE9" s="30"/>
      <c r="JTF9" s="368"/>
      <c r="JTG9" s="30"/>
      <c r="JTH9" s="368"/>
      <c r="JTI9" s="30"/>
      <c r="JTJ9" s="370"/>
      <c r="JTK9" s="30"/>
      <c r="JTL9" s="368"/>
      <c r="JTM9" s="476"/>
      <c r="JTN9" s="30"/>
      <c r="JTO9" s="368"/>
      <c r="JTP9" s="476"/>
      <c r="JTQ9" s="21"/>
      <c r="JTR9" s="21"/>
      <c r="JTS9" s="153"/>
      <c r="JTT9" s="197"/>
      <c r="JTU9" s="30"/>
      <c r="JTV9" s="368"/>
      <c r="JTW9" s="30"/>
      <c r="JTX9" s="368"/>
      <c r="JTY9" s="30"/>
      <c r="JTZ9" s="370"/>
      <c r="JUA9" s="30"/>
      <c r="JUB9" s="368"/>
      <c r="JUC9" s="476"/>
      <c r="JUD9" s="30"/>
      <c r="JUE9" s="368"/>
      <c r="JUF9" s="476"/>
      <c r="JUG9" s="21"/>
      <c r="JUH9" s="21"/>
      <c r="JUI9" s="153"/>
      <c r="JUJ9" s="197"/>
      <c r="JUK9" s="30"/>
      <c r="JUL9" s="368"/>
      <c r="JUM9" s="30"/>
      <c r="JUN9" s="368"/>
      <c r="JUO9" s="30"/>
      <c r="JUP9" s="370"/>
      <c r="JUQ9" s="30"/>
      <c r="JUR9" s="368"/>
      <c r="JUS9" s="476"/>
      <c r="JUT9" s="30"/>
      <c r="JUU9" s="368"/>
      <c r="JUV9" s="476"/>
      <c r="JUW9" s="21"/>
      <c r="JUX9" s="21"/>
      <c r="JUY9" s="153"/>
      <c r="JUZ9" s="197"/>
      <c r="JVA9" s="30"/>
      <c r="JVB9" s="368"/>
      <c r="JVC9" s="30"/>
      <c r="JVD9" s="368"/>
      <c r="JVE9" s="30"/>
      <c r="JVF9" s="370"/>
      <c r="JVG9" s="30"/>
      <c r="JVH9" s="368"/>
      <c r="JVI9" s="476"/>
      <c r="JVJ9" s="30"/>
      <c r="JVK9" s="368"/>
      <c r="JVL9" s="476"/>
      <c r="JVM9" s="21"/>
      <c r="JVN9" s="21"/>
      <c r="JVO9" s="153"/>
      <c r="JVP9" s="197"/>
      <c r="JVQ9" s="30"/>
      <c r="JVR9" s="368"/>
      <c r="JVS9" s="30"/>
      <c r="JVT9" s="368"/>
      <c r="JVU9" s="30"/>
      <c r="JVV9" s="370"/>
      <c r="JVW9" s="30"/>
      <c r="JVX9" s="368"/>
      <c r="JVY9" s="476"/>
      <c r="JVZ9" s="30"/>
      <c r="JWA9" s="368"/>
      <c r="JWB9" s="476"/>
      <c r="JWC9" s="21"/>
      <c r="JWD9" s="21"/>
      <c r="JWE9" s="153"/>
      <c r="JWF9" s="197"/>
      <c r="JWG9" s="30"/>
      <c r="JWH9" s="368"/>
      <c r="JWI9" s="30"/>
      <c r="JWJ9" s="368"/>
      <c r="JWK9" s="30"/>
      <c r="JWL9" s="370"/>
      <c r="JWM9" s="30"/>
      <c r="JWN9" s="368"/>
      <c r="JWO9" s="476"/>
      <c r="JWP9" s="30"/>
      <c r="JWQ9" s="368"/>
      <c r="JWR9" s="476"/>
      <c r="JWS9" s="21"/>
      <c r="JWT9" s="21"/>
      <c r="JWU9" s="153"/>
      <c r="JWV9" s="197"/>
      <c r="JWW9" s="30"/>
      <c r="JWX9" s="368"/>
      <c r="JWY9" s="30"/>
      <c r="JWZ9" s="368"/>
      <c r="JXA9" s="30"/>
      <c r="JXB9" s="370"/>
      <c r="JXC9" s="30"/>
      <c r="JXD9" s="368"/>
      <c r="JXE9" s="476"/>
      <c r="JXF9" s="30"/>
      <c r="JXG9" s="368"/>
      <c r="JXH9" s="476"/>
      <c r="JXI9" s="21"/>
      <c r="JXJ9" s="21"/>
      <c r="JXK9" s="153"/>
      <c r="JXL9" s="197"/>
      <c r="JXM9" s="30"/>
      <c r="JXN9" s="368"/>
      <c r="JXO9" s="30"/>
      <c r="JXP9" s="368"/>
      <c r="JXQ9" s="30"/>
      <c r="JXR9" s="370"/>
      <c r="JXS9" s="30"/>
      <c r="JXT9" s="368"/>
      <c r="JXU9" s="476"/>
      <c r="JXV9" s="30"/>
      <c r="JXW9" s="368"/>
      <c r="JXX9" s="476"/>
      <c r="JXY9" s="21"/>
      <c r="JXZ9" s="21"/>
      <c r="JYA9" s="153"/>
      <c r="JYB9" s="197"/>
      <c r="JYC9" s="30"/>
      <c r="JYD9" s="368"/>
      <c r="JYE9" s="30"/>
      <c r="JYF9" s="368"/>
      <c r="JYG9" s="30"/>
      <c r="JYH9" s="370"/>
      <c r="JYI9" s="30"/>
      <c r="JYJ9" s="368"/>
      <c r="JYK9" s="476"/>
      <c r="JYL9" s="30"/>
      <c r="JYM9" s="368"/>
      <c r="JYN9" s="476"/>
      <c r="JYO9" s="21"/>
      <c r="JYP9" s="21"/>
      <c r="JYQ9" s="153"/>
      <c r="JYR9" s="197"/>
      <c r="JYS9" s="30"/>
      <c r="JYT9" s="368"/>
      <c r="JYU9" s="30"/>
      <c r="JYV9" s="368"/>
      <c r="JYW9" s="30"/>
      <c r="JYX9" s="370"/>
      <c r="JYY9" s="30"/>
      <c r="JYZ9" s="368"/>
      <c r="JZA9" s="476"/>
      <c r="JZB9" s="30"/>
      <c r="JZC9" s="368"/>
      <c r="JZD9" s="476"/>
      <c r="JZE9" s="21"/>
      <c r="JZF9" s="21"/>
      <c r="JZG9" s="153"/>
      <c r="JZH9" s="197"/>
      <c r="JZI9" s="30"/>
      <c r="JZJ9" s="368"/>
      <c r="JZK9" s="30"/>
      <c r="JZL9" s="368"/>
      <c r="JZM9" s="30"/>
      <c r="JZN9" s="370"/>
      <c r="JZO9" s="30"/>
      <c r="JZP9" s="368"/>
      <c r="JZQ9" s="476"/>
      <c r="JZR9" s="30"/>
      <c r="JZS9" s="368"/>
      <c r="JZT9" s="476"/>
      <c r="JZU9" s="21"/>
      <c r="JZV9" s="21"/>
      <c r="JZW9" s="153"/>
      <c r="JZX9" s="197"/>
      <c r="JZY9" s="30"/>
      <c r="JZZ9" s="368"/>
      <c r="KAA9" s="30"/>
      <c r="KAB9" s="368"/>
      <c r="KAC9" s="30"/>
      <c r="KAD9" s="370"/>
      <c r="KAE9" s="30"/>
      <c r="KAF9" s="368"/>
      <c r="KAG9" s="476"/>
      <c r="KAH9" s="30"/>
      <c r="KAI9" s="368"/>
      <c r="KAJ9" s="476"/>
      <c r="KAK9" s="21"/>
      <c r="KAL9" s="21"/>
      <c r="KAM9" s="153"/>
      <c r="KAN9" s="197"/>
      <c r="KAO9" s="30"/>
      <c r="KAP9" s="368"/>
      <c r="KAQ9" s="30"/>
      <c r="KAR9" s="368"/>
      <c r="KAS9" s="30"/>
      <c r="KAT9" s="370"/>
      <c r="KAU9" s="30"/>
      <c r="KAV9" s="368"/>
      <c r="KAW9" s="476"/>
      <c r="KAX9" s="30"/>
      <c r="KAY9" s="368"/>
      <c r="KAZ9" s="476"/>
      <c r="KBA9" s="21"/>
      <c r="KBB9" s="21"/>
      <c r="KBC9" s="153"/>
      <c r="KBD9" s="197"/>
      <c r="KBE9" s="30"/>
      <c r="KBF9" s="368"/>
      <c r="KBG9" s="30"/>
      <c r="KBH9" s="368"/>
      <c r="KBI9" s="30"/>
      <c r="KBJ9" s="370"/>
      <c r="KBK9" s="30"/>
      <c r="KBL9" s="368"/>
      <c r="KBM9" s="476"/>
      <c r="KBN9" s="30"/>
      <c r="KBO9" s="368"/>
      <c r="KBP9" s="476"/>
      <c r="KBQ9" s="21"/>
      <c r="KBR9" s="21"/>
      <c r="KBS9" s="153"/>
      <c r="KBT9" s="197"/>
      <c r="KBU9" s="30"/>
      <c r="KBV9" s="368"/>
      <c r="KBW9" s="30"/>
      <c r="KBX9" s="368"/>
      <c r="KBY9" s="30"/>
      <c r="KBZ9" s="370"/>
      <c r="KCA9" s="30"/>
      <c r="KCB9" s="368"/>
      <c r="KCC9" s="476"/>
      <c r="KCD9" s="30"/>
      <c r="KCE9" s="368"/>
      <c r="KCF9" s="476"/>
      <c r="KCG9" s="21"/>
      <c r="KCH9" s="21"/>
      <c r="KCI9" s="153"/>
      <c r="KCJ9" s="197"/>
      <c r="KCK9" s="30"/>
      <c r="KCL9" s="368"/>
      <c r="KCM9" s="30"/>
      <c r="KCN9" s="368"/>
      <c r="KCO9" s="30"/>
      <c r="KCP9" s="370"/>
      <c r="KCQ9" s="30"/>
      <c r="KCR9" s="368"/>
      <c r="KCS9" s="476"/>
      <c r="KCT9" s="30"/>
      <c r="KCU9" s="368"/>
      <c r="KCV9" s="476"/>
      <c r="KCW9" s="21"/>
      <c r="KCX9" s="21"/>
      <c r="KCY9" s="153"/>
      <c r="KCZ9" s="197"/>
      <c r="KDA9" s="30"/>
      <c r="KDB9" s="368"/>
      <c r="KDC9" s="30"/>
      <c r="KDD9" s="368"/>
      <c r="KDE9" s="30"/>
      <c r="KDF9" s="370"/>
      <c r="KDG9" s="30"/>
      <c r="KDH9" s="368"/>
      <c r="KDI9" s="476"/>
      <c r="KDJ9" s="30"/>
      <c r="KDK9" s="368"/>
      <c r="KDL9" s="476"/>
      <c r="KDM9" s="21"/>
      <c r="KDN9" s="21"/>
      <c r="KDO9" s="153"/>
      <c r="KDP9" s="197"/>
      <c r="KDQ9" s="30"/>
      <c r="KDR9" s="368"/>
      <c r="KDS9" s="30"/>
      <c r="KDT9" s="368"/>
      <c r="KDU9" s="30"/>
      <c r="KDV9" s="370"/>
      <c r="KDW9" s="30"/>
      <c r="KDX9" s="368"/>
      <c r="KDY9" s="476"/>
      <c r="KDZ9" s="30"/>
      <c r="KEA9" s="368"/>
      <c r="KEB9" s="476"/>
      <c r="KEC9" s="21"/>
      <c r="KED9" s="21"/>
      <c r="KEE9" s="153"/>
      <c r="KEF9" s="197"/>
      <c r="KEG9" s="30"/>
      <c r="KEH9" s="368"/>
      <c r="KEI9" s="30"/>
      <c r="KEJ9" s="368"/>
      <c r="KEK9" s="30"/>
      <c r="KEL9" s="370"/>
      <c r="KEM9" s="30"/>
      <c r="KEN9" s="368"/>
      <c r="KEO9" s="476"/>
      <c r="KEP9" s="30"/>
      <c r="KEQ9" s="368"/>
      <c r="KER9" s="476"/>
      <c r="KES9" s="21"/>
      <c r="KET9" s="21"/>
      <c r="KEU9" s="153"/>
      <c r="KEV9" s="197"/>
      <c r="KEW9" s="30"/>
      <c r="KEX9" s="368"/>
      <c r="KEY9" s="30"/>
      <c r="KEZ9" s="368"/>
      <c r="KFA9" s="30"/>
      <c r="KFB9" s="370"/>
      <c r="KFC9" s="30"/>
      <c r="KFD9" s="368"/>
      <c r="KFE9" s="476"/>
      <c r="KFF9" s="30"/>
      <c r="KFG9" s="368"/>
      <c r="KFH9" s="476"/>
      <c r="KFI9" s="21"/>
      <c r="KFJ9" s="21"/>
      <c r="KFK9" s="153"/>
      <c r="KFL9" s="197"/>
      <c r="KFM9" s="30"/>
      <c r="KFN9" s="368"/>
      <c r="KFO9" s="30"/>
      <c r="KFP9" s="368"/>
      <c r="KFQ9" s="30"/>
      <c r="KFR9" s="370"/>
      <c r="KFS9" s="30"/>
      <c r="KFT9" s="368"/>
      <c r="KFU9" s="476"/>
      <c r="KFV9" s="30"/>
      <c r="KFW9" s="368"/>
      <c r="KFX9" s="476"/>
      <c r="KFY9" s="21"/>
      <c r="KFZ9" s="21"/>
      <c r="KGA9" s="153"/>
      <c r="KGB9" s="197"/>
      <c r="KGC9" s="30"/>
      <c r="KGD9" s="368"/>
      <c r="KGE9" s="30"/>
      <c r="KGF9" s="368"/>
      <c r="KGG9" s="30"/>
      <c r="KGH9" s="370"/>
      <c r="KGI9" s="30"/>
      <c r="KGJ9" s="368"/>
      <c r="KGK9" s="476"/>
      <c r="KGL9" s="30"/>
      <c r="KGM9" s="368"/>
      <c r="KGN9" s="476"/>
      <c r="KGO9" s="21"/>
      <c r="KGP9" s="21"/>
      <c r="KGQ9" s="153"/>
      <c r="KGR9" s="197"/>
      <c r="KGS9" s="30"/>
      <c r="KGT9" s="368"/>
      <c r="KGU9" s="30"/>
      <c r="KGV9" s="368"/>
      <c r="KGW9" s="30"/>
      <c r="KGX9" s="370"/>
      <c r="KGY9" s="30"/>
      <c r="KGZ9" s="368"/>
      <c r="KHA9" s="476"/>
      <c r="KHB9" s="30"/>
      <c r="KHC9" s="368"/>
      <c r="KHD9" s="476"/>
      <c r="KHE9" s="21"/>
      <c r="KHF9" s="21"/>
      <c r="KHG9" s="153"/>
      <c r="KHH9" s="197"/>
      <c r="KHI9" s="30"/>
      <c r="KHJ9" s="368"/>
      <c r="KHK9" s="30"/>
      <c r="KHL9" s="368"/>
      <c r="KHM9" s="30"/>
      <c r="KHN9" s="370"/>
      <c r="KHO9" s="30"/>
      <c r="KHP9" s="368"/>
      <c r="KHQ9" s="476"/>
      <c r="KHR9" s="30"/>
      <c r="KHS9" s="368"/>
      <c r="KHT9" s="476"/>
      <c r="KHU9" s="21"/>
      <c r="KHV9" s="21"/>
      <c r="KHW9" s="153"/>
      <c r="KHX9" s="197"/>
      <c r="KHY9" s="30"/>
      <c r="KHZ9" s="368"/>
      <c r="KIA9" s="30"/>
      <c r="KIB9" s="368"/>
      <c r="KIC9" s="30"/>
      <c r="KID9" s="370"/>
      <c r="KIE9" s="30"/>
      <c r="KIF9" s="368"/>
      <c r="KIG9" s="476"/>
      <c r="KIH9" s="30"/>
      <c r="KII9" s="368"/>
      <c r="KIJ9" s="476"/>
      <c r="KIK9" s="21"/>
      <c r="KIL9" s="21"/>
      <c r="KIM9" s="153"/>
      <c r="KIN9" s="197"/>
      <c r="KIO9" s="30"/>
      <c r="KIP9" s="368"/>
      <c r="KIQ9" s="30"/>
      <c r="KIR9" s="368"/>
      <c r="KIS9" s="30"/>
      <c r="KIT9" s="370"/>
      <c r="KIU9" s="30"/>
      <c r="KIV9" s="368"/>
      <c r="KIW9" s="476"/>
      <c r="KIX9" s="30"/>
      <c r="KIY9" s="368"/>
      <c r="KIZ9" s="476"/>
      <c r="KJA9" s="21"/>
      <c r="KJB9" s="21"/>
      <c r="KJC9" s="153"/>
      <c r="KJD9" s="197"/>
      <c r="KJE9" s="30"/>
      <c r="KJF9" s="368"/>
      <c r="KJG9" s="30"/>
      <c r="KJH9" s="368"/>
      <c r="KJI9" s="30"/>
      <c r="KJJ9" s="370"/>
      <c r="KJK9" s="30"/>
      <c r="KJL9" s="368"/>
      <c r="KJM9" s="476"/>
      <c r="KJN9" s="30"/>
      <c r="KJO9" s="368"/>
      <c r="KJP9" s="476"/>
      <c r="KJQ9" s="21"/>
      <c r="KJR9" s="21"/>
      <c r="KJS9" s="153"/>
      <c r="KJT9" s="197"/>
      <c r="KJU9" s="30"/>
      <c r="KJV9" s="368"/>
      <c r="KJW9" s="30"/>
      <c r="KJX9" s="368"/>
      <c r="KJY9" s="30"/>
      <c r="KJZ9" s="370"/>
      <c r="KKA9" s="30"/>
      <c r="KKB9" s="368"/>
      <c r="KKC9" s="476"/>
      <c r="KKD9" s="30"/>
      <c r="KKE9" s="368"/>
      <c r="KKF9" s="476"/>
      <c r="KKG9" s="21"/>
      <c r="KKH9" s="21"/>
      <c r="KKI9" s="153"/>
      <c r="KKJ9" s="197"/>
      <c r="KKK9" s="30"/>
      <c r="KKL9" s="368"/>
      <c r="KKM9" s="30"/>
      <c r="KKN9" s="368"/>
      <c r="KKO9" s="30"/>
      <c r="KKP9" s="370"/>
      <c r="KKQ9" s="30"/>
      <c r="KKR9" s="368"/>
      <c r="KKS9" s="476"/>
      <c r="KKT9" s="30"/>
      <c r="KKU9" s="368"/>
      <c r="KKV9" s="476"/>
      <c r="KKW9" s="21"/>
      <c r="KKX9" s="21"/>
      <c r="KKY9" s="153"/>
      <c r="KKZ9" s="197"/>
      <c r="KLA9" s="30"/>
      <c r="KLB9" s="368"/>
      <c r="KLC9" s="30"/>
      <c r="KLD9" s="368"/>
      <c r="KLE9" s="30"/>
      <c r="KLF9" s="370"/>
      <c r="KLG9" s="30"/>
      <c r="KLH9" s="368"/>
      <c r="KLI9" s="476"/>
      <c r="KLJ9" s="30"/>
      <c r="KLK9" s="368"/>
      <c r="KLL9" s="476"/>
      <c r="KLM9" s="21"/>
      <c r="KLN9" s="21"/>
      <c r="KLO9" s="153"/>
      <c r="KLP9" s="197"/>
      <c r="KLQ9" s="30"/>
      <c r="KLR9" s="368"/>
      <c r="KLS9" s="30"/>
      <c r="KLT9" s="368"/>
      <c r="KLU9" s="30"/>
      <c r="KLV9" s="370"/>
      <c r="KLW9" s="30"/>
      <c r="KLX9" s="368"/>
      <c r="KLY9" s="476"/>
      <c r="KLZ9" s="30"/>
      <c r="KMA9" s="368"/>
      <c r="KMB9" s="476"/>
      <c r="KMC9" s="21"/>
      <c r="KMD9" s="21"/>
      <c r="KME9" s="153"/>
      <c r="KMF9" s="197"/>
      <c r="KMG9" s="30"/>
      <c r="KMH9" s="368"/>
      <c r="KMI9" s="30"/>
      <c r="KMJ9" s="368"/>
      <c r="KMK9" s="30"/>
      <c r="KML9" s="370"/>
      <c r="KMM9" s="30"/>
      <c r="KMN9" s="368"/>
      <c r="KMO9" s="476"/>
      <c r="KMP9" s="30"/>
      <c r="KMQ9" s="368"/>
      <c r="KMR9" s="476"/>
      <c r="KMS9" s="21"/>
      <c r="KMT9" s="21"/>
      <c r="KMU9" s="153"/>
      <c r="KMV9" s="197"/>
      <c r="KMW9" s="30"/>
      <c r="KMX9" s="368"/>
      <c r="KMY9" s="30"/>
      <c r="KMZ9" s="368"/>
      <c r="KNA9" s="30"/>
      <c r="KNB9" s="370"/>
      <c r="KNC9" s="30"/>
      <c r="KND9" s="368"/>
      <c r="KNE9" s="476"/>
      <c r="KNF9" s="30"/>
      <c r="KNG9" s="368"/>
      <c r="KNH9" s="476"/>
      <c r="KNI9" s="21"/>
      <c r="KNJ9" s="21"/>
      <c r="KNK9" s="153"/>
      <c r="KNL9" s="197"/>
      <c r="KNM9" s="30"/>
      <c r="KNN9" s="368"/>
      <c r="KNO9" s="30"/>
      <c r="KNP9" s="368"/>
      <c r="KNQ9" s="30"/>
      <c r="KNR9" s="370"/>
      <c r="KNS9" s="30"/>
      <c r="KNT9" s="368"/>
      <c r="KNU9" s="476"/>
      <c r="KNV9" s="30"/>
      <c r="KNW9" s="368"/>
      <c r="KNX9" s="476"/>
      <c r="KNY9" s="21"/>
      <c r="KNZ9" s="21"/>
      <c r="KOA9" s="153"/>
      <c r="KOB9" s="197"/>
      <c r="KOC9" s="30"/>
      <c r="KOD9" s="368"/>
      <c r="KOE9" s="30"/>
      <c r="KOF9" s="368"/>
      <c r="KOG9" s="30"/>
      <c r="KOH9" s="370"/>
      <c r="KOI9" s="30"/>
      <c r="KOJ9" s="368"/>
      <c r="KOK9" s="476"/>
      <c r="KOL9" s="30"/>
      <c r="KOM9" s="368"/>
      <c r="KON9" s="476"/>
      <c r="KOO9" s="21"/>
      <c r="KOP9" s="21"/>
      <c r="KOQ9" s="153"/>
      <c r="KOR9" s="197"/>
      <c r="KOS9" s="30"/>
      <c r="KOT9" s="368"/>
      <c r="KOU9" s="30"/>
      <c r="KOV9" s="368"/>
      <c r="KOW9" s="30"/>
      <c r="KOX9" s="370"/>
      <c r="KOY9" s="30"/>
      <c r="KOZ9" s="368"/>
      <c r="KPA9" s="476"/>
      <c r="KPB9" s="30"/>
      <c r="KPC9" s="368"/>
      <c r="KPD9" s="476"/>
      <c r="KPE9" s="21"/>
      <c r="KPF9" s="21"/>
      <c r="KPG9" s="153"/>
      <c r="KPH9" s="197"/>
      <c r="KPI9" s="30"/>
      <c r="KPJ9" s="368"/>
      <c r="KPK9" s="30"/>
      <c r="KPL9" s="368"/>
      <c r="KPM9" s="30"/>
      <c r="KPN9" s="370"/>
      <c r="KPO9" s="30"/>
      <c r="KPP9" s="368"/>
      <c r="KPQ9" s="476"/>
      <c r="KPR9" s="30"/>
      <c r="KPS9" s="368"/>
      <c r="KPT9" s="476"/>
      <c r="KPU9" s="21"/>
      <c r="KPV9" s="21"/>
      <c r="KPW9" s="153"/>
      <c r="KPX9" s="197"/>
      <c r="KPY9" s="30"/>
      <c r="KPZ9" s="368"/>
      <c r="KQA9" s="30"/>
      <c r="KQB9" s="368"/>
      <c r="KQC9" s="30"/>
      <c r="KQD9" s="370"/>
      <c r="KQE9" s="30"/>
      <c r="KQF9" s="368"/>
      <c r="KQG9" s="476"/>
      <c r="KQH9" s="30"/>
      <c r="KQI9" s="368"/>
      <c r="KQJ9" s="476"/>
      <c r="KQK9" s="21"/>
      <c r="KQL9" s="21"/>
      <c r="KQM9" s="153"/>
      <c r="KQN9" s="197"/>
      <c r="KQO9" s="30"/>
      <c r="KQP9" s="368"/>
      <c r="KQQ9" s="30"/>
      <c r="KQR9" s="368"/>
      <c r="KQS9" s="30"/>
      <c r="KQT9" s="370"/>
      <c r="KQU9" s="30"/>
      <c r="KQV9" s="368"/>
      <c r="KQW9" s="476"/>
      <c r="KQX9" s="30"/>
      <c r="KQY9" s="368"/>
      <c r="KQZ9" s="476"/>
      <c r="KRA9" s="21"/>
      <c r="KRB9" s="21"/>
      <c r="KRC9" s="153"/>
      <c r="KRD9" s="197"/>
      <c r="KRE9" s="30"/>
      <c r="KRF9" s="368"/>
      <c r="KRG9" s="30"/>
      <c r="KRH9" s="368"/>
      <c r="KRI9" s="30"/>
      <c r="KRJ9" s="370"/>
      <c r="KRK9" s="30"/>
      <c r="KRL9" s="368"/>
      <c r="KRM9" s="476"/>
      <c r="KRN9" s="30"/>
      <c r="KRO9" s="368"/>
      <c r="KRP9" s="476"/>
      <c r="KRQ9" s="21"/>
      <c r="KRR9" s="21"/>
      <c r="KRS9" s="153"/>
      <c r="KRT9" s="197"/>
      <c r="KRU9" s="30"/>
      <c r="KRV9" s="368"/>
      <c r="KRW9" s="30"/>
      <c r="KRX9" s="368"/>
      <c r="KRY9" s="30"/>
      <c r="KRZ9" s="370"/>
      <c r="KSA9" s="30"/>
      <c r="KSB9" s="368"/>
      <c r="KSC9" s="476"/>
      <c r="KSD9" s="30"/>
      <c r="KSE9" s="368"/>
      <c r="KSF9" s="476"/>
      <c r="KSG9" s="21"/>
      <c r="KSH9" s="21"/>
      <c r="KSI9" s="153"/>
      <c r="KSJ9" s="197"/>
      <c r="KSK9" s="30"/>
      <c r="KSL9" s="368"/>
      <c r="KSM9" s="30"/>
      <c r="KSN9" s="368"/>
      <c r="KSO9" s="30"/>
      <c r="KSP9" s="370"/>
      <c r="KSQ9" s="30"/>
      <c r="KSR9" s="368"/>
      <c r="KSS9" s="476"/>
      <c r="KST9" s="30"/>
      <c r="KSU9" s="368"/>
      <c r="KSV9" s="476"/>
      <c r="KSW9" s="21"/>
      <c r="KSX9" s="21"/>
      <c r="KSY9" s="153"/>
      <c r="KSZ9" s="197"/>
      <c r="KTA9" s="30"/>
      <c r="KTB9" s="368"/>
      <c r="KTC9" s="30"/>
      <c r="KTD9" s="368"/>
      <c r="KTE9" s="30"/>
      <c r="KTF9" s="370"/>
      <c r="KTG9" s="30"/>
      <c r="KTH9" s="368"/>
      <c r="KTI9" s="476"/>
      <c r="KTJ9" s="30"/>
      <c r="KTK9" s="368"/>
      <c r="KTL9" s="476"/>
      <c r="KTM9" s="21"/>
      <c r="KTN9" s="21"/>
      <c r="KTO9" s="153"/>
      <c r="KTP9" s="197"/>
      <c r="KTQ9" s="30"/>
      <c r="KTR9" s="368"/>
      <c r="KTS9" s="30"/>
      <c r="KTT9" s="368"/>
      <c r="KTU9" s="30"/>
      <c r="KTV9" s="370"/>
      <c r="KTW9" s="30"/>
      <c r="KTX9" s="368"/>
      <c r="KTY9" s="476"/>
      <c r="KTZ9" s="30"/>
      <c r="KUA9" s="368"/>
      <c r="KUB9" s="476"/>
      <c r="KUC9" s="21"/>
      <c r="KUD9" s="21"/>
      <c r="KUE9" s="153"/>
      <c r="KUF9" s="197"/>
      <c r="KUG9" s="30"/>
      <c r="KUH9" s="368"/>
      <c r="KUI9" s="30"/>
      <c r="KUJ9" s="368"/>
      <c r="KUK9" s="30"/>
      <c r="KUL9" s="370"/>
      <c r="KUM9" s="30"/>
      <c r="KUN9" s="368"/>
      <c r="KUO9" s="476"/>
      <c r="KUP9" s="30"/>
      <c r="KUQ9" s="368"/>
      <c r="KUR9" s="476"/>
      <c r="KUS9" s="21"/>
      <c r="KUT9" s="21"/>
      <c r="KUU9" s="153"/>
      <c r="KUV9" s="197"/>
      <c r="KUW9" s="30"/>
      <c r="KUX9" s="368"/>
      <c r="KUY9" s="30"/>
      <c r="KUZ9" s="368"/>
      <c r="KVA9" s="30"/>
      <c r="KVB9" s="370"/>
      <c r="KVC9" s="30"/>
      <c r="KVD9" s="368"/>
      <c r="KVE9" s="476"/>
      <c r="KVF9" s="30"/>
      <c r="KVG9" s="368"/>
      <c r="KVH9" s="476"/>
      <c r="KVI9" s="21"/>
      <c r="KVJ9" s="21"/>
      <c r="KVK9" s="153"/>
      <c r="KVL9" s="197"/>
      <c r="KVM9" s="30"/>
      <c r="KVN9" s="368"/>
      <c r="KVO9" s="30"/>
      <c r="KVP9" s="368"/>
      <c r="KVQ9" s="30"/>
      <c r="KVR9" s="370"/>
      <c r="KVS9" s="30"/>
      <c r="KVT9" s="368"/>
      <c r="KVU9" s="476"/>
      <c r="KVV9" s="30"/>
      <c r="KVW9" s="368"/>
      <c r="KVX9" s="476"/>
      <c r="KVY9" s="21"/>
      <c r="KVZ9" s="21"/>
      <c r="KWA9" s="153"/>
      <c r="KWB9" s="197"/>
      <c r="KWC9" s="30"/>
      <c r="KWD9" s="368"/>
      <c r="KWE9" s="30"/>
      <c r="KWF9" s="368"/>
      <c r="KWG9" s="30"/>
      <c r="KWH9" s="370"/>
      <c r="KWI9" s="30"/>
      <c r="KWJ9" s="368"/>
      <c r="KWK9" s="476"/>
      <c r="KWL9" s="30"/>
      <c r="KWM9" s="368"/>
      <c r="KWN9" s="476"/>
      <c r="KWO9" s="21"/>
      <c r="KWP9" s="21"/>
      <c r="KWQ9" s="153"/>
      <c r="KWR9" s="197"/>
      <c r="KWS9" s="30"/>
      <c r="KWT9" s="368"/>
      <c r="KWU9" s="30"/>
      <c r="KWV9" s="368"/>
      <c r="KWW9" s="30"/>
      <c r="KWX9" s="370"/>
      <c r="KWY9" s="30"/>
      <c r="KWZ9" s="368"/>
      <c r="KXA9" s="476"/>
      <c r="KXB9" s="30"/>
      <c r="KXC9" s="368"/>
      <c r="KXD9" s="476"/>
      <c r="KXE9" s="21"/>
      <c r="KXF9" s="21"/>
      <c r="KXG9" s="153"/>
      <c r="KXH9" s="197"/>
      <c r="KXI9" s="30"/>
      <c r="KXJ9" s="368"/>
      <c r="KXK9" s="30"/>
      <c r="KXL9" s="368"/>
      <c r="KXM9" s="30"/>
      <c r="KXN9" s="370"/>
      <c r="KXO9" s="30"/>
      <c r="KXP9" s="368"/>
      <c r="KXQ9" s="476"/>
      <c r="KXR9" s="30"/>
      <c r="KXS9" s="368"/>
      <c r="KXT9" s="476"/>
      <c r="KXU9" s="21"/>
      <c r="KXV9" s="21"/>
      <c r="KXW9" s="153"/>
      <c r="KXX9" s="197"/>
      <c r="KXY9" s="30"/>
      <c r="KXZ9" s="368"/>
      <c r="KYA9" s="30"/>
      <c r="KYB9" s="368"/>
      <c r="KYC9" s="30"/>
      <c r="KYD9" s="370"/>
      <c r="KYE9" s="30"/>
      <c r="KYF9" s="368"/>
      <c r="KYG9" s="476"/>
      <c r="KYH9" s="30"/>
      <c r="KYI9" s="368"/>
      <c r="KYJ9" s="476"/>
      <c r="KYK9" s="21"/>
      <c r="KYL9" s="21"/>
      <c r="KYM9" s="153"/>
      <c r="KYN9" s="197"/>
      <c r="KYO9" s="30"/>
      <c r="KYP9" s="368"/>
      <c r="KYQ9" s="30"/>
      <c r="KYR9" s="368"/>
      <c r="KYS9" s="30"/>
      <c r="KYT9" s="370"/>
      <c r="KYU9" s="30"/>
      <c r="KYV9" s="368"/>
      <c r="KYW9" s="476"/>
      <c r="KYX9" s="30"/>
      <c r="KYY9" s="368"/>
      <c r="KYZ9" s="476"/>
      <c r="KZA9" s="21"/>
      <c r="KZB9" s="21"/>
      <c r="KZC9" s="153"/>
      <c r="KZD9" s="197"/>
      <c r="KZE9" s="30"/>
      <c r="KZF9" s="368"/>
      <c r="KZG9" s="30"/>
      <c r="KZH9" s="368"/>
      <c r="KZI9" s="30"/>
      <c r="KZJ9" s="370"/>
      <c r="KZK9" s="30"/>
      <c r="KZL9" s="368"/>
      <c r="KZM9" s="476"/>
      <c r="KZN9" s="30"/>
      <c r="KZO9" s="368"/>
      <c r="KZP9" s="476"/>
      <c r="KZQ9" s="21"/>
      <c r="KZR9" s="21"/>
      <c r="KZS9" s="153"/>
      <c r="KZT9" s="197"/>
      <c r="KZU9" s="30"/>
      <c r="KZV9" s="368"/>
      <c r="KZW9" s="30"/>
      <c r="KZX9" s="368"/>
      <c r="KZY9" s="30"/>
      <c r="KZZ9" s="370"/>
      <c r="LAA9" s="30"/>
      <c r="LAB9" s="368"/>
      <c r="LAC9" s="476"/>
      <c r="LAD9" s="30"/>
      <c r="LAE9" s="368"/>
      <c r="LAF9" s="476"/>
      <c r="LAG9" s="21"/>
      <c r="LAH9" s="21"/>
      <c r="LAI9" s="153"/>
      <c r="LAJ9" s="197"/>
      <c r="LAK9" s="30"/>
      <c r="LAL9" s="368"/>
      <c r="LAM9" s="30"/>
      <c r="LAN9" s="368"/>
      <c r="LAO9" s="30"/>
      <c r="LAP9" s="370"/>
      <c r="LAQ9" s="30"/>
      <c r="LAR9" s="368"/>
      <c r="LAS9" s="476"/>
      <c r="LAT9" s="30"/>
      <c r="LAU9" s="368"/>
      <c r="LAV9" s="476"/>
      <c r="LAW9" s="21"/>
      <c r="LAX9" s="21"/>
      <c r="LAY9" s="153"/>
      <c r="LAZ9" s="197"/>
      <c r="LBA9" s="30"/>
      <c r="LBB9" s="368"/>
      <c r="LBC9" s="30"/>
      <c r="LBD9" s="368"/>
      <c r="LBE9" s="30"/>
      <c r="LBF9" s="370"/>
      <c r="LBG9" s="30"/>
      <c r="LBH9" s="368"/>
      <c r="LBI9" s="476"/>
      <c r="LBJ9" s="30"/>
      <c r="LBK9" s="368"/>
      <c r="LBL9" s="476"/>
      <c r="LBM9" s="21"/>
      <c r="LBN9" s="21"/>
      <c r="LBO9" s="153"/>
      <c r="LBP9" s="197"/>
      <c r="LBQ9" s="30"/>
      <c r="LBR9" s="368"/>
      <c r="LBS9" s="30"/>
      <c r="LBT9" s="368"/>
      <c r="LBU9" s="30"/>
      <c r="LBV9" s="370"/>
      <c r="LBW9" s="30"/>
      <c r="LBX9" s="368"/>
      <c r="LBY9" s="476"/>
      <c r="LBZ9" s="30"/>
      <c r="LCA9" s="368"/>
      <c r="LCB9" s="476"/>
      <c r="LCC9" s="21"/>
      <c r="LCD9" s="21"/>
      <c r="LCE9" s="153"/>
      <c r="LCF9" s="197"/>
      <c r="LCG9" s="30"/>
      <c r="LCH9" s="368"/>
      <c r="LCI9" s="30"/>
      <c r="LCJ9" s="368"/>
      <c r="LCK9" s="30"/>
      <c r="LCL9" s="370"/>
      <c r="LCM9" s="30"/>
      <c r="LCN9" s="368"/>
      <c r="LCO9" s="476"/>
      <c r="LCP9" s="30"/>
      <c r="LCQ9" s="368"/>
      <c r="LCR9" s="476"/>
      <c r="LCS9" s="21"/>
      <c r="LCT9" s="21"/>
      <c r="LCU9" s="153"/>
      <c r="LCV9" s="197"/>
      <c r="LCW9" s="30"/>
      <c r="LCX9" s="368"/>
      <c r="LCY9" s="30"/>
      <c r="LCZ9" s="368"/>
      <c r="LDA9" s="30"/>
      <c r="LDB9" s="370"/>
      <c r="LDC9" s="30"/>
      <c r="LDD9" s="368"/>
      <c r="LDE9" s="476"/>
      <c r="LDF9" s="30"/>
      <c r="LDG9" s="368"/>
      <c r="LDH9" s="476"/>
      <c r="LDI9" s="21"/>
      <c r="LDJ9" s="21"/>
      <c r="LDK9" s="153"/>
      <c r="LDL9" s="197"/>
      <c r="LDM9" s="30"/>
      <c r="LDN9" s="368"/>
      <c r="LDO9" s="30"/>
      <c r="LDP9" s="368"/>
      <c r="LDQ9" s="30"/>
      <c r="LDR9" s="370"/>
      <c r="LDS9" s="30"/>
      <c r="LDT9" s="368"/>
      <c r="LDU9" s="476"/>
      <c r="LDV9" s="30"/>
      <c r="LDW9" s="368"/>
      <c r="LDX9" s="476"/>
      <c r="LDY9" s="21"/>
      <c r="LDZ9" s="21"/>
      <c r="LEA9" s="153"/>
      <c r="LEB9" s="197"/>
      <c r="LEC9" s="30"/>
      <c r="LED9" s="368"/>
      <c r="LEE9" s="30"/>
      <c r="LEF9" s="368"/>
      <c r="LEG9" s="30"/>
      <c r="LEH9" s="370"/>
      <c r="LEI9" s="30"/>
      <c r="LEJ9" s="368"/>
      <c r="LEK9" s="476"/>
      <c r="LEL9" s="30"/>
      <c r="LEM9" s="368"/>
      <c r="LEN9" s="476"/>
      <c r="LEO9" s="21"/>
      <c r="LEP9" s="21"/>
      <c r="LEQ9" s="153"/>
      <c r="LER9" s="197"/>
      <c r="LES9" s="30"/>
      <c r="LET9" s="368"/>
      <c r="LEU9" s="30"/>
      <c r="LEV9" s="368"/>
      <c r="LEW9" s="30"/>
      <c r="LEX9" s="370"/>
      <c r="LEY9" s="30"/>
      <c r="LEZ9" s="368"/>
      <c r="LFA9" s="476"/>
      <c r="LFB9" s="30"/>
      <c r="LFC9" s="368"/>
      <c r="LFD9" s="476"/>
      <c r="LFE9" s="21"/>
      <c r="LFF9" s="21"/>
      <c r="LFG9" s="153"/>
      <c r="LFH9" s="197"/>
      <c r="LFI9" s="30"/>
      <c r="LFJ9" s="368"/>
      <c r="LFK9" s="30"/>
      <c r="LFL9" s="368"/>
      <c r="LFM9" s="30"/>
      <c r="LFN9" s="370"/>
      <c r="LFO9" s="30"/>
      <c r="LFP9" s="368"/>
      <c r="LFQ9" s="476"/>
      <c r="LFR9" s="30"/>
      <c r="LFS9" s="368"/>
      <c r="LFT9" s="476"/>
      <c r="LFU9" s="21"/>
      <c r="LFV9" s="21"/>
      <c r="LFW9" s="153"/>
      <c r="LFX9" s="197"/>
      <c r="LFY9" s="30"/>
      <c r="LFZ9" s="368"/>
      <c r="LGA9" s="30"/>
      <c r="LGB9" s="368"/>
      <c r="LGC9" s="30"/>
      <c r="LGD9" s="370"/>
      <c r="LGE9" s="30"/>
      <c r="LGF9" s="368"/>
      <c r="LGG9" s="476"/>
      <c r="LGH9" s="30"/>
      <c r="LGI9" s="368"/>
      <c r="LGJ9" s="476"/>
      <c r="LGK9" s="21"/>
      <c r="LGL9" s="21"/>
      <c r="LGM9" s="153"/>
      <c r="LGN9" s="197"/>
      <c r="LGO9" s="30"/>
      <c r="LGP9" s="368"/>
      <c r="LGQ9" s="30"/>
      <c r="LGR9" s="368"/>
      <c r="LGS9" s="30"/>
      <c r="LGT9" s="370"/>
      <c r="LGU9" s="30"/>
      <c r="LGV9" s="368"/>
      <c r="LGW9" s="476"/>
      <c r="LGX9" s="30"/>
      <c r="LGY9" s="368"/>
      <c r="LGZ9" s="476"/>
      <c r="LHA9" s="21"/>
      <c r="LHB9" s="21"/>
      <c r="LHC9" s="153"/>
      <c r="LHD9" s="197"/>
      <c r="LHE9" s="30"/>
      <c r="LHF9" s="368"/>
      <c r="LHG9" s="30"/>
      <c r="LHH9" s="368"/>
      <c r="LHI9" s="30"/>
      <c r="LHJ9" s="370"/>
      <c r="LHK9" s="30"/>
      <c r="LHL9" s="368"/>
      <c r="LHM9" s="476"/>
      <c r="LHN9" s="30"/>
      <c r="LHO9" s="368"/>
      <c r="LHP9" s="476"/>
      <c r="LHQ9" s="21"/>
      <c r="LHR9" s="21"/>
      <c r="LHS9" s="153"/>
      <c r="LHT9" s="197"/>
      <c r="LHU9" s="30"/>
      <c r="LHV9" s="368"/>
      <c r="LHW9" s="30"/>
      <c r="LHX9" s="368"/>
      <c r="LHY9" s="30"/>
      <c r="LHZ9" s="370"/>
      <c r="LIA9" s="30"/>
      <c r="LIB9" s="368"/>
      <c r="LIC9" s="476"/>
      <c r="LID9" s="30"/>
      <c r="LIE9" s="368"/>
      <c r="LIF9" s="476"/>
      <c r="LIG9" s="21"/>
      <c r="LIH9" s="21"/>
      <c r="LII9" s="153"/>
      <c r="LIJ9" s="197"/>
      <c r="LIK9" s="30"/>
      <c r="LIL9" s="368"/>
      <c r="LIM9" s="30"/>
      <c r="LIN9" s="368"/>
      <c r="LIO9" s="30"/>
      <c r="LIP9" s="370"/>
      <c r="LIQ9" s="30"/>
      <c r="LIR9" s="368"/>
      <c r="LIS9" s="476"/>
      <c r="LIT9" s="30"/>
      <c r="LIU9" s="368"/>
      <c r="LIV9" s="476"/>
      <c r="LIW9" s="21"/>
      <c r="LIX9" s="21"/>
      <c r="LIY9" s="153"/>
      <c r="LIZ9" s="197"/>
      <c r="LJA9" s="30"/>
      <c r="LJB9" s="368"/>
      <c r="LJC9" s="30"/>
      <c r="LJD9" s="368"/>
      <c r="LJE9" s="30"/>
      <c r="LJF9" s="370"/>
      <c r="LJG9" s="30"/>
      <c r="LJH9" s="368"/>
      <c r="LJI9" s="476"/>
      <c r="LJJ9" s="30"/>
      <c r="LJK9" s="368"/>
      <c r="LJL9" s="476"/>
      <c r="LJM9" s="21"/>
      <c r="LJN9" s="21"/>
      <c r="LJO9" s="153"/>
      <c r="LJP9" s="197"/>
      <c r="LJQ9" s="30"/>
      <c r="LJR9" s="368"/>
      <c r="LJS9" s="30"/>
      <c r="LJT9" s="368"/>
      <c r="LJU9" s="30"/>
      <c r="LJV9" s="370"/>
      <c r="LJW9" s="30"/>
      <c r="LJX9" s="368"/>
      <c r="LJY9" s="476"/>
      <c r="LJZ9" s="30"/>
      <c r="LKA9" s="368"/>
      <c r="LKB9" s="476"/>
      <c r="LKC9" s="21"/>
      <c r="LKD9" s="21"/>
      <c r="LKE9" s="153"/>
      <c r="LKF9" s="197"/>
      <c r="LKG9" s="30"/>
      <c r="LKH9" s="368"/>
      <c r="LKI9" s="30"/>
      <c r="LKJ9" s="368"/>
      <c r="LKK9" s="30"/>
      <c r="LKL9" s="370"/>
      <c r="LKM9" s="30"/>
      <c r="LKN9" s="368"/>
      <c r="LKO9" s="476"/>
      <c r="LKP9" s="30"/>
      <c r="LKQ9" s="368"/>
      <c r="LKR9" s="476"/>
      <c r="LKS9" s="21"/>
      <c r="LKT9" s="21"/>
      <c r="LKU9" s="153"/>
      <c r="LKV9" s="197"/>
      <c r="LKW9" s="30"/>
      <c r="LKX9" s="368"/>
      <c r="LKY9" s="30"/>
      <c r="LKZ9" s="368"/>
      <c r="LLA9" s="30"/>
      <c r="LLB9" s="370"/>
      <c r="LLC9" s="30"/>
      <c r="LLD9" s="368"/>
      <c r="LLE9" s="476"/>
      <c r="LLF9" s="30"/>
      <c r="LLG9" s="368"/>
      <c r="LLH9" s="476"/>
      <c r="LLI9" s="21"/>
      <c r="LLJ9" s="21"/>
      <c r="LLK9" s="153"/>
      <c r="LLL9" s="197"/>
      <c r="LLM9" s="30"/>
      <c r="LLN9" s="368"/>
      <c r="LLO9" s="30"/>
      <c r="LLP9" s="368"/>
      <c r="LLQ9" s="30"/>
      <c r="LLR9" s="370"/>
      <c r="LLS9" s="30"/>
      <c r="LLT9" s="368"/>
      <c r="LLU9" s="476"/>
      <c r="LLV9" s="30"/>
      <c r="LLW9" s="368"/>
      <c r="LLX9" s="476"/>
      <c r="LLY9" s="21"/>
      <c r="LLZ9" s="21"/>
      <c r="LMA9" s="153"/>
      <c r="LMB9" s="197"/>
      <c r="LMC9" s="30"/>
      <c r="LMD9" s="368"/>
      <c r="LME9" s="30"/>
      <c r="LMF9" s="368"/>
      <c r="LMG9" s="30"/>
      <c r="LMH9" s="370"/>
      <c r="LMI9" s="30"/>
      <c r="LMJ9" s="368"/>
      <c r="LMK9" s="476"/>
      <c r="LML9" s="30"/>
      <c r="LMM9" s="368"/>
      <c r="LMN9" s="476"/>
      <c r="LMO9" s="21"/>
      <c r="LMP9" s="21"/>
      <c r="LMQ9" s="153"/>
      <c r="LMR9" s="197"/>
      <c r="LMS9" s="30"/>
      <c r="LMT9" s="368"/>
      <c r="LMU9" s="30"/>
      <c r="LMV9" s="368"/>
      <c r="LMW9" s="30"/>
      <c r="LMX9" s="370"/>
      <c r="LMY9" s="30"/>
      <c r="LMZ9" s="368"/>
      <c r="LNA9" s="476"/>
      <c r="LNB9" s="30"/>
      <c r="LNC9" s="368"/>
      <c r="LND9" s="476"/>
      <c r="LNE9" s="21"/>
      <c r="LNF9" s="21"/>
      <c r="LNG9" s="153"/>
      <c r="LNH9" s="197"/>
      <c r="LNI9" s="30"/>
      <c r="LNJ9" s="368"/>
      <c r="LNK9" s="30"/>
      <c r="LNL9" s="368"/>
      <c r="LNM9" s="30"/>
      <c r="LNN9" s="370"/>
      <c r="LNO9" s="30"/>
      <c r="LNP9" s="368"/>
      <c r="LNQ9" s="476"/>
      <c r="LNR9" s="30"/>
      <c r="LNS9" s="368"/>
      <c r="LNT9" s="476"/>
      <c r="LNU9" s="21"/>
      <c r="LNV9" s="21"/>
      <c r="LNW9" s="153"/>
      <c r="LNX9" s="197"/>
      <c r="LNY9" s="30"/>
      <c r="LNZ9" s="368"/>
      <c r="LOA9" s="30"/>
      <c r="LOB9" s="368"/>
      <c r="LOC9" s="30"/>
      <c r="LOD9" s="370"/>
      <c r="LOE9" s="30"/>
      <c r="LOF9" s="368"/>
      <c r="LOG9" s="476"/>
      <c r="LOH9" s="30"/>
      <c r="LOI9" s="368"/>
      <c r="LOJ9" s="476"/>
      <c r="LOK9" s="21"/>
      <c r="LOL9" s="21"/>
      <c r="LOM9" s="153"/>
      <c r="LON9" s="197"/>
      <c r="LOO9" s="30"/>
      <c r="LOP9" s="368"/>
      <c r="LOQ9" s="30"/>
      <c r="LOR9" s="368"/>
      <c r="LOS9" s="30"/>
      <c r="LOT9" s="370"/>
      <c r="LOU9" s="30"/>
      <c r="LOV9" s="368"/>
      <c r="LOW9" s="476"/>
      <c r="LOX9" s="30"/>
      <c r="LOY9" s="368"/>
      <c r="LOZ9" s="476"/>
      <c r="LPA9" s="21"/>
      <c r="LPB9" s="21"/>
      <c r="LPC9" s="153"/>
      <c r="LPD9" s="197"/>
      <c r="LPE9" s="30"/>
      <c r="LPF9" s="368"/>
      <c r="LPG9" s="30"/>
      <c r="LPH9" s="368"/>
      <c r="LPI9" s="30"/>
      <c r="LPJ9" s="370"/>
      <c r="LPK9" s="30"/>
      <c r="LPL9" s="368"/>
      <c r="LPM9" s="476"/>
      <c r="LPN9" s="30"/>
      <c r="LPO9" s="368"/>
      <c r="LPP9" s="476"/>
      <c r="LPQ9" s="21"/>
      <c r="LPR9" s="21"/>
      <c r="LPS9" s="153"/>
      <c r="LPT9" s="197"/>
      <c r="LPU9" s="30"/>
      <c r="LPV9" s="368"/>
      <c r="LPW9" s="30"/>
      <c r="LPX9" s="368"/>
      <c r="LPY9" s="30"/>
      <c r="LPZ9" s="370"/>
      <c r="LQA9" s="30"/>
      <c r="LQB9" s="368"/>
      <c r="LQC9" s="476"/>
      <c r="LQD9" s="30"/>
      <c r="LQE9" s="368"/>
      <c r="LQF9" s="476"/>
      <c r="LQG9" s="21"/>
      <c r="LQH9" s="21"/>
      <c r="LQI9" s="153"/>
      <c r="LQJ9" s="197"/>
      <c r="LQK9" s="30"/>
      <c r="LQL9" s="368"/>
      <c r="LQM9" s="30"/>
      <c r="LQN9" s="368"/>
      <c r="LQO9" s="30"/>
      <c r="LQP9" s="370"/>
      <c r="LQQ9" s="30"/>
      <c r="LQR9" s="368"/>
      <c r="LQS9" s="476"/>
      <c r="LQT9" s="30"/>
      <c r="LQU9" s="368"/>
      <c r="LQV9" s="476"/>
      <c r="LQW9" s="21"/>
      <c r="LQX9" s="21"/>
      <c r="LQY9" s="153"/>
      <c r="LQZ9" s="197"/>
      <c r="LRA9" s="30"/>
      <c r="LRB9" s="368"/>
      <c r="LRC9" s="30"/>
      <c r="LRD9" s="368"/>
      <c r="LRE9" s="30"/>
      <c r="LRF9" s="370"/>
      <c r="LRG9" s="30"/>
      <c r="LRH9" s="368"/>
      <c r="LRI9" s="476"/>
      <c r="LRJ9" s="30"/>
      <c r="LRK9" s="368"/>
      <c r="LRL9" s="476"/>
      <c r="LRM9" s="21"/>
      <c r="LRN9" s="21"/>
      <c r="LRO9" s="153"/>
      <c r="LRP9" s="197"/>
      <c r="LRQ9" s="30"/>
      <c r="LRR9" s="368"/>
      <c r="LRS9" s="30"/>
      <c r="LRT9" s="368"/>
      <c r="LRU9" s="30"/>
      <c r="LRV9" s="370"/>
      <c r="LRW9" s="30"/>
      <c r="LRX9" s="368"/>
      <c r="LRY9" s="476"/>
      <c r="LRZ9" s="30"/>
      <c r="LSA9" s="368"/>
      <c r="LSB9" s="476"/>
      <c r="LSC9" s="21"/>
      <c r="LSD9" s="21"/>
      <c r="LSE9" s="153"/>
      <c r="LSF9" s="197"/>
      <c r="LSG9" s="30"/>
      <c r="LSH9" s="368"/>
      <c r="LSI9" s="30"/>
      <c r="LSJ9" s="368"/>
      <c r="LSK9" s="30"/>
      <c r="LSL9" s="370"/>
      <c r="LSM9" s="30"/>
      <c r="LSN9" s="368"/>
      <c r="LSO9" s="476"/>
      <c r="LSP9" s="30"/>
      <c r="LSQ9" s="368"/>
      <c r="LSR9" s="476"/>
      <c r="LSS9" s="21"/>
      <c r="LST9" s="21"/>
      <c r="LSU9" s="153"/>
      <c r="LSV9" s="197"/>
      <c r="LSW9" s="30"/>
      <c r="LSX9" s="368"/>
      <c r="LSY9" s="30"/>
      <c r="LSZ9" s="368"/>
      <c r="LTA9" s="30"/>
      <c r="LTB9" s="370"/>
      <c r="LTC9" s="30"/>
      <c r="LTD9" s="368"/>
      <c r="LTE9" s="476"/>
      <c r="LTF9" s="30"/>
      <c r="LTG9" s="368"/>
      <c r="LTH9" s="476"/>
      <c r="LTI9" s="21"/>
      <c r="LTJ9" s="21"/>
      <c r="LTK9" s="153"/>
      <c r="LTL9" s="197"/>
      <c r="LTM9" s="30"/>
      <c r="LTN9" s="368"/>
      <c r="LTO9" s="30"/>
      <c r="LTP9" s="368"/>
      <c r="LTQ9" s="30"/>
      <c r="LTR9" s="370"/>
      <c r="LTS9" s="30"/>
      <c r="LTT9" s="368"/>
      <c r="LTU9" s="476"/>
      <c r="LTV9" s="30"/>
      <c r="LTW9" s="368"/>
      <c r="LTX9" s="476"/>
      <c r="LTY9" s="21"/>
      <c r="LTZ9" s="21"/>
      <c r="LUA9" s="153"/>
      <c r="LUB9" s="197"/>
      <c r="LUC9" s="30"/>
      <c r="LUD9" s="368"/>
      <c r="LUE9" s="30"/>
      <c r="LUF9" s="368"/>
      <c r="LUG9" s="30"/>
      <c r="LUH9" s="370"/>
      <c r="LUI9" s="30"/>
      <c r="LUJ9" s="368"/>
      <c r="LUK9" s="476"/>
      <c r="LUL9" s="30"/>
      <c r="LUM9" s="368"/>
      <c r="LUN9" s="476"/>
      <c r="LUO9" s="21"/>
      <c r="LUP9" s="21"/>
      <c r="LUQ9" s="153"/>
      <c r="LUR9" s="197"/>
      <c r="LUS9" s="30"/>
      <c r="LUT9" s="368"/>
      <c r="LUU9" s="30"/>
      <c r="LUV9" s="368"/>
      <c r="LUW9" s="30"/>
      <c r="LUX9" s="370"/>
      <c r="LUY9" s="30"/>
      <c r="LUZ9" s="368"/>
      <c r="LVA9" s="476"/>
      <c r="LVB9" s="30"/>
      <c r="LVC9" s="368"/>
      <c r="LVD9" s="476"/>
      <c r="LVE9" s="21"/>
      <c r="LVF9" s="21"/>
      <c r="LVG9" s="153"/>
      <c r="LVH9" s="197"/>
      <c r="LVI9" s="30"/>
      <c r="LVJ9" s="368"/>
      <c r="LVK9" s="30"/>
      <c r="LVL9" s="368"/>
      <c r="LVM9" s="30"/>
      <c r="LVN9" s="370"/>
      <c r="LVO9" s="30"/>
      <c r="LVP9" s="368"/>
      <c r="LVQ9" s="476"/>
      <c r="LVR9" s="30"/>
      <c r="LVS9" s="368"/>
      <c r="LVT9" s="476"/>
      <c r="LVU9" s="21"/>
      <c r="LVV9" s="21"/>
      <c r="LVW9" s="153"/>
      <c r="LVX9" s="197"/>
      <c r="LVY9" s="30"/>
      <c r="LVZ9" s="368"/>
      <c r="LWA9" s="30"/>
      <c r="LWB9" s="368"/>
      <c r="LWC9" s="30"/>
      <c r="LWD9" s="370"/>
      <c r="LWE9" s="30"/>
      <c r="LWF9" s="368"/>
      <c r="LWG9" s="476"/>
      <c r="LWH9" s="30"/>
      <c r="LWI9" s="368"/>
      <c r="LWJ9" s="476"/>
      <c r="LWK9" s="21"/>
      <c r="LWL9" s="21"/>
      <c r="LWM9" s="153"/>
      <c r="LWN9" s="197"/>
      <c r="LWO9" s="30"/>
      <c r="LWP9" s="368"/>
      <c r="LWQ9" s="30"/>
      <c r="LWR9" s="368"/>
      <c r="LWS9" s="30"/>
      <c r="LWT9" s="370"/>
      <c r="LWU9" s="30"/>
      <c r="LWV9" s="368"/>
      <c r="LWW9" s="476"/>
      <c r="LWX9" s="30"/>
      <c r="LWY9" s="368"/>
      <c r="LWZ9" s="476"/>
      <c r="LXA9" s="21"/>
      <c r="LXB9" s="21"/>
      <c r="LXC9" s="153"/>
      <c r="LXD9" s="197"/>
      <c r="LXE9" s="30"/>
      <c r="LXF9" s="368"/>
      <c r="LXG9" s="30"/>
      <c r="LXH9" s="368"/>
      <c r="LXI9" s="30"/>
      <c r="LXJ9" s="370"/>
      <c r="LXK9" s="30"/>
      <c r="LXL9" s="368"/>
      <c r="LXM9" s="476"/>
      <c r="LXN9" s="30"/>
      <c r="LXO9" s="368"/>
      <c r="LXP9" s="476"/>
      <c r="LXQ9" s="21"/>
      <c r="LXR9" s="21"/>
      <c r="LXS9" s="153"/>
      <c r="LXT9" s="197"/>
      <c r="LXU9" s="30"/>
      <c r="LXV9" s="368"/>
      <c r="LXW9" s="30"/>
      <c r="LXX9" s="368"/>
      <c r="LXY9" s="30"/>
      <c r="LXZ9" s="370"/>
      <c r="LYA9" s="30"/>
      <c r="LYB9" s="368"/>
      <c r="LYC9" s="476"/>
      <c r="LYD9" s="30"/>
      <c r="LYE9" s="368"/>
      <c r="LYF9" s="476"/>
      <c r="LYG9" s="21"/>
      <c r="LYH9" s="21"/>
      <c r="LYI9" s="153"/>
      <c r="LYJ9" s="197"/>
      <c r="LYK9" s="30"/>
      <c r="LYL9" s="368"/>
      <c r="LYM9" s="30"/>
      <c r="LYN9" s="368"/>
      <c r="LYO9" s="30"/>
      <c r="LYP9" s="370"/>
      <c r="LYQ9" s="30"/>
      <c r="LYR9" s="368"/>
      <c r="LYS9" s="476"/>
      <c r="LYT9" s="30"/>
      <c r="LYU9" s="368"/>
      <c r="LYV9" s="476"/>
      <c r="LYW9" s="21"/>
      <c r="LYX9" s="21"/>
      <c r="LYY9" s="153"/>
      <c r="LYZ9" s="197"/>
      <c r="LZA9" s="30"/>
      <c r="LZB9" s="368"/>
      <c r="LZC9" s="30"/>
      <c r="LZD9" s="368"/>
      <c r="LZE9" s="30"/>
      <c r="LZF9" s="370"/>
      <c r="LZG9" s="30"/>
      <c r="LZH9" s="368"/>
      <c r="LZI9" s="476"/>
      <c r="LZJ9" s="30"/>
      <c r="LZK9" s="368"/>
      <c r="LZL9" s="476"/>
      <c r="LZM9" s="21"/>
      <c r="LZN9" s="21"/>
      <c r="LZO9" s="153"/>
      <c r="LZP9" s="197"/>
      <c r="LZQ9" s="30"/>
      <c r="LZR9" s="368"/>
      <c r="LZS9" s="30"/>
      <c r="LZT9" s="368"/>
      <c r="LZU9" s="30"/>
      <c r="LZV9" s="370"/>
      <c r="LZW9" s="30"/>
      <c r="LZX9" s="368"/>
      <c r="LZY9" s="476"/>
      <c r="LZZ9" s="30"/>
      <c r="MAA9" s="368"/>
      <c r="MAB9" s="476"/>
      <c r="MAC9" s="21"/>
      <c r="MAD9" s="21"/>
      <c r="MAE9" s="153"/>
      <c r="MAF9" s="197"/>
      <c r="MAG9" s="30"/>
      <c r="MAH9" s="368"/>
      <c r="MAI9" s="30"/>
      <c r="MAJ9" s="368"/>
      <c r="MAK9" s="30"/>
      <c r="MAL9" s="370"/>
      <c r="MAM9" s="30"/>
      <c r="MAN9" s="368"/>
      <c r="MAO9" s="476"/>
      <c r="MAP9" s="30"/>
      <c r="MAQ9" s="368"/>
      <c r="MAR9" s="476"/>
      <c r="MAS9" s="21"/>
      <c r="MAT9" s="21"/>
      <c r="MAU9" s="153"/>
      <c r="MAV9" s="197"/>
      <c r="MAW9" s="30"/>
      <c r="MAX9" s="368"/>
      <c r="MAY9" s="30"/>
      <c r="MAZ9" s="368"/>
      <c r="MBA9" s="30"/>
      <c r="MBB9" s="370"/>
      <c r="MBC9" s="30"/>
      <c r="MBD9" s="368"/>
      <c r="MBE9" s="476"/>
      <c r="MBF9" s="30"/>
      <c r="MBG9" s="368"/>
      <c r="MBH9" s="476"/>
      <c r="MBI9" s="21"/>
      <c r="MBJ9" s="21"/>
      <c r="MBK9" s="153"/>
      <c r="MBL9" s="197"/>
      <c r="MBM9" s="30"/>
      <c r="MBN9" s="368"/>
      <c r="MBO9" s="30"/>
      <c r="MBP9" s="368"/>
      <c r="MBQ9" s="30"/>
      <c r="MBR9" s="370"/>
      <c r="MBS9" s="30"/>
      <c r="MBT9" s="368"/>
      <c r="MBU9" s="476"/>
      <c r="MBV9" s="30"/>
      <c r="MBW9" s="368"/>
      <c r="MBX9" s="476"/>
      <c r="MBY9" s="21"/>
      <c r="MBZ9" s="21"/>
      <c r="MCA9" s="153"/>
      <c r="MCB9" s="197"/>
      <c r="MCC9" s="30"/>
      <c r="MCD9" s="368"/>
      <c r="MCE9" s="30"/>
      <c r="MCF9" s="368"/>
      <c r="MCG9" s="30"/>
      <c r="MCH9" s="370"/>
      <c r="MCI9" s="30"/>
      <c r="MCJ9" s="368"/>
      <c r="MCK9" s="476"/>
      <c r="MCL9" s="30"/>
      <c r="MCM9" s="368"/>
      <c r="MCN9" s="476"/>
      <c r="MCO9" s="21"/>
      <c r="MCP9" s="21"/>
      <c r="MCQ9" s="153"/>
      <c r="MCR9" s="197"/>
      <c r="MCS9" s="30"/>
      <c r="MCT9" s="368"/>
      <c r="MCU9" s="30"/>
      <c r="MCV9" s="368"/>
      <c r="MCW9" s="30"/>
      <c r="MCX9" s="370"/>
      <c r="MCY9" s="30"/>
      <c r="MCZ9" s="368"/>
      <c r="MDA9" s="476"/>
      <c r="MDB9" s="30"/>
      <c r="MDC9" s="368"/>
      <c r="MDD9" s="476"/>
      <c r="MDE9" s="21"/>
      <c r="MDF9" s="21"/>
      <c r="MDG9" s="153"/>
      <c r="MDH9" s="197"/>
      <c r="MDI9" s="30"/>
      <c r="MDJ9" s="368"/>
      <c r="MDK9" s="30"/>
      <c r="MDL9" s="368"/>
      <c r="MDM9" s="30"/>
      <c r="MDN9" s="370"/>
      <c r="MDO9" s="30"/>
      <c r="MDP9" s="368"/>
      <c r="MDQ9" s="476"/>
      <c r="MDR9" s="30"/>
      <c r="MDS9" s="368"/>
      <c r="MDT9" s="476"/>
      <c r="MDU9" s="21"/>
      <c r="MDV9" s="21"/>
      <c r="MDW9" s="153"/>
      <c r="MDX9" s="197"/>
      <c r="MDY9" s="30"/>
      <c r="MDZ9" s="368"/>
      <c r="MEA9" s="30"/>
      <c r="MEB9" s="368"/>
      <c r="MEC9" s="30"/>
      <c r="MED9" s="370"/>
      <c r="MEE9" s="30"/>
      <c r="MEF9" s="368"/>
      <c r="MEG9" s="476"/>
      <c r="MEH9" s="30"/>
      <c r="MEI9" s="368"/>
      <c r="MEJ9" s="476"/>
      <c r="MEK9" s="21"/>
      <c r="MEL9" s="21"/>
      <c r="MEM9" s="153"/>
      <c r="MEN9" s="197"/>
      <c r="MEO9" s="30"/>
      <c r="MEP9" s="368"/>
      <c r="MEQ9" s="30"/>
      <c r="MER9" s="368"/>
      <c r="MES9" s="30"/>
      <c r="MET9" s="370"/>
      <c r="MEU9" s="30"/>
      <c r="MEV9" s="368"/>
      <c r="MEW9" s="476"/>
      <c r="MEX9" s="30"/>
      <c r="MEY9" s="368"/>
      <c r="MEZ9" s="476"/>
      <c r="MFA9" s="21"/>
      <c r="MFB9" s="21"/>
      <c r="MFC9" s="153"/>
      <c r="MFD9" s="197"/>
      <c r="MFE9" s="30"/>
      <c r="MFF9" s="368"/>
      <c r="MFG9" s="30"/>
      <c r="MFH9" s="368"/>
      <c r="MFI9" s="30"/>
      <c r="MFJ9" s="370"/>
      <c r="MFK9" s="30"/>
      <c r="MFL9" s="368"/>
      <c r="MFM9" s="476"/>
      <c r="MFN9" s="30"/>
      <c r="MFO9" s="368"/>
      <c r="MFP9" s="476"/>
      <c r="MFQ9" s="21"/>
      <c r="MFR9" s="21"/>
      <c r="MFS9" s="153"/>
      <c r="MFT9" s="197"/>
      <c r="MFU9" s="30"/>
      <c r="MFV9" s="368"/>
      <c r="MFW9" s="30"/>
      <c r="MFX9" s="368"/>
      <c r="MFY9" s="30"/>
      <c r="MFZ9" s="370"/>
      <c r="MGA9" s="30"/>
      <c r="MGB9" s="368"/>
      <c r="MGC9" s="476"/>
      <c r="MGD9" s="30"/>
      <c r="MGE9" s="368"/>
      <c r="MGF9" s="476"/>
      <c r="MGG9" s="21"/>
      <c r="MGH9" s="21"/>
      <c r="MGI9" s="153"/>
      <c r="MGJ9" s="197"/>
      <c r="MGK9" s="30"/>
      <c r="MGL9" s="368"/>
      <c r="MGM9" s="30"/>
      <c r="MGN9" s="368"/>
      <c r="MGO9" s="30"/>
      <c r="MGP9" s="370"/>
      <c r="MGQ9" s="30"/>
      <c r="MGR9" s="368"/>
      <c r="MGS9" s="476"/>
      <c r="MGT9" s="30"/>
      <c r="MGU9" s="368"/>
      <c r="MGV9" s="476"/>
      <c r="MGW9" s="21"/>
      <c r="MGX9" s="21"/>
      <c r="MGY9" s="153"/>
      <c r="MGZ9" s="197"/>
      <c r="MHA9" s="30"/>
      <c r="MHB9" s="368"/>
      <c r="MHC9" s="30"/>
      <c r="MHD9" s="368"/>
      <c r="MHE9" s="30"/>
      <c r="MHF9" s="370"/>
      <c r="MHG9" s="30"/>
      <c r="MHH9" s="368"/>
      <c r="MHI9" s="476"/>
      <c r="MHJ9" s="30"/>
      <c r="MHK9" s="368"/>
      <c r="MHL9" s="476"/>
      <c r="MHM9" s="21"/>
      <c r="MHN9" s="21"/>
      <c r="MHO9" s="153"/>
      <c r="MHP9" s="197"/>
      <c r="MHQ9" s="30"/>
      <c r="MHR9" s="368"/>
      <c r="MHS9" s="30"/>
      <c r="MHT9" s="368"/>
      <c r="MHU9" s="30"/>
      <c r="MHV9" s="370"/>
      <c r="MHW9" s="30"/>
      <c r="MHX9" s="368"/>
      <c r="MHY9" s="476"/>
      <c r="MHZ9" s="30"/>
      <c r="MIA9" s="368"/>
      <c r="MIB9" s="476"/>
      <c r="MIC9" s="21"/>
      <c r="MID9" s="21"/>
      <c r="MIE9" s="153"/>
      <c r="MIF9" s="197"/>
      <c r="MIG9" s="30"/>
      <c r="MIH9" s="368"/>
      <c r="MII9" s="30"/>
      <c r="MIJ9" s="368"/>
      <c r="MIK9" s="30"/>
      <c r="MIL9" s="370"/>
      <c r="MIM9" s="30"/>
      <c r="MIN9" s="368"/>
      <c r="MIO9" s="476"/>
      <c r="MIP9" s="30"/>
      <c r="MIQ9" s="368"/>
      <c r="MIR9" s="476"/>
      <c r="MIS9" s="21"/>
      <c r="MIT9" s="21"/>
      <c r="MIU9" s="153"/>
      <c r="MIV9" s="197"/>
      <c r="MIW9" s="30"/>
      <c r="MIX9" s="368"/>
      <c r="MIY9" s="30"/>
      <c r="MIZ9" s="368"/>
      <c r="MJA9" s="30"/>
      <c r="MJB9" s="370"/>
      <c r="MJC9" s="30"/>
      <c r="MJD9" s="368"/>
      <c r="MJE9" s="476"/>
      <c r="MJF9" s="30"/>
      <c r="MJG9" s="368"/>
      <c r="MJH9" s="476"/>
      <c r="MJI9" s="21"/>
      <c r="MJJ9" s="21"/>
      <c r="MJK9" s="153"/>
      <c r="MJL9" s="197"/>
      <c r="MJM9" s="30"/>
      <c r="MJN9" s="368"/>
      <c r="MJO9" s="30"/>
      <c r="MJP9" s="368"/>
      <c r="MJQ9" s="30"/>
      <c r="MJR9" s="370"/>
      <c r="MJS9" s="30"/>
      <c r="MJT9" s="368"/>
      <c r="MJU9" s="476"/>
      <c r="MJV9" s="30"/>
      <c r="MJW9" s="368"/>
      <c r="MJX9" s="476"/>
      <c r="MJY9" s="21"/>
      <c r="MJZ9" s="21"/>
      <c r="MKA9" s="153"/>
      <c r="MKB9" s="197"/>
      <c r="MKC9" s="30"/>
      <c r="MKD9" s="368"/>
      <c r="MKE9" s="30"/>
      <c r="MKF9" s="368"/>
      <c r="MKG9" s="30"/>
      <c r="MKH9" s="370"/>
      <c r="MKI9" s="30"/>
      <c r="MKJ9" s="368"/>
      <c r="MKK9" s="476"/>
      <c r="MKL9" s="30"/>
      <c r="MKM9" s="368"/>
      <c r="MKN9" s="476"/>
      <c r="MKO9" s="21"/>
      <c r="MKP9" s="21"/>
      <c r="MKQ9" s="153"/>
      <c r="MKR9" s="197"/>
      <c r="MKS9" s="30"/>
      <c r="MKT9" s="368"/>
      <c r="MKU9" s="30"/>
      <c r="MKV9" s="368"/>
      <c r="MKW9" s="30"/>
      <c r="MKX9" s="370"/>
      <c r="MKY9" s="30"/>
      <c r="MKZ9" s="368"/>
      <c r="MLA9" s="476"/>
      <c r="MLB9" s="30"/>
      <c r="MLC9" s="368"/>
      <c r="MLD9" s="476"/>
      <c r="MLE9" s="21"/>
      <c r="MLF9" s="21"/>
      <c r="MLG9" s="153"/>
      <c r="MLH9" s="197"/>
      <c r="MLI9" s="30"/>
      <c r="MLJ9" s="368"/>
      <c r="MLK9" s="30"/>
      <c r="MLL9" s="368"/>
      <c r="MLM9" s="30"/>
      <c r="MLN9" s="370"/>
      <c r="MLO9" s="30"/>
      <c r="MLP9" s="368"/>
      <c r="MLQ9" s="476"/>
      <c r="MLR9" s="30"/>
      <c r="MLS9" s="368"/>
      <c r="MLT9" s="476"/>
      <c r="MLU9" s="21"/>
      <c r="MLV9" s="21"/>
      <c r="MLW9" s="153"/>
      <c r="MLX9" s="197"/>
      <c r="MLY9" s="30"/>
      <c r="MLZ9" s="368"/>
      <c r="MMA9" s="30"/>
      <c r="MMB9" s="368"/>
      <c r="MMC9" s="30"/>
      <c r="MMD9" s="370"/>
      <c r="MME9" s="30"/>
      <c r="MMF9" s="368"/>
      <c r="MMG9" s="476"/>
      <c r="MMH9" s="30"/>
      <c r="MMI9" s="368"/>
      <c r="MMJ9" s="476"/>
      <c r="MMK9" s="21"/>
      <c r="MML9" s="21"/>
      <c r="MMM9" s="153"/>
      <c r="MMN9" s="197"/>
      <c r="MMO9" s="30"/>
      <c r="MMP9" s="368"/>
      <c r="MMQ9" s="30"/>
      <c r="MMR9" s="368"/>
      <c r="MMS9" s="30"/>
      <c r="MMT9" s="370"/>
      <c r="MMU9" s="30"/>
      <c r="MMV9" s="368"/>
      <c r="MMW9" s="476"/>
      <c r="MMX9" s="30"/>
      <c r="MMY9" s="368"/>
      <c r="MMZ9" s="476"/>
      <c r="MNA9" s="21"/>
      <c r="MNB9" s="21"/>
      <c r="MNC9" s="153"/>
      <c r="MND9" s="197"/>
      <c r="MNE9" s="30"/>
      <c r="MNF9" s="368"/>
      <c r="MNG9" s="30"/>
      <c r="MNH9" s="368"/>
      <c r="MNI9" s="30"/>
      <c r="MNJ9" s="370"/>
      <c r="MNK9" s="30"/>
      <c r="MNL9" s="368"/>
      <c r="MNM9" s="476"/>
      <c r="MNN9" s="30"/>
      <c r="MNO9" s="368"/>
      <c r="MNP9" s="476"/>
      <c r="MNQ9" s="21"/>
      <c r="MNR9" s="21"/>
      <c r="MNS9" s="153"/>
      <c r="MNT9" s="197"/>
      <c r="MNU9" s="30"/>
      <c r="MNV9" s="368"/>
      <c r="MNW9" s="30"/>
      <c r="MNX9" s="368"/>
      <c r="MNY9" s="30"/>
      <c r="MNZ9" s="370"/>
      <c r="MOA9" s="30"/>
      <c r="MOB9" s="368"/>
      <c r="MOC9" s="476"/>
      <c r="MOD9" s="30"/>
      <c r="MOE9" s="368"/>
      <c r="MOF9" s="476"/>
      <c r="MOG9" s="21"/>
      <c r="MOH9" s="21"/>
      <c r="MOI9" s="153"/>
      <c r="MOJ9" s="197"/>
      <c r="MOK9" s="30"/>
      <c r="MOL9" s="368"/>
      <c r="MOM9" s="30"/>
      <c r="MON9" s="368"/>
      <c r="MOO9" s="30"/>
      <c r="MOP9" s="370"/>
      <c r="MOQ9" s="30"/>
      <c r="MOR9" s="368"/>
      <c r="MOS9" s="476"/>
      <c r="MOT9" s="30"/>
      <c r="MOU9" s="368"/>
      <c r="MOV9" s="476"/>
      <c r="MOW9" s="21"/>
      <c r="MOX9" s="21"/>
      <c r="MOY9" s="153"/>
      <c r="MOZ9" s="197"/>
      <c r="MPA9" s="30"/>
      <c r="MPB9" s="368"/>
      <c r="MPC9" s="30"/>
      <c r="MPD9" s="368"/>
      <c r="MPE9" s="30"/>
      <c r="MPF9" s="370"/>
      <c r="MPG9" s="30"/>
      <c r="MPH9" s="368"/>
      <c r="MPI9" s="476"/>
      <c r="MPJ9" s="30"/>
      <c r="MPK9" s="368"/>
      <c r="MPL9" s="476"/>
      <c r="MPM9" s="21"/>
      <c r="MPN9" s="21"/>
      <c r="MPO9" s="153"/>
      <c r="MPP9" s="197"/>
      <c r="MPQ9" s="30"/>
      <c r="MPR9" s="368"/>
      <c r="MPS9" s="30"/>
      <c r="MPT9" s="368"/>
      <c r="MPU9" s="30"/>
      <c r="MPV9" s="370"/>
      <c r="MPW9" s="30"/>
      <c r="MPX9" s="368"/>
      <c r="MPY9" s="476"/>
      <c r="MPZ9" s="30"/>
      <c r="MQA9" s="368"/>
      <c r="MQB9" s="476"/>
      <c r="MQC9" s="21"/>
      <c r="MQD9" s="21"/>
      <c r="MQE9" s="153"/>
      <c r="MQF9" s="197"/>
      <c r="MQG9" s="30"/>
      <c r="MQH9" s="368"/>
      <c r="MQI9" s="30"/>
      <c r="MQJ9" s="368"/>
      <c r="MQK9" s="30"/>
      <c r="MQL9" s="370"/>
      <c r="MQM9" s="30"/>
      <c r="MQN9" s="368"/>
      <c r="MQO9" s="476"/>
      <c r="MQP9" s="30"/>
      <c r="MQQ9" s="368"/>
      <c r="MQR9" s="476"/>
      <c r="MQS9" s="21"/>
      <c r="MQT9" s="21"/>
      <c r="MQU9" s="153"/>
      <c r="MQV9" s="197"/>
      <c r="MQW9" s="30"/>
      <c r="MQX9" s="368"/>
      <c r="MQY9" s="30"/>
      <c r="MQZ9" s="368"/>
      <c r="MRA9" s="30"/>
      <c r="MRB9" s="370"/>
      <c r="MRC9" s="30"/>
      <c r="MRD9" s="368"/>
      <c r="MRE9" s="476"/>
      <c r="MRF9" s="30"/>
      <c r="MRG9" s="368"/>
      <c r="MRH9" s="476"/>
      <c r="MRI9" s="21"/>
      <c r="MRJ9" s="21"/>
      <c r="MRK9" s="153"/>
      <c r="MRL9" s="197"/>
      <c r="MRM9" s="30"/>
      <c r="MRN9" s="368"/>
      <c r="MRO9" s="30"/>
      <c r="MRP9" s="368"/>
      <c r="MRQ9" s="30"/>
      <c r="MRR9" s="370"/>
      <c r="MRS9" s="30"/>
      <c r="MRT9" s="368"/>
      <c r="MRU9" s="476"/>
      <c r="MRV9" s="30"/>
      <c r="MRW9" s="368"/>
      <c r="MRX9" s="476"/>
      <c r="MRY9" s="21"/>
      <c r="MRZ9" s="21"/>
      <c r="MSA9" s="153"/>
      <c r="MSB9" s="197"/>
      <c r="MSC9" s="30"/>
      <c r="MSD9" s="368"/>
      <c r="MSE9" s="30"/>
      <c r="MSF9" s="368"/>
      <c r="MSG9" s="30"/>
      <c r="MSH9" s="370"/>
      <c r="MSI9" s="30"/>
      <c r="MSJ9" s="368"/>
      <c r="MSK9" s="476"/>
      <c r="MSL9" s="30"/>
      <c r="MSM9" s="368"/>
      <c r="MSN9" s="476"/>
      <c r="MSO9" s="21"/>
      <c r="MSP9" s="21"/>
      <c r="MSQ9" s="153"/>
      <c r="MSR9" s="197"/>
      <c r="MSS9" s="30"/>
      <c r="MST9" s="368"/>
      <c r="MSU9" s="30"/>
      <c r="MSV9" s="368"/>
      <c r="MSW9" s="30"/>
      <c r="MSX9" s="370"/>
      <c r="MSY9" s="30"/>
      <c r="MSZ9" s="368"/>
      <c r="MTA9" s="476"/>
      <c r="MTB9" s="30"/>
      <c r="MTC9" s="368"/>
      <c r="MTD9" s="476"/>
      <c r="MTE9" s="21"/>
      <c r="MTF9" s="21"/>
      <c r="MTG9" s="153"/>
      <c r="MTH9" s="197"/>
      <c r="MTI9" s="30"/>
      <c r="MTJ9" s="368"/>
      <c r="MTK9" s="30"/>
      <c r="MTL9" s="368"/>
      <c r="MTM9" s="30"/>
      <c r="MTN9" s="370"/>
      <c r="MTO9" s="30"/>
      <c r="MTP9" s="368"/>
      <c r="MTQ9" s="476"/>
      <c r="MTR9" s="30"/>
      <c r="MTS9" s="368"/>
      <c r="MTT9" s="476"/>
      <c r="MTU9" s="21"/>
      <c r="MTV9" s="21"/>
      <c r="MTW9" s="153"/>
      <c r="MTX9" s="197"/>
      <c r="MTY9" s="30"/>
      <c r="MTZ9" s="368"/>
      <c r="MUA9" s="30"/>
      <c r="MUB9" s="368"/>
      <c r="MUC9" s="30"/>
      <c r="MUD9" s="370"/>
      <c r="MUE9" s="30"/>
      <c r="MUF9" s="368"/>
      <c r="MUG9" s="476"/>
      <c r="MUH9" s="30"/>
      <c r="MUI9" s="368"/>
      <c r="MUJ9" s="476"/>
      <c r="MUK9" s="21"/>
      <c r="MUL9" s="21"/>
      <c r="MUM9" s="153"/>
      <c r="MUN9" s="197"/>
      <c r="MUO9" s="30"/>
      <c r="MUP9" s="368"/>
      <c r="MUQ9" s="30"/>
      <c r="MUR9" s="368"/>
      <c r="MUS9" s="30"/>
      <c r="MUT9" s="370"/>
      <c r="MUU9" s="30"/>
      <c r="MUV9" s="368"/>
      <c r="MUW9" s="476"/>
      <c r="MUX9" s="30"/>
      <c r="MUY9" s="368"/>
      <c r="MUZ9" s="476"/>
      <c r="MVA9" s="21"/>
      <c r="MVB9" s="21"/>
      <c r="MVC9" s="153"/>
      <c r="MVD9" s="197"/>
      <c r="MVE9" s="30"/>
      <c r="MVF9" s="368"/>
      <c r="MVG9" s="30"/>
      <c r="MVH9" s="368"/>
      <c r="MVI9" s="30"/>
      <c r="MVJ9" s="370"/>
      <c r="MVK9" s="30"/>
      <c r="MVL9" s="368"/>
      <c r="MVM9" s="476"/>
      <c r="MVN9" s="30"/>
      <c r="MVO9" s="368"/>
      <c r="MVP9" s="476"/>
      <c r="MVQ9" s="21"/>
      <c r="MVR9" s="21"/>
      <c r="MVS9" s="153"/>
      <c r="MVT9" s="197"/>
      <c r="MVU9" s="30"/>
      <c r="MVV9" s="368"/>
      <c r="MVW9" s="30"/>
      <c r="MVX9" s="368"/>
      <c r="MVY9" s="30"/>
      <c r="MVZ9" s="370"/>
      <c r="MWA9" s="30"/>
      <c r="MWB9" s="368"/>
      <c r="MWC9" s="476"/>
      <c r="MWD9" s="30"/>
      <c r="MWE9" s="368"/>
      <c r="MWF9" s="476"/>
      <c r="MWG9" s="21"/>
      <c r="MWH9" s="21"/>
      <c r="MWI9" s="153"/>
      <c r="MWJ9" s="197"/>
      <c r="MWK9" s="30"/>
      <c r="MWL9" s="368"/>
      <c r="MWM9" s="30"/>
      <c r="MWN9" s="368"/>
      <c r="MWO9" s="30"/>
      <c r="MWP9" s="370"/>
      <c r="MWQ9" s="30"/>
      <c r="MWR9" s="368"/>
      <c r="MWS9" s="476"/>
      <c r="MWT9" s="30"/>
      <c r="MWU9" s="368"/>
      <c r="MWV9" s="476"/>
      <c r="MWW9" s="21"/>
      <c r="MWX9" s="21"/>
      <c r="MWY9" s="153"/>
      <c r="MWZ9" s="197"/>
      <c r="MXA9" s="30"/>
      <c r="MXB9" s="368"/>
      <c r="MXC9" s="30"/>
      <c r="MXD9" s="368"/>
      <c r="MXE9" s="30"/>
      <c r="MXF9" s="370"/>
      <c r="MXG9" s="30"/>
      <c r="MXH9" s="368"/>
      <c r="MXI9" s="476"/>
      <c r="MXJ9" s="30"/>
      <c r="MXK9" s="368"/>
      <c r="MXL9" s="476"/>
      <c r="MXM9" s="21"/>
      <c r="MXN9" s="21"/>
      <c r="MXO9" s="153"/>
      <c r="MXP9" s="197"/>
      <c r="MXQ9" s="30"/>
      <c r="MXR9" s="368"/>
      <c r="MXS9" s="30"/>
      <c r="MXT9" s="368"/>
      <c r="MXU9" s="30"/>
      <c r="MXV9" s="370"/>
      <c r="MXW9" s="30"/>
      <c r="MXX9" s="368"/>
      <c r="MXY9" s="476"/>
      <c r="MXZ9" s="30"/>
      <c r="MYA9" s="368"/>
      <c r="MYB9" s="476"/>
      <c r="MYC9" s="21"/>
      <c r="MYD9" s="21"/>
      <c r="MYE9" s="153"/>
      <c r="MYF9" s="197"/>
      <c r="MYG9" s="30"/>
      <c r="MYH9" s="368"/>
      <c r="MYI9" s="30"/>
      <c r="MYJ9" s="368"/>
      <c r="MYK9" s="30"/>
      <c r="MYL9" s="370"/>
      <c r="MYM9" s="30"/>
      <c r="MYN9" s="368"/>
      <c r="MYO9" s="476"/>
      <c r="MYP9" s="30"/>
      <c r="MYQ9" s="368"/>
      <c r="MYR9" s="476"/>
      <c r="MYS9" s="21"/>
      <c r="MYT9" s="21"/>
      <c r="MYU9" s="153"/>
      <c r="MYV9" s="197"/>
      <c r="MYW9" s="30"/>
      <c r="MYX9" s="368"/>
      <c r="MYY9" s="30"/>
      <c r="MYZ9" s="368"/>
      <c r="MZA9" s="30"/>
      <c r="MZB9" s="370"/>
      <c r="MZC9" s="30"/>
      <c r="MZD9" s="368"/>
      <c r="MZE9" s="476"/>
      <c r="MZF9" s="30"/>
      <c r="MZG9" s="368"/>
      <c r="MZH9" s="476"/>
      <c r="MZI9" s="21"/>
      <c r="MZJ9" s="21"/>
      <c r="MZK9" s="153"/>
      <c r="MZL9" s="197"/>
      <c r="MZM9" s="30"/>
      <c r="MZN9" s="368"/>
      <c r="MZO9" s="30"/>
      <c r="MZP9" s="368"/>
      <c r="MZQ9" s="30"/>
      <c r="MZR9" s="370"/>
      <c r="MZS9" s="30"/>
      <c r="MZT9" s="368"/>
      <c r="MZU9" s="476"/>
      <c r="MZV9" s="30"/>
      <c r="MZW9" s="368"/>
      <c r="MZX9" s="476"/>
      <c r="MZY9" s="21"/>
      <c r="MZZ9" s="21"/>
      <c r="NAA9" s="153"/>
      <c r="NAB9" s="197"/>
      <c r="NAC9" s="30"/>
      <c r="NAD9" s="368"/>
      <c r="NAE9" s="30"/>
      <c r="NAF9" s="368"/>
      <c r="NAG9" s="30"/>
      <c r="NAH9" s="370"/>
      <c r="NAI9" s="30"/>
      <c r="NAJ9" s="368"/>
      <c r="NAK9" s="476"/>
      <c r="NAL9" s="30"/>
      <c r="NAM9" s="368"/>
      <c r="NAN9" s="476"/>
      <c r="NAO9" s="21"/>
      <c r="NAP9" s="21"/>
      <c r="NAQ9" s="153"/>
      <c r="NAR9" s="197"/>
      <c r="NAS9" s="30"/>
      <c r="NAT9" s="368"/>
      <c r="NAU9" s="30"/>
      <c r="NAV9" s="368"/>
      <c r="NAW9" s="30"/>
      <c r="NAX9" s="370"/>
      <c r="NAY9" s="30"/>
      <c r="NAZ9" s="368"/>
      <c r="NBA9" s="476"/>
      <c r="NBB9" s="30"/>
      <c r="NBC9" s="368"/>
      <c r="NBD9" s="476"/>
      <c r="NBE9" s="21"/>
      <c r="NBF9" s="21"/>
      <c r="NBG9" s="153"/>
      <c r="NBH9" s="197"/>
      <c r="NBI9" s="30"/>
      <c r="NBJ9" s="368"/>
      <c r="NBK9" s="30"/>
      <c r="NBL9" s="368"/>
      <c r="NBM9" s="30"/>
      <c r="NBN9" s="370"/>
      <c r="NBO9" s="30"/>
      <c r="NBP9" s="368"/>
      <c r="NBQ9" s="476"/>
      <c r="NBR9" s="30"/>
      <c r="NBS9" s="368"/>
      <c r="NBT9" s="476"/>
      <c r="NBU9" s="21"/>
      <c r="NBV9" s="21"/>
      <c r="NBW9" s="153"/>
      <c r="NBX9" s="197"/>
      <c r="NBY9" s="30"/>
      <c r="NBZ9" s="368"/>
      <c r="NCA9" s="30"/>
      <c r="NCB9" s="368"/>
      <c r="NCC9" s="30"/>
      <c r="NCD9" s="370"/>
      <c r="NCE9" s="30"/>
      <c r="NCF9" s="368"/>
      <c r="NCG9" s="476"/>
      <c r="NCH9" s="30"/>
      <c r="NCI9" s="368"/>
      <c r="NCJ9" s="476"/>
      <c r="NCK9" s="21"/>
      <c r="NCL9" s="21"/>
      <c r="NCM9" s="153"/>
      <c r="NCN9" s="197"/>
      <c r="NCO9" s="30"/>
      <c r="NCP9" s="368"/>
      <c r="NCQ9" s="30"/>
      <c r="NCR9" s="368"/>
      <c r="NCS9" s="30"/>
      <c r="NCT9" s="370"/>
      <c r="NCU9" s="30"/>
      <c r="NCV9" s="368"/>
      <c r="NCW9" s="476"/>
      <c r="NCX9" s="30"/>
      <c r="NCY9" s="368"/>
      <c r="NCZ9" s="476"/>
      <c r="NDA9" s="21"/>
      <c r="NDB9" s="21"/>
      <c r="NDC9" s="153"/>
      <c r="NDD9" s="197"/>
      <c r="NDE9" s="30"/>
      <c r="NDF9" s="368"/>
      <c r="NDG9" s="30"/>
      <c r="NDH9" s="368"/>
      <c r="NDI9" s="30"/>
      <c r="NDJ9" s="370"/>
      <c r="NDK9" s="30"/>
      <c r="NDL9" s="368"/>
      <c r="NDM9" s="476"/>
      <c r="NDN9" s="30"/>
      <c r="NDO9" s="368"/>
      <c r="NDP9" s="476"/>
      <c r="NDQ9" s="21"/>
      <c r="NDR9" s="21"/>
      <c r="NDS9" s="153"/>
      <c r="NDT9" s="197"/>
      <c r="NDU9" s="30"/>
      <c r="NDV9" s="368"/>
      <c r="NDW9" s="30"/>
      <c r="NDX9" s="368"/>
      <c r="NDY9" s="30"/>
      <c r="NDZ9" s="370"/>
      <c r="NEA9" s="30"/>
      <c r="NEB9" s="368"/>
      <c r="NEC9" s="476"/>
      <c r="NED9" s="30"/>
      <c r="NEE9" s="368"/>
      <c r="NEF9" s="476"/>
      <c r="NEG9" s="21"/>
      <c r="NEH9" s="21"/>
      <c r="NEI9" s="153"/>
      <c r="NEJ9" s="197"/>
      <c r="NEK9" s="30"/>
      <c r="NEL9" s="368"/>
      <c r="NEM9" s="30"/>
      <c r="NEN9" s="368"/>
      <c r="NEO9" s="30"/>
      <c r="NEP9" s="370"/>
      <c r="NEQ9" s="30"/>
      <c r="NER9" s="368"/>
      <c r="NES9" s="476"/>
      <c r="NET9" s="30"/>
      <c r="NEU9" s="368"/>
      <c r="NEV9" s="476"/>
      <c r="NEW9" s="21"/>
      <c r="NEX9" s="21"/>
      <c r="NEY9" s="153"/>
      <c r="NEZ9" s="197"/>
      <c r="NFA9" s="30"/>
      <c r="NFB9" s="368"/>
      <c r="NFC9" s="30"/>
      <c r="NFD9" s="368"/>
      <c r="NFE9" s="30"/>
      <c r="NFF9" s="370"/>
      <c r="NFG9" s="30"/>
      <c r="NFH9" s="368"/>
      <c r="NFI9" s="476"/>
      <c r="NFJ9" s="30"/>
      <c r="NFK9" s="368"/>
      <c r="NFL9" s="476"/>
      <c r="NFM9" s="21"/>
      <c r="NFN9" s="21"/>
      <c r="NFO9" s="153"/>
      <c r="NFP9" s="197"/>
      <c r="NFQ9" s="30"/>
      <c r="NFR9" s="368"/>
      <c r="NFS9" s="30"/>
      <c r="NFT9" s="368"/>
      <c r="NFU9" s="30"/>
      <c r="NFV9" s="370"/>
      <c r="NFW9" s="30"/>
      <c r="NFX9" s="368"/>
      <c r="NFY9" s="476"/>
      <c r="NFZ9" s="30"/>
      <c r="NGA9" s="368"/>
      <c r="NGB9" s="476"/>
      <c r="NGC9" s="21"/>
      <c r="NGD9" s="21"/>
      <c r="NGE9" s="153"/>
      <c r="NGF9" s="197"/>
      <c r="NGG9" s="30"/>
      <c r="NGH9" s="368"/>
      <c r="NGI9" s="30"/>
      <c r="NGJ9" s="368"/>
      <c r="NGK9" s="30"/>
      <c r="NGL9" s="370"/>
      <c r="NGM9" s="30"/>
      <c r="NGN9" s="368"/>
      <c r="NGO9" s="476"/>
      <c r="NGP9" s="30"/>
      <c r="NGQ9" s="368"/>
      <c r="NGR9" s="476"/>
      <c r="NGS9" s="21"/>
      <c r="NGT9" s="21"/>
      <c r="NGU9" s="153"/>
      <c r="NGV9" s="197"/>
      <c r="NGW9" s="30"/>
      <c r="NGX9" s="368"/>
      <c r="NGY9" s="30"/>
      <c r="NGZ9" s="368"/>
      <c r="NHA9" s="30"/>
      <c r="NHB9" s="370"/>
      <c r="NHC9" s="30"/>
      <c r="NHD9" s="368"/>
      <c r="NHE9" s="476"/>
      <c r="NHF9" s="30"/>
      <c r="NHG9" s="368"/>
      <c r="NHH9" s="476"/>
      <c r="NHI9" s="21"/>
      <c r="NHJ9" s="21"/>
      <c r="NHK9" s="153"/>
      <c r="NHL9" s="197"/>
      <c r="NHM9" s="30"/>
      <c r="NHN9" s="368"/>
      <c r="NHO9" s="30"/>
      <c r="NHP9" s="368"/>
      <c r="NHQ9" s="30"/>
      <c r="NHR9" s="370"/>
      <c r="NHS9" s="30"/>
      <c r="NHT9" s="368"/>
      <c r="NHU9" s="476"/>
      <c r="NHV9" s="30"/>
      <c r="NHW9" s="368"/>
      <c r="NHX9" s="476"/>
      <c r="NHY9" s="21"/>
      <c r="NHZ9" s="21"/>
      <c r="NIA9" s="153"/>
      <c r="NIB9" s="197"/>
      <c r="NIC9" s="30"/>
      <c r="NID9" s="368"/>
      <c r="NIE9" s="30"/>
      <c r="NIF9" s="368"/>
      <c r="NIG9" s="30"/>
      <c r="NIH9" s="370"/>
      <c r="NII9" s="30"/>
      <c r="NIJ9" s="368"/>
      <c r="NIK9" s="476"/>
      <c r="NIL9" s="30"/>
      <c r="NIM9" s="368"/>
      <c r="NIN9" s="476"/>
      <c r="NIO9" s="21"/>
      <c r="NIP9" s="21"/>
      <c r="NIQ9" s="153"/>
      <c r="NIR9" s="197"/>
      <c r="NIS9" s="30"/>
      <c r="NIT9" s="368"/>
      <c r="NIU9" s="30"/>
      <c r="NIV9" s="368"/>
      <c r="NIW9" s="30"/>
      <c r="NIX9" s="370"/>
      <c r="NIY9" s="30"/>
      <c r="NIZ9" s="368"/>
      <c r="NJA9" s="476"/>
      <c r="NJB9" s="30"/>
      <c r="NJC9" s="368"/>
      <c r="NJD9" s="476"/>
      <c r="NJE9" s="21"/>
      <c r="NJF9" s="21"/>
      <c r="NJG9" s="153"/>
      <c r="NJH9" s="197"/>
      <c r="NJI9" s="30"/>
      <c r="NJJ9" s="368"/>
      <c r="NJK9" s="30"/>
      <c r="NJL9" s="368"/>
      <c r="NJM9" s="30"/>
      <c r="NJN9" s="370"/>
      <c r="NJO9" s="30"/>
      <c r="NJP9" s="368"/>
      <c r="NJQ9" s="476"/>
      <c r="NJR9" s="30"/>
      <c r="NJS9" s="368"/>
      <c r="NJT9" s="476"/>
      <c r="NJU9" s="21"/>
      <c r="NJV9" s="21"/>
      <c r="NJW9" s="153"/>
      <c r="NJX9" s="197"/>
      <c r="NJY9" s="30"/>
      <c r="NJZ9" s="368"/>
      <c r="NKA9" s="30"/>
      <c r="NKB9" s="368"/>
      <c r="NKC9" s="30"/>
      <c r="NKD9" s="370"/>
      <c r="NKE9" s="30"/>
      <c r="NKF9" s="368"/>
      <c r="NKG9" s="476"/>
      <c r="NKH9" s="30"/>
      <c r="NKI9" s="368"/>
      <c r="NKJ9" s="476"/>
      <c r="NKK9" s="21"/>
      <c r="NKL9" s="21"/>
      <c r="NKM9" s="153"/>
      <c r="NKN9" s="197"/>
      <c r="NKO9" s="30"/>
      <c r="NKP9" s="368"/>
      <c r="NKQ9" s="30"/>
      <c r="NKR9" s="368"/>
      <c r="NKS9" s="30"/>
      <c r="NKT9" s="370"/>
      <c r="NKU9" s="30"/>
      <c r="NKV9" s="368"/>
      <c r="NKW9" s="476"/>
      <c r="NKX9" s="30"/>
      <c r="NKY9" s="368"/>
      <c r="NKZ9" s="476"/>
      <c r="NLA9" s="21"/>
      <c r="NLB9" s="21"/>
      <c r="NLC9" s="153"/>
      <c r="NLD9" s="197"/>
      <c r="NLE9" s="30"/>
      <c r="NLF9" s="368"/>
      <c r="NLG9" s="30"/>
      <c r="NLH9" s="368"/>
      <c r="NLI9" s="30"/>
      <c r="NLJ9" s="370"/>
      <c r="NLK9" s="30"/>
      <c r="NLL9" s="368"/>
      <c r="NLM9" s="476"/>
      <c r="NLN9" s="30"/>
      <c r="NLO9" s="368"/>
      <c r="NLP9" s="476"/>
      <c r="NLQ9" s="21"/>
      <c r="NLR9" s="21"/>
      <c r="NLS9" s="153"/>
      <c r="NLT9" s="197"/>
      <c r="NLU9" s="30"/>
      <c r="NLV9" s="368"/>
      <c r="NLW9" s="30"/>
      <c r="NLX9" s="368"/>
      <c r="NLY9" s="30"/>
      <c r="NLZ9" s="370"/>
      <c r="NMA9" s="30"/>
      <c r="NMB9" s="368"/>
      <c r="NMC9" s="476"/>
      <c r="NMD9" s="30"/>
      <c r="NME9" s="368"/>
      <c r="NMF9" s="476"/>
      <c r="NMG9" s="21"/>
      <c r="NMH9" s="21"/>
      <c r="NMI9" s="153"/>
      <c r="NMJ9" s="197"/>
      <c r="NMK9" s="30"/>
      <c r="NML9" s="368"/>
      <c r="NMM9" s="30"/>
      <c r="NMN9" s="368"/>
      <c r="NMO9" s="30"/>
      <c r="NMP9" s="370"/>
      <c r="NMQ9" s="30"/>
      <c r="NMR9" s="368"/>
      <c r="NMS9" s="476"/>
      <c r="NMT9" s="30"/>
      <c r="NMU9" s="368"/>
      <c r="NMV9" s="476"/>
      <c r="NMW9" s="21"/>
      <c r="NMX9" s="21"/>
      <c r="NMY9" s="153"/>
      <c r="NMZ9" s="197"/>
      <c r="NNA9" s="30"/>
      <c r="NNB9" s="368"/>
      <c r="NNC9" s="30"/>
      <c r="NND9" s="368"/>
      <c r="NNE9" s="30"/>
      <c r="NNF9" s="370"/>
      <c r="NNG9" s="30"/>
      <c r="NNH9" s="368"/>
      <c r="NNI9" s="476"/>
      <c r="NNJ9" s="30"/>
      <c r="NNK9" s="368"/>
      <c r="NNL9" s="476"/>
      <c r="NNM9" s="21"/>
      <c r="NNN9" s="21"/>
      <c r="NNO9" s="153"/>
      <c r="NNP9" s="197"/>
      <c r="NNQ9" s="30"/>
      <c r="NNR9" s="368"/>
      <c r="NNS9" s="30"/>
      <c r="NNT9" s="368"/>
      <c r="NNU9" s="30"/>
      <c r="NNV9" s="370"/>
      <c r="NNW9" s="30"/>
      <c r="NNX9" s="368"/>
      <c r="NNY9" s="476"/>
      <c r="NNZ9" s="30"/>
      <c r="NOA9" s="368"/>
      <c r="NOB9" s="476"/>
      <c r="NOC9" s="21"/>
      <c r="NOD9" s="21"/>
      <c r="NOE9" s="153"/>
      <c r="NOF9" s="197"/>
      <c r="NOG9" s="30"/>
      <c r="NOH9" s="368"/>
      <c r="NOI9" s="30"/>
      <c r="NOJ9" s="368"/>
      <c r="NOK9" s="30"/>
      <c r="NOL9" s="370"/>
      <c r="NOM9" s="30"/>
      <c r="NON9" s="368"/>
      <c r="NOO9" s="476"/>
      <c r="NOP9" s="30"/>
      <c r="NOQ9" s="368"/>
      <c r="NOR9" s="476"/>
      <c r="NOS9" s="21"/>
      <c r="NOT9" s="21"/>
      <c r="NOU9" s="153"/>
      <c r="NOV9" s="197"/>
      <c r="NOW9" s="30"/>
      <c r="NOX9" s="368"/>
      <c r="NOY9" s="30"/>
      <c r="NOZ9" s="368"/>
      <c r="NPA9" s="30"/>
      <c r="NPB9" s="370"/>
      <c r="NPC9" s="30"/>
      <c r="NPD9" s="368"/>
      <c r="NPE9" s="476"/>
      <c r="NPF9" s="30"/>
      <c r="NPG9" s="368"/>
      <c r="NPH9" s="476"/>
      <c r="NPI9" s="21"/>
      <c r="NPJ9" s="21"/>
      <c r="NPK9" s="153"/>
      <c r="NPL9" s="197"/>
      <c r="NPM9" s="30"/>
      <c r="NPN9" s="368"/>
      <c r="NPO9" s="30"/>
      <c r="NPP9" s="368"/>
      <c r="NPQ9" s="30"/>
      <c r="NPR9" s="370"/>
      <c r="NPS9" s="30"/>
      <c r="NPT9" s="368"/>
      <c r="NPU9" s="476"/>
      <c r="NPV9" s="30"/>
      <c r="NPW9" s="368"/>
      <c r="NPX9" s="476"/>
      <c r="NPY9" s="21"/>
      <c r="NPZ9" s="21"/>
      <c r="NQA9" s="153"/>
      <c r="NQB9" s="197"/>
      <c r="NQC9" s="30"/>
      <c r="NQD9" s="368"/>
      <c r="NQE9" s="30"/>
      <c r="NQF9" s="368"/>
      <c r="NQG9" s="30"/>
      <c r="NQH9" s="370"/>
      <c r="NQI9" s="30"/>
      <c r="NQJ9" s="368"/>
      <c r="NQK9" s="476"/>
      <c r="NQL9" s="30"/>
      <c r="NQM9" s="368"/>
      <c r="NQN9" s="476"/>
      <c r="NQO9" s="21"/>
      <c r="NQP9" s="21"/>
      <c r="NQQ9" s="153"/>
      <c r="NQR9" s="197"/>
      <c r="NQS9" s="30"/>
      <c r="NQT9" s="368"/>
      <c r="NQU9" s="30"/>
      <c r="NQV9" s="368"/>
      <c r="NQW9" s="30"/>
      <c r="NQX9" s="370"/>
      <c r="NQY9" s="30"/>
      <c r="NQZ9" s="368"/>
      <c r="NRA9" s="476"/>
      <c r="NRB9" s="30"/>
      <c r="NRC9" s="368"/>
      <c r="NRD9" s="476"/>
      <c r="NRE9" s="21"/>
      <c r="NRF9" s="21"/>
      <c r="NRG9" s="153"/>
      <c r="NRH9" s="197"/>
      <c r="NRI9" s="30"/>
      <c r="NRJ9" s="368"/>
      <c r="NRK9" s="30"/>
      <c r="NRL9" s="368"/>
      <c r="NRM9" s="30"/>
      <c r="NRN9" s="370"/>
      <c r="NRO9" s="30"/>
      <c r="NRP9" s="368"/>
      <c r="NRQ9" s="476"/>
      <c r="NRR9" s="30"/>
      <c r="NRS9" s="368"/>
      <c r="NRT9" s="476"/>
      <c r="NRU9" s="21"/>
      <c r="NRV9" s="21"/>
      <c r="NRW9" s="153"/>
      <c r="NRX9" s="197"/>
      <c r="NRY9" s="30"/>
      <c r="NRZ9" s="368"/>
      <c r="NSA9" s="30"/>
      <c r="NSB9" s="368"/>
      <c r="NSC9" s="30"/>
      <c r="NSD9" s="370"/>
      <c r="NSE9" s="30"/>
      <c r="NSF9" s="368"/>
      <c r="NSG9" s="476"/>
      <c r="NSH9" s="30"/>
      <c r="NSI9" s="368"/>
      <c r="NSJ9" s="476"/>
      <c r="NSK9" s="21"/>
      <c r="NSL9" s="21"/>
      <c r="NSM9" s="153"/>
      <c r="NSN9" s="197"/>
      <c r="NSO9" s="30"/>
      <c r="NSP9" s="368"/>
      <c r="NSQ9" s="30"/>
      <c r="NSR9" s="368"/>
      <c r="NSS9" s="30"/>
      <c r="NST9" s="370"/>
      <c r="NSU9" s="30"/>
      <c r="NSV9" s="368"/>
      <c r="NSW9" s="476"/>
      <c r="NSX9" s="30"/>
      <c r="NSY9" s="368"/>
      <c r="NSZ9" s="476"/>
      <c r="NTA9" s="21"/>
      <c r="NTB9" s="21"/>
      <c r="NTC9" s="153"/>
      <c r="NTD9" s="197"/>
      <c r="NTE9" s="30"/>
      <c r="NTF9" s="368"/>
      <c r="NTG9" s="30"/>
      <c r="NTH9" s="368"/>
      <c r="NTI9" s="30"/>
      <c r="NTJ9" s="370"/>
      <c r="NTK9" s="30"/>
      <c r="NTL9" s="368"/>
      <c r="NTM9" s="476"/>
      <c r="NTN9" s="30"/>
      <c r="NTO9" s="368"/>
      <c r="NTP9" s="476"/>
      <c r="NTQ9" s="21"/>
      <c r="NTR9" s="21"/>
      <c r="NTS9" s="153"/>
      <c r="NTT9" s="197"/>
      <c r="NTU9" s="30"/>
      <c r="NTV9" s="368"/>
      <c r="NTW9" s="30"/>
      <c r="NTX9" s="368"/>
      <c r="NTY9" s="30"/>
      <c r="NTZ9" s="370"/>
      <c r="NUA9" s="30"/>
      <c r="NUB9" s="368"/>
      <c r="NUC9" s="476"/>
      <c r="NUD9" s="30"/>
      <c r="NUE9" s="368"/>
      <c r="NUF9" s="476"/>
      <c r="NUG9" s="21"/>
      <c r="NUH9" s="21"/>
      <c r="NUI9" s="153"/>
      <c r="NUJ9" s="197"/>
      <c r="NUK9" s="30"/>
      <c r="NUL9" s="368"/>
      <c r="NUM9" s="30"/>
      <c r="NUN9" s="368"/>
      <c r="NUO9" s="30"/>
      <c r="NUP9" s="370"/>
      <c r="NUQ9" s="30"/>
      <c r="NUR9" s="368"/>
      <c r="NUS9" s="476"/>
      <c r="NUT9" s="30"/>
      <c r="NUU9" s="368"/>
      <c r="NUV9" s="476"/>
      <c r="NUW9" s="21"/>
      <c r="NUX9" s="21"/>
      <c r="NUY9" s="153"/>
      <c r="NUZ9" s="197"/>
      <c r="NVA9" s="30"/>
      <c r="NVB9" s="368"/>
      <c r="NVC9" s="30"/>
      <c r="NVD9" s="368"/>
      <c r="NVE9" s="30"/>
      <c r="NVF9" s="370"/>
      <c r="NVG9" s="30"/>
      <c r="NVH9" s="368"/>
      <c r="NVI9" s="476"/>
      <c r="NVJ9" s="30"/>
      <c r="NVK9" s="368"/>
      <c r="NVL9" s="476"/>
      <c r="NVM9" s="21"/>
      <c r="NVN9" s="21"/>
      <c r="NVO9" s="153"/>
      <c r="NVP9" s="197"/>
      <c r="NVQ9" s="30"/>
      <c r="NVR9" s="368"/>
      <c r="NVS9" s="30"/>
      <c r="NVT9" s="368"/>
      <c r="NVU9" s="30"/>
      <c r="NVV9" s="370"/>
      <c r="NVW9" s="30"/>
      <c r="NVX9" s="368"/>
      <c r="NVY9" s="476"/>
      <c r="NVZ9" s="30"/>
      <c r="NWA9" s="368"/>
      <c r="NWB9" s="476"/>
      <c r="NWC9" s="21"/>
      <c r="NWD9" s="21"/>
      <c r="NWE9" s="153"/>
      <c r="NWF9" s="197"/>
      <c r="NWG9" s="30"/>
      <c r="NWH9" s="368"/>
      <c r="NWI9" s="30"/>
      <c r="NWJ9" s="368"/>
      <c r="NWK9" s="30"/>
      <c r="NWL9" s="370"/>
      <c r="NWM9" s="30"/>
      <c r="NWN9" s="368"/>
      <c r="NWO9" s="476"/>
      <c r="NWP9" s="30"/>
      <c r="NWQ9" s="368"/>
      <c r="NWR9" s="476"/>
      <c r="NWS9" s="21"/>
      <c r="NWT9" s="21"/>
      <c r="NWU9" s="153"/>
      <c r="NWV9" s="197"/>
      <c r="NWW9" s="30"/>
      <c r="NWX9" s="368"/>
      <c r="NWY9" s="30"/>
      <c r="NWZ9" s="368"/>
      <c r="NXA9" s="30"/>
      <c r="NXB9" s="370"/>
      <c r="NXC9" s="30"/>
      <c r="NXD9" s="368"/>
      <c r="NXE9" s="476"/>
      <c r="NXF9" s="30"/>
      <c r="NXG9" s="368"/>
      <c r="NXH9" s="476"/>
      <c r="NXI9" s="21"/>
      <c r="NXJ9" s="21"/>
      <c r="NXK9" s="153"/>
      <c r="NXL9" s="197"/>
      <c r="NXM9" s="30"/>
      <c r="NXN9" s="368"/>
      <c r="NXO9" s="30"/>
      <c r="NXP9" s="368"/>
      <c r="NXQ9" s="30"/>
      <c r="NXR9" s="370"/>
      <c r="NXS9" s="30"/>
      <c r="NXT9" s="368"/>
      <c r="NXU9" s="476"/>
      <c r="NXV9" s="30"/>
      <c r="NXW9" s="368"/>
      <c r="NXX9" s="476"/>
      <c r="NXY9" s="21"/>
      <c r="NXZ9" s="21"/>
      <c r="NYA9" s="153"/>
      <c r="NYB9" s="197"/>
      <c r="NYC9" s="30"/>
      <c r="NYD9" s="368"/>
      <c r="NYE9" s="30"/>
      <c r="NYF9" s="368"/>
      <c r="NYG9" s="30"/>
      <c r="NYH9" s="370"/>
      <c r="NYI9" s="30"/>
      <c r="NYJ9" s="368"/>
      <c r="NYK9" s="476"/>
      <c r="NYL9" s="30"/>
      <c r="NYM9" s="368"/>
      <c r="NYN9" s="476"/>
      <c r="NYO9" s="21"/>
      <c r="NYP9" s="21"/>
      <c r="NYQ9" s="153"/>
      <c r="NYR9" s="197"/>
      <c r="NYS9" s="30"/>
      <c r="NYT9" s="368"/>
      <c r="NYU9" s="30"/>
      <c r="NYV9" s="368"/>
      <c r="NYW9" s="30"/>
      <c r="NYX9" s="370"/>
      <c r="NYY9" s="30"/>
      <c r="NYZ9" s="368"/>
      <c r="NZA9" s="476"/>
      <c r="NZB9" s="30"/>
      <c r="NZC9" s="368"/>
      <c r="NZD9" s="476"/>
      <c r="NZE9" s="21"/>
      <c r="NZF9" s="21"/>
      <c r="NZG9" s="153"/>
      <c r="NZH9" s="197"/>
      <c r="NZI9" s="30"/>
      <c r="NZJ9" s="368"/>
      <c r="NZK9" s="30"/>
      <c r="NZL9" s="368"/>
      <c r="NZM9" s="30"/>
      <c r="NZN9" s="370"/>
      <c r="NZO9" s="30"/>
      <c r="NZP9" s="368"/>
      <c r="NZQ9" s="476"/>
      <c r="NZR9" s="30"/>
      <c r="NZS9" s="368"/>
      <c r="NZT9" s="476"/>
      <c r="NZU9" s="21"/>
      <c r="NZV9" s="21"/>
      <c r="NZW9" s="153"/>
      <c r="NZX9" s="197"/>
      <c r="NZY9" s="30"/>
      <c r="NZZ9" s="368"/>
      <c r="OAA9" s="30"/>
      <c r="OAB9" s="368"/>
      <c r="OAC9" s="30"/>
      <c r="OAD9" s="370"/>
      <c r="OAE9" s="30"/>
      <c r="OAF9" s="368"/>
      <c r="OAG9" s="476"/>
      <c r="OAH9" s="30"/>
      <c r="OAI9" s="368"/>
      <c r="OAJ9" s="476"/>
      <c r="OAK9" s="21"/>
      <c r="OAL9" s="21"/>
      <c r="OAM9" s="153"/>
      <c r="OAN9" s="197"/>
      <c r="OAO9" s="30"/>
      <c r="OAP9" s="368"/>
      <c r="OAQ9" s="30"/>
      <c r="OAR9" s="368"/>
      <c r="OAS9" s="30"/>
      <c r="OAT9" s="370"/>
      <c r="OAU9" s="30"/>
      <c r="OAV9" s="368"/>
      <c r="OAW9" s="476"/>
      <c r="OAX9" s="30"/>
      <c r="OAY9" s="368"/>
      <c r="OAZ9" s="476"/>
      <c r="OBA9" s="21"/>
      <c r="OBB9" s="21"/>
      <c r="OBC9" s="153"/>
      <c r="OBD9" s="197"/>
      <c r="OBE9" s="30"/>
      <c r="OBF9" s="368"/>
      <c r="OBG9" s="30"/>
      <c r="OBH9" s="368"/>
      <c r="OBI9" s="30"/>
      <c r="OBJ9" s="370"/>
      <c r="OBK9" s="30"/>
      <c r="OBL9" s="368"/>
      <c r="OBM9" s="476"/>
      <c r="OBN9" s="30"/>
      <c r="OBO9" s="368"/>
      <c r="OBP9" s="476"/>
      <c r="OBQ9" s="21"/>
      <c r="OBR9" s="21"/>
      <c r="OBS9" s="153"/>
      <c r="OBT9" s="197"/>
      <c r="OBU9" s="30"/>
      <c r="OBV9" s="368"/>
      <c r="OBW9" s="30"/>
      <c r="OBX9" s="368"/>
      <c r="OBY9" s="30"/>
      <c r="OBZ9" s="370"/>
      <c r="OCA9" s="30"/>
      <c r="OCB9" s="368"/>
      <c r="OCC9" s="476"/>
      <c r="OCD9" s="30"/>
      <c r="OCE9" s="368"/>
      <c r="OCF9" s="476"/>
      <c r="OCG9" s="21"/>
      <c r="OCH9" s="21"/>
      <c r="OCI9" s="153"/>
      <c r="OCJ9" s="197"/>
      <c r="OCK9" s="30"/>
      <c r="OCL9" s="368"/>
      <c r="OCM9" s="30"/>
      <c r="OCN9" s="368"/>
      <c r="OCO9" s="30"/>
      <c r="OCP9" s="370"/>
      <c r="OCQ9" s="30"/>
      <c r="OCR9" s="368"/>
      <c r="OCS9" s="476"/>
      <c r="OCT9" s="30"/>
      <c r="OCU9" s="368"/>
      <c r="OCV9" s="476"/>
      <c r="OCW9" s="21"/>
      <c r="OCX9" s="21"/>
      <c r="OCY9" s="153"/>
      <c r="OCZ9" s="197"/>
      <c r="ODA9" s="30"/>
      <c r="ODB9" s="368"/>
      <c r="ODC9" s="30"/>
      <c r="ODD9" s="368"/>
      <c r="ODE9" s="30"/>
      <c r="ODF9" s="370"/>
      <c r="ODG9" s="30"/>
      <c r="ODH9" s="368"/>
      <c r="ODI9" s="476"/>
      <c r="ODJ9" s="30"/>
      <c r="ODK9" s="368"/>
      <c r="ODL9" s="476"/>
      <c r="ODM9" s="21"/>
      <c r="ODN9" s="21"/>
      <c r="ODO9" s="153"/>
      <c r="ODP9" s="197"/>
      <c r="ODQ9" s="30"/>
      <c r="ODR9" s="368"/>
      <c r="ODS9" s="30"/>
      <c r="ODT9" s="368"/>
      <c r="ODU9" s="30"/>
      <c r="ODV9" s="370"/>
      <c r="ODW9" s="30"/>
      <c r="ODX9" s="368"/>
      <c r="ODY9" s="476"/>
      <c r="ODZ9" s="30"/>
      <c r="OEA9" s="368"/>
      <c r="OEB9" s="476"/>
      <c r="OEC9" s="21"/>
      <c r="OED9" s="21"/>
      <c r="OEE9" s="153"/>
      <c r="OEF9" s="197"/>
      <c r="OEG9" s="30"/>
      <c r="OEH9" s="368"/>
      <c r="OEI9" s="30"/>
      <c r="OEJ9" s="368"/>
      <c r="OEK9" s="30"/>
      <c r="OEL9" s="370"/>
      <c r="OEM9" s="30"/>
      <c r="OEN9" s="368"/>
      <c r="OEO9" s="476"/>
      <c r="OEP9" s="30"/>
      <c r="OEQ9" s="368"/>
      <c r="OER9" s="476"/>
      <c r="OES9" s="21"/>
      <c r="OET9" s="21"/>
      <c r="OEU9" s="153"/>
      <c r="OEV9" s="197"/>
      <c r="OEW9" s="30"/>
      <c r="OEX9" s="368"/>
      <c r="OEY9" s="30"/>
      <c r="OEZ9" s="368"/>
      <c r="OFA9" s="30"/>
      <c r="OFB9" s="370"/>
      <c r="OFC9" s="30"/>
      <c r="OFD9" s="368"/>
      <c r="OFE9" s="476"/>
      <c r="OFF9" s="30"/>
      <c r="OFG9" s="368"/>
      <c r="OFH9" s="476"/>
      <c r="OFI9" s="21"/>
      <c r="OFJ9" s="21"/>
      <c r="OFK9" s="153"/>
      <c r="OFL9" s="197"/>
      <c r="OFM9" s="30"/>
      <c r="OFN9" s="368"/>
      <c r="OFO9" s="30"/>
      <c r="OFP9" s="368"/>
      <c r="OFQ9" s="30"/>
      <c r="OFR9" s="370"/>
      <c r="OFS9" s="30"/>
      <c r="OFT9" s="368"/>
      <c r="OFU9" s="476"/>
      <c r="OFV9" s="30"/>
      <c r="OFW9" s="368"/>
      <c r="OFX9" s="476"/>
      <c r="OFY9" s="21"/>
      <c r="OFZ9" s="21"/>
      <c r="OGA9" s="153"/>
      <c r="OGB9" s="197"/>
      <c r="OGC9" s="30"/>
      <c r="OGD9" s="368"/>
      <c r="OGE9" s="30"/>
      <c r="OGF9" s="368"/>
      <c r="OGG9" s="30"/>
      <c r="OGH9" s="370"/>
      <c r="OGI9" s="30"/>
      <c r="OGJ9" s="368"/>
      <c r="OGK9" s="476"/>
      <c r="OGL9" s="30"/>
      <c r="OGM9" s="368"/>
      <c r="OGN9" s="476"/>
      <c r="OGO9" s="21"/>
      <c r="OGP9" s="21"/>
      <c r="OGQ9" s="153"/>
      <c r="OGR9" s="197"/>
      <c r="OGS9" s="30"/>
      <c r="OGT9" s="368"/>
      <c r="OGU9" s="30"/>
      <c r="OGV9" s="368"/>
      <c r="OGW9" s="30"/>
      <c r="OGX9" s="370"/>
      <c r="OGY9" s="30"/>
      <c r="OGZ9" s="368"/>
      <c r="OHA9" s="476"/>
      <c r="OHB9" s="30"/>
      <c r="OHC9" s="368"/>
      <c r="OHD9" s="476"/>
      <c r="OHE9" s="21"/>
      <c r="OHF9" s="21"/>
      <c r="OHG9" s="153"/>
      <c r="OHH9" s="197"/>
      <c r="OHI9" s="30"/>
      <c r="OHJ9" s="368"/>
      <c r="OHK9" s="30"/>
      <c r="OHL9" s="368"/>
      <c r="OHM9" s="30"/>
      <c r="OHN9" s="370"/>
      <c r="OHO9" s="30"/>
      <c r="OHP9" s="368"/>
      <c r="OHQ9" s="476"/>
      <c r="OHR9" s="30"/>
      <c r="OHS9" s="368"/>
      <c r="OHT9" s="476"/>
      <c r="OHU9" s="21"/>
      <c r="OHV9" s="21"/>
      <c r="OHW9" s="153"/>
      <c r="OHX9" s="197"/>
      <c r="OHY9" s="30"/>
      <c r="OHZ9" s="368"/>
      <c r="OIA9" s="30"/>
      <c r="OIB9" s="368"/>
      <c r="OIC9" s="30"/>
      <c r="OID9" s="370"/>
      <c r="OIE9" s="30"/>
      <c r="OIF9" s="368"/>
      <c r="OIG9" s="476"/>
      <c r="OIH9" s="30"/>
      <c r="OII9" s="368"/>
      <c r="OIJ9" s="476"/>
      <c r="OIK9" s="21"/>
      <c r="OIL9" s="21"/>
      <c r="OIM9" s="153"/>
      <c r="OIN9" s="197"/>
      <c r="OIO9" s="30"/>
      <c r="OIP9" s="368"/>
      <c r="OIQ9" s="30"/>
      <c r="OIR9" s="368"/>
      <c r="OIS9" s="30"/>
      <c r="OIT9" s="370"/>
      <c r="OIU9" s="30"/>
      <c r="OIV9" s="368"/>
      <c r="OIW9" s="476"/>
      <c r="OIX9" s="30"/>
      <c r="OIY9" s="368"/>
      <c r="OIZ9" s="476"/>
      <c r="OJA9" s="21"/>
      <c r="OJB9" s="21"/>
      <c r="OJC9" s="153"/>
      <c r="OJD9" s="197"/>
      <c r="OJE9" s="30"/>
      <c r="OJF9" s="368"/>
      <c r="OJG9" s="30"/>
      <c r="OJH9" s="368"/>
      <c r="OJI9" s="30"/>
      <c r="OJJ9" s="370"/>
      <c r="OJK9" s="30"/>
      <c r="OJL9" s="368"/>
      <c r="OJM9" s="476"/>
      <c r="OJN9" s="30"/>
      <c r="OJO9" s="368"/>
      <c r="OJP9" s="476"/>
      <c r="OJQ9" s="21"/>
      <c r="OJR9" s="21"/>
      <c r="OJS9" s="153"/>
      <c r="OJT9" s="197"/>
      <c r="OJU9" s="30"/>
      <c r="OJV9" s="368"/>
      <c r="OJW9" s="30"/>
      <c r="OJX9" s="368"/>
      <c r="OJY9" s="30"/>
      <c r="OJZ9" s="370"/>
      <c r="OKA9" s="30"/>
      <c r="OKB9" s="368"/>
      <c r="OKC9" s="476"/>
      <c r="OKD9" s="30"/>
      <c r="OKE9" s="368"/>
      <c r="OKF9" s="476"/>
      <c r="OKG9" s="21"/>
      <c r="OKH9" s="21"/>
      <c r="OKI9" s="153"/>
      <c r="OKJ9" s="197"/>
      <c r="OKK9" s="30"/>
      <c r="OKL9" s="368"/>
      <c r="OKM9" s="30"/>
      <c r="OKN9" s="368"/>
      <c r="OKO9" s="30"/>
      <c r="OKP9" s="370"/>
      <c r="OKQ9" s="30"/>
      <c r="OKR9" s="368"/>
      <c r="OKS9" s="476"/>
      <c r="OKT9" s="30"/>
      <c r="OKU9" s="368"/>
      <c r="OKV9" s="476"/>
      <c r="OKW9" s="21"/>
      <c r="OKX9" s="21"/>
      <c r="OKY9" s="153"/>
      <c r="OKZ9" s="197"/>
      <c r="OLA9" s="30"/>
      <c r="OLB9" s="368"/>
      <c r="OLC9" s="30"/>
      <c r="OLD9" s="368"/>
      <c r="OLE9" s="30"/>
      <c r="OLF9" s="370"/>
      <c r="OLG9" s="30"/>
      <c r="OLH9" s="368"/>
      <c r="OLI9" s="476"/>
      <c r="OLJ9" s="30"/>
      <c r="OLK9" s="368"/>
      <c r="OLL9" s="476"/>
      <c r="OLM9" s="21"/>
      <c r="OLN9" s="21"/>
      <c r="OLO9" s="153"/>
      <c r="OLP9" s="197"/>
      <c r="OLQ9" s="30"/>
      <c r="OLR9" s="368"/>
      <c r="OLS9" s="30"/>
      <c r="OLT9" s="368"/>
      <c r="OLU9" s="30"/>
      <c r="OLV9" s="370"/>
      <c r="OLW9" s="30"/>
      <c r="OLX9" s="368"/>
      <c r="OLY9" s="476"/>
      <c r="OLZ9" s="30"/>
      <c r="OMA9" s="368"/>
      <c r="OMB9" s="476"/>
      <c r="OMC9" s="21"/>
      <c r="OMD9" s="21"/>
      <c r="OME9" s="153"/>
      <c r="OMF9" s="197"/>
      <c r="OMG9" s="30"/>
      <c r="OMH9" s="368"/>
      <c r="OMI9" s="30"/>
      <c r="OMJ9" s="368"/>
      <c r="OMK9" s="30"/>
      <c r="OML9" s="370"/>
      <c r="OMM9" s="30"/>
      <c r="OMN9" s="368"/>
      <c r="OMO9" s="476"/>
      <c r="OMP9" s="30"/>
      <c r="OMQ9" s="368"/>
      <c r="OMR9" s="476"/>
      <c r="OMS9" s="21"/>
      <c r="OMT9" s="21"/>
      <c r="OMU9" s="153"/>
      <c r="OMV9" s="197"/>
      <c r="OMW9" s="30"/>
      <c r="OMX9" s="368"/>
      <c r="OMY9" s="30"/>
      <c r="OMZ9" s="368"/>
      <c r="ONA9" s="30"/>
      <c r="ONB9" s="370"/>
      <c r="ONC9" s="30"/>
      <c r="OND9" s="368"/>
      <c r="ONE9" s="476"/>
      <c r="ONF9" s="30"/>
      <c r="ONG9" s="368"/>
      <c r="ONH9" s="476"/>
      <c r="ONI9" s="21"/>
      <c r="ONJ9" s="21"/>
      <c r="ONK9" s="153"/>
      <c r="ONL9" s="197"/>
      <c r="ONM9" s="30"/>
      <c r="ONN9" s="368"/>
      <c r="ONO9" s="30"/>
      <c r="ONP9" s="368"/>
      <c r="ONQ9" s="30"/>
      <c r="ONR9" s="370"/>
      <c r="ONS9" s="30"/>
      <c r="ONT9" s="368"/>
      <c r="ONU9" s="476"/>
      <c r="ONV9" s="30"/>
      <c r="ONW9" s="368"/>
      <c r="ONX9" s="476"/>
      <c r="ONY9" s="21"/>
      <c r="ONZ9" s="21"/>
      <c r="OOA9" s="153"/>
      <c r="OOB9" s="197"/>
      <c r="OOC9" s="30"/>
      <c r="OOD9" s="368"/>
      <c r="OOE9" s="30"/>
      <c r="OOF9" s="368"/>
      <c r="OOG9" s="30"/>
      <c r="OOH9" s="370"/>
      <c r="OOI9" s="30"/>
      <c r="OOJ9" s="368"/>
      <c r="OOK9" s="476"/>
      <c r="OOL9" s="30"/>
      <c r="OOM9" s="368"/>
      <c r="OON9" s="476"/>
      <c r="OOO9" s="21"/>
      <c r="OOP9" s="21"/>
      <c r="OOQ9" s="153"/>
      <c r="OOR9" s="197"/>
      <c r="OOS9" s="30"/>
      <c r="OOT9" s="368"/>
      <c r="OOU9" s="30"/>
      <c r="OOV9" s="368"/>
      <c r="OOW9" s="30"/>
      <c r="OOX9" s="370"/>
      <c r="OOY9" s="30"/>
      <c r="OOZ9" s="368"/>
      <c r="OPA9" s="476"/>
      <c r="OPB9" s="30"/>
      <c r="OPC9" s="368"/>
      <c r="OPD9" s="476"/>
      <c r="OPE9" s="21"/>
      <c r="OPF9" s="21"/>
      <c r="OPG9" s="153"/>
      <c r="OPH9" s="197"/>
      <c r="OPI9" s="30"/>
      <c r="OPJ9" s="368"/>
      <c r="OPK9" s="30"/>
      <c r="OPL9" s="368"/>
      <c r="OPM9" s="30"/>
      <c r="OPN9" s="370"/>
      <c r="OPO9" s="30"/>
      <c r="OPP9" s="368"/>
      <c r="OPQ9" s="476"/>
      <c r="OPR9" s="30"/>
      <c r="OPS9" s="368"/>
      <c r="OPT9" s="476"/>
      <c r="OPU9" s="21"/>
      <c r="OPV9" s="21"/>
      <c r="OPW9" s="153"/>
      <c r="OPX9" s="197"/>
      <c r="OPY9" s="30"/>
      <c r="OPZ9" s="368"/>
      <c r="OQA9" s="30"/>
      <c r="OQB9" s="368"/>
      <c r="OQC9" s="30"/>
      <c r="OQD9" s="370"/>
      <c r="OQE9" s="30"/>
      <c r="OQF9" s="368"/>
      <c r="OQG9" s="476"/>
      <c r="OQH9" s="30"/>
      <c r="OQI9" s="368"/>
      <c r="OQJ9" s="476"/>
      <c r="OQK9" s="21"/>
      <c r="OQL9" s="21"/>
      <c r="OQM9" s="153"/>
      <c r="OQN9" s="197"/>
      <c r="OQO9" s="30"/>
      <c r="OQP9" s="368"/>
      <c r="OQQ9" s="30"/>
      <c r="OQR9" s="368"/>
      <c r="OQS9" s="30"/>
      <c r="OQT9" s="370"/>
      <c r="OQU9" s="30"/>
      <c r="OQV9" s="368"/>
      <c r="OQW9" s="476"/>
      <c r="OQX9" s="30"/>
      <c r="OQY9" s="368"/>
      <c r="OQZ9" s="476"/>
      <c r="ORA9" s="21"/>
      <c r="ORB9" s="21"/>
      <c r="ORC9" s="153"/>
      <c r="ORD9" s="197"/>
      <c r="ORE9" s="30"/>
      <c r="ORF9" s="368"/>
      <c r="ORG9" s="30"/>
      <c r="ORH9" s="368"/>
      <c r="ORI9" s="30"/>
      <c r="ORJ9" s="370"/>
      <c r="ORK9" s="30"/>
      <c r="ORL9" s="368"/>
      <c r="ORM9" s="476"/>
      <c r="ORN9" s="30"/>
      <c r="ORO9" s="368"/>
      <c r="ORP9" s="476"/>
      <c r="ORQ9" s="21"/>
      <c r="ORR9" s="21"/>
      <c r="ORS9" s="153"/>
      <c r="ORT9" s="197"/>
      <c r="ORU9" s="30"/>
      <c r="ORV9" s="368"/>
      <c r="ORW9" s="30"/>
      <c r="ORX9" s="368"/>
      <c r="ORY9" s="30"/>
      <c r="ORZ9" s="370"/>
      <c r="OSA9" s="30"/>
      <c r="OSB9" s="368"/>
      <c r="OSC9" s="476"/>
      <c r="OSD9" s="30"/>
      <c r="OSE9" s="368"/>
      <c r="OSF9" s="476"/>
      <c r="OSG9" s="21"/>
      <c r="OSH9" s="21"/>
      <c r="OSI9" s="153"/>
      <c r="OSJ9" s="197"/>
      <c r="OSK9" s="30"/>
      <c r="OSL9" s="368"/>
      <c r="OSM9" s="30"/>
      <c r="OSN9" s="368"/>
      <c r="OSO9" s="30"/>
      <c r="OSP9" s="370"/>
      <c r="OSQ9" s="30"/>
      <c r="OSR9" s="368"/>
      <c r="OSS9" s="476"/>
      <c r="OST9" s="30"/>
      <c r="OSU9" s="368"/>
      <c r="OSV9" s="476"/>
      <c r="OSW9" s="21"/>
      <c r="OSX9" s="21"/>
      <c r="OSY9" s="153"/>
      <c r="OSZ9" s="197"/>
      <c r="OTA9" s="30"/>
      <c r="OTB9" s="368"/>
      <c r="OTC9" s="30"/>
      <c r="OTD9" s="368"/>
      <c r="OTE9" s="30"/>
      <c r="OTF9" s="370"/>
      <c r="OTG9" s="30"/>
      <c r="OTH9" s="368"/>
      <c r="OTI9" s="476"/>
      <c r="OTJ9" s="30"/>
      <c r="OTK9" s="368"/>
      <c r="OTL9" s="476"/>
      <c r="OTM9" s="21"/>
      <c r="OTN9" s="21"/>
      <c r="OTO9" s="153"/>
      <c r="OTP9" s="197"/>
      <c r="OTQ9" s="30"/>
      <c r="OTR9" s="368"/>
      <c r="OTS9" s="30"/>
      <c r="OTT9" s="368"/>
      <c r="OTU9" s="30"/>
      <c r="OTV9" s="370"/>
      <c r="OTW9" s="30"/>
      <c r="OTX9" s="368"/>
      <c r="OTY9" s="476"/>
      <c r="OTZ9" s="30"/>
      <c r="OUA9" s="368"/>
      <c r="OUB9" s="476"/>
      <c r="OUC9" s="21"/>
      <c r="OUD9" s="21"/>
      <c r="OUE9" s="153"/>
      <c r="OUF9" s="197"/>
      <c r="OUG9" s="30"/>
      <c r="OUH9" s="368"/>
      <c r="OUI9" s="30"/>
      <c r="OUJ9" s="368"/>
      <c r="OUK9" s="30"/>
      <c r="OUL9" s="370"/>
      <c r="OUM9" s="30"/>
      <c r="OUN9" s="368"/>
      <c r="OUO9" s="476"/>
      <c r="OUP9" s="30"/>
      <c r="OUQ9" s="368"/>
      <c r="OUR9" s="476"/>
      <c r="OUS9" s="21"/>
      <c r="OUT9" s="21"/>
      <c r="OUU9" s="153"/>
      <c r="OUV9" s="197"/>
      <c r="OUW9" s="30"/>
      <c r="OUX9" s="368"/>
      <c r="OUY9" s="30"/>
      <c r="OUZ9" s="368"/>
      <c r="OVA9" s="30"/>
      <c r="OVB9" s="370"/>
      <c r="OVC9" s="30"/>
      <c r="OVD9" s="368"/>
      <c r="OVE9" s="476"/>
      <c r="OVF9" s="30"/>
      <c r="OVG9" s="368"/>
      <c r="OVH9" s="476"/>
      <c r="OVI9" s="21"/>
      <c r="OVJ9" s="21"/>
      <c r="OVK9" s="153"/>
      <c r="OVL9" s="197"/>
      <c r="OVM9" s="30"/>
      <c r="OVN9" s="368"/>
      <c r="OVO9" s="30"/>
      <c r="OVP9" s="368"/>
      <c r="OVQ9" s="30"/>
      <c r="OVR9" s="370"/>
      <c r="OVS9" s="30"/>
      <c r="OVT9" s="368"/>
      <c r="OVU9" s="476"/>
      <c r="OVV9" s="30"/>
      <c r="OVW9" s="368"/>
      <c r="OVX9" s="476"/>
      <c r="OVY9" s="21"/>
      <c r="OVZ9" s="21"/>
      <c r="OWA9" s="153"/>
      <c r="OWB9" s="197"/>
      <c r="OWC9" s="30"/>
      <c r="OWD9" s="368"/>
      <c r="OWE9" s="30"/>
      <c r="OWF9" s="368"/>
      <c r="OWG9" s="30"/>
      <c r="OWH9" s="370"/>
      <c r="OWI9" s="30"/>
      <c r="OWJ9" s="368"/>
      <c r="OWK9" s="476"/>
      <c r="OWL9" s="30"/>
      <c r="OWM9" s="368"/>
      <c r="OWN9" s="476"/>
      <c r="OWO9" s="21"/>
      <c r="OWP9" s="21"/>
      <c r="OWQ9" s="153"/>
      <c r="OWR9" s="197"/>
      <c r="OWS9" s="30"/>
      <c r="OWT9" s="368"/>
      <c r="OWU9" s="30"/>
      <c r="OWV9" s="368"/>
      <c r="OWW9" s="30"/>
      <c r="OWX9" s="370"/>
      <c r="OWY9" s="30"/>
      <c r="OWZ9" s="368"/>
      <c r="OXA9" s="476"/>
      <c r="OXB9" s="30"/>
      <c r="OXC9" s="368"/>
      <c r="OXD9" s="476"/>
      <c r="OXE9" s="21"/>
      <c r="OXF9" s="21"/>
      <c r="OXG9" s="153"/>
      <c r="OXH9" s="197"/>
      <c r="OXI9" s="30"/>
      <c r="OXJ9" s="368"/>
      <c r="OXK9" s="30"/>
      <c r="OXL9" s="368"/>
      <c r="OXM9" s="30"/>
      <c r="OXN9" s="370"/>
      <c r="OXO9" s="30"/>
      <c r="OXP9" s="368"/>
      <c r="OXQ9" s="476"/>
      <c r="OXR9" s="30"/>
      <c r="OXS9" s="368"/>
      <c r="OXT9" s="476"/>
      <c r="OXU9" s="21"/>
      <c r="OXV9" s="21"/>
      <c r="OXW9" s="153"/>
      <c r="OXX9" s="197"/>
      <c r="OXY9" s="30"/>
      <c r="OXZ9" s="368"/>
      <c r="OYA9" s="30"/>
      <c r="OYB9" s="368"/>
      <c r="OYC9" s="30"/>
      <c r="OYD9" s="370"/>
      <c r="OYE9" s="30"/>
      <c r="OYF9" s="368"/>
      <c r="OYG9" s="476"/>
      <c r="OYH9" s="30"/>
      <c r="OYI9" s="368"/>
      <c r="OYJ9" s="476"/>
      <c r="OYK9" s="21"/>
      <c r="OYL9" s="21"/>
      <c r="OYM9" s="153"/>
      <c r="OYN9" s="197"/>
      <c r="OYO9" s="30"/>
      <c r="OYP9" s="368"/>
      <c r="OYQ9" s="30"/>
      <c r="OYR9" s="368"/>
      <c r="OYS9" s="30"/>
      <c r="OYT9" s="370"/>
      <c r="OYU9" s="30"/>
      <c r="OYV9" s="368"/>
      <c r="OYW9" s="476"/>
      <c r="OYX9" s="30"/>
      <c r="OYY9" s="368"/>
      <c r="OYZ9" s="476"/>
      <c r="OZA9" s="21"/>
      <c r="OZB9" s="21"/>
      <c r="OZC9" s="153"/>
      <c r="OZD9" s="197"/>
      <c r="OZE9" s="30"/>
      <c r="OZF9" s="368"/>
      <c r="OZG9" s="30"/>
      <c r="OZH9" s="368"/>
      <c r="OZI9" s="30"/>
      <c r="OZJ9" s="370"/>
      <c r="OZK9" s="30"/>
      <c r="OZL9" s="368"/>
      <c r="OZM9" s="476"/>
      <c r="OZN9" s="30"/>
      <c r="OZO9" s="368"/>
      <c r="OZP9" s="476"/>
      <c r="OZQ9" s="21"/>
      <c r="OZR9" s="21"/>
      <c r="OZS9" s="153"/>
      <c r="OZT9" s="197"/>
      <c r="OZU9" s="30"/>
      <c r="OZV9" s="368"/>
      <c r="OZW9" s="30"/>
      <c r="OZX9" s="368"/>
      <c r="OZY9" s="30"/>
      <c r="OZZ9" s="370"/>
      <c r="PAA9" s="30"/>
      <c r="PAB9" s="368"/>
      <c r="PAC9" s="476"/>
      <c r="PAD9" s="30"/>
      <c r="PAE9" s="368"/>
      <c r="PAF9" s="476"/>
      <c r="PAG9" s="21"/>
      <c r="PAH9" s="21"/>
      <c r="PAI9" s="153"/>
      <c r="PAJ9" s="197"/>
      <c r="PAK9" s="30"/>
      <c r="PAL9" s="368"/>
      <c r="PAM9" s="30"/>
      <c r="PAN9" s="368"/>
      <c r="PAO9" s="30"/>
      <c r="PAP9" s="370"/>
      <c r="PAQ9" s="30"/>
      <c r="PAR9" s="368"/>
      <c r="PAS9" s="476"/>
      <c r="PAT9" s="30"/>
      <c r="PAU9" s="368"/>
      <c r="PAV9" s="476"/>
      <c r="PAW9" s="21"/>
      <c r="PAX9" s="21"/>
      <c r="PAY9" s="153"/>
      <c r="PAZ9" s="197"/>
      <c r="PBA9" s="30"/>
      <c r="PBB9" s="368"/>
      <c r="PBC9" s="30"/>
      <c r="PBD9" s="368"/>
      <c r="PBE9" s="30"/>
      <c r="PBF9" s="370"/>
      <c r="PBG9" s="30"/>
      <c r="PBH9" s="368"/>
      <c r="PBI9" s="476"/>
      <c r="PBJ9" s="30"/>
      <c r="PBK9" s="368"/>
      <c r="PBL9" s="476"/>
      <c r="PBM9" s="21"/>
      <c r="PBN9" s="21"/>
      <c r="PBO9" s="153"/>
      <c r="PBP9" s="197"/>
      <c r="PBQ9" s="30"/>
      <c r="PBR9" s="368"/>
      <c r="PBS9" s="30"/>
      <c r="PBT9" s="368"/>
      <c r="PBU9" s="30"/>
      <c r="PBV9" s="370"/>
      <c r="PBW9" s="30"/>
      <c r="PBX9" s="368"/>
      <c r="PBY9" s="476"/>
      <c r="PBZ9" s="30"/>
      <c r="PCA9" s="368"/>
      <c r="PCB9" s="476"/>
      <c r="PCC9" s="21"/>
      <c r="PCD9" s="21"/>
      <c r="PCE9" s="153"/>
      <c r="PCF9" s="197"/>
      <c r="PCG9" s="30"/>
      <c r="PCH9" s="368"/>
      <c r="PCI9" s="30"/>
      <c r="PCJ9" s="368"/>
      <c r="PCK9" s="30"/>
      <c r="PCL9" s="370"/>
      <c r="PCM9" s="30"/>
      <c r="PCN9" s="368"/>
      <c r="PCO9" s="476"/>
      <c r="PCP9" s="30"/>
      <c r="PCQ9" s="368"/>
      <c r="PCR9" s="476"/>
      <c r="PCS9" s="21"/>
      <c r="PCT9" s="21"/>
      <c r="PCU9" s="153"/>
      <c r="PCV9" s="197"/>
      <c r="PCW9" s="30"/>
      <c r="PCX9" s="368"/>
      <c r="PCY9" s="30"/>
      <c r="PCZ9" s="368"/>
      <c r="PDA9" s="30"/>
      <c r="PDB9" s="370"/>
      <c r="PDC9" s="30"/>
      <c r="PDD9" s="368"/>
      <c r="PDE9" s="476"/>
      <c r="PDF9" s="30"/>
      <c r="PDG9" s="368"/>
      <c r="PDH9" s="476"/>
      <c r="PDI9" s="21"/>
      <c r="PDJ9" s="21"/>
      <c r="PDK9" s="153"/>
      <c r="PDL9" s="197"/>
      <c r="PDM9" s="30"/>
      <c r="PDN9" s="368"/>
      <c r="PDO9" s="30"/>
      <c r="PDP9" s="368"/>
      <c r="PDQ9" s="30"/>
      <c r="PDR9" s="370"/>
      <c r="PDS9" s="30"/>
      <c r="PDT9" s="368"/>
      <c r="PDU9" s="476"/>
      <c r="PDV9" s="30"/>
      <c r="PDW9" s="368"/>
      <c r="PDX9" s="476"/>
      <c r="PDY9" s="21"/>
      <c r="PDZ9" s="21"/>
      <c r="PEA9" s="153"/>
      <c r="PEB9" s="197"/>
      <c r="PEC9" s="30"/>
      <c r="PED9" s="368"/>
      <c r="PEE9" s="30"/>
      <c r="PEF9" s="368"/>
      <c r="PEG9" s="30"/>
      <c r="PEH9" s="370"/>
      <c r="PEI9" s="30"/>
      <c r="PEJ9" s="368"/>
      <c r="PEK9" s="476"/>
      <c r="PEL9" s="30"/>
      <c r="PEM9" s="368"/>
      <c r="PEN9" s="476"/>
      <c r="PEO9" s="21"/>
      <c r="PEP9" s="21"/>
      <c r="PEQ9" s="153"/>
      <c r="PER9" s="197"/>
      <c r="PES9" s="30"/>
      <c r="PET9" s="368"/>
      <c r="PEU9" s="30"/>
      <c r="PEV9" s="368"/>
      <c r="PEW9" s="30"/>
      <c r="PEX9" s="370"/>
      <c r="PEY9" s="30"/>
      <c r="PEZ9" s="368"/>
      <c r="PFA9" s="476"/>
      <c r="PFB9" s="30"/>
      <c r="PFC9" s="368"/>
      <c r="PFD9" s="476"/>
      <c r="PFE9" s="21"/>
      <c r="PFF9" s="21"/>
      <c r="PFG9" s="153"/>
      <c r="PFH9" s="197"/>
      <c r="PFI9" s="30"/>
      <c r="PFJ9" s="368"/>
      <c r="PFK9" s="30"/>
      <c r="PFL9" s="368"/>
      <c r="PFM9" s="30"/>
      <c r="PFN9" s="370"/>
      <c r="PFO9" s="30"/>
      <c r="PFP9" s="368"/>
      <c r="PFQ9" s="476"/>
      <c r="PFR9" s="30"/>
      <c r="PFS9" s="368"/>
      <c r="PFT9" s="476"/>
      <c r="PFU9" s="21"/>
      <c r="PFV9" s="21"/>
      <c r="PFW9" s="153"/>
      <c r="PFX9" s="197"/>
      <c r="PFY9" s="30"/>
      <c r="PFZ9" s="368"/>
      <c r="PGA9" s="30"/>
      <c r="PGB9" s="368"/>
      <c r="PGC9" s="30"/>
      <c r="PGD9" s="370"/>
      <c r="PGE9" s="30"/>
      <c r="PGF9" s="368"/>
      <c r="PGG9" s="476"/>
      <c r="PGH9" s="30"/>
      <c r="PGI9" s="368"/>
      <c r="PGJ9" s="476"/>
      <c r="PGK9" s="21"/>
      <c r="PGL9" s="21"/>
      <c r="PGM9" s="153"/>
      <c r="PGN9" s="197"/>
      <c r="PGO9" s="30"/>
      <c r="PGP9" s="368"/>
      <c r="PGQ9" s="30"/>
      <c r="PGR9" s="368"/>
      <c r="PGS9" s="30"/>
      <c r="PGT9" s="370"/>
      <c r="PGU9" s="30"/>
      <c r="PGV9" s="368"/>
      <c r="PGW9" s="476"/>
      <c r="PGX9" s="30"/>
      <c r="PGY9" s="368"/>
      <c r="PGZ9" s="476"/>
      <c r="PHA9" s="21"/>
      <c r="PHB9" s="21"/>
      <c r="PHC9" s="153"/>
      <c r="PHD9" s="197"/>
      <c r="PHE9" s="30"/>
      <c r="PHF9" s="368"/>
      <c r="PHG9" s="30"/>
      <c r="PHH9" s="368"/>
      <c r="PHI9" s="30"/>
      <c r="PHJ9" s="370"/>
      <c r="PHK9" s="30"/>
      <c r="PHL9" s="368"/>
      <c r="PHM9" s="476"/>
      <c r="PHN9" s="30"/>
      <c r="PHO9" s="368"/>
      <c r="PHP9" s="476"/>
      <c r="PHQ9" s="21"/>
      <c r="PHR9" s="21"/>
      <c r="PHS9" s="153"/>
      <c r="PHT9" s="197"/>
      <c r="PHU9" s="30"/>
      <c r="PHV9" s="368"/>
      <c r="PHW9" s="30"/>
      <c r="PHX9" s="368"/>
      <c r="PHY9" s="30"/>
      <c r="PHZ9" s="370"/>
      <c r="PIA9" s="30"/>
      <c r="PIB9" s="368"/>
      <c r="PIC9" s="476"/>
      <c r="PID9" s="30"/>
      <c r="PIE9" s="368"/>
      <c r="PIF9" s="476"/>
      <c r="PIG9" s="21"/>
      <c r="PIH9" s="21"/>
      <c r="PII9" s="153"/>
      <c r="PIJ9" s="197"/>
      <c r="PIK9" s="30"/>
      <c r="PIL9" s="368"/>
      <c r="PIM9" s="30"/>
      <c r="PIN9" s="368"/>
      <c r="PIO9" s="30"/>
      <c r="PIP9" s="370"/>
      <c r="PIQ9" s="30"/>
      <c r="PIR9" s="368"/>
      <c r="PIS9" s="476"/>
      <c r="PIT9" s="30"/>
      <c r="PIU9" s="368"/>
      <c r="PIV9" s="476"/>
      <c r="PIW9" s="21"/>
      <c r="PIX9" s="21"/>
      <c r="PIY9" s="153"/>
      <c r="PIZ9" s="197"/>
      <c r="PJA9" s="30"/>
      <c r="PJB9" s="368"/>
      <c r="PJC9" s="30"/>
      <c r="PJD9" s="368"/>
      <c r="PJE9" s="30"/>
      <c r="PJF9" s="370"/>
      <c r="PJG9" s="30"/>
      <c r="PJH9" s="368"/>
      <c r="PJI9" s="476"/>
      <c r="PJJ9" s="30"/>
      <c r="PJK9" s="368"/>
      <c r="PJL9" s="476"/>
      <c r="PJM9" s="21"/>
      <c r="PJN9" s="21"/>
      <c r="PJO9" s="153"/>
      <c r="PJP9" s="197"/>
      <c r="PJQ9" s="30"/>
      <c r="PJR9" s="368"/>
      <c r="PJS9" s="30"/>
      <c r="PJT9" s="368"/>
      <c r="PJU9" s="30"/>
      <c r="PJV9" s="370"/>
      <c r="PJW9" s="30"/>
      <c r="PJX9" s="368"/>
      <c r="PJY9" s="476"/>
      <c r="PJZ9" s="30"/>
      <c r="PKA9" s="368"/>
      <c r="PKB9" s="476"/>
      <c r="PKC9" s="21"/>
      <c r="PKD9" s="21"/>
      <c r="PKE9" s="153"/>
      <c r="PKF9" s="197"/>
      <c r="PKG9" s="30"/>
      <c r="PKH9" s="368"/>
      <c r="PKI9" s="30"/>
      <c r="PKJ9" s="368"/>
      <c r="PKK9" s="30"/>
      <c r="PKL9" s="370"/>
      <c r="PKM9" s="30"/>
      <c r="PKN9" s="368"/>
      <c r="PKO9" s="476"/>
      <c r="PKP9" s="30"/>
      <c r="PKQ9" s="368"/>
      <c r="PKR9" s="476"/>
      <c r="PKS9" s="21"/>
      <c r="PKT9" s="21"/>
      <c r="PKU9" s="153"/>
      <c r="PKV9" s="197"/>
      <c r="PKW9" s="30"/>
      <c r="PKX9" s="368"/>
      <c r="PKY9" s="30"/>
      <c r="PKZ9" s="368"/>
      <c r="PLA9" s="30"/>
      <c r="PLB9" s="370"/>
      <c r="PLC9" s="30"/>
      <c r="PLD9" s="368"/>
      <c r="PLE9" s="476"/>
      <c r="PLF9" s="30"/>
      <c r="PLG9" s="368"/>
      <c r="PLH9" s="476"/>
      <c r="PLI9" s="21"/>
      <c r="PLJ9" s="21"/>
      <c r="PLK9" s="153"/>
      <c r="PLL9" s="197"/>
      <c r="PLM9" s="30"/>
      <c r="PLN9" s="368"/>
      <c r="PLO9" s="30"/>
      <c r="PLP9" s="368"/>
      <c r="PLQ9" s="30"/>
      <c r="PLR9" s="370"/>
      <c r="PLS9" s="30"/>
      <c r="PLT9" s="368"/>
      <c r="PLU9" s="476"/>
      <c r="PLV9" s="30"/>
      <c r="PLW9" s="368"/>
      <c r="PLX9" s="476"/>
      <c r="PLY9" s="21"/>
      <c r="PLZ9" s="21"/>
      <c r="PMA9" s="153"/>
      <c r="PMB9" s="197"/>
      <c r="PMC9" s="30"/>
      <c r="PMD9" s="368"/>
      <c r="PME9" s="30"/>
      <c r="PMF9" s="368"/>
      <c r="PMG9" s="30"/>
      <c r="PMH9" s="370"/>
      <c r="PMI9" s="30"/>
      <c r="PMJ9" s="368"/>
      <c r="PMK9" s="476"/>
      <c r="PML9" s="30"/>
      <c r="PMM9" s="368"/>
      <c r="PMN9" s="476"/>
      <c r="PMO9" s="21"/>
      <c r="PMP9" s="21"/>
      <c r="PMQ9" s="153"/>
      <c r="PMR9" s="197"/>
      <c r="PMS9" s="30"/>
      <c r="PMT9" s="368"/>
      <c r="PMU9" s="30"/>
      <c r="PMV9" s="368"/>
      <c r="PMW9" s="30"/>
      <c r="PMX9" s="370"/>
      <c r="PMY9" s="30"/>
      <c r="PMZ9" s="368"/>
      <c r="PNA9" s="476"/>
      <c r="PNB9" s="30"/>
      <c r="PNC9" s="368"/>
      <c r="PND9" s="476"/>
      <c r="PNE9" s="21"/>
      <c r="PNF9" s="21"/>
      <c r="PNG9" s="153"/>
      <c r="PNH9" s="197"/>
      <c r="PNI9" s="30"/>
      <c r="PNJ9" s="368"/>
      <c r="PNK9" s="30"/>
      <c r="PNL9" s="368"/>
      <c r="PNM9" s="30"/>
      <c r="PNN9" s="370"/>
      <c r="PNO9" s="30"/>
      <c r="PNP9" s="368"/>
      <c r="PNQ9" s="476"/>
      <c r="PNR9" s="30"/>
      <c r="PNS9" s="368"/>
      <c r="PNT9" s="476"/>
      <c r="PNU9" s="21"/>
      <c r="PNV9" s="21"/>
      <c r="PNW9" s="153"/>
      <c r="PNX9" s="197"/>
      <c r="PNY9" s="30"/>
      <c r="PNZ9" s="368"/>
      <c r="POA9" s="30"/>
      <c r="POB9" s="368"/>
      <c r="POC9" s="30"/>
      <c r="POD9" s="370"/>
      <c r="POE9" s="30"/>
      <c r="POF9" s="368"/>
      <c r="POG9" s="476"/>
      <c r="POH9" s="30"/>
      <c r="POI9" s="368"/>
      <c r="POJ9" s="476"/>
      <c r="POK9" s="21"/>
      <c r="POL9" s="21"/>
      <c r="POM9" s="153"/>
      <c r="PON9" s="197"/>
      <c r="POO9" s="30"/>
      <c r="POP9" s="368"/>
      <c r="POQ9" s="30"/>
      <c r="POR9" s="368"/>
      <c r="POS9" s="30"/>
      <c r="POT9" s="370"/>
      <c r="POU9" s="30"/>
      <c r="POV9" s="368"/>
      <c r="POW9" s="476"/>
      <c r="POX9" s="30"/>
      <c r="POY9" s="368"/>
      <c r="POZ9" s="476"/>
      <c r="PPA9" s="21"/>
      <c r="PPB9" s="21"/>
      <c r="PPC9" s="153"/>
      <c r="PPD9" s="197"/>
      <c r="PPE9" s="30"/>
      <c r="PPF9" s="368"/>
      <c r="PPG9" s="30"/>
      <c r="PPH9" s="368"/>
      <c r="PPI9" s="30"/>
      <c r="PPJ9" s="370"/>
      <c r="PPK9" s="30"/>
      <c r="PPL9" s="368"/>
      <c r="PPM9" s="476"/>
      <c r="PPN9" s="30"/>
      <c r="PPO9" s="368"/>
      <c r="PPP9" s="476"/>
      <c r="PPQ9" s="21"/>
      <c r="PPR9" s="21"/>
      <c r="PPS9" s="153"/>
      <c r="PPT9" s="197"/>
      <c r="PPU9" s="30"/>
      <c r="PPV9" s="368"/>
      <c r="PPW9" s="30"/>
      <c r="PPX9" s="368"/>
      <c r="PPY9" s="30"/>
      <c r="PPZ9" s="370"/>
      <c r="PQA9" s="30"/>
      <c r="PQB9" s="368"/>
      <c r="PQC9" s="476"/>
      <c r="PQD9" s="30"/>
      <c r="PQE9" s="368"/>
      <c r="PQF9" s="476"/>
      <c r="PQG9" s="21"/>
      <c r="PQH9" s="21"/>
      <c r="PQI9" s="153"/>
      <c r="PQJ9" s="197"/>
      <c r="PQK9" s="30"/>
      <c r="PQL9" s="368"/>
      <c r="PQM9" s="30"/>
      <c r="PQN9" s="368"/>
      <c r="PQO9" s="30"/>
      <c r="PQP9" s="370"/>
      <c r="PQQ9" s="30"/>
      <c r="PQR9" s="368"/>
      <c r="PQS9" s="476"/>
      <c r="PQT9" s="30"/>
      <c r="PQU9" s="368"/>
      <c r="PQV9" s="476"/>
      <c r="PQW9" s="21"/>
      <c r="PQX9" s="21"/>
      <c r="PQY9" s="153"/>
      <c r="PQZ9" s="197"/>
      <c r="PRA9" s="30"/>
      <c r="PRB9" s="368"/>
      <c r="PRC9" s="30"/>
      <c r="PRD9" s="368"/>
      <c r="PRE9" s="30"/>
      <c r="PRF9" s="370"/>
      <c r="PRG9" s="30"/>
      <c r="PRH9" s="368"/>
      <c r="PRI9" s="476"/>
      <c r="PRJ9" s="30"/>
      <c r="PRK9" s="368"/>
      <c r="PRL9" s="476"/>
      <c r="PRM9" s="21"/>
      <c r="PRN9" s="21"/>
      <c r="PRO9" s="153"/>
      <c r="PRP9" s="197"/>
      <c r="PRQ9" s="30"/>
      <c r="PRR9" s="368"/>
      <c r="PRS9" s="30"/>
      <c r="PRT9" s="368"/>
      <c r="PRU9" s="30"/>
      <c r="PRV9" s="370"/>
      <c r="PRW9" s="30"/>
      <c r="PRX9" s="368"/>
      <c r="PRY9" s="476"/>
      <c r="PRZ9" s="30"/>
      <c r="PSA9" s="368"/>
      <c r="PSB9" s="476"/>
      <c r="PSC9" s="21"/>
      <c r="PSD9" s="21"/>
      <c r="PSE9" s="153"/>
      <c r="PSF9" s="197"/>
      <c r="PSG9" s="30"/>
      <c r="PSH9" s="368"/>
      <c r="PSI9" s="30"/>
      <c r="PSJ9" s="368"/>
      <c r="PSK9" s="30"/>
      <c r="PSL9" s="370"/>
      <c r="PSM9" s="30"/>
      <c r="PSN9" s="368"/>
      <c r="PSO9" s="476"/>
      <c r="PSP9" s="30"/>
      <c r="PSQ9" s="368"/>
      <c r="PSR9" s="476"/>
      <c r="PSS9" s="21"/>
      <c r="PST9" s="21"/>
      <c r="PSU9" s="153"/>
      <c r="PSV9" s="197"/>
      <c r="PSW9" s="30"/>
      <c r="PSX9" s="368"/>
      <c r="PSY9" s="30"/>
      <c r="PSZ9" s="368"/>
      <c r="PTA9" s="30"/>
      <c r="PTB9" s="370"/>
      <c r="PTC9" s="30"/>
      <c r="PTD9" s="368"/>
      <c r="PTE9" s="476"/>
      <c r="PTF9" s="30"/>
      <c r="PTG9" s="368"/>
      <c r="PTH9" s="476"/>
      <c r="PTI9" s="21"/>
      <c r="PTJ9" s="21"/>
      <c r="PTK9" s="153"/>
      <c r="PTL9" s="197"/>
      <c r="PTM9" s="30"/>
      <c r="PTN9" s="368"/>
      <c r="PTO9" s="30"/>
      <c r="PTP9" s="368"/>
      <c r="PTQ9" s="30"/>
      <c r="PTR9" s="370"/>
      <c r="PTS9" s="30"/>
      <c r="PTT9" s="368"/>
      <c r="PTU9" s="476"/>
      <c r="PTV9" s="30"/>
      <c r="PTW9" s="368"/>
      <c r="PTX9" s="476"/>
      <c r="PTY9" s="21"/>
      <c r="PTZ9" s="21"/>
      <c r="PUA9" s="153"/>
      <c r="PUB9" s="197"/>
      <c r="PUC9" s="30"/>
      <c r="PUD9" s="368"/>
      <c r="PUE9" s="30"/>
      <c r="PUF9" s="368"/>
      <c r="PUG9" s="30"/>
      <c r="PUH9" s="370"/>
      <c r="PUI9" s="30"/>
      <c r="PUJ9" s="368"/>
      <c r="PUK9" s="476"/>
      <c r="PUL9" s="30"/>
      <c r="PUM9" s="368"/>
      <c r="PUN9" s="476"/>
      <c r="PUO9" s="21"/>
      <c r="PUP9" s="21"/>
      <c r="PUQ9" s="153"/>
      <c r="PUR9" s="197"/>
      <c r="PUS9" s="30"/>
      <c r="PUT9" s="368"/>
      <c r="PUU9" s="30"/>
      <c r="PUV9" s="368"/>
      <c r="PUW9" s="30"/>
      <c r="PUX9" s="370"/>
      <c r="PUY9" s="30"/>
      <c r="PUZ9" s="368"/>
      <c r="PVA9" s="476"/>
      <c r="PVB9" s="30"/>
      <c r="PVC9" s="368"/>
      <c r="PVD9" s="476"/>
      <c r="PVE9" s="21"/>
      <c r="PVF9" s="21"/>
      <c r="PVG9" s="153"/>
      <c r="PVH9" s="197"/>
      <c r="PVI9" s="30"/>
      <c r="PVJ9" s="368"/>
      <c r="PVK9" s="30"/>
      <c r="PVL9" s="368"/>
      <c r="PVM9" s="30"/>
      <c r="PVN9" s="370"/>
      <c r="PVO9" s="30"/>
      <c r="PVP9" s="368"/>
      <c r="PVQ9" s="476"/>
      <c r="PVR9" s="30"/>
      <c r="PVS9" s="368"/>
      <c r="PVT9" s="476"/>
      <c r="PVU9" s="21"/>
      <c r="PVV9" s="21"/>
      <c r="PVW9" s="153"/>
      <c r="PVX9" s="197"/>
      <c r="PVY9" s="30"/>
      <c r="PVZ9" s="368"/>
      <c r="PWA9" s="30"/>
      <c r="PWB9" s="368"/>
      <c r="PWC9" s="30"/>
      <c r="PWD9" s="370"/>
      <c r="PWE9" s="30"/>
      <c r="PWF9" s="368"/>
      <c r="PWG9" s="476"/>
      <c r="PWH9" s="30"/>
      <c r="PWI9" s="368"/>
      <c r="PWJ9" s="476"/>
      <c r="PWK9" s="21"/>
      <c r="PWL9" s="21"/>
      <c r="PWM9" s="153"/>
      <c r="PWN9" s="197"/>
      <c r="PWO9" s="30"/>
      <c r="PWP9" s="368"/>
      <c r="PWQ9" s="30"/>
      <c r="PWR9" s="368"/>
      <c r="PWS9" s="30"/>
      <c r="PWT9" s="370"/>
      <c r="PWU9" s="30"/>
      <c r="PWV9" s="368"/>
      <c r="PWW9" s="476"/>
      <c r="PWX9" s="30"/>
      <c r="PWY9" s="368"/>
      <c r="PWZ9" s="476"/>
      <c r="PXA9" s="21"/>
      <c r="PXB9" s="21"/>
      <c r="PXC9" s="153"/>
      <c r="PXD9" s="197"/>
      <c r="PXE9" s="30"/>
      <c r="PXF9" s="368"/>
      <c r="PXG9" s="30"/>
      <c r="PXH9" s="368"/>
      <c r="PXI9" s="30"/>
      <c r="PXJ9" s="370"/>
      <c r="PXK9" s="30"/>
      <c r="PXL9" s="368"/>
      <c r="PXM9" s="476"/>
      <c r="PXN9" s="30"/>
      <c r="PXO9" s="368"/>
      <c r="PXP9" s="476"/>
      <c r="PXQ9" s="21"/>
      <c r="PXR9" s="21"/>
      <c r="PXS9" s="153"/>
      <c r="PXT9" s="197"/>
      <c r="PXU9" s="30"/>
      <c r="PXV9" s="368"/>
      <c r="PXW9" s="30"/>
      <c r="PXX9" s="368"/>
      <c r="PXY9" s="30"/>
      <c r="PXZ9" s="370"/>
      <c r="PYA9" s="30"/>
      <c r="PYB9" s="368"/>
      <c r="PYC9" s="476"/>
      <c r="PYD9" s="30"/>
      <c r="PYE9" s="368"/>
      <c r="PYF9" s="476"/>
      <c r="PYG9" s="21"/>
      <c r="PYH9" s="21"/>
      <c r="PYI9" s="153"/>
      <c r="PYJ9" s="197"/>
      <c r="PYK9" s="30"/>
      <c r="PYL9" s="368"/>
      <c r="PYM9" s="30"/>
      <c r="PYN9" s="368"/>
      <c r="PYO9" s="30"/>
      <c r="PYP9" s="370"/>
      <c r="PYQ9" s="30"/>
      <c r="PYR9" s="368"/>
      <c r="PYS9" s="476"/>
      <c r="PYT9" s="30"/>
      <c r="PYU9" s="368"/>
      <c r="PYV9" s="476"/>
      <c r="PYW9" s="21"/>
      <c r="PYX9" s="21"/>
      <c r="PYY9" s="153"/>
      <c r="PYZ9" s="197"/>
      <c r="PZA9" s="30"/>
      <c r="PZB9" s="368"/>
      <c r="PZC9" s="30"/>
      <c r="PZD9" s="368"/>
      <c r="PZE9" s="30"/>
      <c r="PZF9" s="370"/>
      <c r="PZG9" s="30"/>
      <c r="PZH9" s="368"/>
      <c r="PZI9" s="476"/>
      <c r="PZJ9" s="30"/>
      <c r="PZK9" s="368"/>
      <c r="PZL9" s="476"/>
      <c r="PZM9" s="21"/>
      <c r="PZN9" s="21"/>
      <c r="PZO9" s="153"/>
      <c r="PZP9" s="197"/>
      <c r="PZQ9" s="30"/>
      <c r="PZR9" s="368"/>
      <c r="PZS9" s="30"/>
      <c r="PZT9" s="368"/>
      <c r="PZU9" s="30"/>
      <c r="PZV9" s="370"/>
      <c r="PZW9" s="30"/>
      <c r="PZX9" s="368"/>
      <c r="PZY9" s="476"/>
      <c r="PZZ9" s="30"/>
      <c r="QAA9" s="368"/>
      <c r="QAB9" s="476"/>
      <c r="QAC9" s="21"/>
      <c r="QAD9" s="21"/>
      <c r="QAE9" s="153"/>
      <c r="QAF9" s="197"/>
      <c r="QAG9" s="30"/>
      <c r="QAH9" s="368"/>
      <c r="QAI9" s="30"/>
      <c r="QAJ9" s="368"/>
      <c r="QAK9" s="30"/>
      <c r="QAL9" s="370"/>
      <c r="QAM9" s="30"/>
      <c r="QAN9" s="368"/>
      <c r="QAO9" s="476"/>
      <c r="QAP9" s="30"/>
      <c r="QAQ9" s="368"/>
      <c r="QAR9" s="476"/>
      <c r="QAS9" s="21"/>
      <c r="QAT9" s="21"/>
      <c r="QAU9" s="153"/>
      <c r="QAV9" s="197"/>
      <c r="QAW9" s="30"/>
      <c r="QAX9" s="368"/>
      <c r="QAY9" s="30"/>
      <c r="QAZ9" s="368"/>
      <c r="QBA9" s="30"/>
      <c r="QBB9" s="370"/>
      <c r="QBC9" s="30"/>
      <c r="QBD9" s="368"/>
      <c r="QBE9" s="476"/>
      <c r="QBF9" s="30"/>
      <c r="QBG9" s="368"/>
      <c r="QBH9" s="476"/>
      <c r="QBI9" s="21"/>
      <c r="QBJ9" s="21"/>
      <c r="QBK9" s="153"/>
      <c r="QBL9" s="197"/>
      <c r="QBM9" s="30"/>
      <c r="QBN9" s="368"/>
      <c r="QBO9" s="30"/>
      <c r="QBP9" s="368"/>
      <c r="QBQ9" s="30"/>
      <c r="QBR9" s="370"/>
      <c r="QBS9" s="30"/>
      <c r="QBT9" s="368"/>
      <c r="QBU9" s="476"/>
      <c r="QBV9" s="30"/>
      <c r="QBW9" s="368"/>
      <c r="QBX9" s="476"/>
      <c r="QBY9" s="21"/>
      <c r="QBZ9" s="21"/>
      <c r="QCA9" s="153"/>
      <c r="QCB9" s="197"/>
      <c r="QCC9" s="30"/>
      <c r="QCD9" s="368"/>
      <c r="QCE9" s="30"/>
      <c r="QCF9" s="368"/>
      <c r="QCG9" s="30"/>
      <c r="QCH9" s="370"/>
      <c r="QCI9" s="30"/>
      <c r="QCJ9" s="368"/>
      <c r="QCK9" s="476"/>
      <c r="QCL9" s="30"/>
      <c r="QCM9" s="368"/>
      <c r="QCN9" s="476"/>
      <c r="QCO9" s="21"/>
      <c r="QCP9" s="21"/>
      <c r="QCQ9" s="153"/>
      <c r="QCR9" s="197"/>
      <c r="QCS9" s="30"/>
      <c r="QCT9" s="368"/>
      <c r="QCU9" s="30"/>
      <c r="QCV9" s="368"/>
      <c r="QCW9" s="30"/>
      <c r="QCX9" s="370"/>
      <c r="QCY9" s="30"/>
      <c r="QCZ9" s="368"/>
      <c r="QDA9" s="476"/>
      <c r="QDB9" s="30"/>
      <c r="QDC9" s="368"/>
      <c r="QDD9" s="476"/>
      <c r="QDE9" s="21"/>
      <c r="QDF9" s="21"/>
      <c r="QDG9" s="153"/>
      <c r="QDH9" s="197"/>
      <c r="QDI9" s="30"/>
      <c r="QDJ9" s="368"/>
      <c r="QDK9" s="30"/>
      <c r="QDL9" s="368"/>
      <c r="QDM9" s="30"/>
      <c r="QDN9" s="370"/>
      <c r="QDO9" s="30"/>
      <c r="QDP9" s="368"/>
      <c r="QDQ9" s="476"/>
      <c r="QDR9" s="30"/>
      <c r="QDS9" s="368"/>
      <c r="QDT9" s="476"/>
      <c r="QDU9" s="21"/>
      <c r="QDV9" s="21"/>
      <c r="QDW9" s="153"/>
      <c r="QDX9" s="197"/>
      <c r="QDY9" s="30"/>
      <c r="QDZ9" s="368"/>
      <c r="QEA9" s="30"/>
      <c r="QEB9" s="368"/>
      <c r="QEC9" s="30"/>
      <c r="QED9" s="370"/>
      <c r="QEE9" s="30"/>
      <c r="QEF9" s="368"/>
      <c r="QEG9" s="476"/>
      <c r="QEH9" s="30"/>
      <c r="QEI9" s="368"/>
      <c r="QEJ9" s="476"/>
      <c r="QEK9" s="21"/>
      <c r="QEL9" s="21"/>
      <c r="QEM9" s="153"/>
      <c r="QEN9" s="197"/>
      <c r="QEO9" s="30"/>
      <c r="QEP9" s="368"/>
      <c r="QEQ9" s="30"/>
      <c r="QER9" s="368"/>
      <c r="QES9" s="30"/>
      <c r="QET9" s="370"/>
      <c r="QEU9" s="30"/>
      <c r="QEV9" s="368"/>
      <c r="QEW9" s="476"/>
      <c r="QEX9" s="30"/>
      <c r="QEY9" s="368"/>
      <c r="QEZ9" s="476"/>
      <c r="QFA9" s="21"/>
      <c r="QFB9" s="21"/>
      <c r="QFC9" s="153"/>
      <c r="QFD9" s="197"/>
      <c r="QFE9" s="30"/>
      <c r="QFF9" s="368"/>
      <c r="QFG9" s="30"/>
      <c r="QFH9" s="368"/>
      <c r="QFI9" s="30"/>
      <c r="QFJ9" s="370"/>
      <c r="QFK9" s="30"/>
      <c r="QFL9" s="368"/>
      <c r="QFM9" s="476"/>
      <c r="QFN9" s="30"/>
      <c r="QFO9" s="368"/>
      <c r="QFP9" s="476"/>
      <c r="QFQ9" s="21"/>
      <c r="QFR9" s="21"/>
      <c r="QFS9" s="153"/>
      <c r="QFT9" s="197"/>
      <c r="QFU9" s="30"/>
      <c r="QFV9" s="368"/>
      <c r="QFW9" s="30"/>
      <c r="QFX9" s="368"/>
      <c r="QFY9" s="30"/>
      <c r="QFZ9" s="370"/>
      <c r="QGA9" s="30"/>
      <c r="QGB9" s="368"/>
      <c r="QGC9" s="476"/>
      <c r="QGD9" s="30"/>
      <c r="QGE9" s="368"/>
      <c r="QGF9" s="476"/>
      <c r="QGG9" s="21"/>
      <c r="QGH9" s="21"/>
      <c r="QGI9" s="153"/>
      <c r="QGJ9" s="197"/>
      <c r="QGK9" s="30"/>
      <c r="QGL9" s="368"/>
      <c r="QGM9" s="30"/>
      <c r="QGN9" s="368"/>
      <c r="QGO9" s="30"/>
      <c r="QGP9" s="370"/>
      <c r="QGQ9" s="30"/>
      <c r="QGR9" s="368"/>
      <c r="QGS9" s="476"/>
      <c r="QGT9" s="30"/>
      <c r="QGU9" s="368"/>
      <c r="QGV9" s="476"/>
      <c r="QGW9" s="21"/>
      <c r="QGX9" s="21"/>
      <c r="QGY9" s="153"/>
      <c r="QGZ9" s="197"/>
      <c r="QHA9" s="30"/>
      <c r="QHB9" s="368"/>
      <c r="QHC9" s="30"/>
      <c r="QHD9" s="368"/>
      <c r="QHE9" s="30"/>
      <c r="QHF9" s="370"/>
      <c r="QHG9" s="30"/>
      <c r="QHH9" s="368"/>
      <c r="QHI9" s="476"/>
      <c r="QHJ9" s="30"/>
      <c r="QHK9" s="368"/>
      <c r="QHL9" s="476"/>
      <c r="QHM9" s="21"/>
      <c r="QHN9" s="21"/>
      <c r="QHO9" s="153"/>
      <c r="QHP9" s="197"/>
      <c r="QHQ9" s="30"/>
      <c r="QHR9" s="368"/>
      <c r="QHS9" s="30"/>
      <c r="QHT9" s="368"/>
      <c r="QHU9" s="30"/>
      <c r="QHV9" s="370"/>
      <c r="QHW9" s="30"/>
      <c r="QHX9" s="368"/>
      <c r="QHY9" s="476"/>
      <c r="QHZ9" s="30"/>
      <c r="QIA9" s="368"/>
      <c r="QIB9" s="476"/>
      <c r="QIC9" s="21"/>
      <c r="QID9" s="21"/>
      <c r="QIE9" s="153"/>
      <c r="QIF9" s="197"/>
      <c r="QIG9" s="30"/>
      <c r="QIH9" s="368"/>
      <c r="QII9" s="30"/>
      <c r="QIJ9" s="368"/>
      <c r="QIK9" s="30"/>
      <c r="QIL9" s="370"/>
      <c r="QIM9" s="30"/>
      <c r="QIN9" s="368"/>
      <c r="QIO9" s="476"/>
      <c r="QIP9" s="30"/>
      <c r="QIQ9" s="368"/>
      <c r="QIR9" s="476"/>
      <c r="QIS9" s="21"/>
      <c r="QIT9" s="21"/>
      <c r="QIU9" s="153"/>
      <c r="QIV9" s="197"/>
      <c r="QIW9" s="30"/>
      <c r="QIX9" s="368"/>
      <c r="QIY9" s="30"/>
      <c r="QIZ9" s="368"/>
      <c r="QJA9" s="30"/>
      <c r="QJB9" s="370"/>
      <c r="QJC9" s="30"/>
      <c r="QJD9" s="368"/>
      <c r="QJE9" s="476"/>
      <c r="QJF9" s="30"/>
      <c r="QJG9" s="368"/>
      <c r="QJH9" s="476"/>
      <c r="QJI9" s="21"/>
      <c r="QJJ9" s="21"/>
      <c r="QJK9" s="153"/>
      <c r="QJL9" s="197"/>
      <c r="QJM9" s="30"/>
      <c r="QJN9" s="368"/>
      <c r="QJO9" s="30"/>
      <c r="QJP9" s="368"/>
      <c r="QJQ9" s="30"/>
      <c r="QJR9" s="370"/>
      <c r="QJS9" s="30"/>
      <c r="QJT9" s="368"/>
      <c r="QJU9" s="476"/>
      <c r="QJV9" s="30"/>
      <c r="QJW9" s="368"/>
      <c r="QJX9" s="476"/>
      <c r="QJY9" s="21"/>
      <c r="QJZ9" s="21"/>
      <c r="QKA9" s="153"/>
      <c r="QKB9" s="197"/>
      <c r="QKC9" s="30"/>
      <c r="QKD9" s="368"/>
      <c r="QKE9" s="30"/>
      <c r="QKF9" s="368"/>
      <c r="QKG9" s="30"/>
      <c r="QKH9" s="370"/>
      <c r="QKI9" s="30"/>
      <c r="QKJ9" s="368"/>
      <c r="QKK9" s="476"/>
      <c r="QKL9" s="30"/>
      <c r="QKM9" s="368"/>
      <c r="QKN9" s="476"/>
      <c r="QKO9" s="21"/>
      <c r="QKP9" s="21"/>
      <c r="QKQ9" s="153"/>
      <c r="QKR9" s="197"/>
      <c r="QKS9" s="30"/>
      <c r="QKT9" s="368"/>
      <c r="QKU9" s="30"/>
      <c r="QKV9" s="368"/>
      <c r="QKW9" s="30"/>
      <c r="QKX9" s="370"/>
      <c r="QKY9" s="30"/>
      <c r="QKZ9" s="368"/>
      <c r="QLA9" s="476"/>
      <c r="QLB9" s="30"/>
      <c r="QLC9" s="368"/>
      <c r="QLD9" s="476"/>
      <c r="QLE9" s="21"/>
      <c r="QLF9" s="21"/>
      <c r="QLG9" s="153"/>
      <c r="QLH9" s="197"/>
      <c r="QLI9" s="30"/>
      <c r="QLJ9" s="368"/>
      <c r="QLK9" s="30"/>
      <c r="QLL9" s="368"/>
      <c r="QLM9" s="30"/>
      <c r="QLN9" s="370"/>
      <c r="QLO9" s="30"/>
      <c r="QLP9" s="368"/>
      <c r="QLQ9" s="476"/>
      <c r="QLR9" s="30"/>
      <c r="QLS9" s="368"/>
      <c r="QLT9" s="476"/>
      <c r="QLU9" s="21"/>
      <c r="QLV9" s="21"/>
      <c r="QLW9" s="153"/>
      <c r="QLX9" s="197"/>
      <c r="QLY9" s="30"/>
      <c r="QLZ9" s="368"/>
      <c r="QMA9" s="30"/>
      <c r="QMB9" s="368"/>
      <c r="QMC9" s="30"/>
      <c r="QMD9" s="370"/>
      <c r="QME9" s="30"/>
      <c r="QMF9" s="368"/>
      <c r="QMG9" s="476"/>
      <c r="QMH9" s="30"/>
      <c r="QMI9" s="368"/>
      <c r="QMJ9" s="476"/>
      <c r="QMK9" s="21"/>
      <c r="QML9" s="21"/>
      <c r="QMM9" s="153"/>
      <c r="QMN9" s="197"/>
      <c r="QMO9" s="30"/>
      <c r="QMP9" s="368"/>
      <c r="QMQ9" s="30"/>
      <c r="QMR9" s="368"/>
      <c r="QMS9" s="30"/>
      <c r="QMT9" s="370"/>
      <c r="QMU9" s="30"/>
      <c r="QMV9" s="368"/>
      <c r="QMW9" s="476"/>
      <c r="QMX9" s="30"/>
      <c r="QMY9" s="368"/>
      <c r="QMZ9" s="476"/>
      <c r="QNA9" s="21"/>
      <c r="QNB9" s="21"/>
      <c r="QNC9" s="153"/>
      <c r="QND9" s="197"/>
      <c r="QNE9" s="30"/>
      <c r="QNF9" s="368"/>
      <c r="QNG9" s="30"/>
      <c r="QNH9" s="368"/>
      <c r="QNI9" s="30"/>
      <c r="QNJ9" s="370"/>
      <c r="QNK9" s="30"/>
      <c r="QNL9" s="368"/>
      <c r="QNM9" s="476"/>
      <c r="QNN9" s="30"/>
      <c r="QNO9" s="368"/>
      <c r="QNP9" s="476"/>
      <c r="QNQ9" s="21"/>
      <c r="QNR9" s="21"/>
      <c r="QNS9" s="153"/>
      <c r="QNT9" s="197"/>
      <c r="QNU9" s="30"/>
      <c r="QNV9" s="368"/>
      <c r="QNW9" s="30"/>
      <c r="QNX9" s="368"/>
      <c r="QNY9" s="30"/>
      <c r="QNZ9" s="370"/>
      <c r="QOA9" s="30"/>
      <c r="QOB9" s="368"/>
      <c r="QOC9" s="476"/>
      <c r="QOD9" s="30"/>
      <c r="QOE9" s="368"/>
      <c r="QOF9" s="476"/>
      <c r="QOG9" s="21"/>
      <c r="QOH9" s="21"/>
      <c r="QOI9" s="153"/>
      <c r="QOJ9" s="197"/>
      <c r="QOK9" s="30"/>
      <c r="QOL9" s="368"/>
      <c r="QOM9" s="30"/>
      <c r="QON9" s="368"/>
      <c r="QOO9" s="30"/>
      <c r="QOP9" s="370"/>
      <c r="QOQ9" s="30"/>
      <c r="QOR9" s="368"/>
      <c r="QOS9" s="476"/>
      <c r="QOT9" s="30"/>
      <c r="QOU9" s="368"/>
      <c r="QOV9" s="476"/>
      <c r="QOW9" s="21"/>
      <c r="QOX9" s="21"/>
      <c r="QOY9" s="153"/>
      <c r="QOZ9" s="197"/>
      <c r="QPA9" s="30"/>
      <c r="QPB9" s="368"/>
      <c r="QPC9" s="30"/>
      <c r="QPD9" s="368"/>
      <c r="QPE9" s="30"/>
      <c r="QPF9" s="370"/>
      <c r="QPG9" s="30"/>
      <c r="QPH9" s="368"/>
      <c r="QPI9" s="476"/>
      <c r="QPJ9" s="30"/>
      <c r="QPK9" s="368"/>
      <c r="QPL9" s="476"/>
      <c r="QPM9" s="21"/>
      <c r="QPN9" s="21"/>
      <c r="QPO9" s="153"/>
      <c r="QPP9" s="197"/>
      <c r="QPQ9" s="30"/>
      <c r="QPR9" s="368"/>
      <c r="QPS9" s="30"/>
      <c r="QPT9" s="368"/>
      <c r="QPU9" s="30"/>
      <c r="QPV9" s="370"/>
      <c r="QPW9" s="30"/>
      <c r="QPX9" s="368"/>
      <c r="QPY9" s="476"/>
      <c r="QPZ9" s="30"/>
      <c r="QQA9" s="368"/>
      <c r="QQB9" s="476"/>
      <c r="QQC9" s="21"/>
      <c r="QQD9" s="21"/>
      <c r="QQE9" s="153"/>
      <c r="QQF9" s="197"/>
      <c r="QQG9" s="30"/>
      <c r="QQH9" s="368"/>
      <c r="QQI9" s="30"/>
      <c r="QQJ9" s="368"/>
      <c r="QQK9" s="30"/>
      <c r="QQL9" s="370"/>
      <c r="QQM9" s="30"/>
      <c r="QQN9" s="368"/>
      <c r="QQO9" s="476"/>
      <c r="QQP9" s="30"/>
      <c r="QQQ9" s="368"/>
      <c r="QQR9" s="476"/>
      <c r="QQS9" s="21"/>
      <c r="QQT9" s="21"/>
      <c r="QQU9" s="153"/>
      <c r="QQV9" s="197"/>
      <c r="QQW9" s="30"/>
      <c r="QQX9" s="368"/>
      <c r="QQY9" s="30"/>
      <c r="QQZ9" s="368"/>
      <c r="QRA9" s="30"/>
      <c r="QRB9" s="370"/>
      <c r="QRC9" s="30"/>
      <c r="QRD9" s="368"/>
      <c r="QRE9" s="476"/>
      <c r="QRF9" s="30"/>
      <c r="QRG9" s="368"/>
      <c r="QRH9" s="476"/>
      <c r="QRI9" s="21"/>
      <c r="QRJ9" s="21"/>
      <c r="QRK9" s="153"/>
      <c r="QRL9" s="197"/>
      <c r="QRM9" s="30"/>
      <c r="QRN9" s="368"/>
      <c r="QRO9" s="30"/>
      <c r="QRP9" s="368"/>
      <c r="QRQ9" s="30"/>
      <c r="QRR9" s="370"/>
      <c r="QRS9" s="30"/>
      <c r="QRT9" s="368"/>
      <c r="QRU9" s="476"/>
      <c r="QRV9" s="30"/>
      <c r="QRW9" s="368"/>
      <c r="QRX9" s="476"/>
      <c r="QRY9" s="21"/>
      <c r="QRZ9" s="21"/>
      <c r="QSA9" s="153"/>
      <c r="QSB9" s="197"/>
      <c r="QSC9" s="30"/>
      <c r="QSD9" s="368"/>
      <c r="QSE9" s="30"/>
      <c r="QSF9" s="368"/>
      <c r="QSG9" s="30"/>
      <c r="QSH9" s="370"/>
      <c r="QSI9" s="30"/>
      <c r="QSJ9" s="368"/>
      <c r="QSK9" s="476"/>
      <c r="QSL9" s="30"/>
      <c r="QSM9" s="368"/>
      <c r="QSN9" s="476"/>
      <c r="QSO9" s="21"/>
      <c r="QSP9" s="21"/>
      <c r="QSQ9" s="153"/>
      <c r="QSR9" s="197"/>
      <c r="QSS9" s="30"/>
      <c r="QST9" s="368"/>
      <c r="QSU9" s="30"/>
      <c r="QSV9" s="368"/>
      <c r="QSW9" s="30"/>
      <c r="QSX9" s="370"/>
      <c r="QSY9" s="30"/>
      <c r="QSZ9" s="368"/>
      <c r="QTA9" s="476"/>
      <c r="QTB9" s="30"/>
      <c r="QTC9" s="368"/>
      <c r="QTD9" s="476"/>
      <c r="QTE9" s="21"/>
      <c r="QTF9" s="21"/>
      <c r="QTG9" s="153"/>
      <c r="QTH9" s="197"/>
      <c r="QTI9" s="30"/>
      <c r="QTJ9" s="368"/>
      <c r="QTK9" s="30"/>
      <c r="QTL9" s="368"/>
      <c r="QTM9" s="30"/>
      <c r="QTN9" s="370"/>
      <c r="QTO9" s="30"/>
      <c r="QTP9" s="368"/>
      <c r="QTQ9" s="476"/>
      <c r="QTR9" s="30"/>
      <c r="QTS9" s="368"/>
      <c r="QTT9" s="476"/>
      <c r="QTU9" s="21"/>
      <c r="QTV9" s="21"/>
      <c r="QTW9" s="153"/>
      <c r="QTX9" s="197"/>
      <c r="QTY9" s="30"/>
      <c r="QTZ9" s="368"/>
      <c r="QUA9" s="30"/>
      <c r="QUB9" s="368"/>
      <c r="QUC9" s="30"/>
      <c r="QUD9" s="370"/>
      <c r="QUE9" s="30"/>
      <c r="QUF9" s="368"/>
      <c r="QUG9" s="476"/>
      <c r="QUH9" s="30"/>
      <c r="QUI9" s="368"/>
      <c r="QUJ9" s="476"/>
      <c r="QUK9" s="21"/>
      <c r="QUL9" s="21"/>
      <c r="QUM9" s="153"/>
      <c r="QUN9" s="197"/>
      <c r="QUO9" s="30"/>
      <c r="QUP9" s="368"/>
      <c r="QUQ9" s="30"/>
      <c r="QUR9" s="368"/>
      <c r="QUS9" s="30"/>
      <c r="QUT9" s="370"/>
      <c r="QUU9" s="30"/>
      <c r="QUV9" s="368"/>
      <c r="QUW9" s="476"/>
      <c r="QUX9" s="30"/>
      <c r="QUY9" s="368"/>
      <c r="QUZ9" s="476"/>
      <c r="QVA9" s="21"/>
      <c r="QVB9" s="21"/>
      <c r="QVC9" s="153"/>
      <c r="QVD9" s="197"/>
      <c r="QVE9" s="30"/>
      <c r="QVF9" s="368"/>
      <c r="QVG9" s="30"/>
      <c r="QVH9" s="368"/>
      <c r="QVI9" s="30"/>
      <c r="QVJ9" s="370"/>
      <c r="QVK9" s="30"/>
      <c r="QVL9" s="368"/>
      <c r="QVM9" s="476"/>
      <c r="QVN9" s="30"/>
      <c r="QVO9" s="368"/>
      <c r="QVP9" s="476"/>
      <c r="QVQ9" s="21"/>
      <c r="QVR9" s="21"/>
      <c r="QVS9" s="153"/>
      <c r="QVT9" s="197"/>
      <c r="QVU9" s="30"/>
      <c r="QVV9" s="368"/>
      <c r="QVW9" s="30"/>
      <c r="QVX9" s="368"/>
      <c r="QVY9" s="30"/>
      <c r="QVZ9" s="370"/>
      <c r="QWA9" s="30"/>
      <c r="QWB9" s="368"/>
      <c r="QWC9" s="476"/>
      <c r="QWD9" s="30"/>
      <c r="QWE9" s="368"/>
      <c r="QWF9" s="476"/>
      <c r="QWG9" s="21"/>
      <c r="QWH9" s="21"/>
      <c r="QWI9" s="153"/>
      <c r="QWJ9" s="197"/>
      <c r="QWK9" s="30"/>
      <c r="QWL9" s="368"/>
      <c r="QWM9" s="30"/>
      <c r="QWN9" s="368"/>
      <c r="QWO9" s="30"/>
      <c r="QWP9" s="370"/>
      <c r="QWQ9" s="30"/>
      <c r="QWR9" s="368"/>
      <c r="QWS9" s="476"/>
      <c r="QWT9" s="30"/>
      <c r="QWU9" s="368"/>
      <c r="QWV9" s="476"/>
      <c r="QWW9" s="21"/>
      <c r="QWX9" s="21"/>
      <c r="QWY9" s="153"/>
      <c r="QWZ9" s="197"/>
      <c r="QXA9" s="30"/>
      <c r="QXB9" s="368"/>
      <c r="QXC9" s="30"/>
      <c r="QXD9" s="368"/>
      <c r="QXE9" s="30"/>
      <c r="QXF9" s="370"/>
      <c r="QXG9" s="30"/>
      <c r="QXH9" s="368"/>
      <c r="QXI9" s="476"/>
      <c r="QXJ9" s="30"/>
      <c r="QXK9" s="368"/>
      <c r="QXL9" s="476"/>
      <c r="QXM9" s="21"/>
      <c r="QXN9" s="21"/>
      <c r="QXO9" s="153"/>
      <c r="QXP9" s="197"/>
      <c r="QXQ9" s="30"/>
      <c r="QXR9" s="368"/>
      <c r="QXS9" s="30"/>
      <c r="QXT9" s="368"/>
      <c r="QXU9" s="30"/>
      <c r="QXV9" s="370"/>
      <c r="QXW9" s="30"/>
      <c r="QXX9" s="368"/>
      <c r="QXY9" s="476"/>
      <c r="QXZ9" s="30"/>
      <c r="QYA9" s="368"/>
      <c r="QYB9" s="476"/>
      <c r="QYC9" s="21"/>
      <c r="QYD9" s="21"/>
      <c r="QYE9" s="153"/>
      <c r="QYF9" s="197"/>
      <c r="QYG9" s="30"/>
      <c r="QYH9" s="368"/>
      <c r="QYI9" s="30"/>
      <c r="QYJ9" s="368"/>
      <c r="QYK9" s="30"/>
      <c r="QYL9" s="370"/>
      <c r="QYM9" s="30"/>
      <c r="QYN9" s="368"/>
      <c r="QYO9" s="476"/>
      <c r="QYP9" s="30"/>
      <c r="QYQ9" s="368"/>
      <c r="QYR9" s="476"/>
      <c r="QYS9" s="21"/>
      <c r="QYT9" s="21"/>
      <c r="QYU9" s="153"/>
      <c r="QYV9" s="197"/>
      <c r="QYW9" s="30"/>
      <c r="QYX9" s="368"/>
      <c r="QYY9" s="30"/>
      <c r="QYZ9" s="368"/>
      <c r="QZA9" s="30"/>
      <c r="QZB9" s="370"/>
      <c r="QZC9" s="30"/>
      <c r="QZD9" s="368"/>
      <c r="QZE9" s="476"/>
      <c r="QZF9" s="30"/>
      <c r="QZG9" s="368"/>
      <c r="QZH9" s="476"/>
      <c r="QZI9" s="21"/>
      <c r="QZJ9" s="21"/>
      <c r="QZK9" s="153"/>
      <c r="QZL9" s="197"/>
      <c r="QZM9" s="30"/>
      <c r="QZN9" s="368"/>
      <c r="QZO9" s="30"/>
      <c r="QZP9" s="368"/>
      <c r="QZQ9" s="30"/>
      <c r="QZR9" s="370"/>
      <c r="QZS9" s="30"/>
      <c r="QZT9" s="368"/>
      <c r="QZU9" s="476"/>
      <c r="QZV9" s="30"/>
      <c r="QZW9" s="368"/>
      <c r="QZX9" s="476"/>
      <c r="QZY9" s="21"/>
      <c r="QZZ9" s="21"/>
      <c r="RAA9" s="153"/>
      <c r="RAB9" s="197"/>
      <c r="RAC9" s="30"/>
      <c r="RAD9" s="368"/>
      <c r="RAE9" s="30"/>
      <c r="RAF9" s="368"/>
      <c r="RAG9" s="30"/>
      <c r="RAH9" s="370"/>
      <c r="RAI9" s="30"/>
      <c r="RAJ9" s="368"/>
      <c r="RAK9" s="476"/>
      <c r="RAL9" s="30"/>
      <c r="RAM9" s="368"/>
      <c r="RAN9" s="476"/>
      <c r="RAO9" s="21"/>
      <c r="RAP9" s="21"/>
      <c r="RAQ9" s="153"/>
      <c r="RAR9" s="197"/>
      <c r="RAS9" s="30"/>
      <c r="RAT9" s="368"/>
      <c r="RAU9" s="30"/>
      <c r="RAV9" s="368"/>
      <c r="RAW9" s="30"/>
      <c r="RAX9" s="370"/>
      <c r="RAY9" s="30"/>
      <c r="RAZ9" s="368"/>
      <c r="RBA9" s="476"/>
      <c r="RBB9" s="30"/>
      <c r="RBC9" s="368"/>
      <c r="RBD9" s="476"/>
      <c r="RBE9" s="21"/>
      <c r="RBF9" s="21"/>
      <c r="RBG9" s="153"/>
      <c r="RBH9" s="197"/>
      <c r="RBI9" s="30"/>
      <c r="RBJ9" s="368"/>
      <c r="RBK9" s="30"/>
      <c r="RBL9" s="368"/>
      <c r="RBM9" s="30"/>
      <c r="RBN9" s="370"/>
      <c r="RBO9" s="30"/>
      <c r="RBP9" s="368"/>
      <c r="RBQ9" s="476"/>
      <c r="RBR9" s="30"/>
      <c r="RBS9" s="368"/>
      <c r="RBT9" s="476"/>
      <c r="RBU9" s="21"/>
      <c r="RBV9" s="21"/>
      <c r="RBW9" s="153"/>
      <c r="RBX9" s="197"/>
      <c r="RBY9" s="30"/>
      <c r="RBZ9" s="368"/>
      <c r="RCA9" s="30"/>
      <c r="RCB9" s="368"/>
      <c r="RCC9" s="30"/>
      <c r="RCD9" s="370"/>
      <c r="RCE9" s="30"/>
      <c r="RCF9" s="368"/>
      <c r="RCG9" s="476"/>
      <c r="RCH9" s="30"/>
      <c r="RCI9" s="368"/>
      <c r="RCJ9" s="476"/>
      <c r="RCK9" s="21"/>
      <c r="RCL9" s="21"/>
      <c r="RCM9" s="153"/>
      <c r="RCN9" s="197"/>
      <c r="RCO9" s="30"/>
      <c r="RCP9" s="368"/>
      <c r="RCQ9" s="30"/>
      <c r="RCR9" s="368"/>
      <c r="RCS9" s="30"/>
      <c r="RCT9" s="370"/>
      <c r="RCU9" s="30"/>
      <c r="RCV9" s="368"/>
      <c r="RCW9" s="476"/>
      <c r="RCX9" s="30"/>
      <c r="RCY9" s="368"/>
      <c r="RCZ9" s="476"/>
      <c r="RDA9" s="21"/>
      <c r="RDB9" s="21"/>
      <c r="RDC9" s="153"/>
      <c r="RDD9" s="197"/>
      <c r="RDE9" s="30"/>
      <c r="RDF9" s="368"/>
      <c r="RDG9" s="30"/>
      <c r="RDH9" s="368"/>
      <c r="RDI9" s="30"/>
      <c r="RDJ9" s="370"/>
      <c r="RDK9" s="30"/>
      <c r="RDL9" s="368"/>
      <c r="RDM9" s="476"/>
      <c r="RDN9" s="30"/>
      <c r="RDO9" s="368"/>
      <c r="RDP9" s="476"/>
      <c r="RDQ9" s="21"/>
      <c r="RDR9" s="21"/>
      <c r="RDS9" s="153"/>
      <c r="RDT9" s="197"/>
      <c r="RDU9" s="30"/>
      <c r="RDV9" s="368"/>
      <c r="RDW9" s="30"/>
      <c r="RDX9" s="368"/>
      <c r="RDY9" s="30"/>
      <c r="RDZ9" s="370"/>
      <c r="REA9" s="30"/>
      <c r="REB9" s="368"/>
      <c r="REC9" s="476"/>
      <c r="RED9" s="30"/>
      <c r="REE9" s="368"/>
      <c r="REF9" s="476"/>
      <c r="REG9" s="21"/>
      <c r="REH9" s="21"/>
      <c r="REI9" s="153"/>
      <c r="REJ9" s="197"/>
      <c r="REK9" s="30"/>
      <c r="REL9" s="368"/>
      <c r="REM9" s="30"/>
      <c r="REN9" s="368"/>
      <c r="REO9" s="30"/>
      <c r="REP9" s="370"/>
      <c r="REQ9" s="30"/>
      <c r="RER9" s="368"/>
      <c r="RES9" s="476"/>
      <c r="RET9" s="30"/>
      <c r="REU9" s="368"/>
      <c r="REV9" s="476"/>
      <c r="REW9" s="21"/>
      <c r="REX9" s="21"/>
      <c r="REY9" s="153"/>
      <c r="REZ9" s="197"/>
      <c r="RFA9" s="30"/>
      <c r="RFB9" s="368"/>
      <c r="RFC9" s="30"/>
      <c r="RFD9" s="368"/>
      <c r="RFE9" s="30"/>
      <c r="RFF9" s="370"/>
      <c r="RFG9" s="30"/>
      <c r="RFH9" s="368"/>
      <c r="RFI9" s="476"/>
      <c r="RFJ9" s="30"/>
      <c r="RFK9" s="368"/>
      <c r="RFL9" s="476"/>
      <c r="RFM9" s="21"/>
      <c r="RFN9" s="21"/>
      <c r="RFO9" s="153"/>
      <c r="RFP9" s="197"/>
      <c r="RFQ9" s="30"/>
      <c r="RFR9" s="368"/>
      <c r="RFS9" s="30"/>
      <c r="RFT9" s="368"/>
      <c r="RFU9" s="30"/>
      <c r="RFV9" s="370"/>
      <c r="RFW9" s="30"/>
      <c r="RFX9" s="368"/>
      <c r="RFY9" s="476"/>
      <c r="RFZ9" s="30"/>
      <c r="RGA9" s="368"/>
      <c r="RGB9" s="476"/>
      <c r="RGC9" s="21"/>
      <c r="RGD9" s="21"/>
      <c r="RGE9" s="153"/>
      <c r="RGF9" s="197"/>
      <c r="RGG9" s="30"/>
      <c r="RGH9" s="368"/>
      <c r="RGI9" s="30"/>
      <c r="RGJ9" s="368"/>
      <c r="RGK9" s="30"/>
      <c r="RGL9" s="370"/>
      <c r="RGM9" s="30"/>
      <c r="RGN9" s="368"/>
      <c r="RGO9" s="476"/>
      <c r="RGP9" s="30"/>
      <c r="RGQ9" s="368"/>
      <c r="RGR9" s="476"/>
      <c r="RGS9" s="21"/>
      <c r="RGT9" s="21"/>
      <c r="RGU9" s="153"/>
      <c r="RGV9" s="197"/>
      <c r="RGW9" s="30"/>
      <c r="RGX9" s="368"/>
      <c r="RGY9" s="30"/>
      <c r="RGZ9" s="368"/>
      <c r="RHA9" s="30"/>
      <c r="RHB9" s="370"/>
      <c r="RHC9" s="30"/>
      <c r="RHD9" s="368"/>
      <c r="RHE9" s="476"/>
      <c r="RHF9" s="30"/>
      <c r="RHG9" s="368"/>
      <c r="RHH9" s="476"/>
      <c r="RHI9" s="21"/>
      <c r="RHJ9" s="21"/>
      <c r="RHK9" s="153"/>
      <c r="RHL9" s="197"/>
      <c r="RHM9" s="30"/>
      <c r="RHN9" s="368"/>
      <c r="RHO9" s="30"/>
      <c r="RHP9" s="368"/>
      <c r="RHQ9" s="30"/>
      <c r="RHR9" s="370"/>
      <c r="RHS9" s="30"/>
      <c r="RHT9" s="368"/>
      <c r="RHU9" s="476"/>
      <c r="RHV9" s="30"/>
      <c r="RHW9" s="368"/>
      <c r="RHX9" s="476"/>
      <c r="RHY9" s="21"/>
      <c r="RHZ9" s="21"/>
      <c r="RIA9" s="153"/>
      <c r="RIB9" s="197"/>
      <c r="RIC9" s="30"/>
      <c r="RID9" s="368"/>
      <c r="RIE9" s="30"/>
      <c r="RIF9" s="368"/>
      <c r="RIG9" s="30"/>
      <c r="RIH9" s="370"/>
      <c r="RII9" s="30"/>
      <c r="RIJ9" s="368"/>
      <c r="RIK9" s="476"/>
      <c r="RIL9" s="30"/>
      <c r="RIM9" s="368"/>
      <c r="RIN9" s="476"/>
      <c r="RIO9" s="21"/>
      <c r="RIP9" s="21"/>
      <c r="RIQ9" s="153"/>
      <c r="RIR9" s="197"/>
      <c r="RIS9" s="30"/>
      <c r="RIT9" s="368"/>
      <c r="RIU9" s="30"/>
      <c r="RIV9" s="368"/>
      <c r="RIW9" s="30"/>
      <c r="RIX9" s="370"/>
      <c r="RIY9" s="30"/>
      <c r="RIZ9" s="368"/>
      <c r="RJA9" s="476"/>
      <c r="RJB9" s="30"/>
      <c r="RJC9" s="368"/>
      <c r="RJD9" s="476"/>
      <c r="RJE9" s="21"/>
      <c r="RJF9" s="21"/>
      <c r="RJG9" s="153"/>
      <c r="RJH9" s="197"/>
      <c r="RJI9" s="30"/>
      <c r="RJJ9" s="368"/>
      <c r="RJK9" s="30"/>
      <c r="RJL9" s="368"/>
      <c r="RJM9" s="30"/>
      <c r="RJN9" s="370"/>
      <c r="RJO9" s="30"/>
      <c r="RJP9" s="368"/>
      <c r="RJQ9" s="476"/>
      <c r="RJR9" s="30"/>
      <c r="RJS9" s="368"/>
      <c r="RJT9" s="476"/>
      <c r="RJU9" s="21"/>
      <c r="RJV9" s="21"/>
      <c r="RJW9" s="153"/>
      <c r="RJX9" s="197"/>
      <c r="RJY9" s="30"/>
      <c r="RJZ9" s="368"/>
      <c r="RKA9" s="30"/>
      <c r="RKB9" s="368"/>
      <c r="RKC9" s="30"/>
      <c r="RKD9" s="370"/>
      <c r="RKE9" s="30"/>
      <c r="RKF9" s="368"/>
      <c r="RKG9" s="476"/>
      <c r="RKH9" s="30"/>
      <c r="RKI9" s="368"/>
      <c r="RKJ9" s="476"/>
      <c r="RKK9" s="21"/>
      <c r="RKL9" s="21"/>
      <c r="RKM9" s="153"/>
      <c r="RKN9" s="197"/>
      <c r="RKO9" s="30"/>
      <c r="RKP9" s="368"/>
      <c r="RKQ9" s="30"/>
      <c r="RKR9" s="368"/>
      <c r="RKS9" s="30"/>
      <c r="RKT9" s="370"/>
      <c r="RKU9" s="30"/>
      <c r="RKV9" s="368"/>
      <c r="RKW9" s="476"/>
      <c r="RKX9" s="30"/>
      <c r="RKY9" s="368"/>
      <c r="RKZ9" s="476"/>
      <c r="RLA9" s="21"/>
      <c r="RLB9" s="21"/>
      <c r="RLC9" s="153"/>
      <c r="RLD9" s="197"/>
      <c r="RLE9" s="30"/>
      <c r="RLF9" s="368"/>
      <c r="RLG9" s="30"/>
      <c r="RLH9" s="368"/>
      <c r="RLI9" s="30"/>
      <c r="RLJ9" s="370"/>
      <c r="RLK9" s="30"/>
      <c r="RLL9" s="368"/>
      <c r="RLM9" s="476"/>
      <c r="RLN9" s="30"/>
      <c r="RLO9" s="368"/>
      <c r="RLP9" s="476"/>
      <c r="RLQ9" s="21"/>
      <c r="RLR9" s="21"/>
      <c r="RLS9" s="153"/>
      <c r="RLT9" s="197"/>
      <c r="RLU9" s="30"/>
      <c r="RLV9" s="368"/>
      <c r="RLW9" s="30"/>
      <c r="RLX9" s="368"/>
      <c r="RLY9" s="30"/>
      <c r="RLZ9" s="370"/>
      <c r="RMA9" s="30"/>
      <c r="RMB9" s="368"/>
      <c r="RMC9" s="476"/>
      <c r="RMD9" s="30"/>
      <c r="RME9" s="368"/>
      <c r="RMF9" s="476"/>
      <c r="RMG9" s="21"/>
      <c r="RMH9" s="21"/>
      <c r="RMI9" s="153"/>
      <c r="RMJ9" s="197"/>
      <c r="RMK9" s="30"/>
      <c r="RML9" s="368"/>
      <c r="RMM9" s="30"/>
      <c r="RMN9" s="368"/>
      <c r="RMO9" s="30"/>
      <c r="RMP9" s="370"/>
      <c r="RMQ9" s="30"/>
      <c r="RMR9" s="368"/>
      <c r="RMS9" s="476"/>
      <c r="RMT9" s="30"/>
      <c r="RMU9" s="368"/>
      <c r="RMV9" s="476"/>
      <c r="RMW9" s="21"/>
      <c r="RMX9" s="21"/>
      <c r="RMY9" s="153"/>
      <c r="RMZ9" s="197"/>
      <c r="RNA9" s="30"/>
      <c r="RNB9" s="368"/>
      <c r="RNC9" s="30"/>
      <c r="RND9" s="368"/>
      <c r="RNE9" s="30"/>
      <c r="RNF9" s="370"/>
      <c r="RNG9" s="30"/>
      <c r="RNH9" s="368"/>
      <c r="RNI9" s="476"/>
      <c r="RNJ9" s="30"/>
      <c r="RNK9" s="368"/>
      <c r="RNL9" s="476"/>
      <c r="RNM9" s="21"/>
      <c r="RNN9" s="21"/>
      <c r="RNO9" s="153"/>
      <c r="RNP9" s="197"/>
      <c r="RNQ9" s="30"/>
      <c r="RNR9" s="368"/>
      <c r="RNS9" s="30"/>
      <c r="RNT9" s="368"/>
      <c r="RNU9" s="30"/>
      <c r="RNV9" s="370"/>
      <c r="RNW9" s="30"/>
      <c r="RNX9" s="368"/>
      <c r="RNY9" s="476"/>
      <c r="RNZ9" s="30"/>
      <c r="ROA9" s="368"/>
      <c r="ROB9" s="476"/>
      <c r="ROC9" s="21"/>
      <c r="ROD9" s="21"/>
      <c r="ROE9" s="153"/>
      <c r="ROF9" s="197"/>
      <c r="ROG9" s="30"/>
      <c r="ROH9" s="368"/>
      <c r="ROI9" s="30"/>
      <c r="ROJ9" s="368"/>
      <c r="ROK9" s="30"/>
      <c r="ROL9" s="370"/>
      <c r="ROM9" s="30"/>
      <c r="RON9" s="368"/>
      <c r="ROO9" s="476"/>
      <c r="ROP9" s="30"/>
      <c r="ROQ9" s="368"/>
      <c r="ROR9" s="476"/>
      <c r="ROS9" s="21"/>
      <c r="ROT9" s="21"/>
      <c r="ROU9" s="153"/>
      <c r="ROV9" s="197"/>
      <c r="ROW9" s="30"/>
      <c r="ROX9" s="368"/>
      <c r="ROY9" s="30"/>
      <c r="ROZ9" s="368"/>
      <c r="RPA9" s="30"/>
      <c r="RPB9" s="370"/>
      <c r="RPC9" s="30"/>
      <c r="RPD9" s="368"/>
      <c r="RPE9" s="476"/>
      <c r="RPF9" s="30"/>
      <c r="RPG9" s="368"/>
      <c r="RPH9" s="476"/>
      <c r="RPI9" s="21"/>
      <c r="RPJ9" s="21"/>
      <c r="RPK9" s="153"/>
      <c r="RPL9" s="197"/>
      <c r="RPM9" s="30"/>
      <c r="RPN9" s="368"/>
      <c r="RPO9" s="30"/>
      <c r="RPP9" s="368"/>
      <c r="RPQ9" s="30"/>
      <c r="RPR9" s="370"/>
      <c r="RPS9" s="30"/>
      <c r="RPT9" s="368"/>
      <c r="RPU9" s="476"/>
      <c r="RPV9" s="30"/>
      <c r="RPW9" s="368"/>
      <c r="RPX9" s="476"/>
      <c r="RPY9" s="21"/>
      <c r="RPZ9" s="21"/>
      <c r="RQA9" s="153"/>
      <c r="RQB9" s="197"/>
      <c r="RQC9" s="30"/>
      <c r="RQD9" s="368"/>
      <c r="RQE9" s="30"/>
      <c r="RQF9" s="368"/>
      <c r="RQG9" s="30"/>
      <c r="RQH9" s="370"/>
      <c r="RQI9" s="30"/>
      <c r="RQJ9" s="368"/>
      <c r="RQK9" s="476"/>
      <c r="RQL9" s="30"/>
      <c r="RQM9" s="368"/>
      <c r="RQN9" s="476"/>
      <c r="RQO9" s="21"/>
      <c r="RQP9" s="21"/>
      <c r="RQQ9" s="153"/>
      <c r="RQR9" s="197"/>
      <c r="RQS9" s="30"/>
      <c r="RQT9" s="368"/>
      <c r="RQU9" s="30"/>
      <c r="RQV9" s="368"/>
      <c r="RQW9" s="30"/>
      <c r="RQX9" s="370"/>
      <c r="RQY9" s="30"/>
      <c r="RQZ9" s="368"/>
      <c r="RRA9" s="476"/>
      <c r="RRB9" s="30"/>
      <c r="RRC9" s="368"/>
      <c r="RRD9" s="476"/>
      <c r="RRE9" s="21"/>
      <c r="RRF9" s="21"/>
      <c r="RRG9" s="153"/>
      <c r="RRH9" s="197"/>
      <c r="RRI9" s="30"/>
      <c r="RRJ9" s="368"/>
      <c r="RRK9" s="30"/>
      <c r="RRL9" s="368"/>
      <c r="RRM9" s="30"/>
      <c r="RRN9" s="370"/>
      <c r="RRO9" s="30"/>
      <c r="RRP9" s="368"/>
      <c r="RRQ9" s="476"/>
      <c r="RRR9" s="30"/>
      <c r="RRS9" s="368"/>
      <c r="RRT9" s="476"/>
      <c r="RRU9" s="21"/>
      <c r="RRV9" s="21"/>
      <c r="RRW9" s="153"/>
      <c r="RRX9" s="197"/>
      <c r="RRY9" s="30"/>
      <c r="RRZ9" s="368"/>
      <c r="RSA9" s="30"/>
      <c r="RSB9" s="368"/>
      <c r="RSC9" s="30"/>
      <c r="RSD9" s="370"/>
      <c r="RSE9" s="30"/>
      <c r="RSF9" s="368"/>
      <c r="RSG9" s="476"/>
      <c r="RSH9" s="30"/>
      <c r="RSI9" s="368"/>
      <c r="RSJ9" s="476"/>
      <c r="RSK9" s="21"/>
      <c r="RSL9" s="21"/>
      <c r="RSM9" s="153"/>
      <c r="RSN9" s="197"/>
      <c r="RSO9" s="30"/>
      <c r="RSP9" s="368"/>
      <c r="RSQ9" s="30"/>
      <c r="RSR9" s="368"/>
      <c r="RSS9" s="30"/>
      <c r="RST9" s="370"/>
      <c r="RSU9" s="30"/>
      <c r="RSV9" s="368"/>
      <c r="RSW9" s="476"/>
      <c r="RSX9" s="30"/>
      <c r="RSY9" s="368"/>
      <c r="RSZ9" s="476"/>
      <c r="RTA9" s="21"/>
      <c r="RTB9" s="21"/>
      <c r="RTC9" s="153"/>
      <c r="RTD9" s="197"/>
      <c r="RTE9" s="30"/>
      <c r="RTF9" s="368"/>
      <c r="RTG9" s="30"/>
      <c r="RTH9" s="368"/>
      <c r="RTI9" s="30"/>
      <c r="RTJ9" s="370"/>
      <c r="RTK9" s="30"/>
      <c r="RTL9" s="368"/>
      <c r="RTM9" s="476"/>
      <c r="RTN9" s="30"/>
      <c r="RTO9" s="368"/>
      <c r="RTP9" s="476"/>
      <c r="RTQ9" s="21"/>
      <c r="RTR9" s="21"/>
      <c r="RTS9" s="153"/>
      <c r="RTT9" s="197"/>
      <c r="RTU9" s="30"/>
      <c r="RTV9" s="368"/>
      <c r="RTW9" s="30"/>
      <c r="RTX9" s="368"/>
      <c r="RTY9" s="30"/>
      <c r="RTZ9" s="370"/>
      <c r="RUA9" s="30"/>
      <c r="RUB9" s="368"/>
      <c r="RUC9" s="476"/>
      <c r="RUD9" s="30"/>
      <c r="RUE9" s="368"/>
      <c r="RUF9" s="476"/>
      <c r="RUG9" s="21"/>
      <c r="RUH9" s="21"/>
      <c r="RUI9" s="153"/>
      <c r="RUJ9" s="197"/>
      <c r="RUK9" s="30"/>
      <c r="RUL9" s="368"/>
      <c r="RUM9" s="30"/>
      <c r="RUN9" s="368"/>
      <c r="RUO9" s="30"/>
      <c r="RUP9" s="370"/>
      <c r="RUQ9" s="30"/>
      <c r="RUR9" s="368"/>
      <c r="RUS9" s="476"/>
      <c r="RUT9" s="30"/>
      <c r="RUU9" s="368"/>
      <c r="RUV9" s="476"/>
      <c r="RUW9" s="21"/>
      <c r="RUX9" s="21"/>
      <c r="RUY9" s="153"/>
      <c r="RUZ9" s="197"/>
      <c r="RVA9" s="30"/>
      <c r="RVB9" s="368"/>
      <c r="RVC9" s="30"/>
      <c r="RVD9" s="368"/>
      <c r="RVE9" s="30"/>
      <c r="RVF9" s="370"/>
      <c r="RVG9" s="30"/>
      <c r="RVH9" s="368"/>
      <c r="RVI9" s="476"/>
      <c r="RVJ9" s="30"/>
      <c r="RVK9" s="368"/>
      <c r="RVL9" s="476"/>
      <c r="RVM9" s="21"/>
      <c r="RVN9" s="21"/>
      <c r="RVO9" s="153"/>
      <c r="RVP9" s="197"/>
      <c r="RVQ9" s="30"/>
      <c r="RVR9" s="368"/>
      <c r="RVS9" s="30"/>
      <c r="RVT9" s="368"/>
      <c r="RVU9" s="30"/>
      <c r="RVV9" s="370"/>
      <c r="RVW9" s="30"/>
      <c r="RVX9" s="368"/>
      <c r="RVY9" s="476"/>
      <c r="RVZ9" s="30"/>
      <c r="RWA9" s="368"/>
      <c r="RWB9" s="476"/>
      <c r="RWC9" s="21"/>
      <c r="RWD9" s="21"/>
      <c r="RWE9" s="153"/>
      <c r="RWF9" s="197"/>
      <c r="RWG9" s="30"/>
      <c r="RWH9" s="368"/>
      <c r="RWI9" s="30"/>
      <c r="RWJ9" s="368"/>
      <c r="RWK9" s="30"/>
      <c r="RWL9" s="370"/>
      <c r="RWM9" s="30"/>
      <c r="RWN9" s="368"/>
      <c r="RWO9" s="476"/>
      <c r="RWP9" s="30"/>
      <c r="RWQ9" s="368"/>
      <c r="RWR9" s="476"/>
      <c r="RWS9" s="21"/>
      <c r="RWT9" s="21"/>
      <c r="RWU9" s="153"/>
      <c r="RWV9" s="197"/>
      <c r="RWW9" s="30"/>
      <c r="RWX9" s="368"/>
      <c r="RWY9" s="30"/>
      <c r="RWZ9" s="368"/>
      <c r="RXA9" s="30"/>
      <c r="RXB9" s="370"/>
      <c r="RXC9" s="30"/>
      <c r="RXD9" s="368"/>
      <c r="RXE9" s="476"/>
      <c r="RXF9" s="30"/>
      <c r="RXG9" s="368"/>
      <c r="RXH9" s="476"/>
      <c r="RXI9" s="21"/>
      <c r="RXJ9" s="21"/>
      <c r="RXK9" s="153"/>
      <c r="RXL9" s="197"/>
      <c r="RXM9" s="30"/>
      <c r="RXN9" s="368"/>
      <c r="RXO9" s="30"/>
      <c r="RXP9" s="368"/>
      <c r="RXQ9" s="30"/>
      <c r="RXR9" s="370"/>
      <c r="RXS9" s="30"/>
      <c r="RXT9" s="368"/>
      <c r="RXU9" s="476"/>
      <c r="RXV9" s="30"/>
      <c r="RXW9" s="368"/>
      <c r="RXX9" s="476"/>
      <c r="RXY9" s="21"/>
      <c r="RXZ9" s="21"/>
      <c r="RYA9" s="153"/>
      <c r="RYB9" s="197"/>
      <c r="RYC9" s="30"/>
      <c r="RYD9" s="368"/>
      <c r="RYE9" s="30"/>
      <c r="RYF9" s="368"/>
      <c r="RYG9" s="30"/>
      <c r="RYH9" s="370"/>
      <c r="RYI9" s="30"/>
      <c r="RYJ9" s="368"/>
      <c r="RYK9" s="476"/>
      <c r="RYL9" s="30"/>
      <c r="RYM9" s="368"/>
      <c r="RYN9" s="476"/>
      <c r="RYO9" s="21"/>
      <c r="RYP9" s="21"/>
      <c r="RYQ9" s="153"/>
      <c r="RYR9" s="197"/>
      <c r="RYS9" s="30"/>
      <c r="RYT9" s="368"/>
      <c r="RYU9" s="30"/>
      <c r="RYV9" s="368"/>
      <c r="RYW9" s="30"/>
      <c r="RYX9" s="370"/>
      <c r="RYY9" s="30"/>
      <c r="RYZ9" s="368"/>
      <c r="RZA9" s="476"/>
      <c r="RZB9" s="30"/>
      <c r="RZC9" s="368"/>
      <c r="RZD9" s="476"/>
      <c r="RZE9" s="21"/>
      <c r="RZF9" s="21"/>
      <c r="RZG9" s="153"/>
      <c r="RZH9" s="197"/>
      <c r="RZI9" s="30"/>
      <c r="RZJ9" s="368"/>
      <c r="RZK9" s="30"/>
      <c r="RZL9" s="368"/>
      <c r="RZM9" s="30"/>
      <c r="RZN9" s="370"/>
      <c r="RZO9" s="30"/>
      <c r="RZP9" s="368"/>
      <c r="RZQ9" s="476"/>
      <c r="RZR9" s="30"/>
      <c r="RZS9" s="368"/>
      <c r="RZT9" s="476"/>
      <c r="RZU9" s="21"/>
      <c r="RZV9" s="21"/>
      <c r="RZW9" s="153"/>
      <c r="RZX9" s="197"/>
      <c r="RZY9" s="30"/>
      <c r="RZZ9" s="368"/>
      <c r="SAA9" s="30"/>
      <c r="SAB9" s="368"/>
      <c r="SAC9" s="30"/>
      <c r="SAD9" s="370"/>
      <c r="SAE9" s="30"/>
      <c r="SAF9" s="368"/>
      <c r="SAG9" s="476"/>
      <c r="SAH9" s="30"/>
      <c r="SAI9" s="368"/>
      <c r="SAJ9" s="476"/>
      <c r="SAK9" s="21"/>
      <c r="SAL9" s="21"/>
      <c r="SAM9" s="153"/>
      <c r="SAN9" s="197"/>
      <c r="SAO9" s="30"/>
      <c r="SAP9" s="368"/>
      <c r="SAQ9" s="30"/>
      <c r="SAR9" s="368"/>
      <c r="SAS9" s="30"/>
      <c r="SAT9" s="370"/>
      <c r="SAU9" s="30"/>
      <c r="SAV9" s="368"/>
      <c r="SAW9" s="476"/>
      <c r="SAX9" s="30"/>
      <c r="SAY9" s="368"/>
      <c r="SAZ9" s="476"/>
      <c r="SBA9" s="21"/>
      <c r="SBB9" s="21"/>
      <c r="SBC9" s="153"/>
      <c r="SBD9" s="197"/>
      <c r="SBE9" s="30"/>
      <c r="SBF9" s="368"/>
      <c r="SBG9" s="30"/>
      <c r="SBH9" s="368"/>
      <c r="SBI9" s="30"/>
      <c r="SBJ9" s="370"/>
      <c r="SBK9" s="30"/>
      <c r="SBL9" s="368"/>
      <c r="SBM9" s="476"/>
      <c r="SBN9" s="30"/>
      <c r="SBO9" s="368"/>
      <c r="SBP9" s="476"/>
      <c r="SBQ9" s="21"/>
      <c r="SBR9" s="21"/>
      <c r="SBS9" s="153"/>
      <c r="SBT9" s="197"/>
      <c r="SBU9" s="30"/>
      <c r="SBV9" s="368"/>
      <c r="SBW9" s="30"/>
      <c r="SBX9" s="368"/>
      <c r="SBY9" s="30"/>
      <c r="SBZ9" s="370"/>
      <c r="SCA9" s="30"/>
      <c r="SCB9" s="368"/>
      <c r="SCC9" s="476"/>
      <c r="SCD9" s="30"/>
      <c r="SCE9" s="368"/>
      <c r="SCF9" s="476"/>
      <c r="SCG9" s="21"/>
      <c r="SCH9" s="21"/>
      <c r="SCI9" s="153"/>
      <c r="SCJ9" s="197"/>
      <c r="SCK9" s="30"/>
      <c r="SCL9" s="368"/>
      <c r="SCM9" s="30"/>
      <c r="SCN9" s="368"/>
      <c r="SCO9" s="30"/>
      <c r="SCP9" s="370"/>
      <c r="SCQ9" s="30"/>
      <c r="SCR9" s="368"/>
      <c r="SCS9" s="476"/>
      <c r="SCT9" s="30"/>
      <c r="SCU9" s="368"/>
      <c r="SCV9" s="476"/>
      <c r="SCW9" s="21"/>
      <c r="SCX9" s="21"/>
      <c r="SCY9" s="153"/>
      <c r="SCZ9" s="197"/>
      <c r="SDA9" s="30"/>
      <c r="SDB9" s="368"/>
      <c r="SDC9" s="30"/>
      <c r="SDD9" s="368"/>
      <c r="SDE9" s="30"/>
      <c r="SDF9" s="370"/>
      <c r="SDG9" s="30"/>
      <c r="SDH9" s="368"/>
      <c r="SDI9" s="476"/>
      <c r="SDJ9" s="30"/>
      <c r="SDK9" s="368"/>
      <c r="SDL9" s="476"/>
      <c r="SDM9" s="21"/>
      <c r="SDN9" s="21"/>
      <c r="SDO9" s="153"/>
      <c r="SDP9" s="197"/>
      <c r="SDQ9" s="30"/>
      <c r="SDR9" s="368"/>
      <c r="SDS9" s="30"/>
      <c r="SDT9" s="368"/>
      <c r="SDU9" s="30"/>
      <c r="SDV9" s="370"/>
      <c r="SDW9" s="30"/>
      <c r="SDX9" s="368"/>
      <c r="SDY9" s="476"/>
      <c r="SDZ9" s="30"/>
      <c r="SEA9" s="368"/>
      <c r="SEB9" s="476"/>
      <c r="SEC9" s="21"/>
      <c r="SED9" s="21"/>
      <c r="SEE9" s="153"/>
      <c r="SEF9" s="197"/>
      <c r="SEG9" s="30"/>
      <c r="SEH9" s="368"/>
      <c r="SEI9" s="30"/>
      <c r="SEJ9" s="368"/>
      <c r="SEK9" s="30"/>
      <c r="SEL9" s="370"/>
      <c r="SEM9" s="30"/>
      <c r="SEN9" s="368"/>
      <c r="SEO9" s="476"/>
      <c r="SEP9" s="30"/>
      <c r="SEQ9" s="368"/>
      <c r="SER9" s="476"/>
      <c r="SES9" s="21"/>
      <c r="SET9" s="21"/>
      <c r="SEU9" s="153"/>
      <c r="SEV9" s="197"/>
      <c r="SEW9" s="30"/>
      <c r="SEX9" s="368"/>
      <c r="SEY9" s="30"/>
      <c r="SEZ9" s="368"/>
      <c r="SFA9" s="30"/>
      <c r="SFB9" s="370"/>
      <c r="SFC9" s="30"/>
      <c r="SFD9" s="368"/>
      <c r="SFE9" s="476"/>
      <c r="SFF9" s="30"/>
      <c r="SFG9" s="368"/>
      <c r="SFH9" s="476"/>
      <c r="SFI9" s="21"/>
      <c r="SFJ9" s="21"/>
      <c r="SFK9" s="153"/>
      <c r="SFL9" s="197"/>
      <c r="SFM9" s="30"/>
      <c r="SFN9" s="368"/>
      <c r="SFO9" s="30"/>
      <c r="SFP9" s="368"/>
      <c r="SFQ9" s="30"/>
      <c r="SFR9" s="370"/>
      <c r="SFS9" s="30"/>
      <c r="SFT9" s="368"/>
      <c r="SFU9" s="476"/>
      <c r="SFV9" s="30"/>
      <c r="SFW9" s="368"/>
      <c r="SFX9" s="476"/>
      <c r="SFY9" s="21"/>
      <c r="SFZ9" s="21"/>
      <c r="SGA9" s="153"/>
      <c r="SGB9" s="197"/>
      <c r="SGC9" s="30"/>
      <c r="SGD9" s="368"/>
      <c r="SGE9" s="30"/>
      <c r="SGF9" s="368"/>
      <c r="SGG9" s="30"/>
      <c r="SGH9" s="370"/>
      <c r="SGI9" s="30"/>
      <c r="SGJ9" s="368"/>
      <c r="SGK9" s="476"/>
      <c r="SGL9" s="30"/>
      <c r="SGM9" s="368"/>
      <c r="SGN9" s="476"/>
      <c r="SGO9" s="21"/>
      <c r="SGP9" s="21"/>
      <c r="SGQ9" s="153"/>
      <c r="SGR9" s="197"/>
      <c r="SGS9" s="30"/>
      <c r="SGT9" s="368"/>
      <c r="SGU9" s="30"/>
      <c r="SGV9" s="368"/>
      <c r="SGW9" s="30"/>
      <c r="SGX9" s="370"/>
      <c r="SGY9" s="30"/>
      <c r="SGZ9" s="368"/>
      <c r="SHA9" s="476"/>
      <c r="SHB9" s="30"/>
      <c r="SHC9" s="368"/>
      <c r="SHD9" s="476"/>
      <c r="SHE9" s="21"/>
      <c r="SHF9" s="21"/>
      <c r="SHG9" s="153"/>
      <c r="SHH9" s="197"/>
      <c r="SHI9" s="30"/>
      <c r="SHJ9" s="368"/>
      <c r="SHK9" s="30"/>
      <c r="SHL9" s="368"/>
      <c r="SHM9" s="30"/>
      <c r="SHN9" s="370"/>
      <c r="SHO9" s="30"/>
      <c r="SHP9" s="368"/>
      <c r="SHQ9" s="476"/>
      <c r="SHR9" s="30"/>
      <c r="SHS9" s="368"/>
      <c r="SHT9" s="476"/>
      <c r="SHU9" s="21"/>
      <c r="SHV9" s="21"/>
      <c r="SHW9" s="153"/>
      <c r="SHX9" s="197"/>
      <c r="SHY9" s="30"/>
      <c r="SHZ9" s="368"/>
      <c r="SIA9" s="30"/>
      <c r="SIB9" s="368"/>
      <c r="SIC9" s="30"/>
      <c r="SID9" s="370"/>
      <c r="SIE9" s="30"/>
      <c r="SIF9" s="368"/>
      <c r="SIG9" s="476"/>
      <c r="SIH9" s="30"/>
      <c r="SII9" s="368"/>
      <c r="SIJ9" s="476"/>
      <c r="SIK9" s="21"/>
      <c r="SIL9" s="21"/>
      <c r="SIM9" s="153"/>
      <c r="SIN9" s="197"/>
      <c r="SIO9" s="30"/>
      <c r="SIP9" s="368"/>
      <c r="SIQ9" s="30"/>
      <c r="SIR9" s="368"/>
      <c r="SIS9" s="30"/>
      <c r="SIT9" s="370"/>
      <c r="SIU9" s="30"/>
      <c r="SIV9" s="368"/>
      <c r="SIW9" s="476"/>
      <c r="SIX9" s="30"/>
      <c r="SIY9" s="368"/>
      <c r="SIZ9" s="476"/>
      <c r="SJA9" s="21"/>
      <c r="SJB9" s="21"/>
      <c r="SJC9" s="153"/>
      <c r="SJD9" s="197"/>
      <c r="SJE9" s="30"/>
      <c r="SJF9" s="368"/>
      <c r="SJG9" s="30"/>
      <c r="SJH9" s="368"/>
      <c r="SJI9" s="30"/>
      <c r="SJJ9" s="370"/>
      <c r="SJK9" s="30"/>
      <c r="SJL9" s="368"/>
      <c r="SJM9" s="476"/>
      <c r="SJN9" s="30"/>
      <c r="SJO9" s="368"/>
      <c r="SJP9" s="476"/>
      <c r="SJQ9" s="21"/>
      <c r="SJR9" s="21"/>
      <c r="SJS9" s="153"/>
      <c r="SJT9" s="197"/>
      <c r="SJU9" s="30"/>
      <c r="SJV9" s="368"/>
      <c r="SJW9" s="30"/>
      <c r="SJX9" s="368"/>
      <c r="SJY9" s="30"/>
      <c r="SJZ9" s="370"/>
      <c r="SKA9" s="30"/>
      <c r="SKB9" s="368"/>
      <c r="SKC9" s="476"/>
      <c r="SKD9" s="30"/>
      <c r="SKE9" s="368"/>
      <c r="SKF9" s="476"/>
      <c r="SKG9" s="21"/>
      <c r="SKH9" s="21"/>
      <c r="SKI9" s="153"/>
      <c r="SKJ9" s="197"/>
      <c r="SKK9" s="30"/>
      <c r="SKL9" s="368"/>
      <c r="SKM9" s="30"/>
      <c r="SKN9" s="368"/>
      <c r="SKO9" s="30"/>
      <c r="SKP9" s="370"/>
      <c r="SKQ9" s="30"/>
      <c r="SKR9" s="368"/>
      <c r="SKS9" s="476"/>
      <c r="SKT9" s="30"/>
      <c r="SKU9" s="368"/>
      <c r="SKV9" s="476"/>
      <c r="SKW9" s="21"/>
      <c r="SKX9" s="21"/>
      <c r="SKY9" s="153"/>
      <c r="SKZ9" s="197"/>
      <c r="SLA9" s="30"/>
      <c r="SLB9" s="368"/>
      <c r="SLC9" s="30"/>
      <c r="SLD9" s="368"/>
      <c r="SLE9" s="30"/>
      <c r="SLF9" s="370"/>
      <c r="SLG9" s="30"/>
      <c r="SLH9" s="368"/>
      <c r="SLI9" s="476"/>
      <c r="SLJ9" s="30"/>
      <c r="SLK9" s="368"/>
      <c r="SLL9" s="476"/>
      <c r="SLM9" s="21"/>
      <c r="SLN9" s="21"/>
      <c r="SLO9" s="153"/>
      <c r="SLP9" s="197"/>
      <c r="SLQ9" s="30"/>
      <c r="SLR9" s="368"/>
      <c r="SLS9" s="30"/>
      <c r="SLT9" s="368"/>
      <c r="SLU9" s="30"/>
      <c r="SLV9" s="370"/>
      <c r="SLW9" s="30"/>
      <c r="SLX9" s="368"/>
      <c r="SLY9" s="476"/>
      <c r="SLZ9" s="30"/>
      <c r="SMA9" s="368"/>
      <c r="SMB9" s="476"/>
      <c r="SMC9" s="21"/>
      <c r="SMD9" s="21"/>
      <c r="SME9" s="153"/>
      <c r="SMF9" s="197"/>
      <c r="SMG9" s="30"/>
      <c r="SMH9" s="368"/>
      <c r="SMI9" s="30"/>
      <c r="SMJ9" s="368"/>
      <c r="SMK9" s="30"/>
      <c r="SML9" s="370"/>
      <c r="SMM9" s="30"/>
      <c r="SMN9" s="368"/>
      <c r="SMO9" s="476"/>
      <c r="SMP9" s="30"/>
      <c r="SMQ9" s="368"/>
      <c r="SMR9" s="476"/>
      <c r="SMS9" s="21"/>
      <c r="SMT9" s="21"/>
      <c r="SMU9" s="153"/>
      <c r="SMV9" s="197"/>
      <c r="SMW9" s="30"/>
      <c r="SMX9" s="368"/>
      <c r="SMY9" s="30"/>
      <c r="SMZ9" s="368"/>
      <c r="SNA9" s="30"/>
      <c r="SNB9" s="370"/>
      <c r="SNC9" s="30"/>
      <c r="SND9" s="368"/>
      <c r="SNE9" s="476"/>
      <c r="SNF9" s="30"/>
      <c r="SNG9" s="368"/>
      <c r="SNH9" s="476"/>
      <c r="SNI9" s="21"/>
      <c r="SNJ9" s="21"/>
      <c r="SNK9" s="153"/>
      <c r="SNL9" s="197"/>
      <c r="SNM9" s="30"/>
      <c r="SNN9" s="368"/>
      <c r="SNO9" s="30"/>
      <c r="SNP9" s="368"/>
      <c r="SNQ9" s="30"/>
      <c r="SNR9" s="370"/>
      <c r="SNS9" s="30"/>
      <c r="SNT9" s="368"/>
      <c r="SNU9" s="476"/>
      <c r="SNV9" s="30"/>
      <c r="SNW9" s="368"/>
      <c r="SNX9" s="476"/>
      <c r="SNY9" s="21"/>
      <c r="SNZ9" s="21"/>
      <c r="SOA9" s="153"/>
      <c r="SOB9" s="197"/>
      <c r="SOC9" s="30"/>
      <c r="SOD9" s="368"/>
      <c r="SOE9" s="30"/>
      <c r="SOF9" s="368"/>
      <c r="SOG9" s="30"/>
      <c r="SOH9" s="370"/>
      <c r="SOI9" s="30"/>
      <c r="SOJ9" s="368"/>
      <c r="SOK9" s="476"/>
      <c r="SOL9" s="30"/>
      <c r="SOM9" s="368"/>
      <c r="SON9" s="476"/>
      <c r="SOO9" s="21"/>
      <c r="SOP9" s="21"/>
      <c r="SOQ9" s="153"/>
      <c r="SOR9" s="197"/>
      <c r="SOS9" s="30"/>
      <c r="SOT9" s="368"/>
      <c r="SOU9" s="30"/>
      <c r="SOV9" s="368"/>
      <c r="SOW9" s="30"/>
      <c r="SOX9" s="370"/>
      <c r="SOY9" s="30"/>
      <c r="SOZ9" s="368"/>
      <c r="SPA9" s="476"/>
      <c r="SPB9" s="30"/>
      <c r="SPC9" s="368"/>
      <c r="SPD9" s="476"/>
      <c r="SPE9" s="21"/>
      <c r="SPF9" s="21"/>
      <c r="SPG9" s="153"/>
      <c r="SPH9" s="197"/>
      <c r="SPI9" s="30"/>
      <c r="SPJ9" s="368"/>
      <c r="SPK9" s="30"/>
      <c r="SPL9" s="368"/>
      <c r="SPM9" s="30"/>
      <c r="SPN9" s="370"/>
      <c r="SPO9" s="30"/>
      <c r="SPP9" s="368"/>
      <c r="SPQ9" s="476"/>
      <c r="SPR9" s="30"/>
      <c r="SPS9" s="368"/>
      <c r="SPT9" s="476"/>
      <c r="SPU9" s="21"/>
      <c r="SPV9" s="21"/>
      <c r="SPW9" s="153"/>
      <c r="SPX9" s="197"/>
      <c r="SPY9" s="30"/>
      <c r="SPZ9" s="368"/>
      <c r="SQA9" s="30"/>
      <c r="SQB9" s="368"/>
      <c r="SQC9" s="30"/>
      <c r="SQD9" s="370"/>
      <c r="SQE9" s="30"/>
      <c r="SQF9" s="368"/>
      <c r="SQG9" s="476"/>
      <c r="SQH9" s="30"/>
      <c r="SQI9" s="368"/>
      <c r="SQJ9" s="476"/>
      <c r="SQK9" s="21"/>
      <c r="SQL9" s="21"/>
      <c r="SQM9" s="153"/>
      <c r="SQN9" s="197"/>
      <c r="SQO9" s="30"/>
      <c r="SQP9" s="368"/>
      <c r="SQQ9" s="30"/>
      <c r="SQR9" s="368"/>
      <c r="SQS9" s="30"/>
      <c r="SQT9" s="370"/>
      <c r="SQU9" s="30"/>
      <c r="SQV9" s="368"/>
      <c r="SQW9" s="476"/>
      <c r="SQX9" s="30"/>
      <c r="SQY9" s="368"/>
      <c r="SQZ9" s="476"/>
      <c r="SRA9" s="21"/>
      <c r="SRB9" s="21"/>
      <c r="SRC9" s="153"/>
      <c r="SRD9" s="197"/>
      <c r="SRE9" s="30"/>
      <c r="SRF9" s="368"/>
      <c r="SRG9" s="30"/>
      <c r="SRH9" s="368"/>
      <c r="SRI9" s="30"/>
      <c r="SRJ9" s="370"/>
      <c r="SRK9" s="30"/>
      <c r="SRL9" s="368"/>
      <c r="SRM9" s="476"/>
      <c r="SRN9" s="30"/>
      <c r="SRO9" s="368"/>
      <c r="SRP9" s="476"/>
      <c r="SRQ9" s="21"/>
      <c r="SRR9" s="21"/>
      <c r="SRS9" s="153"/>
      <c r="SRT9" s="197"/>
      <c r="SRU9" s="30"/>
      <c r="SRV9" s="368"/>
      <c r="SRW9" s="30"/>
      <c r="SRX9" s="368"/>
      <c r="SRY9" s="30"/>
      <c r="SRZ9" s="370"/>
      <c r="SSA9" s="30"/>
      <c r="SSB9" s="368"/>
      <c r="SSC9" s="476"/>
      <c r="SSD9" s="30"/>
      <c r="SSE9" s="368"/>
      <c r="SSF9" s="476"/>
      <c r="SSG9" s="21"/>
      <c r="SSH9" s="21"/>
      <c r="SSI9" s="153"/>
      <c r="SSJ9" s="197"/>
      <c r="SSK9" s="30"/>
      <c r="SSL9" s="368"/>
      <c r="SSM9" s="30"/>
      <c r="SSN9" s="368"/>
      <c r="SSO9" s="30"/>
      <c r="SSP9" s="370"/>
      <c r="SSQ9" s="30"/>
      <c r="SSR9" s="368"/>
      <c r="SSS9" s="476"/>
      <c r="SST9" s="30"/>
      <c r="SSU9" s="368"/>
      <c r="SSV9" s="476"/>
      <c r="SSW9" s="21"/>
      <c r="SSX9" s="21"/>
      <c r="SSY9" s="153"/>
      <c r="SSZ9" s="197"/>
      <c r="STA9" s="30"/>
      <c r="STB9" s="368"/>
      <c r="STC9" s="30"/>
      <c r="STD9" s="368"/>
      <c r="STE9" s="30"/>
      <c r="STF9" s="370"/>
      <c r="STG9" s="30"/>
      <c r="STH9" s="368"/>
      <c r="STI9" s="476"/>
      <c r="STJ9" s="30"/>
      <c r="STK9" s="368"/>
      <c r="STL9" s="476"/>
      <c r="STM9" s="21"/>
      <c r="STN9" s="21"/>
      <c r="STO9" s="153"/>
      <c r="STP9" s="197"/>
      <c r="STQ9" s="30"/>
      <c r="STR9" s="368"/>
      <c r="STS9" s="30"/>
      <c r="STT9" s="368"/>
      <c r="STU9" s="30"/>
      <c r="STV9" s="370"/>
      <c r="STW9" s="30"/>
      <c r="STX9" s="368"/>
      <c r="STY9" s="476"/>
      <c r="STZ9" s="30"/>
      <c r="SUA9" s="368"/>
      <c r="SUB9" s="476"/>
      <c r="SUC9" s="21"/>
      <c r="SUD9" s="21"/>
      <c r="SUE9" s="153"/>
      <c r="SUF9" s="197"/>
      <c r="SUG9" s="30"/>
      <c r="SUH9" s="368"/>
      <c r="SUI9" s="30"/>
      <c r="SUJ9" s="368"/>
      <c r="SUK9" s="30"/>
      <c r="SUL9" s="370"/>
      <c r="SUM9" s="30"/>
      <c r="SUN9" s="368"/>
      <c r="SUO9" s="476"/>
      <c r="SUP9" s="30"/>
      <c r="SUQ9" s="368"/>
      <c r="SUR9" s="476"/>
      <c r="SUS9" s="21"/>
      <c r="SUT9" s="21"/>
      <c r="SUU9" s="153"/>
      <c r="SUV9" s="197"/>
      <c r="SUW9" s="30"/>
      <c r="SUX9" s="368"/>
      <c r="SUY9" s="30"/>
      <c r="SUZ9" s="368"/>
      <c r="SVA9" s="30"/>
      <c r="SVB9" s="370"/>
      <c r="SVC9" s="30"/>
      <c r="SVD9" s="368"/>
      <c r="SVE9" s="476"/>
      <c r="SVF9" s="30"/>
      <c r="SVG9" s="368"/>
      <c r="SVH9" s="476"/>
      <c r="SVI9" s="21"/>
      <c r="SVJ9" s="21"/>
      <c r="SVK9" s="153"/>
      <c r="SVL9" s="197"/>
      <c r="SVM9" s="30"/>
      <c r="SVN9" s="368"/>
      <c r="SVO9" s="30"/>
      <c r="SVP9" s="368"/>
      <c r="SVQ9" s="30"/>
      <c r="SVR9" s="370"/>
      <c r="SVS9" s="30"/>
      <c r="SVT9" s="368"/>
      <c r="SVU9" s="476"/>
      <c r="SVV9" s="30"/>
      <c r="SVW9" s="368"/>
      <c r="SVX9" s="476"/>
      <c r="SVY9" s="21"/>
      <c r="SVZ9" s="21"/>
      <c r="SWA9" s="153"/>
      <c r="SWB9" s="197"/>
      <c r="SWC9" s="30"/>
      <c r="SWD9" s="368"/>
      <c r="SWE9" s="30"/>
      <c r="SWF9" s="368"/>
      <c r="SWG9" s="30"/>
      <c r="SWH9" s="370"/>
      <c r="SWI9" s="30"/>
      <c r="SWJ9" s="368"/>
      <c r="SWK9" s="476"/>
      <c r="SWL9" s="30"/>
      <c r="SWM9" s="368"/>
      <c r="SWN9" s="476"/>
      <c r="SWO9" s="21"/>
      <c r="SWP9" s="21"/>
      <c r="SWQ9" s="153"/>
      <c r="SWR9" s="197"/>
      <c r="SWS9" s="30"/>
      <c r="SWT9" s="368"/>
      <c r="SWU9" s="30"/>
      <c r="SWV9" s="368"/>
      <c r="SWW9" s="30"/>
      <c r="SWX9" s="370"/>
      <c r="SWY9" s="30"/>
      <c r="SWZ9" s="368"/>
      <c r="SXA9" s="476"/>
      <c r="SXB9" s="30"/>
      <c r="SXC9" s="368"/>
      <c r="SXD9" s="476"/>
      <c r="SXE9" s="21"/>
      <c r="SXF9" s="21"/>
      <c r="SXG9" s="153"/>
      <c r="SXH9" s="197"/>
      <c r="SXI9" s="30"/>
      <c r="SXJ9" s="368"/>
      <c r="SXK9" s="30"/>
      <c r="SXL9" s="368"/>
      <c r="SXM9" s="30"/>
      <c r="SXN9" s="370"/>
      <c r="SXO9" s="30"/>
      <c r="SXP9" s="368"/>
      <c r="SXQ9" s="476"/>
      <c r="SXR9" s="30"/>
      <c r="SXS9" s="368"/>
      <c r="SXT9" s="476"/>
      <c r="SXU9" s="21"/>
      <c r="SXV9" s="21"/>
      <c r="SXW9" s="153"/>
      <c r="SXX9" s="197"/>
      <c r="SXY9" s="30"/>
      <c r="SXZ9" s="368"/>
      <c r="SYA9" s="30"/>
      <c r="SYB9" s="368"/>
      <c r="SYC9" s="30"/>
      <c r="SYD9" s="370"/>
      <c r="SYE9" s="30"/>
      <c r="SYF9" s="368"/>
      <c r="SYG9" s="476"/>
      <c r="SYH9" s="30"/>
      <c r="SYI9" s="368"/>
      <c r="SYJ9" s="476"/>
      <c r="SYK9" s="21"/>
      <c r="SYL9" s="21"/>
      <c r="SYM9" s="153"/>
      <c r="SYN9" s="197"/>
      <c r="SYO9" s="30"/>
      <c r="SYP9" s="368"/>
      <c r="SYQ9" s="30"/>
      <c r="SYR9" s="368"/>
      <c r="SYS9" s="30"/>
      <c r="SYT9" s="370"/>
      <c r="SYU9" s="30"/>
      <c r="SYV9" s="368"/>
      <c r="SYW9" s="476"/>
      <c r="SYX9" s="30"/>
      <c r="SYY9" s="368"/>
      <c r="SYZ9" s="476"/>
      <c r="SZA9" s="21"/>
      <c r="SZB9" s="21"/>
      <c r="SZC9" s="153"/>
      <c r="SZD9" s="197"/>
      <c r="SZE9" s="30"/>
      <c r="SZF9" s="368"/>
      <c r="SZG9" s="30"/>
      <c r="SZH9" s="368"/>
      <c r="SZI9" s="30"/>
      <c r="SZJ9" s="370"/>
      <c r="SZK9" s="30"/>
      <c r="SZL9" s="368"/>
      <c r="SZM9" s="476"/>
      <c r="SZN9" s="30"/>
      <c r="SZO9" s="368"/>
      <c r="SZP9" s="476"/>
      <c r="SZQ9" s="21"/>
      <c r="SZR9" s="21"/>
      <c r="SZS9" s="153"/>
      <c r="SZT9" s="197"/>
      <c r="SZU9" s="30"/>
      <c r="SZV9" s="368"/>
      <c r="SZW9" s="30"/>
      <c r="SZX9" s="368"/>
      <c r="SZY9" s="30"/>
      <c r="SZZ9" s="370"/>
      <c r="TAA9" s="30"/>
      <c r="TAB9" s="368"/>
      <c r="TAC9" s="476"/>
      <c r="TAD9" s="30"/>
      <c r="TAE9" s="368"/>
      <c r="TAF9" s="476"/>
      <c r="TAG9" s="21"/>
      <c r="TAH9" s="21"/>
      <c r="TAI9" s="153"/>
      <c r="TAJ9" s="197"/>
      <c r="TAK9" s="30"/>
      <c r="TAL9" s="368"/>
      <c r="TAM9" s="30"/>
      <c r="TAN9" s="368"/>
      <c r="TAO9" s="30"/>
      <c r="TAP9" s="370"/>
      <c r="TAQ9" s="30"/>
      <c r="TAR9" s="368"/>
      <c r="TAS9" s="476"/>
      <c r="TAT9" s="30"/>
      <c r="TAU9" s="368"/>
      <c r="TAV9" s="476"/>
      <c r="TAW9" s="21"/>
      <c r="TAX9" s="21"/>
      <c r="TAY9" s="153"/>
      <c r="TAZ9" s="197"/>
      <c r="TBA9" s="30"/>
      <c r="TBB9" s="368"/>
      <c r="TBC9" s="30"/>
      <c r="TBD9" s="368"/>
      <c r="TBE9" s="30"/>
      <c r="TBF9" s="370"/>
      <c r="TBG9" s="30"/>
      <c r="TBH9" s="368"/>
      <c r="TBI9" s="476"/>
      <c r="TBJ9" s="30"/>
      <c r="TBK9" s="368"/>
      <c r="TBL9" s="476"/>
      <c r="TBM9" s="21"/>
      <c r="TBN9" s="21"/>
      <c r="TBO9" s="153"/>
      <c r="TBP9" s="197"/>
      <c r="TBQ9" s="30"/>
      <c r="TBR9" s="368"/>
      <c r="TBS9" s="30"/>
      <c r="TBT9" s="368"/>
      <c r="TBU9" s="30"/>
      <c r="TBV9" s="370"/>
      <c r="TBW9" s="30"/>
      <c r="TBX9" s="368"/>
      <c r="TBY9" s="476"/>
      <c r="TBZ9" s="30"/>
      <c r="TCA9" s="368"/>
      <c r="TCB9" s="476"/>
      <c r="TCC9" s="21"/>
      <c r="TCD9" s="21"/>
      <c r="TCE9" s="153"/>
      <c r="TCF9" s="197"/>
      <c r="TCG9" s="30"/>
      <c r="TCH9" s="368"/>
      <c r="TCI9" s="30"/>
      <c r="TCJ9" s="368"/>
      <c r="TCK9" s="30"/>
      <c r="TCL9" s="370"/>
      <c r="TCM9" s="30"/>
      <c r="TCN9" s="368"/>
      <c r="TCO9" s="476"/>
      <c r="TCP9" s="30"/>
      <c r="TCQ9" s="368"/>
      <c r="TCR9" s="476"/>
      <c r="TCS9" s="21"/>
      <c r="TCT9" s="21"/>
      <c r="TCU9" s="153"/>
      <c r="TCV9" s="197"/>
      <c r="TCW9" s="30"/>
      <c r="TCX9" s="368"/>
      <c r="TCY9" s="30"/>
      <c r="TCZ9" s="368"/>
      <c r="TDA9" s="30"/>
      <c r="TDB9" s="370"/>
      <c r="TDC9" s="30"/>
      <c r="TDD9" s="368"/>
      <c r="TDE9" s="476"/>
      <c r="TDF9" s="30"/>
      <c r="TDG9" s="368"/>
      <c r="TDH9" s="476"/>
      <c r="TDI9" s="21"/>
      <c r="TDJ9" s="21"/>
      <c r="TDK9" s="153"/>
      <c r="TDL9" s="197"/>
      <c r="TDM9" s="30"/>
      <c r="TDN9" s="368"/>
      <c r="TDO9" s="30"/>
      <c r="TDP9" s="368"/>
      <c r="TDQ9" s="30"/>
      <c r="TDR9" s="370"/>
      <c r="TDS9" s="30"/>
      <c r="TDT9" s="368"/>
      <c r="TDU9" s="476"/>
      <c r="TDV9" s="30"/>
      <c r="TDW9" s="368"/>
      <c r="TDX9" s="476"/>
      <c r="TDY9" s="21"/>
      <c r="TDZ9" s="21"/>
      <c r="TEA9" s="153"/>
      <c r="TEB9" s="197"/>
      <c r="TEC9" s="30"/>
      <c r="TED9" s="368"/>
      <c r="TEE9" s="30"/>
      <c r="TEF9" s="368"/>
      <c r="TEG9" s="30"/>
      <c r="TEH9" s="370"/>
      <c r="TEI9" s="30"/>
      <c r="TEJ9" s="368"/>
      <c r="TEK9" s="476"/>
      <c r="TEL9" s="30"/>
      <c r="TEM9" s="368"/>
      <c r="TEN9" s="476"/>
      <c r="TEO9" s="21"/>
      <c r="TEP9" s="21"/>
      <c r="TEQ9" s="153"/>
      <c r="TER9" s="197"/>
      <c r="TES9" s="30"/>
      <c r="TET9" s="368"/>
      <c r="TEU9" s="30"/>
      <c r="TEV9" s="368"/>
      <c r="TEW9" s="30"/>
      <c r="TEX9" s="370"/>
      <c r="TEY9" s="30"/>
      <c r="TEZ9" s="368"/>
      <c r="TFA9" s="476"/>
      <c r="TFB9" s="30"/>
      <c r="TFC9" s="368"/>
      <c r="TFD9" s="476"/>
      <c r="TFE9" s="21"/>
      <c r="TFF9" s="21"/>
      <c r="TFG9" s="153"/>
      <c r="TFH9" s="197"/>
      <c r="TFI9" s="30"/>
      <c r="TFJ9" s="368"/>
      <c r="TFK9" s="30"/>
      <c r="TFL9" s="368"/>
      <c r="TFM9" s="30"/>
      <c r="TFN9" s="370"/>
      <c r="TFO9" s="30"/>
      <c r="TFP9" s="368"/>
      <c r="TFQ9" s="476"/>
      <c r="TFR9" s="30"/>
      <c r="TFS9" s="368"/>
      <c r="TFT9" s="476"/>
      <c r="TFU9" s="21"/>
      <c r="TFV9" s="21"/>
      <c r="TFW9" s="153"/>
      <c r="TFX9" s="197"/>
      <c r="TFY9" s="30"/>
      <c r="TFZ9" s="368"/>
      <c r="TGA9" s="30"/>
      <c r="TGB9" s="368"/>
      <c r="TGC9" s="30"/>
      <c r="TGD9" s="370"/>
      <c r="TGE9" s="30"/>
      <c r="TGF9" s="368"/>
      <c r="TGG9" s="476"/>
      <c r="TGH9" s="30"/>
      <c r="TGI9" s="368"/>
      <c r="TGJ9" s="476"/>
      <c r="TGK9" s="21"/>
      <c r="TGL9" s="21"/>
      <c r="TGM9" s="153"/>
      <c r="TGN9" s="197"/>
      <c r="TGO9" s="30"/>
      <c r="TGP9" s="368"/>
      <c r="TGQ9" s="30"/>
      <c r="TGR9" s="368"/>
      <c r="TGS9" s="30"/>
      <c r="TGT9" s="370"/>
      <c r="TGU9" s="30"/>
      <c r="TGV9" s="368"/>
      <c r="TGW9" s="476"/>
      <c r="TGX9" s="30"/>
      <c r="TGY9" s="368"/>
      <c r="TGZ9" s="476"/>
      <c r="THA9" s="21"/>
      <c r="THB9" s="21"/>
      <c r="THC9" s="153"/>
      <c r="THD9" s="197"/>
      <c r="THE9" s="30"/>
      <c r="THF9" s="368"/>
      <c r="THG9" s="30"/>
      <c r="THH9" s="368"/>
      <c r="THI9" s="30"/>
      <c r="THJ9" s="370"/>
      <c r="THK9" s="30"/>
      <c r="THL9" s="368"/>
      <c r="THM9" s="476"/>
      <c r="THN9" s="30"/>
      <c r="THO9" s="368"/>
      <c r="THP9" s="476"/>
      <c r="THQ9" s="21"/>
      <c r="THR9" s="21"/>
      <c r="THS9" s="153"/>
      <c r="THT9" s="197"/>
      <c r="THU9" s="30"/>
      <c r="THV9" s="368"/>
      <c r="THW9" s="30"/>
      <c r="THX9" s="368"/>
      <c r="THY9" s="30"/>
      <c r="THZ9" s="370"/>
      <c r="TIA9" s="30"/>
      <c r="TIB9" s="368"/>
      <c r="TIC9" s="476"/>
      <c r="TID9" s="30"/>
      <c r="TIE9" s="368"/>
      <c r="TIF9" s="476"/>
      <c r="TIG9" s="21"/>
      <c r="TIH9" s="21"/>
      <c r="TII9" s="153"/>
      <c r="TIJ9" s="197"/>
      <c r="TIK9" s="30"/>
      <c r="TIL9" s="368"/>
      <c r="TIM9" s="30"/>
      <c r="TIN9" s="368"/>
      <c r="TIO9" s="30"/>
      <c r="TIP9" s="370"/>
      <c r="TIQ9" s="30"/>
      <c r="TIR9" s="368"/>
      <c r="TIS9" s="476"/>
      <c r="TIT9" s="30"/>
      <c r="TIU9" s="368"/>
      <c r="TIV9" s="476"/>
      <c r="TIW9" s="21"/>
      <c r="TIX9" s="21"/>
      <c r="TIY9" s="153"/>
      <c r="TIZ9" s="197"/>
      <c r="TJA9" s="30"/>
      <c r="TJB9" s="368"/>
      <c r="TJC9" s="30"/>
      <c r="TJD9" s="368"/>
      <c r="TJE9" s="30"/>
      <c r="TJF9" s="370"/>
      <c r="TJG9" s="30"/>
      <c r="TJH9" s="368"/>
      <c r="TJI9" s="476"/>
      <c r="TJJ9" s="30"/>
      <c r="TJK9" s="368"/>
      <c r="TJL9" s="476"/>
      <c r="TJM9" s="21"/>
      <c r="TJN9" s="21"/>
      <c r="TJO9" s="153"/>
      <c r="TJP9" s="197"/>
      <c r="TJQ9" s="30"/>
      <c r="TJR9" s="368"/>
      <c r="TJS9" s="30"/>
      <c r="TJT9" s="368"/>
      <c r="TJU9" s="30"/>
      <c r="TJV9" s="370"/>
      <c r="TJW9" s="30"/>
      <c r="TJX9" s="368"/>
      <c r="TJY9" s="476"/>
      <c r="TJZ9" s="30"/>
      <c r="TKA9" s="368"/>
      <c r="TKB9" s="476"/>
      <c r="TKC9" s="21"/>
      <c r="TKD9" s="21"/>
      <c r="TKE9" s="153"/>
      <c r="TKF9" s="197"/>
      <c r="TKG9" s="30"/>
      <c r="TKH9" s="368"/>
      <c r="TKI9" s="30"/>
      <c r="TKJ9" s="368"/>
      <c r="TKK9" s="30"/>
      <c r="TKL9" s="370"/>
      <c r="TKM9" s="30"/>
      <c r="TKN9" s="368"/>
      <c r="TKO9" s="476"/>
      <c r="TKP9" s="30"/>
      <c r="TKQ9" s="368"/>
      <c r="TKR9" s="476"/>
      <c r="TKS9" s="21"/>
      <c r="TKT9" s="21"/>
      <c r="TKU9" s="153"/>
      <c r="TKV9" s="197"/>
      <c r="TKW9" s="30"/>
      <c r="TKX9" s="368"/>
      <c r="TKY9" s="30"/>
      <c r="TKZ9" s="368"/>
      <c r="TLA9" s="30"/>
      <c r="TLB9" s="370"/>
      <c r="TLC9" s="30"/>
      <c r="TLD9" s="368"/>
      <c r="TLE9" s="476"/>
      <c r="TLF9" s="30"/>
      <c r="TLG9" s="368"/>
      <c r="TLH9" s="476"/>
      <c r="TLI9" s="21"/>
      <c r="TLJ9" s="21"/>
      <c r="TLK9" s="153"/>
      <c r="TLL9" s="197"/>
      <c r="TLM9" s="30"/>
      <c r="TLN9" s="368"/>
      <c r="TLO9" s="30"/>
      <c r="TLP9" s="368"/>
      <c r="TLQ9" s="30"/>
      <c r="TLR9" s="370"/>
      <c r="TLS9" s="30"/>
      <c r="TLT9" s="368"/>
      <c r="TLU9" s="476"/>
      <c r="TLV9" s="30"/>
      <c r="TLW9" s="368"/>
      <c r="TLX9" s="476"/>
      <c r="TLY9" s="21"/>
      <c r="TLZ9" s="21"/>
      <c r="TMA9" s="153"/>
      <c r="TMB9" s="197"/>
      <c r="TMC9" s="30"/>
      <c r="TMD9" s="368"/>
      <c r="TME9" s="30"/>
      <c r="TMF9" s="368"/>
      <c r="TMG9" s="30"/>
      <c r="TMH9" s="370"/>
      <c r="TMI9" s="30"/>
      <c r="TMJ9" s="368"/>
      <c r="TMK9" s="476"/>
      <c r="TML9" s="30"/>
      <c r="TMM9" s="368"/>
      <c r="TMN9" s="476"/>
      <c r="TMO9" s="21"/>
      <c r="TMP9" s="21"/>
      <c r="TMQ9" s="153"/>
      <c r="TMR9" s="197"/>
      <c r="TMS9" s="30"/>
      <c r="TMT9" s="368"/>
      <c r="TMU9" s="30"/>
      <c r="TMV9" s="368"/>
      <c r="TMW9" s="30"/>
      <c r="TMX9" s="370"/>
      <c r="TMY9" s="30"/>
      <c r="TMZ9" s="368"/>
      <c r="TNA9" s="476"/>
      <c r="TNB9" s="30"/>
      <c r="TNC9" s="368"/>
      <c r="TND9" s="476"/>
      <c r="TNE9" s="21"/>
      <c r="TNF9" s="21"/>
      <c r="TNG9" s="153"/>
      <c r="TNH9" s="197"/>
      <c r="TNI9" s="30"/>
      <c r="TNJ9" s="368"/>
      <c r="TNK9" s="30"/>
      <c r="TNL9" s="368"/>
      <c r="TNM9" s="30"/>
      <c r="TNN9" s="370"/>
      <c r="TNO9" s="30"/>
      <c r="TNP9" s="368"/>
      <c r="TNQ9" s="476"/>
      <c r="TNR9" s="30"/>
      <c r="TNS9" s="368"/>
      <c r="TNT9" s="476"/>
      <c r="TNU9" s="21"/>
      <c r="TNV9" s="21"/>
      <c r="TNW9" s="153"/>
      <c r="TNX9" s="197"/>
      <c r="TNY9" s="30"/>
      <c r="TNZ9" s="368"/>
      <c r="TOA9" s="30"/>
      <c r="TOB9" s="368"/>
      <c r="TOC9" s="30"/>
      <c r="TOD9" s="370"/>
      <c r="TOE9" s="30"/>
      <c r="TOF9" s="368"/>
      <c r="TOG9" s="476"/>
      <c r="TOH9" s="30"/>
      <c r="TOI9" s="368"/>
      <c r="TOJ9" s="476"/>
      <c r="TOK9" s="21"/>
      <c r="TOL9" s="21"/>
      <c r="TOM9" s="153"/>
      <c r="TON9" s="197"/>
      <c r="TOO9" s="30"/>
      <c r="TOP9" s="368"/>
      <c r="TOQ9" s="30"/>
      <c r="TOR9" s="368"/>
      <c r="TOS9" s="30"/>
      <c r="TOT9" s="370"/>
      <c r="TOU9" s="30"/>
      <c r="TOV9" s="368"/>
      <c r="TOW9" s="476"/>
      <c r="TOX9" s="30"/>
      <c r="TOY9" s="368"/>
      <c r="TOZ9" s="476"/>
      <c r="TPA9" s="21"/>
      <c r="TPB9" s="21"/>
      <c r="TPC9" s="153"/>
      <c r="TPD9" s="197"/>
      <c r="TPE9" s="30"/>
      <c r="TPF9" s="368"/>
      <c r="TPG9" s="30"/>
      <c r="TPH9" s="368"/>
      <c r="TPI9" s="30"/>
      <c r="TPJ9" s="370"/>
      <c r="TPK9" s="30"/>
      <c r="TPL9" s="368"/>
      <c r="TPM9" s="476"/>
      <c r="TPN9" s="30"/>
      <c r="TPO9" s="368"/>
      <c r="TPP9" s="476"/>
      <c r="TPQ9" s="21"/>
      <c r="TPR9" s="21"/>
      <c r="TPS9" s="153"/>
      <c r="TPT9" s="197"/>
      <c r="TPU9" s="30"/>
      <c r="TPV9" s="368"/>
      <c r="TPW9" s="30"/>
      <c r="TPX9" s="368"/>
      <c r="TPY9" s="30"/>
      <c r="TPZ9" s="370"/>
      <c r="TQA9" s="30"/>
      <c r="TQB9" s="368"/>
      <c r="TQC9" s="476"/>
      <c r="TQD9" s="30"/>
      <c r="TQE9" s="368"/>
      <c r="TQF9" s="476"/>
      <c r="TQG9" s="21"/>
      <c r="TQH9" s="21"/>
      <c r="TQI9" s="153"/>
      <c r="TQJ9" s="197"/>
      <c r="TQK9" s="30"/>
      <c r="TQL9" s="368"/>
      <c r="TQM9" s="30"/>
      <c r="TQN9" s="368"/>
      <c r="TQO9" s="30"/>
      <c r="TQP9" s="370"/>
      <c r="TQQ9" s="30"/>
      <c r="TQR9" s="368"/>
      <c r="TQS9" s="476"/>
      <c r="TQT9" s="30"/>
      <c r="TQU9" s="368"/>
      <c r="TQV9" s="476"/>
      <c r="TQW9" s="21"/>
      <c r="TQX9" s="21"/>
      <c r="TQY9" s="153"/>
      <c r="TQZ9" s="197"/>
      <c r="TRA9" s="30"/>
      <c r="TRB9" s="368"/>
      <c r="TRC9" s="30"/>
      <c r="TRD9" s="368"/>
      <c r="TRE9" s="30"/>
      <c r="TRF9" s="370"/>
      <c r="TRG9" s="30"/>
      <c r="TRH9" s="368"/>
      <c r="TRI9" s="476"/>
      <c r="TRJ9" s="30"/>
      <c r="TRK9" s="368"/>
      <c r="TRL9" s="476"/>
      <c r="TRM9" s="21"/>
      <c r="TRN9" s="21"/>
      <c r="TRO9" s="153"/>
      <c r="TRP9" s="197"/>
      <c r="TRQ9" s="30"/>
      <c r="TRR9" s="368"/>
      <c r="TRS9" s="30"/>
      <c r="TRT9" s="368"/>
      <c r="TRU9" s="30"/>
      <c r="TRV9" s="370"/>
      <c r="TRW9" s="30"/>
      <c r="TRX9" s="368"/>
      <c r="TRY9" s="476"/>
      <c r="TRZ9" s="30"/>
      <c r="TSA9" s="368"/>
      <c r="TSB9" s="476"/>
      <c r="TSC9" s="21"/>
      <c r="TSD9" s="21"/>
      <c r="TSE9" s="153"/>
      <c r="TSF9" s="197"/>
      <c r="TSG9" s="30"/>
      <c r="TSH9" s="368"/>
      <c r="TSI9" s="30"/>
      <c r="TSJ9" s="368"/>
      <c r="TSK9" s="30"/>
      <c r="TSL9" s="370"/>
      <c r="TSM9" s="30"/>
      <c r="TSN9" s="368"/>
      <c r="TSO9" s="476"/>
      <c r="TSP9" s="30"/>
      <c r="TSQ9" s="368"/>
      <c r="TSR9" s="476"/>
      <c r="TSS9" s="21"/>
      <c r="TST9" s="21"/>
      <c r="TSU9" s="153"/>
      <c r="TSV9" s="197"/>
      <c r="TSW9" s="30"/>
      <c r="TSX9" s="368"/>
      <c r="TSY9" s="30"/>
      <c r="TSZ9" s="368"/>
      <c r="TTA9" s="30"/>
      <c r="TTB9" s="370"/>
      <c r="TTC9" s="30"/>
      <c r="TTD9" s="368"/>
      <c r="TTE9" s="476"/>
      <c r="TTF9" s="30"/>
      <c r="TTG9" s="368"/>
      <c r="TTH9" s="476"/>
      <c r="TTI9" s="21"/>
      <c r="TTJ9" s="21"/>
      <c r="TTK9" s="153"/>
      <c r="TTL9" s="197"/>
      <c r="TTM9" s="30"/>
      <c r="TTN9" s="368"/>
      <c r="TTO9" s="30"/>
      <c r="TTP9" s="368"/>
      <c r="TTQ9" s="30"/>
      <c r="TTR9" s="370"/>
      <c r="TTS9" s="30"/>
      <c r="TTT9" s="368"/>
      <c r="TTU9" s="476"/>
      <c r="TTV9" s="30"/>
      <c r="TTW9" s="368"/>
      <c r="TTX9" s="476"/>
      <c r="TTY9" s="21"/>
      <c r="TTZ9" s="21"/>
      <c r="TUA9" s="153"/>
      <c r="TUB9" s="197"/>
      <c r="TUC9" s="30"/>
      <c r="TUD9" s="368"/>
      <c r="TUE9" s="30"/>
      <c r="TUF9" s="368"/>
      <c r="TUG9" s="30"/>
      <c r="TUH9" s="370"/>
      <c r="TUI9" s="30"/>
      <c r="TUJ9" s="368"/>
      <c r="TUK9" s="476"/>
      <c r="TUL9" s="30"/>
      <c r="TUM9" s="368"/>
      <c r="TUN9" s="476"/>
      <c r="TUO9" s="21"/>
      <c r="TUP9" s="21"/>
      <c r="TUQ9" s="153"/>
      <c r="TUR9" s="197"/>
      <c r="TUS9" s="30"/>
      <c r="TUT9" s="368"/>
      <c r="TUU9" s="30"/>
      <c r="TUV9" s="368"/>
      <c r="TUW9" s="30"/>
      <c r="TUX9" s="370"/>
      <c r="TUY9" s="30"/>
      <c r="TUZ9" s="368"/>
      <c r="TVA9" s="476"/>
      <c r="TVB9" s="30"/>
      <c r="TVC9" s="368"/>
      <c r="TVD9" s="476"/>
      <c r="TVE9" s="21"/>
      <c r="TVF9" s="21"/>
      <c r="TVG9" s="153"/>
      <c r="TVH9" s="197"/>
      <c r="TVI9" s="30"/>
      <c r="TVJ9" s="368"/>
      <c r="TVK9" s="30"/>
      <c r="TVL9" s="368"/>
      <c r="TVM9" s="30"/>
      <c r="TVN9" s="370"/>
      <c r="TVO9" s="30"/>
      <c r="TVP9" s="368"/>
      <c r="TVQ9" s="476"/>
      <c r="TVR9" s="30"/>
      <c r="TVS9" s="368"/>
      <c r="TVT9" s="476"/>
      <c r="TVU9" s="21"/>
      <c r="TVV9" s="21"/>
      <c r="TVW9" s="153"/>
      <c r="TVX9" s="197"/>
      <c r="TVY9" s="30"/>
      <c r="TVZ9" s="368"/>
      <c r="TWA9" s="30"/>
      <c r="TWB9" s="368"/>
      <c r="TWC9" s="30"/>
      <c r="TWD9" s="370"/>
      <c r="TWE9" s="30"/>
      <c r="TWF9" s="368"/>
      <c r="TWG9" s="476"/>
      <c r="TWH9" s="30"/>
      <c r="TWI9" s="368"/>
      <c r="TWJ9" s="476"/>
      <c r="TWK9" s="21"/>
      <c r="TWL9" s="21"/>
      <c r="TWM9" s="153"/>
      <c r="TWN9" s="197"/>
      <c r="TWO9" s="30"/>
      <c r="TWP9" s="368"/>
      <c r="TWQ9" s="30"/>
      <c r="TWR9" s="368"/>
      <c r="TWS9" s="30"/>
      <c r="TWT9" s="370"/>
      <c r="TWU9" s="30"/>
      <c r="TWV9" s="368"/>
      <c r="TWW9" s="476"/>
      <c r="TWX9" s="30"/>
      <c r="TWY9" s="368"/>
      <c r="TWZ9" s="476"/>
      <c r="TXA9" s="21"/>
      <c r="TXB9" s="21"/>
      <c r="TXC9" s="153"/>
      <c r="TXD9" s="197"/>
      <c r="TXE9" s="30"/>
      <c r="TXF9" s="368"/>
      <c r="TXG9" s="30"/>
      <c r="TXH9" s="368"/>
      <c r="TXI9" s="30"/>
      <c r="TXJ9" s="370"/>
      <c r="TXK9" s="30"/>
      <c r="TXL9" s="368"/>
      <c r="TXM9" s="476"/>
      <c r="TXN9" s="30"/>
      <c r="TXO9" s="368"/>
      <c r="TXP9" s="476"/>
      <c r="TXQ9" s="21"/>
      <c r="TXR9" s="21"/>
      <c r="TXS9" s="153"/>
      <c r="TXT9" s="197"/>
      <c r="TXU9" s="30"/>
      <c r="TXV9" s="368"/>
      <c r="TXW9" s="30"/>
      <c r="TXX9" s="368"/>
      <c r="TXY9" s="30"/>
      <c r="TXZ9" s="370"/>
      <c r="TYA9" s="30"/>
      <c r="TYB9" s="368"/>
      <c r="TYC9" s="476"/>
      <c r="TYD9" s="30"/>
      <c r="TYE9" s="368"/>
      <c r="TYF9" s="476"/>
      <c r="TYG9" s="21"/>
      <c r="TYH9" s="21"/>
      <c r="TYI9" s="153"/>
      <c r="TYJ9" s="197"/>
      <c r="TYK9" s="30"/>
      <c r="TYL9" s="368"/>
      <c r="TYM9" s="30"/>
      <c r="TYN9" s="368"/>
      <c r="TYO9" s="30"/>
      <c r="TYP9" s="370"/>
      <c r="TYQ9" s="30"/>
      <c r="TYR9" s="368"/>
      <c r="TYS9" s="476"/>
      <c r="TYT9" s="30"/>
      <c r="TYU9" s="368"/>
      <c r="TYV9" s="476"/>
      <c r="TYW9" s="21"/>
      <c r="TYX9" s="21"/>
      <c r="TYY9" s="153"/>
      <c r="TYZ9" s="197"/>
      <c r="TZA9" s="30"/>
      <c r="TZB9" s="368"/>
      <c r="TZC9" s="30"/>
      <c r="TZD9" s="368"/>
      <c r="TZE9" s="30"/>
      <c r="TZF9" s="370"/>
      <c r="TZG9" s="30"/>
      <c r="TZH9" s="368"/>
      <c r="TZI9" s="476"/>
      <c r="TZJ9" s="30"/>
      <c r="TZK9" s="368"/>
      <c r="TZL9" s="476"/>
      <c r="TZM9" s="21"/>
      <c r="TZN9" s="21"/>
      <c r="TZO9" s="153"/>
      <c r="TZP9" s="197"/>
      <c r="TZQ9" s="30"/>
      <c r="TZR9" s="368"/>
      <c r="TZS9" s="30"/>
      <c r="TZT9" s="368"/>
      <c r="TZU9" s="30"/>
      <c r="TZV9" s="370"/>
      <c r="TZW9" s="30"/>
      <c r="TZX9" s="368"/>
      <c r="TZY9" s="476"/>
      <c r="TZZ9" s="30"/>
      <c r="UAA9" s="368"/>
      <c r="UAB9" s="476"/>
      <c r="UAC9" s="21"/>
      <c r="UAD9" s="21"/>
      <c r="UAE9" s="153"/>
      <c r="UAF9" s="197"/>
      <c r="UAG9" s="30"/>
      <c r="UAH9" s="368"/>
      <c r="UAI9" s="30"/>
      <c r="UAJ9" s="368"/>
      <c r="UAK9" s="30"/>
      <c r="UAL9" s="370"/>
      <c r="UAM9" s="30"/>
      <c r="UAN9" s="368"/>
      <c r="UAO9" s="476"/>
      <c r="UAP9" s="30"/>
      <c r="UAQ9" s="368"/>
      <c r="UAR9" s="476"/>
      <c r="UAS9" s="21"/>
      <c r="UAT9" s="21"/>
      <c r="UAU9" s="153"/>
      <c r="UAV9" s="197"/>
      <c r="UAW9" s="30"/>
      <c r="UAX9" s="368"/>
      <c r="UAY9" s="30"/>
      <c r="UAZ9" s="368"/>
      <c r="UBA9" s="30"/>
      <c r="UBB9" s="370"/>
      <c r="UBC9" s="30"/>
      <c r="UBD9" s="368"/>
      <c r="UBE9" s="476"/>
      <c r="UBF9" s="30"/>
      <c r="UBG9" s="368"/>
      <c r="UBH9" s="476"/>
      <c r="UBI9" s="21"/>
      <c r="UBJ9" s="21"/>
      <c r="UBK9" s="153"/>
      <c r="UBL9" s="197"/>
      <c r="UBM9" s="30"/>
      <c r="UBN9" s="368"/>
      <c r="UBO9" s="30"/>
      <c r="UBP9" s="368"/>
      <c r="UBQ9" s="30"/>
      <c r="UBR9" s="370"/>
      <c r="UBS9" s="30"/>
      <c r="UBT9" s="368"/>
      <c r="UBU9" s="476"/>
      <c r="UBV9" s="30"/>
      <c r="UBW9" s="368"/>
      <c r="UBX9" s="476"/>
      <c r="UBY9" s="21"/>
      <c r="UBZ9" s="21"/>
      <c r="UCA9" s="153"/>
      <c r="UCB9" s="197"/>
      <c r="UCC9" s="30"/>
      <c r="UCD9" s="368"/>
      <c r="UCE9" s="30"/>
      <c r="UCF9" s="368"/>
      <c r="UCG9" s="30"/>
      <c r="UCH9" s="370"/>
      <c r="UCI9" s="30"/>
      <c r="UCJ9" s="368"/>
      <c r="UCK9" s="476"/>
      <c r="UCL9" s="30"/>
      <c r="UCM9" s="368"/>
      <c r="UCN9" s="476"/>
      <c r="UCO9" s="21"/>
      <c r="UCP9" s="21"/>
      <c r="UCQ9" s="153"/>
      <c r="UCR9" s="197"/>
      <c r="UCS9" s="30"/>
      <c r="UCT9" s="368"/>
      <c r="UCU9" s="30"/>
      <c r="UCV9" s="368"/>
      <c r="UCW9" s="30"/>
      <c r="UCX9" s="370"/>
      <c r="UCY9" s="30"/>
      <c r="UCZ9" s="368"/>
      <c r="UDA9" s="476"/>
      <c r="UDB9" s="30"/>
      <c r="UDC9" s="368"/>
      <c r="UDD9" s="476"/>
      <c r="UDE9" s="21"/>
      <c r="UDF9" s="21"/>
      <c r="UDG9" s="153"/>
      <c r="UDH9" s="197"/>
      <c r="UDI9" s="30"/>
      <c r="UDJ9" s="368"/>
      <c r="UDK9" s="30"/>
      <c r="UDL9" s="368"/>
      <c r="UDM9" s="30"/>
      <c r="UDN9" s="370"/>
      <c r="UDO9" s="30"/>
      <c r="UDP9" s="368"/>
      <c r="UDQ9" s="476"/>
      <c r="UDR9" s="30"/>
      <c r="UDS9" s="368"/>
      <c r="UDT9" s="476"/>
      <c r="UDU9" s="21"/>
      <c r="UDV9" s="21"/>
      <c r="UDW9" s="153"/>
      <c r="UDX9" s="197"/>
      <c r="UDY9" s="30"/>
      <c r="UDZ9" s="368"/>
      <c r="UEA9" s="30"/>
      <c r="UEB9" s="368"/>
      <c r="UEC9" s="30"/>
      <c r="UED9" s="370"/>
      <c r="UEE9" s="30"/>
      <c r="UEF9" s="368"/>
      <c r="UEG9" s="476"/>
      <c r="UEH9" s="30"/>
      <c r="UEI9" s="368"/>
      <c r="UEJ9" s="476"/>
      <c r="UEK9" s="21"/>
      <c r="UEL9" s="21"/>
      <c r="UEM9" s="153"/>
      <c r="UEN9" s="197"/>
      <c r="UEO9" s="30"/>
      <c r="UEP9" s="368"/>
      <c r="UEQ9" s="30"/>
      <c r="UER9" s="368"/>
      <c r="UES9" s="30"/>
      <c r="UET9" s="370"/>
      <c r="UEU9" s="30"/>
      <c r="UEV9" s="368"/>
      <c r="UEW9" s="476"/>
      <c r="UEX9" s="30"/>
      <c r="UEY9" s="368"/>
      <c r="UEZ9" s="476"/>
      <c r="UFA9" s="21"/>
      <c r="UFB9" s="21"/>
      <c r="UFC9" s="153"/>
      <c r="UFD9" s="197"/>
      <c r="UFE9" s="30"/>
      <c r="UFF9" s="368"/>
      <c r="UFG9" s="30"/>
      <c r="UFH9" s="368"/>
      <c r="UFI9" s="30"/>
      <c r="UFJ9" s="370"/>
      <c r="UFK9" s="30"/>
      <c r="UFL9" s="368"/>
      <c r="UFM9" s="476"/>
      <c r="UFN9" s="30"/>
      <c r="UFO9" s="368"/>
      <c r="UFP9" s="476"/>
      <c r="UFQ9" s="21"/>
      <c r="UFR9" s="21"/>
      <c r="UFS9" s="153"/>
      <c r="UFT9" s="197"/>
      <c r="UFU9" s="30"/>
      <c r="UFV9" s="368"/>
      <c r="UFW9" s="30"/>
      <c r="UFX9" s="368"/>
      <c r="UFY9" s="30"/>
      <c r="UFZ9" s="370"/>
      <c r="UGA9" s="30"/>
      <c r="UGB9" s="368"/>
      <c r="UGC9" s="476"/>
      <c r="UGD9" s="30"/>
      <c r="UGE9" s="368"/>
      <c r="UGF9" s="476"/>
      <c r="UGG9" s="21"/>
      <c r="UGH9" s="21"/>
      <c r="UGI9" s="153"/>
      <c r="UGJ9" s="197"/>
      <c r="UGK9" s="30"/>
      <c r="UGL9" s="368"/>
      <c r="UGM9" s="30"/>
      <c r="UGN9" s="368"/>
      <c r="UGO9" s="30"/>
      <c r="UGP9" s="370"/>
      <c r="UGQ9" s="30"/>
      <c r="UGR9" s="368"/>
      <c r="UGS9" s="476"/>
      <c r="UGT9" s="30"/>
      <c r="UGU9" s="368"/>
      <c r="UGV9" s="476"/>
      <c r="UGW9" s="21"/>
      <c r="UGX9" s="21"/>
      <c r="UGY9" s="153"/>
      <c r="UGZ9" s="197"/>
      <c r="UHA9" s="30"/>
      <c r="UHB9" s="368"/>
      <c r="UHC9" s="30"/>
      <c r="UHD9" s="368"/>
      <c r="UHE9" s="30"/>
      <c r="UHF9" s="370"/>
      <c r="UHG9" s="30"/>
      <c r="UHH9" s="368"/>
      <c r="UHI9" s="476"/>
      <c r="UHJ9" s="30"/>
      <c r="UHK9" s="368"/>
      <c r="UHL9" s="476"/>
      <c r="UHM9" s="21"/>
      <c r="UHN9" s="21"/>
      <c r="UHO9" s="153"/>
      <c r="UHP9" s="197"/>
      <c r="UHQ9" s="30"/>
      <c r="UHR9" s="368"/>
      <c r="UHS9" s="30"/>
      <c r="UHT9" s="368"/>
      <c r="UHU9" s="30"/>
      <c r="UHV9" s="370"/>
      <c r="UHW9" s="30"/>
      <c r="UHX9" s="368"/>
      <c r="UHY9" s="476"/>
      <c r="UHZ9" s="30"/>
      <c r="UIA9" s="368"/>
      <c r="UIB9" s="476"/>
      <c r="UIC9" s="21"/>
      <c r="UID9" s="21"/>
      <c r="UIE9" s="153"/>
      <c r="UIF9" s="197"/>
      <c r="UIG9" s="30"/>
      <c r="UIH9" s="368"/>
      <c r="UII9" s="30"/>
      <c r="UIJ9" s="368"/>
      <c r="UIK9" s="30"/>
      <c r="UIL9" s="370"/>
      <c r="UIM9" s="30"/>
      <c r="UIN9" s="368"/>
      <c r="UIO9" s="476"/>
      <c r="UIP9" s="30"/>
      <c r="UIQ9" s="368"/>
      <c r="UIR9" s="476"/>
      <c r="UIS9" s="21"/>
      <c r="UIT9" s="21"/>
      <c r="UIU9" s="153"/>
      <c r="UIV9" s="197"/>
      <c r="UIW9" s="30"/>
      <c r="UIX9" s="368"/>
      <c r="UIY9" s="30"/>
      <c r="UIZ9" s="368"/>
      <c r="UJA9" s="30"/>
      <c r="UJB9" s="370"/>
      <c r="UJC9" s="30"/>
      <c r="UJD9" s="368"/>
      <c r="UJE9" s="476"/>
      <c r="UJF9" s="30"/>
      <c r="UJG9" s="368"/>
      <c r="UJH9" s="476"/>
      <c r="UJI9" s="21"/>
      <c r="UJJ9" s="21"/>
      <c r="UJK9" s="153"/>
      <c r="UJL9" s="197"/>
      <c r="UJM9" s="30"/>
      <c r="UJN9" s="368"/>
      <c r="UJO9" s="30"/>
      <c r="UJP9" s="368"/>
      <c r="UJQ9" s="30"/>
      <c r="UJR9" s="370"/>
      <c r="UJS9" s="30"/>
      <c r="UJT9" s="368"/>
      <c r="UJU9" s="476"/>
      <c r="UJV9" s="30"/>
      <c r="UJW9" s="368"/>
      <c r="UJX9" s="476"/>
      <c r="UJY9" s="21"/>
      <c r="UJZ9" s="21"/>
      <c r="UKA9" s="153"/>
      <c r="UKB9" s="197"/>
      <c r="UKC9" s="30"/>
      <c r="UKD9" s="368"/>
      <c r="UKE9" s="30"/>
      <c r="UKF9" s="368"/>
      <c r="UKG9" s="30"/>
      <c r="UKH9" s="370"/>
      <c r="UKI9" s="30"/>
      <c r="UKJ9" s="368"/>
      <c r="UKK9" s="476"/>
      <c r="UKL9" s="30"/>
      <c r="UKM9" s="368"/>
      <c r="UKN9" s="476"/>
      <c r="UKO9" s="21"/>
      <c r="UKP9" s="21"/>
      <c r="UKQ9" s="153"/>
      <c r="UKR9" s="197"/>
      <c r="UKS9" s="30"/>
      <c r="UKT9" s="368"/>
      <c r="UKU9" s="30"/>
      <c r="UKV9" s="368"/>
      <c r="UKW9" s="30"/>
      <c r="UKX9" s="370"/>
      <c r="UKY9" s="30"/>
      <c r="UKZ9" s="368"/>
      <c r="ULA9" s="476"/>
      <c r="ULB9" s="30"/>
      <c r="ULC9" s="368"/>
      <c r="ULD9" s="476"/>
      <c r="ULE9" s="21"/>
      <c r="ULF9" s="21"/>
      <c r="ULG9" s="153"/>
      <c r="ULH9" s="197"/>
      <c r="ULI9" s="30"/>
      <c r="ULJ9" s="368"/>
      <c r="ULK9" s="30"/>
      <c r="ULL9" s="368"/>
      <c r="ULM9" s="30"/>
      <c r="ULN9" s="370"/>
      <c r="ULO9" s="30"/>
      <c r="ULP9" s="368"/>
      <c r="ULQ9" s="476"/>
      <c r="ULR9" s="30"/>
      <c r="ULS9" s="368"/>
      <c r="ULT9" s="476"/>
      <c r="ULU9" s="21"/>
      <c r="ULV9" s="21"/>
      <c r="ULW9" s="153"/>
      <c r="ULX9" s="197"/>
      <c r="ULY9" s="30"/>
      <c r="ULZ9" s="368"/>
      <c r="UMA9" s="30"/>
      <c r="UMB9" s="368"/>
      <c r="UMC9" s="30"/>
      <c r="UMD9" s="370"/>
      <c r="UME9" s="30"/>
      <c r="UMF9" s="368"/>
      <c r="UMG9" s="476"/>
      <c r="UMH9" s="30"/>
      <c r="UMI9" s="368"/>
      <c r="UMJ9" s="476"/>
      <c r="UMK9" s="21"/>
      <c r="UML9" s="21"/>
      <c r="UMM9" s="153"/>
      <c r="UMN9" s="197"/>
      <c r="UMO9" s="30"/>
      <c r="UMP9" s="368"/>
      <c r="UMQ9" s="30"/>
      <c r="UMR9" s="368"/>
      <c r="UMS9" s="30"/>
      <c r="UMT9" s="370"/>
      <c r="UMU9" s="30"/>
      <c r="UMV9" s="368"/>
      <c r="UMW9" s="476"/>
      <c r="UMX9" s="30"/>
      <c r="UMY9" s="368"/>
      <c r="UMZ9" s="476"/>
      <c r="UNA9" s="21"/>
      <c r="UNB9" s="21"/>
      <c r="UNC9" s="153"/>
      <c r="UND9" s="197"/>
      <c r="UNE9" s="30"/>
      <c r="UNF9" s="368"/>
      <c r="UNG9" s="30"/>
      <c r="UNH9" s="368"/>
      <c r="UNI9" s="30"/>
      <c r="UNJ9" s="370"/>
      <c r="UNK9" s="30"/>
      <c r="UNL9" s="368"/>
      <c r="UNM9" s="476"/>
      <c r="UNN9" s="30"/>
      <c r="UNO9" s="368"/>
      <c r="UNP9" s="476"/>
      <c r="UNQ9" s="21"/>
      <c r="UNR9" s="21"/>
      <c r="UNS9" s="153"/>
      <c r="UNT9" s="197"/>
      <c r="UNU9" s="30"/>
      <c r="UNV9" s="368"/>
      <c r="UNW9" s="30"/>
      <c r="UNX9" s="368"/>
      <c r="UNY9" s="30"/>
      <c r="UNZ9" s="370"/>
      <c r="UOA9" s="30"/>
      <c r="UOB9" s="368"/>
      <c r="UOC9" s="476"/>
      <c r="UOD9" s="30"/>
      <c r="UOE9" s="368"/>
      <c r="UOF9" s="476"/>
      <c r="UOG9" s="21"/>
      <c r="UOH9" s="21"/>
      <c r="UOI9" s="153"/>
      <c r="UOJ9" s="197"/>
      <c r="UOK9" s="30"/>
      <c r="UOL9" s="368"/>
      <c r="UOM9" s="30"/>
      <c r="UON9" s="368"/>
      <c r="UOO9" s="30"/>
      <c r="UOP9" s="370"/>
      <c r="UOQ9" s="30"/>
      <c r="UOR9" s="368"/>
      <c r="UOS9" s="476"/>
      <c r="UOT9" s="30"/>
      <c r="UOU9" s="368"/>
      <c r="UOV9" s="476"/>
      <c r="UOW9" s="21"/>
      <c r="UOX9" s="21"/>
      <c r="UOY9" s="153"/>
      <c r="UOZ9" s="197"/>
      <c r="UPA9" s="30"/>
      <c r="UPB9" s="368"/>
      <c r="UPC9" s="30"/>
      <c r="UPD9" s="368"/>
      <c r="UPE9" s="30"/>
      <c r="UPF9" s="370"/>
      <c r="UPG9" s="30"/>
      <c r="UPH9" s="368"/>
      <c r="UPI9" s="476"/>
      <c r="UPJ9" s="30"/>
      <c r="UPK9" s="368"/>
      <c r="UPL9" s="476"/>
      <c r="UPM9" s="21"/>
      <c r="UPN9" s="21"/>
      <c r="UPO9" s="153"/>
      <c r="UPP9" s="197"/>
      <c r="UPQ9" s="30"/>
      <c r="UPR9" s="368"/>
      <c r="UPS9" s="30"/>
      <c r="UPT9" s="368"/>
      <c r="UPU9" s="30"/>
      <c r="UPV9" s="370"/>
      <c r="UPW9" s="30"/>
      <c r="UPX9" s="368"/>
      <c r="UPY9" s="476"/>
      <c r="UPZ9" s="30"/>
      <c r="UQA9" s="368"/>
      <c r="UQB9" s="476"/>
      <c r="UQC9" s="21"/>
      <c r="UQD9" s="21"/>
      <c r="UQE9" s="153"/>
      <c r="UQF9" s="197"/>
      <c r="UQG9" s="30"/>
      <c r="UQH9" s="368"/>
      <c r="UQI9" s="30"/>
      <c r="UQJ9" s="368"/>
      <c r="UQK9" s="30"/>
      <c r="UQL9" s="370"/>
      <c r="UQM9" s="30"/>
      <c r="UQN9" s="368"/>
      <c r="UQO9" s="476"/>
      <c r="UQP9" s="30"/>
      <c r="UQQ9" s="368"/>
      <c r="UQR9" s="476"/>
      <c r="UQS9" s="21"/>
      <c r="UQT9" s="21"/>
      <c r="UQU9" s="153"/>
      <c r="UQV9" s="197"/>
      <c r="UQW9" s="30"/>
      <c r="UQX9" s="368"/>
      <c r="UQY9" s="30"/>
      <c r="UQZ9" s="368"/>
      <c r="URA9" s="30"/>
      <c r="URB9" s="370"/>
      <c r="URC9" s="30"/>
      <c r="URD9" s="368"/>
      <c r="URE9" s="476"/>
      <c r="URF9" s="30"/>
      <c r="URG9" s="368"/>
      <c r="URH9" s="476"/>
      <c r="URI9" s="21"/>
      <c r="URJ9" s="21"/>
      <c r="URK9" s="153"/>
      <c r="URL9" s="197"/>
      <c r="URM9" s="30"/>
      <c r="URN9" s="368"/>
      <c r="URO9" s="30"/>
      <c r="URP9" s="368"/>
      <c r="URQ9" s="30"/>
      <c r="URR9" s="370"/>
      <c r="URS9" s="30"/>
      <c r="URT9" s="368"/>
      <c r="URU9" s="476"/>
      <c r="URV9" s="30"/>
      <c r="URW9" s="368"/>
      <c r="URX9" s="476"/>
      <c r="URY9" s="21"/>
      <c r="URZ9" s="21"/>
      <c r="USA9" s="153"/>
      <c r="USB9" s="197"/>
      <c r="USC9" s="30"/>
      <c r="USD9" s="368"/>
      <c r="USE9" s="30"/>
      <c r="USF9" s="368"/>
      <c r="USG9" s="30"/>
      <c r="USH9" s="370"/>
      <c r="USI9" s="30"/>
      <c r="USJ9" s="368"/>
      <c r="USK9" s="476"/>
      <c r="USL9" s="30"/>
      <c r="USM9" s="368"/>
      <c r="USN9" s="476"/>
      <c r="USO9" s="21"/>
      <c r="USP9" s="21"/>
      <c r="USQ9" s="153"/>
      <c r="USR9" s="197"/>
      <c r="USS9" s="30"/>
      <c r="UST9" s="368"/>
      <c r="USU9" s="30"/>
      <c r="USV9" s="368"/>
      <c r="USW9" s="30"/>
      <c r="USX9" s="370"/>
      <c r="USY9" s="30"/>
      <c r="USZ9" s="368"/>
      <c r="UTA9" s="476"/>
      <c r="UTB9" s="30"/>
      <c r="UTC9" s="368"/>
      <c r="UTD9" s="476"/>
      <c r="UTE9" s="21"/>
      <c r="UTF9" s="21"/>
      <c r="UTG9" s="153"/>
      <c r="UTH9" s="197"/>
      <c r="UTI9" s="30"/>
      <c r="UTJ9" s="368"/>
      <c r="UTK9" s="30"/>
      <c r="UTL9" s="368"/>
      <c r="UTM9" s="30"/>
      <c r="UTN9" s="370"/>
      <c r="UTO9" s="30"/>
      <c r="UTP9" s="368"/>
      <c r="UTQ9" s="476"/>
      <c r="UTR9" s="30"/>
      <c r="UTS9" s="368"/>
      <c r="UTT9" s="476"/>
      <c r="UTU9" s="21"/>
      <c r="UTV9" s="21"/>
      <c r="UTW9" s="153"/>
      <c r="UTX9" s="197"/>
      <c r="UTY9" s="30"/>
      <c r="UTZ9" s="368"/>
      <c r="UUA9" s="30"/>
      <c r="UUB9" s="368"/>
      <c r="UUC9" s="30"/>
      <c r="UUD9" s="370"/>
      <c r="UUE9" s="30"/>
      <c r="UUF9" s="368"/>
      <c r="UUG9" s="476"/>
      <c r="UUH9" s="30"/>
      <c r="UUI9" s="368"/>
      <c r="UUJ9" s="476"/>
      <c r="UUK9" s="21"/>
      <c r="UUL9" s="21"/>
      <c r="UUM9" s="153"/>
      <c r="UUN9" s="197"/>
      <c r="UUO9" s="30"/>
      <c r="UUP9" s="368"/>
      <c r="UUQ9" s="30"/>
      <c r="UUR9" s="368"/>
      <c r="UUS9" s="30"/>
      <c r="UUT9" s="370"/>
      <c r="UUU9" s="30"/>
      <c r="UUV9" s="368"/>
      <c r="UUW9" s="476"/>
      <c r="UUX9" s="30"/>
      <c r="UUY9" s="368"/>
      <c r="UUZ9" s="476"/>
      <c r="UVA9" s="21"/>
      <c r="UVB9" s="21"/>
      <c r="UVC9" s="153"/>
      <c r="UVD9" s="197"/>
      <c r="UVE9" s="30"/>
      <c r="UVF9" s="368"/>
      <c r="UVG9" s="30"/>
      <c r="UVH9" s="368"/>
      <c r="UVI9" s="30"/>
      <c r="UVJ9" s="370"/>
      <c r="UVK9" s="30"/>
      <c r="UVL9" s="368"/>
      <c r="UVM9" s="476"/>
      <c r="UVN9" s="30"/>
      <c r="UVO9" s="368"/>
      <c r="UVP9" s="476"/>
      <c r="UVQ9" s="21"/>
      <c r="UVR9" s="21"/>
      <c r="UVS9" s="153"/>
      <c r="UVT9" s="197"/>
      <c r="UVU9" s="30"/>
      <c r="UVV9" s="368"/>
      <c r="UVW9" s="30"/>
      <c r="UVX9" s="368"/>
      <c r="UVY9" s="30"/>
      <c r="UVZ9" s="370"/>
      <c r="UWA9" s="30"/>
      <c r="UWB9" s="368"/>
      <c r="UWC9" s="476"/>
      <c r="UWD9" s="30"/>
      <c r="UWE9" s="368"/>
      <c r="UWF9" s="476"/>
      <c r="UWG9" s="21"/>
      <c r="UWH9" s="21"/>
      <c r="UWI9" s="153"/>
      <c r="UWJ9" s="197"/>
      <c r="UWK9" s="30"/>
      <c r="UWL9" s="368"/>
      <c r="UWM9" s="30"/>
      <c r="UWN9" s="368"/>
      <c r="UWO9" s="30"/>
      <c r="UWP9" s="370"/>
      <c r="UWQ9" s="30"/>
      <c r="UWR9" s="368"/>
      <c r="UWS9" s="476"/>
      <c r="UWT9" s="30"/>
      <c r="UWU9" s="368"/>
      <c r="UWV9" s="476"/>
      <c r="UWW9" s="21"/>
      <c r="UWX9" s="21"/>
      <c r="UWY9" s="153"/>
      <c r="UWZ9" s="197"/>
      <c r="UXA9" s="30"/>
      <c r="UXB9" s="368"/>
      <c r="UXC9" s="30"/>
      <c r="UXD9" s="368"/>
      <c r="UXE9" s="30"/>
      <c r="UXF9" s="370"/>
      <c r="UXG9" s="30"/>
      <c r="UXH9" s="368"/>
      <c r="UXI9" s="476"/>
      <c r="UXJ9" s="30"/>
      <c r="UXK9" s="368"/>
      <c r="UXL9" s="476"/>
      <c r="UXM9" s="21"/>
      <c r="UXN9" s="21"/>
      <c r="UXO9" s="153"/>
      <c r="UXP9" s="197"/>
      <c r="UXQ9" s="30"/>
      <c r="UXR9" s="368"/>
      <c r="UXS9" s="30"/>
      <c r="UXT9" s="368"/>
      <c r="UXU9" s="30"/>
      <c r="UXV9" s="370"/>
      <c r="UXW9" s="30"/>
      <c r="UXX9" s="368"/>
      <c r="UXY9" s="476"/>
      <c r="UXZ9" s="30"/>
      <c r="UYA9" s="368"/>
      <c r="UYB9" s="476"/>
      <c r="UYC9" s="21"/>
      <c r="UYD9" s="21"/>
      <c r="UYE9" s="153"/>
      <c r="UYF9" s="197"/>
      <c r="UYG9" s="30"/>
      <c r="UYH9" s="368"/>
      <c r="UYI9" s="30"/>
      <c r="UYJ9" s="368"/>
      <c r="UYK9" s="30"/>
      <c r="UYL9" s="370"/>
      <c r="UYM9" s="30"/>
      <c r="UYN9" s="368"/>
      <c r="UYO9" s="476"/>
      <c r="UYP9" s="30"/>
      <c r="UYQ9" s="368"/>
      <c r="UYR9" s="476"/>
      <c r="UYS9" s="21"/>
      <c r="UYT9" s="21"/>
      <c r="UYU9" s="153"/>
      <c r="UYV9" s="197"/>
      <c r="UYW9" s="30"/>
      <c r="UYX9" s="368"/>
      <c r="UYY9" s="30"/>
      <c r="UYZ9" s="368"/>
      <c r="UZA9" s="30"/>
      <c r="UZB9" s="370"/>
      <c r="UZC9" s="30"/>
      <c r="UZD9" s="368"/>
      <c r="UZE9" s="476"/>
      <c r="UZF9" s="30"/>
      <c r="UZG9" s="368"/>
      <c r="UZH9" s="476"/>
      <c r="UZI9" s="21"/>
      <c r="UZJ9" s="21"/>
      <c r="UZK9" s="153"/>
      <c r="UZL9" s="197"/>
      <c r="UZM9" s="30"/>
      <c r="UZN9" s="368"/>
      <c r="UZO9" s="30"/>
      <c r="UZP9" s="368"/>
      <c r="UZQ9" s="30"/>
      <c r="UZR9" s="370"/>
      <c r="UZS9" s="30"/>
      <c r="UZT9" s="368"/>
      <c r="UZU9" s="476"/>
      <c r="UZV9" s="30"/>
      <c r="UZW9" s="368"/>
      <c r="UZX9" s="476"/>
      <c r="UZY9" s="21"/>
      <c r="UZZ9" s="21"/>
      <c r="VAA9" s="153"/>
      <c r="VAB9" s="197"/>
      <c r="VAC9" s="30"/>
      <c r="VAD9" s="368"/>
      <c r="VAE9" s="30"/>
      <c r="VAF9" s="368"/>
      <c r="VAG9" s="30"/>
      <c r="VAH9" s="370"/>
      <c r="VAI9" s="30"/>
      <c r="VAJ9" s="368"/>
      <c r="VAK9" s="476"/>
      <c r="VAL9" s="30"/>
      <c r="VAM9" s="368"/>
      <c r="VAN9" s="476"/>
      <c r="VAO9" s="21"/>
      <c r="VAP9" s="21"/>
      <c r="VAQ9" s="153"/>
      <c r="VAR9" s="197"/>
      <c r="VAS9" s="30"/>
      <c r="VAT9" s="368"/>
      <c r="VAU9" s="30"/>
      <c r="VAV9" s="368"/>
      <c r="VAW9" s="30"/>
      <c r="VAX9" s="370"/>
      <c r="VAY9" s="30"/>
      <c r="VAZ9" s="368"/>
      <c r="VBA9" s="476"/>
      <c r="VBB9" s="30"/>
      <c r="VBC9" s="368"/>
      <c r="VBD9" s="476"/>
      <c r="VBE9" s="21"/>
      <c r="VBF9" s="21"/>
      <c r="VBG9" s="153"/>
      <c r="VBH9" s="197"/>
      <c r="VBI9" s="30"/>
      <c r="VBJ9" s="368"/>
      <c r="VBK9" s="30"/>
      <c r="VBL9" s="368"/>
      <c r="VBM9" s="30"/>
      <c r="VBN9" s="370"/>
      <c r="VBO9" s="30"/>
      <c r="VBP9" s="368"/>
      <c r="VBQ9" s="476"/>
      <c r="VBR9" s="30"/>
      <c r="VBS9" s="368"/>
      <c r="VBT9" s="476"/>
      <c r="VBU9" s="21"/>
      <c r="VBV9" s="21"/>
      <c r="VBW9" s="153"/>
      <c r="VBX9" s="197"/>
      <c r="VBY9" s="30"/>
      <c r="VBZ9" s="368"/>
      <c r="VCA9" s="30"/>
      <c r="VCB9" s="368"/>
      <c r="VCC9" s="30"/>
      <c r="VCD9" s="370"/>
      <c r="VCE9" s="30"/>
      <c r="VCF9" s="368"/>
      <c r="VCG9" s="476"/>
      <c r="VCH9" s="30"/>
      <c r="VCI9" s="368"/>
      <c r="VCJ9" s="476"/>
      <c r="VCK9" s="21"/>
      <c r="VCL9" s="21"/>
      <c r="VCM9" s="153"/>
      <c r="VCN9" s="197"/>
      <c r="VCO9" s="30"/>
      <c r="VCP9" s="368"/>
      <c r="VCQ9" s="30"/>
      <c r="VCR9" s="368"/>
      <c r="VCS9" s="30"/>
      <c r="VCT9" s="370"/>
      <c r="VCU9" s="30"/>
      <c r="VCV9" s="368"/>
      <c r="VCW9" s="476"/>
      <c r="VCX9" s="30"/>
      <c r="VCY9" s="368"/>
      <c r="VCZ9" s="476"/>
      <c r="VDA9" s="21"/>
      <c r="VDB9" s="21"/>
      <c r="VDC9" s="153"/>
      <c r="VDD9" s="197"/>
      <c r="VDE9" s="30"/>
      <c r="VDF9" s="368"/>
      <c r="VDG9" s="30"/>
      <c r="VDH9" s="368"/>
      <c r="VDI9" s="30"/>
      <c r="VDJ9" s="370"/>
      <c r="VDK9" s="30"/>
      <c r="VDL9" s="368"/>
      <c r="VDM9" s="476"/>
      <c r="VDN9" s="30"/>
      <c r="VDO9" s="368"/>
      <c r="VDP9" s="476"/>
      <c r="VDQ9" s="21"/>
      <c r="VDR9" s="21"/>
      <c r="VDS9" s="153"/>
      <c r="VDT9" s="197"/>
      <c r="VDU9" s="30"/>
      <c r="VDV9" s="368"/>
      <c r="VDW9" s="30"/>
      <c r="VDX9" s="368"/>
      <c r="VDY9" s="30"/>
      <c r="VDZ9" s="370"/>
      <c r="VEA9" s="30"/>
      <c r="VEB9" s="368"/>
      <c r="VEC9" s="476"/>
      <c r="VED9" s="30"/>
      <c r="VEE9" s="368"/>
      <c r="VEF9" s="476"/>
      <c r="VEG9" s="21"/>
      <c r="VEH9" s="21"/>
      <c r="VEI9" s="153"/>
      <c r="VEJ9" s="197"/>
      <c r="VEK9" s="30"/>
      <c r="VEL9" s="368"/>
      <c r="VEM9" s="30"/>
      <c r="VEN9" s="368"/>
      <c r="VEO9" s="30"/>
      <c r="VEP9" s="370"/>
      <c r="VEQ9" s="30"/>
      <c r="VER9" s="368"/>
      <c r="VES9" s="476"/>
      <c r="VET9" s="30"/>
      <c r="VEU9" s="368"/>
      <c r="VEV9" s="476"/>
      <c r="VEW9" s="21"/>
      <c r="VEX9" s="21"/>
      <c r="VEY9" s="153"/>
      <c r="VEZ9" s="197"/>
      <c r="VFA9" s="30"/>
      <c r="VFB9" s="368"/>
      <c r="VFC9" s="30"/>
      <c r="VFD9" s="368"/>
      <c r="VFE9" s="30"/>
      <c r="VFF9" s="370"/>
      <c r="VFG9" s="30"/>
      <c r="VFH9" s="368"/>
      <c r="VFI9" s="476"/>
      <c r="VFJ9" s="30"/>
      <c r="VFK9" s="368"/>
      <c r="VFL9" s="476"/>
      <c r="VFM9" s="21"/>
      <c r="VFN9" s="21"/>
      <c r="VFO9" s="153"/>
      <c r="VFP9" s="197"/>
      <c r="VFQ9" s="30"/>
      <c r="VFR9" s="368"/>
      <c r="VFS9" s="30"/>
      <c r="VFT9" s="368"/>
      <c r="VFU9" s="30"/>
      <c r="VFV9" s="370"/>
      <c r="VFW9" s="30"/>
      <c r="VFX9" s="368"/>
      <c r="VFY9" s="476"/>
      <c r="VFZ9" s="30"/>
      <c r="VGA9" s="368"/>
      <c r="VGB9" s="476"/>
      <c r="VGC9" s="21"/>
      <c r="VGD9" s="21"/>
      <c r="VGE9" s="153"/>
      <c r="VGF9" s="197"/>
      <c r="VGG9" s="30"/>
      <c r="VGH9" s="368"/>
      <c r="VGI9" s="30"/>
      <c r="VGJ9" s="368"/>
      <c r="VGK9" s="30"/>
      <c r="VGL9" s="370"/>
      <c r="VGM9" s="30"/>
      <c r="VGN9" s="368"/>
      <c r="VGO9" s="476"/>
      <c r="VGP9" s="30"/>
      <c r="VGQ9" s="368"/>
      <c r="VGR9" s="476"/>
      <c r="VGS9" s="21"/>
      <c r="VGT9" s="21"/>
      <c r="VGU9" s="153"/>
      <c r="VGV9" s="197"/>
      <c r="VGW9" s="30"/>
      <c r="VGX9" s="368"/>
      <c r="VGY9" s="30"/>
      <c r="VGZ9" s="368"/>
      <c r="VHA9" s="30"/>
      <c r="VHB9" s="370"/>
      <c r="VHC9" s="30"/>
      <c r="VHD9" s="368"/>
      <c r="VHE9" s="476"/>
      <c r="VHF9" s="30"/>
      <c r="VHG9" s="368"/>
      <c r="VHH9" s="476"/>
      <c r="VHI9" s="21"/>
      <c r="VHJ9" s="21"/>
      <c r="VHK9" s="153"/>
      <c r="VHL9" s="197"/>
      <c r="VHM9" s="30"/>
      <c r="VHN9" s="368"/>
      <c r="VHO9" s="30"/>
      <c r="VHP9" s="368"/>
      <c r="VHQ9" s="30"/>
      <c r="VHR9" s="370"/>
      <c r="VHS9" s="30"/>
      <c r="VHT9" s="368"/>
      <c r="VHU9" s="476"/>
      <c r="VHV9" s="30"/>
      <c r="VHW9" s="368"/>
      <c r="VHX9" s="476"/>
      <c r="VHY9" s="21"/>
      <c r="VHZ9" s="21"/>
      <c r="VIA9" s="153"/>
      <c r="VIB9" s="197"/>
      <c r="VIC9" s="30"/>
      <c r="VID9" s="368"/>
      <c r="VIE9" s="30"/>
      <c r="VIF9" s="368"/>
      <c r="VIG9" s="30"/>
      <c r="VIH9" s="370"/>
      <c r="VII9" s="30"/>
      <c r="VIJ9" s="368"/>
      <c r="VIK9" s="476"/>
      <c r="VIL9" s="30"/>
      <c r="VIM9" s="368"/>
      <c r="VIN9" s="476"/>
      <c r="VIO9" s="21"/>
      <c r="VIP9" s="21"/>
      <c r="VIQ9" s="153"/>
      <c r="VIR9" s="197"/>
      <c r="VIS9" s="30"/>
      <c r="VIT9" s="368"/>
      <c r="VIU9" s="30"/>
      <c r="VIV9" s="368"/>
      <c r="VIW9" s="30"/>
      <c r="VIX9" s="370"/>
      <c r="VIY9" s="30"/>
      <c r="VIZ9" s="368"/>
      <c r="VJA9" s="476"/>
      <c r="VJB9" s="30"/>
      <c r="VJC9" s="368"/>
      <c r="VJD9" s="476"/>
      <c r="VJE9" s="21"/>
      <c r="VJF9" s="21"/>
      <c r="VJG9" s="153"/>
      <c r="VJH9" s="197"/>
      <c r="VJI9" s="30"/>
      <c r="VJJ9" s="368"/>
      <c r="VJK9" s="30"/>
      <c r="VJL9" s="368"/>
      <c r="VJM9" s="30"/>
      <c r="VJN9" s="370"/>
      <c r="VJO9" s="30"/>
      <c r="VJP9" s="368"/>
      <c r="VJQ9" s="476"/>
      <c r="VJR9" s="30"/>
      <c r="VJS9" s="368"/>
      <c r="VJT9" s="476"/>
      <c r="VJU9" s="21"/>
      <c r="VJV9" s="21"/>
      <c r="VJW9" s="153"/>
      <c r="VJX9" s="197"/>
      <c r="VJY9" s="30"/>
      <c r="VJZ9" s="368"/>
      <c r="VKA9" s="30"/>
      <c r="VKB9" s="368"/>
      <c r="VKC9" s="30"/>
      <c r="VKD9" s="370"/>
      <c r="VKE9" s="30"/>
      <c r="VKF9" s="368"/>
      <c r="VKG9" s="476"/>
      <c r="VKH9" s="30"/>
      <c r="VKI9" s="368"/>
      <c r="VKJ9" s="476"/>
      <c r="VKK9" s="21"/>
      <c r="VKL9" s="21"/>
      <c r="VKM9" s="153"/>
      <c r="VKN9" s="197"/>
      <c r="VKO9" s="30"/>
      <c r="VKP9" s="368"/>
      <c r="VKQ9" s="30"/>
      <c r="VKR9" s="368"/>
      <c r="VKS9" s="30"/>
      <c r="VKT9" s="370"/>
      <c r="VKU9" s="30"/>
      <c r="VKV9" s="368"/>
      <c r="VKW9" s="476"/>
      <c r="VKX9" s="30"/>
      <c r="VKY9" s="368"/>
      <c r="VKZ9" s="476"/>
      <c r="VLA9" s="21"/>
      <c r="VLB9" s="21"/>
      <c r="VLC9" s="153"/>
      <c r="VLD9" s="197"/>
      <c r="VLE9" s="30"/>
      <c r="VLF9" s="368"/>
      <c r="VLG9" s="30"/>
      <c r="VLH9" s="368"/>
      <c r="VLI9" s="30"/>
      <c r="VLJ9" s="370"/>
      <c r="VLK9" s="30"/>
      <c r="VLL9" s="368"/>
      <c r="VLM9" s="476"/>
      <c r="VLN9" s="30"/>
      <c r="VLO9" s="368"/>
      <c r="VLP9" s="476"/>
      <c r="VLQ9" s="21"/>
      <c r="VLR9" s="21"/>
      <c r="VLS9" s="153"/>
      <c r="VLT9" s="197"/>
      <c r="VLU9" s="30"/>
      <c r="VLV9" s="368"/>
      <c r="VLW9" s="30"/>
      <c r="VLX9" s="368"/>
      <c r="VLY9" s="30"/>
      <c r="VLZ9" s="370"/>
      <c r="VMA9" s="30"/>
      <c r="VMB9" s="368"/>
      <c r="VMC9" s="476"/>
      <c r="VMD9" s="30"/>
      <c r="VME9" s="368"/>
      <c r="VMF9" s="476"/>
      <c r="VMG9" s="21"/>
      <c r="VMH9" s="21"/>
      <c r="VMI9" s="153"/>
      <c r="VMJ9" s="197"/>
      <c r="VMK9" s="30"/>
      <c r="VML9" s="368"/>
      <c r="VMM9" s="30"/>
      <c r="VMN9" s="368"/>
      <c r="VMO9" s="30"/>
      <c r="VMP9" s="370"/>
      <c r="VMQ9" s="30"/>
      <c r="VMR9" s="368"/>
      <c r="VMS9" s="476"/>
      <c r="VMT9" s="30"/>
      <c r="VMU9" s="368"/>
      <c r="VMV9" s="476"/>
      <c r="VMW9" s="21"/>
      <c r="VMX9" s="21"/>
      <c r="VMY9" s="153"/>
      <c r="VMZ9" s="197"/>
      <c r="VNA9" s="30"/>
      <c r="VNB9" s="368"/>
      <c r="VNC9" s="30"/>
      <c r="VND9" s="368"/>
      <c r="VNE9" s="30"/>
      <c r="VNF9" s="370"/>
      <c r="VNG9" s="30"/>
      <c r="VNH9" s="368"/>
      <c r="VNI9" s="476"/>
      <c r="VNJ9" s="30"/>
      <c r="VNK9" s="368"/>
      <c r="VNL9" s="476"/>
      <c r="VNM9" s="21"/>
      <c r="VNN9" s="21"/>
      <c r="VNO9" s="153"/>
      <c r="VNP9" s="197"/>
      <c r="VNQ9" s="30"/>
      <c r="VNR9" s="368"/>
      <c r="VNS9" s="30"/>
      <c r="VNT9" s="368"/>
      <c r="VNU9" s="30"/>
      <c r="VNV9" s="370"/>
      <c r="VNW9" s="30"/>
      <c r="VNX9" s="368"/>
      <c r="VNY9" s="476"/>
      <c r="VNZ9" s="30"/>
      <c r="VOA9" s="368"/>
      <c r="VOB9" s="476"/>
      <c r="VOC9" s="21"/>
      <c r="VOD9" s="21"/>
      <c r="VOE9" s="153"/>
      <c r="VOF9" s="197"/>
      <c r="VOG9" s="30"/>
      <c r="VOH9" s="368"/>
      <c r="VOI9" s="30"/>
      <c r="VOJ9" s="368"/>
      <c r="VOK9" s="30"/>
      <c r="VOL9" s="370"/>
      <c r="VOM9" s="30"/>
      <c r="VON9" s="368"/>
      <c r="VOO9" s="476"/>
      <c r="VOP9" s="30"/>
      <c r="VOQ9" s="368"/>
      <c r="VOR9" s="476"/>
      <c r="VOS9" s="21"/>
      <c r="VOT9" s="21"/>
      <c r="VOU9" s="153"/>
      <c r="VOV9" s="197"/>
      <c r="VOW9" s="30"/>
      <c r="VOX9" s="368"/>
      <c r="VOY9" s="30"/>
      <c r="VOZ9" s="368"/>
      <c r="VPA9" s="30"/>
      <c r="VPB9" s="370"/>
      <c r="VPC9" s="30"/>
      <c r="VPD9" s="368"/>
      <c r="VPE9" s="476"/>
      <c r="VPF9" s="30"/>
      <c r="VPG9" s="368"/>
      <c r="VPH9" s="476"/>
      <c r="VPI9" s="21"/>
      <c r="VPJ9" s="21"/>
      <c r="VPK9" s="153"/>
      <c r="VPL9" s="197"/>
      <c r="VPM9" s="30"/>
      <c r="VPN9" s="368"/>
      <c r="VPO9" s="30"/>
      <c r="VPP9" s="368"/>
      <c r="VPQ9" s="30"/>
      <c r="VPR9" s="370"/>
      <c r="VPS9" s="30"/>
      <c r="VPT9" s="368"/>
      <c r="VPU9" s="476"/>
      <c r="VPV9" s="30"/>
      <c r="VPW9" s="368"/>
      <c r="VPX9" s="476"/>
      <c r="VPY9" s="21"/>
      <c r="VPZ9" s="21"/>
      <c r="VQA9" s="153"/>
      <c r="VQB9" s="197"/>
      <c r="VQC9" s="30"/>
      <c r="VQD9" s="368"/>
      <c r="VQE9" s="30"/>
      <c r="VQF9" s="368"/>
      <c r="VQG9" s="30"/>
      <c r="VQH9" s="370"/>
      <c r="VQI9" s="30"/>
      <c r="VQJ9" s="368"/>
      <c r="VQK9" s="476"/>
      <c r="VQL9" s="30"/>
      <c r="VQM9" s="368"/>
      <c r="VQN9" s="476"/>
      <c r="VQO9" s="21"/>
      <c r="VQP9" s="21"/>
      <c r="VQQ9" s="153"/>
      <c r="VQR9" s="197"/>
      <c r="VQS9" s="30"/>
      <c r="VQT9" s="368"/>
      <c r="VQU9" s="30"/>
      <c r="VQV9" s="368"/>
      <c r="VQW9" s="30"/>
      <c r="VQX9" s="370"/>
      <c r="VQY9" s="30"/>
      <c r="VQZ9" s="368"/>
      <c r="VRA9" s="476"/>
      <c r="VRB9" s="30"/>
      <c r="VRC9" s="368"/>
      <c r="VRD9" s="476"/>
      <c r="VRE9" s="21"/>
      <c r="VRF9" s="21"/>
      <c r="VRG9" s="153"/>
      <c r="VRH9" s="197"/>
      <c r="VRI9" s="30"/>
      <c r="VRJ9" s="368"/>
      <c r="VRK9" s="30"/>
      <c r="VRL9" s="368"/>
      <c r="VRM9" s="30"/>
      <c r="VRN9" s="370"/>
      <c r="VRO9" s="30"/>
      <c r="VRP9" s="368"/>
      <c r="VRQ9" s="476"/>
      <c r="VRR9" s="30"/>
      <c r="VRS9" s="368"/>
      <c r="VRT9" s="476"/>
      <c r="VRU9" s="21"/>
      <c r="VRV9" s="21"/>
      <c r="VRW9" s="153"/>
      <c r="VRX9" s="197"/>
      <c r="VRY9" s="30"/>
      <c r="VRZ9" s="368"/>
      <c r="VSA9" s="30"/>
      <c r="VSB9" s="368"/>
      <c r="VSC9" s="30"/>
      <c r="VSD9" s="370"/>
      <c r="VSE9" s="30"/>
      <c r="VSF9" s="368"/>
      <c r="VSG9" s="476"/>
      <c r="VSH9" s="30"/>
      <c r="VSI9" s="368"/>
      <c r="VSJ9" s="476"/>
      <c r="VSK9" s="21"/>
      <c r="VSL9" s="21"/>
      <c r="VSM9" s="153"/>
      <c r="VSN9" s="197"/>
      <c r="VSO9" s="30"/>
      <c r="VSP9" s="368"/>
      <c r="VSQ9" s="30"/>
      <c r="VSR9" s="368"/>
      <c r="VSS9" s="30"/>
      <c r="VST9" s="370"/>
      <c r="VSU9" s="30"/>
      <c r="VSV9" s="368"/>
      <c r="VSW9" s="476"/>
      <c r="VSX9" s="30"/>
      <c r="VSY9" s="368"/>
      <c r="VSZ9" s="476"/>
      <c r="VTA9" s="21"/>
      <c r="VTB9" s="21"/>
      <c r="VTC9" s="153"/>
      <c r="VTD9" s="197"/>
      <c r="VTE9" s="30"/>
      <c r="VTF9" s="368"/>
      <c r="VTG9" s="30"/>
      <c r="VTH9" s="368"/>
      <c r="VTI9" s="30"/>
      <c r="VTJ9" s="370"/>
      <c r="VTK9" s="30"/>
      <c r="VTL9" s="368"/>
      <c r="VTM9" s="476"/>
      <c r="VTN9" s="30"/>
      <c r="VTO9" s="368"/>
      <c r="VTP9" s="476"/>
      <c r="VTQ9" s="21"/>
      <c r="VTR9" s="21"/>
      <c r="VTS9" s="153"/>
      <c r="VTT9" s="197"/>
      <c r="VTU9" s="30"/>
      <c r="VTV9" s="368"/>
      <c r="VTW9" s="30"/>
      <c r="VTX9" s="368"/>
      <c r="VTY9" s="30"/>
      <c r="VTZ9" s="370"/>
      <c r="VUA9" s="30"/>
      <c r="VUB9" s="368"/>
      <c r="VUC9" s="476"/>
      <c r="VUD9" s="30"/>
      <c r="VUE9" s="368"/>
      <c r="VUF9" s="476"/>
      <c r="VUG9" s="21"/>
      <c r="VUH9" s="21"/>
      <c r="VUI9" s="153"/>
      <c r="VUJ9" s="197"/>
      <c r="VUK9" s="30"/>
      <c r="VUL9" s="368"/>
      <c r="VUM9" s="30"/>
      <c r="VUN9" s="368"/>
      <c r="VUO9" s="30"/>
      <c r="VUP9" s="370"/>
      <c r="VUQ9" s="30"/>
      <c r="VUR9" s="368"/>
      <c r="VUS9" s="476"/>
      <c r="VUT9" s="30"/>
      <c r="VUU9" s="368"/>
      <c r="VUV9" s="476"/>
      <c r="VUW9" s="21"/>
      <c r="VUX9" s="21"/>
      <c r="VUY9" s="153"/>
      <c r="VUZ9" s="197"/>
      <c r="VVA9" s="30"/>
      <c r="VVB9" s="368"/>
      <c r="VVC9" s="30"/>
      <c r="VVD9" s="368"/>
      <c r="VVE9" s="30"/>
      <c r="VVF9" s="370"/>
      <c r="VVG9" s="30"/>
      <c r="VVH9" s="368"/>
      <c r="VVI9" s="476"/>
      <c r="VVJ9" s="30"/>
      <c r="VVK9" s="368"/>
      <c r="VVL9" s="476"/>
      <c r="VVM9" s="21"/>
      <c r="VVN9" s="21"/>
      <c r="VVO9" s="153"/>
      <c r="VVP9" s="197"/>
      <c r="VVQ9" s="30"/>
      <c r="VVR9" s="368"/>
      <c r="VVS9" s="30"/>
      <c r="VVT9" s="368"/>
      <c r="VVU9" s="30"/>
      <c r="VVV9" s="370"/>
      <c r="VVW9" s="30"/>
      <c r="VVX9" s="368"/>
      <c r="VVY9" s="476"/>
      <c r="VVZ9" s="30"/>
      <c r="VWA9" s="368"/>
      <c r="VWB9" s="476"/>
      <c r="VWC9" s="21"/>
      <c r="VWD9" s="21"/>
      <c r="VWE9" s="153"/>
      <c r="VWF9" s="197"/>
      <c r="VWG9" s="30"/>
      <c r="VWH9" s="368"/>
      <c r="VWI9" s="30"/>
      <c r="VWJ9" s="368"/>
      <c r="VWK9" s="30"/>
      <c r="VWL9" s="370"/>
      <c r="VWM9" s="30"/>
      <c r="VWN9" s="368"/>
      <c r="VWO9" s="476"/>
      <c r="VWP9" s="30"/>
      <c r="VWQ9" s="368"/>
      <c r="VWR9" s="476"/>
      <c r="VWS9" s="21"/>
      <c r="VWT9" s="21"/>
      <c r="VWU9" s="153"/>
      <c r="VWV9" s="197"/>
      <c r="VWW9" s="30"/>
      <c r="VWX9" s="368"/>
      <c r="VWY9" s="30"/>
      <c r="VWZ9" s="368"/>
      <c r="VXA9" s="30"/>
      <c r="VXB9" s="370"/>
      <c r="VXC9" s="30"/>
      <c r="VXD9" s="368"/>
      <c r="VXE9" s="476"/>
      <c r="VXF9" s="30"/>
      <c r="VXG9" s="368"/>
      <c r="VXH9" s="476"/>
      <c r="VXI9" s="21"/>
      <c r="VXJ9" s="21"/>
      <c r="VXK9" s="153"/>
      <c r="VXL9" s="197"/>
      <c r="VXM9" s="30"/>
      <c r="VXN9" s="368"/>
      <c r="VXO9" s="30"/>
      <c r="VXP9" s="368"/>
      <c r="VXQ9" s="30"/>
      <c r="VXR9" s="370"/>
      <c r="VXS9" s="30"/>
      <c r="VXT9" s="368"/>
      <c r="VXU9" s="476"/>
      <c r="VXV9" s="30"/>
      <c r="VXW9" s="368"/>
      <c r="VXX9" s="476"/>
      <c r="VXY9" s="21"/>
      <c r="VXZ9" s="21"/>
      <c r="VYA9" s="153"/>
      <c r="VYB9" s="197"/>
      <c r="VYC9" s="30"/>
      <c r="VYD9" s="368"/>
      <c r="VYE9" s="30"/>
      <c r="VYF9" s="368"/>
      <c r="VYG9" s="30"/>
      <c r="VYH9" s="370"/>
      <c r="VYI9" s="30"/>
      <c r="VYJ9" s="368"/>
      <c r="VYK9" s="476"/>
      <c r="VYL9" s="30"/>
      <c r="VYM9" s="368"/>
      <c r="VYN9" s="476"/>
      <c r="VYO9" s="21"/>
      <c r="VYP9" s="21"/>
      <c r="VYQ9" s="153"/>
      <c r="VYR9" s="197"/>
      <c r="VYS9" s="30"/>
      <c r="VYT9" s="368"/>
      <c r="VYU9" s="30"/>
      <c r="VYV9" s="368"/>
      <c r="VYW9" s="30"/>
      <c r="VYX9" s="370"/>
      <c r="VYY9" s="30"/>
      <c r="VYZ9" s="368"/>
      <c r="VZA9" s="476"/>
      <c r="VZB9" s="30"/>
      <c r="VZC9" s="368"/>
      <c r="VZD9" s="476"/>
      <c r="VZE9" s="21"/>
      <c r="VZF9" s="21"/>
      <c r="VZG9" s="153"/>
      <c r="VZH9" s="197"/>
      <c r="VZI9" s="30"/>
      <c r="VZJ9" s="368"/>
      <c r="VZK9" s="30"/>
      <c r="VZL9" s="368"/>
      <c r="VZM9" s="30"/>
      <c r="VZN9" s="370"/>
      <c r="VZO9" s="30"/>
      <c r="VZP9" s="368"/>
      <c r="VZQ9" s="476"/>
      <c r="VZR9" s="30"/>
      <c r="VZS9" s="368"/>
      <c r="VZT9" s="476"/>
      <c r="VZU9" s="21"/>
      <c r="VZV9" s="21"/>
      <c r="VZW9" s="153"/>
      <c r="VZX9" s="197"/>
      <c r="VZY9" s="30"/>
      <c r="VZZ9" s="368"/>
      <c r="WAA9" s="30"/>
      <c r="WAB9" s="368"/>
      <c r="WAC9" s="30"/>
      <c r="WAD9" s="370"/>
      <c r="WAE9" s="30"/>
      <c r="WAF9" s="368"/>
      <c r="WAG9" s="476"/>
      <c r="WAH9" s="30"/>
      <c r="WAI9" s="368"/>
      <c r="WAJ9" s="476"/>
      <c r="WAK9" s="21"/>
      <c r="WAL9" s="21"/>
      <c r="WAM9" s="153"/>
      <c r="WAN9" s="197"/>
      <c r="WAO9" s="30"/>
      <c r="WAP9" s="368"/>
      <c r="WAQ9" s="30"/>
      <c r="WAR9" s="368"/>
      <c r="WAS9" s="30"/>
      <c r="WAT9" s="370"/>
      <c r="WAU9" s="30"/>
      <c r="WAV9" s="368"/>
      <c r="WAW9" s="476"/>
      <c r="WAX9" s="30"/>
      <c r="WAY9" s="368"/>
      <c r="WAZ9" s="476"/>
      <c r="WBA9" s="21"/>
      <c r="WBB9" s="21"/>
      <c r="WBC9" s="153"/>
      <c r="WBD9" s="197"/>
      <c r="WBE9" s="30"/>
      <c r="WBF9" s="368"/>
      <c r="WBG9" s="30"/>
      <c r="WBH9" s="368"/>
      <c r="WBI9" s="30"/>
      <c r="WBJ9" s="370"/>
      <c r="WBK9" s="30"/>
      <c r="WBL9" s="368"/>
      <c r="WBM9" s="476"/>
      <c r="WBN9" s="30"/>
      <c r="WBO9" s="368"/>
      <c r="WBP9" s="476"/>
      <c r="WBQ9" s="21"/>
      <c r="WBR9" s="21"/>
      <c r="WBS9" s="153"/>
      <c r="WBT9" s="197"/>
      <c r="WBU9" s="30"/>
      <c r="WBV9" s="368"/>
      <c r="WBW9" s="30"/>
      <c r="WBX9" s="368"/>
      <c r="WBY9" s="30"/>
      <c r="WBZ9" s="370"/>
      <c r="WCA9" s="30"/>
      <c r="WCB9" s="368"/>
      <c r="WCC9" s="476"/>
      <c r="WCD9" s="30"/>
      <c r="WCE9" s="368"/>
      <c r="WCF9" s="476"/>
      <c r="WCG9" s="21"/>
      <c r="WCH9" s="21"/>
      <c r="WCI9" s="153"/>
      <c r="WCJ9" s="197"/>
      <c r="WCK9" s="30"/>
      <c r="WCL9" s="368"/>
      <c r="WCM9" s="30"/>
      <c r="WCN9" s="368"/>
      <c r="WCO9" s="30"/>
      <c r="WCP9" s="370"/>
      <c r="WCQ9" s="30"/>
      <c r="WCR9" s="368"/>
      <c r="WCS9" s="476"/>
      <c r="WCT9" s="30"/>
      <c r="WCU9" s="368"/>
      <c r="WCV9" s="476"/>
      <c r="WCW9" s="21"/>
      <c r="WCX9" s="21"/>
      <c r="WCY9" s="153"/>
      <c r="WCZ9" s="197"/>
      <c r="WDA9" s="30"/>
      <c r="WDB9" s="368"/>
      <c r="WDC9" s="30"/>
      <c r="WDD9" s="368"/>
      <c r="WDE9" s="30"/>
      <c r="WDF9" s="370"/>
      <c r="WDG9" s="30"/>
      <c r="WDH9" s="368"/>
      <c r="WDI9" s="476"/>
      <c r="WDJ9" s="30"/>
      <c r="WDK9" s="368"/>
      <c r="WDL9" s="476"/>
      <c r="WDM9" s="21"/>
      <c r="WDN9" s="21"/>
      <c r="WDO9" s="153"/>
      <c r="WDP9" s="197"/>
      <c r="WDQ9" s="30"/>
      <c r="WDR9" s="368"/>
      <c r="WDS9" s="30"/>
      <c r="WDT9" s="368"/>
      <c r="WDU9" s="30"/>
      <c r="WDV9" s="370"/>
      <c r="WDW9" s="30"/>
      <c r="WDX9" s="368"/>
      <c r="WDY9" s="476"/>
      <c r="WDZ9" s="30"/>
      <c r="WEA9" s="368"/>
      <c r="WEB9" s="476"/>
      <c r="WEC9" s="21"/>
      <c r="WED9" s="21"/>
      <c r="WEE9" s="153"/>
      <c r="WEF9" s="197"/>
      <c r="WEG9" s="30"/>
      <c r="WEH9" s="368"/>
      <c r="WEI9" s="30"/>
      <c r="WEJ9" s="368"/>
      <c r="WEK9" s="30"/>
      <c r="WEL9" s="370"/>
      <c r="WEM9" s="30"/>
      <c r="WEN9" s="368"/>
      <c r="WEO9" s="476"/>
      <c r="WEP9" s="30"/>
      <c r="WEQ9" s="368"/>
      <c r="WER9" s="476"/>
      <c r="WES9" s="21"/>
      <c r="WET9" s="21"/>
      <c r="WEU9" s="153"/>
      <c r="WEV9" s="197"/>
      <c r="WEW9" s="30"/>
      <c r="WEX9" s="368"/>
      <c r="WEY9" s="30"/>
      <c r="WEZ9" s="368"/>
      <c r="WFA9" s="30"/>
      <c r="WFB9" s="370"/>
      <c r="WFC9" s="30"/>
      <c r="WFD9" s="368"/>
      <c r="WFE9" s="476"/>
      <c r="WFF9" s="30"/>
      <c r="WFG9" s="368"/>
      <c r="WFH9" s="476"/>
      <c r="WFI9" s="21"/>
      <c r="WFJ9" s="21"/>
      <c r="WFK9" s="153"/>
      <c r="WFL9" s="197"/>
      <c r="WFM9" s="30"/>
      <c r="WFN9" s="368"/>
      <c r="WFO9" s="30"/>
      <c r="WFP9" s="368"/>
      <c r="WFQ9" s="30"/>
      <c r="WFR9" s="370"/>
      <c r="WFS9" s="30"/>
      <c r="WFT9" s="368"/>
      <c r="WFU9" s="476"/>
      <c r="WFV9" s="30"/>
      <c r="WFW9" s="368"/>
      <c r="WFX9" s="476"/>
      <c r="WFY9" s="21"/>
      <c r="WFZ9" s="21"/>
      <c r="WGA9" s="153"/>
      <c r="WGB9" s="197"/>
      <c r="WGC9" s="30"/>
      <c r="WGD9" s="368"/>
      <c r="WGE9" s="30"/>
      <c r="WGF9" s="368"/>
      <c r="WGG9" s="30"/>
      <c r="WGH9" s="370"/>
      <c r="WGI9" s="30"/>
      <c r="WGJ9" s="368"/>
      <c r="WGK9" s="476"/>
      <c r="WGL9" s="30"/>
      <c r="WGM9" s="368"/>
      <c r="WGN9" s="476"/>
      <c r="WGO9" s="21"/>
      <c r="WGP9" s="21"/>
      <c r="WGQ9" s="153"/>
      <c r="WGR9" s="197"/>
      <c r="WGS9" s="30"/>
      <c r="WGT9" s="368"/>
      <c r="WGU9" s="30"/>
      <c r="WGV9" s="368"/>
      <c r="WGW9" s="30"/>
      <c r="WGX9" s="370"/>
      <c r="WGY9" s="30"/>
      <c r="WGZ9" s="368"/>
      <c r="WHA9" s="476"/>
      <c r="WHB9" s="30"/>
      <c r="WHC9" s="368"/>
      <c r="WHD9" s="476"/>
      <c r="WHE9" s="21"/>
      <c r="WHF9" s="21"/>
      <c r="WHG9" s="153"/>
      <c r="WHH9" s="197"/>
      <c r="WHI9" s="30"/>
      <c r="WHJ9" s="368"/>
      <c r="WHK9" s="30"/>
      <c r="WHL9" s="368"/>
      <c r="WHM9" s="30"/>
      <c r="WHN9" s="370"/>
      <c r="WHO9" s="30"/>
      <c r="WHP9" s="368"/>
      <c r="WHQ9" s="476"/>
      <c r="WHR9" s="30"/>
      <c r="WHS9" s="368"/>
      <c r="WHT9" s="476"/>
      <c r="WHU9" s="21"/>
      <c r="WHV9" s="21"/>
      <c r="WHW9" s="153"/>
      <c r="WHX9" s="197"/>
      <c r="WHY9" s="30"/>
      <c r="WHZ9" s="368"/>
      <c r="WIA9" s="30"/>
      <c r="WIB9" s="368"/>
      <c r="WIC9" s="30"/>
      <c r="WID9" s="370"/>
      <c r="WIE9" s="30"/>
      <c r="WIF9" s="368"/>
      <c r="WIG9" s="476"/>
      <c r="WIH9" s="30"/>
      <c r="WII9" s="368"/>
      <c r="WIJ9" s="476"/>
      <c r="WIK9" s="21"/>
      <c r="WIL9" s="21"/>
      <c r="WIM9" s="153"/>
      <c r="WIN9" s="197"/>
      <c r="WIO9" s="30"/>
      <c r="WIP9" s="368"/>
      <c r="WIQ9" s="30"/>
      <c r="WIR9" s="368"/>
      <c r="WIS9" s="30"/>
      <c r="WIT9" s="370"/>
      <c r="WIU9" s="30"/>
      <c r="WIV9" s="368"/>
      <c r="WIW9" s="476"/>
      <c r="WIX9" s="30"/>
      <c r="WIY9" s="368"/>
      <c r="WIZ9" s="476"/>
      <c r="WJA9" s="21"/>
      <c r="WJB9" s="21"/>
      <c r="WJC9" s="153"/>
      <c r="WJD9" s="197"/>
      <c r="WJE9" s="30"/>
      <c r="WJF9" s="368"/>
      <c r="WJG9" s="30"/>
      <c r="WJH9" s="368"/>
      <c r="WJI9" s="30"/>
      <c r="WJJ9" s="370"/>
      <c r="WJK9" s="30"/>
      <c r="WJL9" s="368"/>
      <c r="WJM9" s="476"/>
      <c r="WJN9" s="30"/>
      <c r="WJO9" s="368"/>
      <c r="WJP9" s="476"/>
      <c r="WJQ9" s="21"/>
      <c r="WJR9" s="21"/>
      <c r="WJS9" s="153"/>
      <c r="WJT9" s="197"/>
      <c r="WJU9" s="30"/>
      <c r="WJV9" s="368"/>
      <c r="WJW9" s="30"/>
      <c r="WJX9" s="368"/>
      <c r="WJY9" s="30"/>
      <c r="WJZ9" s="370"/>
      <c r="WKA9" s="30"/>
      <c r="WKB9" s="368"/>
      <c r="WKC9" s="476"/>
      <c r="WKD9" s="30"/>
      <c r="WKE9" s="368"/>
      <c r="WKF9" s="476"/>
      <c r="WKG9" s="21"/>
      <c r="WKH9" s="21"/>
      <c r="WKI9" s="153"/>
      <c r="WKJ9" s="197"/>
      <c r="WKK9" s="30"/>
      <c r="WKL9" s="368"/>
      <c r="WKM9" s="30"/>
      <c r="WKN9" s="368"/>
      <c r="WKO9" s="30"/>
      <c r="WKP9" s="370"/>
      <c r="WKQ9" s="30"/>
      <c r="WKR9" s="368"/>
      <c r="WKS9" s="476"/>
      <c r="WKT9" s="30"/>
      <c r="WKU9" s="368"/>
      <c r="WKV9" s="476"/>
      <c r="WKW9" s="21"/>
      <c r="WKX9" s="21"/>
      <c r="WKY9" s="153"/>
      <c r="WKZ9" s="197"/>
      <c r="WLA9" s="30"/>
      <c r="WLB9" s="368"/>
      <c r="WLC9" s="30"/>
      <c r="WLD9" s="368"/>
      <c r="WLE9" s="30"/>
      <c r="WLF9" s="370"/>
      <c r="WLG9" s="30"/>
      <c r="WLH9" s="368"/>
      <c r="WLI9" s="476"/>
      <c r="WLJ9" s="30"/>
      <c r="WLK9" s="368"/>
      <c r="WLL9" s="476"/>
      <c r="WLM9" s="21"/>
      <c r="WLN9" s="21"/>
      <c r="WLO9" s="153"/>
      <c r="WLP9" s="197"/>
      <c r="WLQ9" s="30"/>
      <c r="WLR9" s="368"/>
      <c r="WLS9" s="30"/>
      <c r="WLT9" s="368"/>
      <c r="WLU9" s="30"/>
      <c r="WLV9" s="370"/>
      <c r="WLW9" s="30"/>
      <c r="WLX9" s="368"/>
      <c r="WLY9" s="476"/>
      <c r="WLZ9" s="30"/>
      <c r="WMA9" s="368"/>
      <c r="WMB9" s="476"/>
      <c r="WMC9" s="21"/>
      <c r="WMD9" s="21"/>
      <c r="WME9" s="153"/>
      <c r="WMF9" s="197"/>
      <c r="WMG9" s="30"/>
      <c r="WMH9" s="368"/>
      <c r="WMI9" s="30"/>
      <c r="WMJ9" s="368"/>
      <c r="WMK9" s="30"/>
      <c r="WML9" s="370"/>
      <c r="WMM9" s="30"/>
      <c r="WMN9" s="368"/>
      <c r="WMO9" s="476"/>
      <c r="WMP9" s="30"/>
      <c r="WMQ9" s="368"/>
      <c r="WMR9" s="476"/>
      <c r="WMS9" s="21"/>
      <c r="WMT9" s="21"/>
      <c r="WMU9" s="153"/>
      <c r="WMV9" s="197"/>
      <c r="WMW9" s="30"/>
      <c r="WMX9" s="368"/>
      <c r="WMY9" s="30"/>
      <c r="WMZ9" s="368"/>
      <c r="WNA9" s="30"/>
      <c r="WNB9" s="370"/>
      <c r="WNC9" s="30"/>
      <c r="WND9" s="368"/>
      <c r="WNE9" s="476"/>
      <c r="WNF9" s="30"/>
      <c r="WNG9" s="368"/>
      <c r="WNH9" s="476"/>
      <c r="WNI9" s="21"/>
      <c r="WNJ9" s="21"/>
      <c r="WNK9" s="153"/>
      <c r="WNL9" s="197"/>
      <c r="WNM9" s="30"/>
      <c r="WNN9" s="368"/>
      <c r="WNO9" s="30"/>
      <c r="WNP9" s="368"/>
      <c r="WNQ9" s="30"/>
      <c r="WNR9" s="370"/>
      <c r="WNS9" s="30"/>
      <c r="WNT9" s="368"/>
      <c r="WNU9" s="476"/>
      <c r="WNV9" s="30"/>
      <c r="WNW9" s="368"/>
      <c r="WNX9" s="476"/>
      <c r="WNY9" s="21"/>
      <c r="WNZ9" s="21"/>
      <c r="WOA9" s="153"/>
      <c r="WOB9" s="197"/>
      <c r="WOC9" s="30"/>
      <c r="WOD9" s="368"/>
      <c r="WOE9" s="30"/>
      <c r="WOF9" s="368"/>
      <c r="WOG9" s="30"/>
      <c r="WOH9" s="370"/>
      <c r="WOI9" s="30"/>
      <c r="WOJ9" s="368"/>
      <c r="WOK9" s="476"/>
      <c r="WOL9" s="30"/>
      <c r="WOM9" s="368"/>
      <c r="WON9" s="476"/>
      <c r="WOO9" s="21"/>
      <c r="WOP9" s="21"/>
      <c r="WOQ9" s="153"/>
      <c r="WOR9" s="197"/>
      <c r="WOS9" s="30"/>
      <c r="WOT9" s="368"/>
      <c r="WOU9" s="30"/>
      <c r="WOV9" s="368"/>
      <c r="WOW9" s="30"/>
      <c r="WOX9" s="370"/>
      <c r="WOY9" s="30"/>
      <c r="WOZ9" s="368"/>
      <c r="WPA9" s="476"/>
      <c r="WPB9" s="30"/>
      <c r="WPC9" s="368"/>
      <c r="WPD9" s="476"/>
      <c r="WPE9" s="21"/>
      <c r="WPF9" s="21"/>
      <c r="WPG9" s="153"/>
      <c r="WPH9" s="197"/>
      <c r="WPI9" s="30"/>
      <c r="WPJ9" s="368"/>
      <c r="WPK9" s="30"/>
      <c r="WPL9" s="368"/>
      <c r="WPM9" s="30"/>
      <c r="WPN9" s="370"/>
      <c r="WPO9" s="30"/>
      <c r="WPP9" s="368"/>
      <c r="WPQ9" s="476"/>
      <c r="WPR9" s="30"/>
      <c r="WPS9" s="368"/>
      <c r="WPT9" s="476"/>
      <c r="WPU9" s="21"/>
      <c r="WPV9" s="21"/>
      <c r="WPW9" s="153"/>
      <c r="WPX9" s="197"/>
      <c r="WPY9" s="30"/>
      <c r="WPZ9" s="368"/>
      <c r="WQA9" s="30"/>
      <c r="WQB9" s="368"/>
      <c r="WQC9" s="30"/>
      <c r="WQD9" s="370"/>
      <c r="WQE9" s="30"/>
      <c r="WQF9" s="368"/>
      <c r="WQG9" s="476"/>
      <c r="WQH9" s="30"/>
      <c r="WQI9" s="368"/>
      <c r="WQJ9" s="476"/>
      <c r="WQK9" s="21"/>
      <c r="WQL9" s="21"/>
      <c r="WQM9" s="153"/>
      <c r="WQN9" s="197"/>
      <c r="WQO9" s="30"/>
      <c r="WQP9" s="368"/>
      <c r="WQQ9" s="30"/>
      <c r="WQR9" s="368"/>
      <c r="WQS9" s="30"/>
      <c r="WQT9" s="370"/>
      <c r="WQU9" s="30"/>
      <c r="WQV9" s="368"/>
      <c r="WQW9" s="476"/>
      <c r="WQX9" s="30"/>
      <c r="WQY9" s="368"/>
      <c r="WQZ9" s="476"/>
      <c r="WRA9" s="21"/>
      <c r="WRB9" s="21"/>
      <c r="WRC9" s="153"/>
      <c r="WRD9" s="197"/>
      <c r="WRE9" s="30"/>
      <c r="WRF9" s="368"/>
      <c r="WRG9" s="30"/>
      <c r="WRH9" s="368"/>
      <c r="WRI9" s="30"/>
      <c r="WRJ9" s="370"/>
      <c r="WRK9" s="30"/>
      <c r="WRL9" s="368"/>
      <c r="WRM9" s="476"/>
      <c r="WRN9" s="30"/>
      <c r="WRO9" s="368"/>
      <c r="WRP9" s="476"/>
      <c r="WRQ9" s="21"/>
      <c r="WRR9" s="21"/>
      <c r="WRS9" s="153"/>
      <c r="WRT9" s="197"/>
      <c r="WRU9" s="30"/>
      <c r="WRV9" s="368"/>
      <c r="WRW9" s="30"/>
      <c r="WRX9" s="368"/>
      <c r="WRY9" s="30"/>
      <c r="WRZ9" s="370"/>
      <c r="WSA9" s="30"/>
      <c r="WSB9" s="368"/>
      <c r="WSC9" s="476"/>
      <c r="WSD9" s="30"/>
      <c r="WSE9" s="368"/>
      <c r="WSF9" s="476"/>
      <c r="WSG9" s="21"/>
      <c r="WSH9" s="21"/>
      <c r="WSI9" s="153"/>
      <c r="WSJ9" s="197"/>
      <c r="WSK9" s="30"/>
      <c r="WSL9" s="368"/>
      <c r="WSM9" s="30"/>
      <c r="WSN9" s="368"/>
      <c r="WSO9" s="30"/>
      <c r="WSP9" s="370"/>
      <c r="WSQ9" s="30"/>
      <c r="WSR9" s="368"/>
      <c r="WSS9" s="476"/>
      <c r="WST9" s="30"/>
      <c r="WSU9" s="368"/>
      <c r="WSV9" s="476"/>
      <c r="WSW9" s="21"/>
      <c r="WSX9" s="21"/>
      <c r="WSY9" s="153"/>
      <c r="WSZ9" s="197"/>
      <c r="WTA9" s="30"/>
      <c r="WTB9" s="368"/>
      <c r="WTC9" s="30"/>
      <c r="WTD9" s="368"/>
      <c r="WTE9" s="30"/>
      <c r="WTF9" s="370"/>
      <c r="WTG9" s="30"/>
      <c r="WTH9" s="368"/>
      <c r="WTI9" s="476"/>
      <c r="WTJ9" s="30"/>
      <c r="WTK9" s="368"/>
      <c r="WTL9" s="476"/>
      <c r="WTM9" s="21"/>
      <c r="WTN9" s="21"/>
      <c r="WTO9" s="153"/>
      <c r="WTP9" s="197"/>
      <c r="WTQ9" s="30"/>
      <c r="WTR9" s="368"/>
      <c r="WTS9" s="30"/>
      <c r="WTT9" s="368"/>
      <c r="WTU9" s="30"/>
      <c r="WTV9" s="370"/>
      <c r="WTW9" s="30"/>
      <c r="WTX9" s="368"/>
      <c r="WTY9" s="476"/>
      <c r="WTZ9" s="30"/>
      <c r="WUA9" s="368"/>
      <c r="WUB9" s="476"/>
      <c r="WUC9" s="21"/>
      <c r="WUD9" s="21"/>
      <c r="WUE9" s="153"/>
      <c r="WUF9" s="197"/>
      <c r="WUG9" s="30"/>
      <c r="WUH9" s="368"/>
      <c r="WUI9" s="30"/>
      <c r="WUJ9" s="368"/>
      <c r="WUK9" s="30"/>
      <c r="WUL9" s="370"/>
      <c r="WUM9" s="30"/>
      <c r="WUN9" s="368"/>
      <c r="WUO9" s="476"/>
      <c r="WUP9" s="30"/>
      <c r="WUQ9" s="368"/>
      <c r="WUR9" s="476"/>
      <c r="WUS9" s="21"/>
      <c r="WUT9" s="21"/>
      <c r="WUU9" s="153"/>
      <c r="WUV9" s="197"/>
      <c r="WUW9" s="30"/>
      <c r="WUX9" s="368"/>
      <c r="WUY9" s="30"/>
      <c r="WUZ9" s="368"/>
      <c r="WVA9" s="30"/>
      <c r="WVB9" s="370"/>
      <c r="WVC9" s="30"/>
      <c r="WVD9" s="368"/>
      <c r="WVE9" s="476"/>
      <c r="WVF9" s="30"/>
      <c r="WVG9" s="368"/>
      <c r="WVH9" s="476"/>
      <c r="WVI9" s="21"/>
      <c r="WVJ9" s="21"/>
      <c r="WVK9" s="153"/>
      <c r="WVL9" s="197"/>
      <c r="WVM9" s="30"/>
      <c r="WVN9" s="368"/>
      <c r="WVO9" s="30"/>
      <c r="WVP9" s="368"/>
      <c r="WVQ9" s="30"/>
      <c r="WVR9" s="370"/>
      <c r="WVS9" s="30"/>
      <c r="WVT9" s="368"/>
      <c r="WVU9" s="476"/>
      <c r="WVV9" s="30"/>
      <c r="WVW9" s="368"/>
      <c r="WVX9" s="476"/>
      <c r="WVY9" s="21"/>
      <c r="WVZ9" s="21"/>
      <c r="WWA9" s="153"/>
      <c r="WWB9" s="197"/>
      <c r="WWC9" s="30"/>
      <c r="WWD9" s="368"/>
      <c r="WWE9" s="30"/>
      <c r="WWF9" s="368"/>
      <c r="WWG9" s="30"/>
      <c r="WWH9" s="370"/>
      <c r="WWI9" s="30"/>
      <c r="WWJ9" s="368"/>
      <c r="WWK9" s="476"/>
      <c r="WWL9" s="30"/>
      <c r="WWM9" s="368"/>
      <c r="WWN9" s="476"/>
      <c r="WWO9" s="21"/>
      <c r="WWP9" s="21"/>
      <c r="WWQ9" s="153"/>
      <c r="WWR9" s="197"/>
      <c r="WWS9" s="30"/>
      <c r="WWT9" s="368"/>
      <c r="WWU9" s="30"/>
      <c r="WWV9" s="368"/>
      <c r="WWW9" s="30"/>
      <c r="WWX9" s="370"/>
      <c r="WWY9" s="30"/>
      <c r="WWZ9" s="368"/>
      <c r="WXA9" s="476"/>
      <c r="WXB9" s="30"/>
      <c r="WXC9" s="368"/>
      <c r="WXD9" s="476"/>
      <c r="WXE9" s="21"/>
      <c r="WXF9" s="21"/>
      <c r="WXG9" s="153"/>
      <c r="WXH9" s="197"/>
      <c r="WXI9" s="30"/>
      <c r="WXJ9" s="368"/>
      <c r="WXK9" s="30"/>
      <c r="WXL9" s="368"/>
      <c r="WXM9" s="30"/>
      <c r="WXN9" s="370"/>
      <c r="WXO9" s="30"/>
      <c r="WXP9" s="368"/>
      <c r="WXQ9" s="476"/>
      <c r="WXR9" s="30"/>
      <c r="WXS9" s="368"/>
      <c r="WXT9" s="476"/>
      <c r="WXU9" s="21"/>
      <c r="WXV9" s="21"/>
      <c r="WXW9" s="153"/>
      <c r="WXX9" s="197"/>
      <c r="WXY9" s="30"/>
      <c r="WXZ9" s="368"/>
      <c r="WYA9" s="30"/>
      <c r="WYB9" s="368"/>
      <c r="WYC9" s="30"/>
      <c r="WYD9" s="370"/>
      <c r="WYE9" s="30"/>
      <c r="WYF9" s="368"/>
      <c r="WYG9" s="476"/>
      <c r="WYH9" s="30"/>
      <c r="WYI9" s="368"/>
      <c r="WYJ9" s="476"/>
      <c r="WYK9" s="21"/>
      <c r="WYL9" s="21"/>
      <c r="WYM9" s="153"/>
      <c r="WYN9" s="197"/>
      <c r="WYO9" s="30"/>
      <c r="WYP9" s="368"/>
      <c r="WYQ9" s="30"/>
      <c r="WYR9" s="368"/>
      <c r="WYS9" s="30"/>
      <c r="WYT9" s="370"/>
      <c r="WYU9" s="30"/>
      <c r="WYV9" s="368"/>
      <c r="WYW9" s="476"/>
      <c r="WYX9" s="30"/>
      <c r="WYY9" s="368"/>
      <c r="WYZ9" s="476"/>
      <c r="WZA9" s="21"/>
      <c r="WZB9" s="21"/>
      <c r="WZC9" s="153"/>
      <c r="WZD9" s="197"/>
      <c r="WZE9" s="30"/>
      <c r="WZF9" s="368"/>
      <c r="WZG9" s="30"/>
      <c r="WZH9" s="368"/>
      <c r="WZI9" s="30"/>
      <c r="WZJ9" s="370"/>
      <c r="WZK9" s="30"/>
      <c r="WZL9" s="368"/>
      <c r="WZM9" s="476"/>
      <c r="WZN9" s="30"/>
      <c r="WZO9" s="368"/>
      <c r="WZP9" s="476"/>
      <c r="WZQ9" s="21"/>
      <c r="WZR9" s="21"/>
      <c r="WZS9" s="153"/>
      <c r="WZT9" s="197"/>
      <c r="WZU9" s="30"/>
      <c r="WZV9" s="368"/>
      <c r="WZW9" s="30"/>
      <c r="WZX9" s="368"/>
      <c r="WZY9" s="30"/>
      <c r="WZZ9" s="370"/>
      <c r="XAA9" s="30"/>
      <c r="XAB9" s="368"/>
      <c r="XAC9" s="476"/>
      <c r="XAD9" s="30"/>
      <c r="XAE9" s="368"/>
      <c r="XAF9" s="476"/>
      <c r="XAG9" s="21"/>
      <c r="XAH9" s="21"/>
      <c r="XAI9" s="153"/>
      <c r="XAJ9" s="197"/>
      <c r="XAK9" s="30"/>
      <c r="XAL9" s="368"/>
      <c r="XAM9" s="30"/>
      <c r="XAN9" s="368"/>
      <c r="XAO9" s="30"/>
      <c r="XAP9" s="370"/>
      <c r="XAQ9" s="30"/>
      <c r="XAR9" s="368"/>
      <c r="XAS9" s="476"/>
      <c r="XAT9" s="30"/>
      <c r="XAU9" s="368"/>
      <c r="XAV9" s="476"/>
      <c r="XAW9" s="21"/>
      <c r="XAX9" s="21"/>
      <c r="XAY9" s="153"/>
      <c r="XAZ9" s="197"/>
      <c r="XBA9" s="30"/>
      <c r="XBB9" s="368"/>
      <c r="XBC9" s="30"/>
      <c r="XBD9" s="368"/>
      <c r="XBE9" s="30"/>
      <c r="XBF9" s="370"/>
      <c r="XBG9" s="30"/>
      <c r="XBH9" s="368"/>
      <c r="XBI9" s="476"/>
      <c r="XBJ9" s="30"/>
      <c r="XBK9" s="368"/>
      <c r="XBL9" s="476"/>
      <c r="XBM9" s="21"/>
      <c r="XBN9" s="21"/>
      <c r="XBO9" s="153"/>
      <c r="XBP9" s="197"/>
      <c r="XBQ9" s="30"/>
      <c r="XBR9" s="368"/>
      <c r="XBS9" s="30"/>
      <c r="XBT9" s="368"/>
      <c r="XBU9" s="30"/>
      <c r="XBV9" s="370"/>
      <c r="XBW9" s="30"/>
      <c r="XBX9" s="368"/>
      <c r="XBY9" s="476"/>
      <c r="XBZ9" s="30"/>
      <c r="XCA9" s="368"/>
      <c r="XCB9" s="476"/>
      <c r="XCC9" s="21"/>
      <c r="XCD9" s="21"/>
      <c r="XCE9" s="153"/>
      <c r="XCF9" s="197"/>
      <c r="XCG9" s="30"/>
      <c r="XCH9" s="368"/>
      <c r="XCI9" s="30"/>
      <c r="XCJ9" s="368"/>
      <c r="XCK9" s="30"/>
      <c r="XCL9" s="370"/>
      <c r="XCM9" s="30"/>
      <c r="XCN9" s="368"/>
      <c r="XCO9" s="476"/>
      <c r="XCP9" s="30"/>
      <c r="XCQ9" s="368"/>
      <c r="XCR9" s="476"/>
      <c r="XCS9" s="21"/>
      <c r="XCT9" s="21"/>
      <c r="XCU9" s="153"/>
      <c r="XCV9" s="197"/>
      <c r="XCW9" s="30"/>
      <c r="XCX9" s="368"/>
      <c r="XCY9" s="30"/>
      <c r="XCZ9" s="368"/>
      <c r="XDA9" s="30"/>
      <c r="XDB9" s="370"/>
      <c r="XDC9" s="30"/>
      <c r="XDD9" s="368"/>
      <c r="XDE9" s="476"/>
      <c r="XDF9" s="30"/>
      <c r="XDG9" s="368"/>
      <c r="XDH9" s="476"/>
      <c r="XDI9" s="21"/>
      <c r="XDJ9" s="21"/>
      <c r="XDK9" s="153"/>
      <c r="XDL9" s="197"/>
      <c r="XDM9" s="30"/>
      <c r="XDN9" s="368"/>
      <c r="XDO9" s="30"/>
      <c r="XDP9" s="368"/>
      <c r="XDQ9" s="30"/>
      <c r="XDR9" s="370"/>
      <c r="XDS9" s="30"/>
      <c r="XDT9" s="368"/>
      <c r="XDU9" s="476"/>
      <c r="XDV9" s="30"/>
      <c r="XDW9" s="368"/>
      <c r="XDX9" s="476"/>
      <c r="XDY9" s="21"/>
      <c r="XDZ9" s="21"/>
      <c r="XEA9" s="153"/>
      <c r="XEB9" s="197"/>
      <c r="XEC9" s="30"/>
      <c r="XED9" s="368"/>
      <c r="XEE9" s="30"/>
      <c r="XEF9" s="368"/>
      <c r="XEG9" s="30"/>
      <c r="XEH9" s="370"/>
      <c r="XEI9" s="30"/>
      <c r="XEJ9" s="368"/>
      <c r="XEK9" s="476"/>
      <c r="XEL9" s="30"/>
      <c r="XEM9" s="368"/>
      <c r="XEN9" s="476"/>
      <c r="XEO9" s="21"/>
      <c r="XEP9" s="21"/>
      <c r="XEQ9" s="153"/>
      <c r="XER9" s="197"/>
      <c r="XES9" s="30"/>
      <c r="XET9" s="368"/>
      <c r="XEU9" s="30"/>
      <c r="XEV9" s="368"/>
      <c r="XEW9" s="30"/>
      <c r="XEX9" s="370"/>
      <c r="XEY9" s="30"/>
      <c r="XEZ9" s="368"/>
      <c r="XFA9" s="476"/>
      <c r="XFB9" s="30"/>
      <c r="XFC9" s="368"/>
      <c r="XFD9" s="476"/>
    </row>
    <row r="10" spans="1:16384" ht="15" customHeight="1" x14ac:dyDescent="0.25">
      <c r="A10" s="9"/>
      <c r="B10" s="474" t="s">
        <v>4</v>
      </c>
      <c r="C10" s="607">
        <f>SUM(C5:C9)</f>
        <v>1874683418.3600001</v>
      </c>
      <c r="D10" s="144">
        <f>SUM(D5:D9)</f>
        <v>1846044291.6299999</v>
      </c>
      <c r="E10" s="76">
        <f>SUM(E5:E9)</f>
        <v>354493908.53999996</v>
      </c>
      <c r="F10" s="82">
        <f t="shared" si="0"/>
        <v>0.19202892917969636</v>
      </c>
      <c r="G10" s="76">
        <f>SUM(G5:G9)</f>
        <v>329143377.96000004</v>
      </c>
      <c r="H10" s="82">
        <f t="shared" si="2"/>
        <v>0.17829657687648254</v>
      </c>
      <c r="I10" s="76">
        <f>SUM(I5:I9)</f>
        <v>65030150.890000001</v>
      </c>
      <c r="J10" s="162">
        <f t="shared" si="1"/>
        <v>3.5226755492730022E-2</v>
      </c>
      <c r="K10" s="144">
        <f>SUM(K5:K9)</f>
        <v>606851119.06999993</v>
      </c>
      <c r="L10" s="82">
        <v>0.33400385644729547</v>
      </c>
      <c r="M10" s="204">
        <f t="shared" ref="M10:M17" si="3">+G10/K10-1</f>
        <v>-0.45762087665849138</v>
      </c>
      <c r="N10" s="608">
        <f>SUM(N5:N9)</f>
        <v>58410160.359999999</v>
      </c>
      <c r="O10" s="82">
        <v>3.21482785528069E-2</v>
      </c>
      <c r="P10" s="204">
        <f t="shared" ref="P10:P17" si="4">+I10/N10-1</f>
        <v>0.11333628411904595</v>
      </c>
    </row>
    <row r="11" spans="1:16384" ht="15" customHeight="1" x14ac:dyDescent="0.25">
      <c r="A11" s="19">
        <v>6</v>
      </c>
      <c r="B11" s="19" t="s">
        <v>5</v>
      </c>
      <c r="C11" s="151">
        <v>317841175.56999999</v>
      </c>
      <c r="D11" s="472">
        <v>341908562.79000002</v>
      </c>
      <c r="E11" s="171">
        <v>22163960.609999999</v>
      </c>
      <c r="F11" s="41">
        <f t="shared" si="0"/>
        <v>6.4824233792626848E-2</v>
      </c>
      <c r="G11" s="49">
        <v>21701746.73</v>
      </c>
      <c r="H11" s="41">
        <f t="shared" si="2"/>
        <v>6.3472369784810551E-2</v>
      </c>
      <c r="I11" s="26">
        <v>0</v>
      </c>
      <c r="J11" s="145">
        <f t="shared" si="1"/>
        <v>0</v>
      </c>
      <c r="K11" s="142">
        <v>61024423.149999999</v>
      </c>
      <c r="L11" s="41">
        <v>0.22375976402129205</v>
      </c>
      <c r="M11" s="201">
        <f t="shared" si="3"/>
        <v>-0.64437604470825716</v>
      </c>
      <c r="N11" s="606">
        <v>40000000</v>
      </c>
      <c r="O11" s="41">
        <v>0.14666899085389687</v>
      </c>
      <c r="P11" s="201">
        <f t="shared" si="4"/>
        <v>-1</v>
      </c>
    </row>
    <row r="12" spans="1:16384" ht="15" customHeight="1" x14ac:dyDescent="0.25">
      <c r="A12" s="21">
        <v>7</v>
      </c>
      <c r="B12" s="21" t="s">
        <v>6</v>
      </c>
      <c r="C12" s="153">
        <v>16367369.689999999</v>
      </c>
      <c r="D12" s="197">
        <v>10058215.550000001</v>
      </c>
      <c r="E12" s="30">
        <v>1432000</v>
      </c>
      <c r="F12" s="41">
        <f t="shared" si="0"/>
        <v>0.14237117835479277</v>
      </c>
      <c r="G12" s="129">
        <v>1432000</v>
      </c>
      <c r="H12" s="41">
        <f t="shared" si="2"/>
        <v>0.14237117835479277</v>
      </c>
      <c r="I12" s="129">
        <v>0</v>
      </c>
      <c r="J12" s="145">
        <f t="shared" si="1"/>
        <v>0</v>
      </c>
      <c r="K12" s="129">
        <v>0</v>
      </c>
      <c r="L12" s="368">
        <v>0</v>
      </c>
      <c r="M12" s="201" t="s">
        <v>127</v>
      </c>
      <c r="N12" s="129">
        <v>0</v>
      </c>
      <c r="O12" s="368">
        <v>0</v>
      </c>
      <c r="P12" s="201" t="s">
        <v>127</v>
      </c>
    </row>
    <row r="13" spans="1:16384" ht="15" customHeight="1" x14ac:dyDescent="0.25">
      <c r="A13" s="9"/>
      <c r="B13" s="2" t="s">
        <v>7</v>
      </c>
      <c r="C13" s="154">
        <f>SUM(C11:C12)</f>
        <v>334208545.25999999</v>
      </c>
      <c r="D13" s="144">
        <f t="shared" ref="D13:I13" si="5">SUM(D11:D12)</f>
        <v>351966778.34000003</v>
      </c>
      <c r="E13" s="76">
        <f t="shared" si="5"/>
        <v>23595960.609999999</v>
      </c>
      <c r="F13" s="82">
        <f t="shared" si="0"/>
        <v>6.7040306250740214E-2</v>
      </c>
      <c r="G13" s="76">
        <f t="shared" si="5"/>
        <v>23133746.73</v>
      </c>
      <c r="H13" s="82">
        <f t="shared" si="2"/>
        <v>6.5727074694682669E-2</v>
      </c>
      <c r="I13" s="76">
        <f t="shared" si="5"/>
        <v>0</v>
      </c>
      <c r="J13" s="162">
        <f t="shared" si="1"/>
        <v>0</v>
      </c>
      <c r="K13" s="76">
        <f>SUM(K11:K12)</f>
        <v>61024423.149999999</v>
      </c>
      <c r="L13" s="82">
        <v>0.21097501974870955</v>
      </c>
      <c r="M13" s="204">
        <f t="shared" si="3"/>
        <v>-0.62091003018354618</v>
      </c>
      <c r="N13" s="76">
        <f>SUM(N11:N12)</f>
        <v>40000000</v>
      </c>
      <c r="O13" s="82">
        <v>0.13828890720040149</v>
      </c>
      <c r="P13" s="204">
        <f t="shared" si="4"/>
        <v>-1</v>
      </c>
    </row>
    <row r="14" spans="1:16384" ht="15" customHeight="1" x14ac:dyDescent="0.25">
      <c r="A14" s="19">
        <v>8</v>
      </c>
      <c r="B14" s="19" t="s">
        <v>8</v>
      </c>
      <c r="C14" s="151">
        <v>43715202.729999997</v>
      </c>
      <c r="D14" s="195">
        <v>43715202.729999997</v>
      </c>
      <c r="E14" s="26">
        <v>26669951.109999999</v>
      </c>
      <c r="F14" s="609">
        <f>E14/D14</f>
        <v>0.61008412278727642</v>
      </c>
      <c r="G14" s="26">
        <v>26669951.109999999</v>
      </c>
      <c r="H14" s="41">
        <f>G14/D14</f>
        <v>0.61008412278727642</v>
      </c>
      <c r="I14" s="26">
        <v>0</v>
      </c>
      <c r="J14" s="145">
        <f>I14/D14</f>
        <v>0</v>
      </c>
      <c r="K14" s="26">
        <v>8000044.1100000003</v>
      </c>
      <c r="L14" s="245">
        <v>0.3485087012195186</v>
      </c>
      <c r="M14" s="201">
        <f t="shared" si="3"/>
        <v>2.3337255074209833</v>
      </c>
      <c r="N14" s="26">
        <v>0</v>
      </c>
      <c r="O14" s="245">
        <v>0</v>
      </c>
      <c r="P14" s="201" t="s">
        <v>127</v>
      </c>
    </row>
    <row r="15" spans="1:16384" ht="15" customHeight="1" x14ac:dyDescent="0.25">
      <c r="A15" s="21">
        <v>9</v>
      </c>
      <c r="B15" s="21" t="s">
        <v>9</v>
      </c>
      <c r="C15" s="153">
        <v>52858333.329999998</v>
      </c>
      <c r="D15" s="197">
        <v>59268055.549999997</v>
      </c>
      <c r="E15" s="30">
        <v>1081152.43</v>
      </c>
      <c r="F15" s="610">
        <f>E15/D15</f>
        <v>1.8241739499753169E-2</v>
      </c>
      <c r="G15" s="30">
        <v>1081152.43</v>
      </c>
      <c r="H15" s="41">
        <f>G15/D15</f>
        <v>1.8241739499753169E-2</v>
      </c>
      <c r="I15" s="30">
        <v>1081152.43</v>
      </c>
      <c r="J15" s="145">
        <f>I15/D15</f>
        <v>1.8241739499753169E-2</v>
      </c>
      <c r="K15" s="30">
        <v>1543770.72</v>
      </c>
      <c r="L15" s="247">
        <v>3.2347212572027238E-2</v>
      </c>
      <c r="M15" s="201">
        <f t="shared" si="3"/>
        <v>-0.29966774470239987</v>
      </c>
      <c r="N15" s="30">
        <v>1543770.72</v>
      </c>
      <c r="O15" s="247">
        <v>3.2347212572027238E-2</v>
      </c>
      <c r="P15" s="201">
        <f>+I15/N15-1</f>
        <v>-0.29966774470239987</v>
      </c>
    </row>
    <row r="16" spans="1:16384" ht="15" customHeight="1" thickBot="1" x14ac:dyDescent="0.3">
      <c r="A16" s="9"/>
      <c r="B16" s="2" t="s">
        <v>10</v>
      </c>
      <c r="C16" s="154">
        <f>SUM(C14:C15)</f>
        <v>96573536.060000002</v>
      </c>
      <c r="D16" s="144">
        <f t="shared" ref="D16:I16" si="6">SUM(D14:D15)</f>
        <v>102983258.28</v>
      </c>
      <c r="E16" s="76">
        <f t="shared" si="6"/>
        <v>27751103.539999999</v>
      </c>
      <c r="F16" s="611">
        <f>E16/D16</f>
        <v>0.26947198994760724</v>
      </c>
      <c r="G16" s="76">
        <f t="shared" si="6"/>
        <v>27751103.539999999</v>
      </c>
      <c r="H16" s="82">
        <f>G16/D16</f>
        <v>0.26947198994760724</v>
      </c>
      <c r="I16" s="76">
        <f t="shared" si="6"/>
        <v>1081152.43</v>
      </c>
      <c r="J16" s="162">
        <f>I16/D16</f>
        <v>1.0498331943047159E-2</v>
      </c>
      <c r="K16" s="76">
        <f>SUM(K14:K15)</f>
        <v>9543814.8300000001</v>
      </c>
      <c r="L16" s="246">
        <v>0.13502835905437513</v>
      </c>
      <c r="M16" s="204">
        <f t="shared" si="3"/>
        <v>1.9077579599268062</v>
      </c>
      <c r="N16" s="76">
        <f>SUM(N14:N15)</f>
        <v>1543770.72</v>
      </c>
      <c r="O16" s="246">
        <v>2.1841667173019868E-2</v>
      </c>
      <c r="P16" s="204">
        <f>+I16/N16-1</f>
        <v>-0.29966774470239987</v>
      </c>
    </row>
    <row r="17" spans="1:16" s="6" customFormat="1" ht="13.8" thickBot="1" x14ac:dyDescent="0.3">
      <c r="A17" s="5"/>
      <c r="B17" s="4" t="s">
        <v>11</v>
      </c>
      <c r="C17" s="155">
        <f>+C10+C13+C16</f>
        <v>2305465499.6799998</v>
      </c>
      <c r="D17" s="146">
        <f t="shared" ref="D17:I17" si="7">+D10+D13+D16</f>
        <v>2300994328.25</v>
      </c>
      <c r="E17" s="147">
        <f t="shared" si="7"/>
        <v>405840972.69</v>
      </c>
      <c r="F17" s="172">
        <f>E17/D17</f>
        <v>0.17637634639397767</v>
      </c>
      <c r="G17" s="147">
        <f t="shared" si="7"/>
        <v>380028228.23000008</v>
      </c>
      <c r="H17" s="172">
        <f>G17/D17</f>
        <v>0.16515826378373868</v>
      </c>
      <c r="I17" s="147">
        <f t="shared" si="7"/>
        <v>66111303.32</v>
      </c>
      <c r="J17" s="165">
        <f>I17/D17</f>
        <v>2.8731623762967003E-2</v>
      </c>
      <c r="K17" s="147">
        <f>+K10+K13+K16</f>
        <v>677419357.04999995</v>
      </c>
      <c r="L17" s="172">
        <v>0.31119560870516561</v>
      </c>
      <c r="M17" s="531">
        <f t="shared" si="3"/>
        <v>-0.43900595063457803</v>
      </c>
      <c r="N17" s="147">
        <f>+N10+N13+N16</f>
        <v>99953931.079999998</v>
      </c>
      <c r="O17" s="172">
        <v>4.5917235905939595E-2</v>
      </c>
      <c r="P17" s="531">
        <f t="shared" si="4"/>
        <v>-0.33858225878993609</v>
      </c>
    </row>
    <row r="133" spans="12:12" x14ac:dyDescent="0.25">
      <c r="L133" s="566"/>
    </row>
    <row r="134" spans="12:12" x14ac:dyDescent="0.25">
      <c r="L134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5"/>
  <sheetViews>
    <sheetView topLeftCell="A7" workbookViewId="0">
      <selection activeCell="M14" sqref="M1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416" bestFit="1" customWidth="1"/>
    <col min="13" max="13" width="9" style="89" bestFit="1" customWidth="1"/>
  </cols>
  <sheetData>
    <row r="1" spans="1:13" ht="13.8" x14ac:dyDescent="0.25">
      <c r="A1" s="7" t="s">
        <v>746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92D050"/>
    <pageSetUpPr fitToPage="1"/>
  </sheetPr>
  <dimension ref="A1:P137"/>
  <sheetViews>
    <sheetView topLeftCell="C1" zoomScaleNormal="100" workbookViewId="0">
      <selection activeCell="E23" sqref="E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3.6640625" customWidth="1"/>
  </cols>
  <sheetData>
    <row r="1" spans="1:16" ht="14.4" thickBot="1" x14ac:dyDescent="0.3">
      <c r="A1" s="7" t="s">
        <v>408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45867513.479999997</v>
      </c>
      <c r="D5" s="195">
        <v>45902625.479999997</v>
      </c>
      <c r="E5" s="26">
        <v>4183823.3800000004</v>
      </c>
      <c r="F5" s="41">
        <f>+E5/D5</f>
        <v>9.1145622635962584E-2</v>
      </c>
      <c r="G5" s="26">
        <v>3933823.3800000004</v>
      </c>
      <c r="H5" s="41">
        <f>G5/D5</f>
        <v>8.5699311071302159E-2</v>
      </c>
      <c r="I5" s="26">
        <v>3929757.7800000003</v>
      </c>
      <c r="J5" s="145">
        <f>I5/D5</f>
        <v>8.5610740974113031E-2</v>
      </c>
      <c r="K5" s="26">
        <v>3638268.1599999997</v>
      </c>
      <c r="L5" s="41">
        <v>8.5590092942496115E-2</v>
      </c>
      <c r="M5" s="201">
        <f>+G5/K5-1</f>
        <v>8.1235139083316144E-2</v>
      </c>
      <c r="N5" s="26">
        <v>3346168.9</v>
      </c>
      <c r="O5" s="145">
        <v>7.8718471139931037E-2</v>
      </c>
      <c r="P5" s="201">
        <f>+I5/N5-1</f>
        <v>0.17440508756147977</v>
      </c>
    </row>
    <row r="6" spans="1:16" ht="15" customHeight="1" x14ac:dyDescent="0.25">
      <c r="A6" s="20">
        <v>2</v>
      </c>
      <c r="B6" s="20" t="s">
        <v>1</v>
      </c>
      <c r="C6" s="153">
        <v>70209411.319999993</v>
      </c>
      <c r="D6" s="196">
        <v>53802655.469999999</v>
      </c>
      <c r="E6" s="28">
        <v>17547368.189999998</v>
      </c>
      <c r="F6" s="41">
        <f>+E6/D6</f>
        <v>0.32614316220477801</v>
      </c>
      <c r="G6" s="28">
        <v>12582037.6</v>
      </c>
      <c r="H6" s="41">
        <f>G6/D6</f>
        <v>0.23385532721550631</v>
      </c>
      <c r="I6" s="28">
        <v>11798.55</v>
      </c>
      <c r="J6" s="145">
        <f>I6/D6</f>
        <v>2.192930794387796E-4</v>
      </c>
      <c r="K6" s="28">
        <v>14095309.279999999</v>
      </c>
      <c r="L6" s="263">
        <v>0.28856700704977517</v>
      </c>
      <c r="M6" s="201">
        <f>+G6/K6-1</f>
        <v>-0.10735994861405407</v>
      </c>
      <c r="N6" s="28">
        <v>7906.75</v>
      </c>
      <c r="O6" s="145">
        <v>1.6187138129904234E-4</v>
      </c>
      <c r="P6" s="201">
        <f>+I6/N6-1</f>
        <v>0.49221235020710141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/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 t="s">
        <v>127</v>
      </c>
      <c r="N7" s="28"/>
      <c r="O7" s="145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128001479.43000001</v>
      </c>
      <c r="D8" s="197">
        <v>124584499.43000001</v>
      </c>
      <c r="E8" s="30">
        <v>1271890.1000000001</v>
      </c>
      <c r="F8" s="368">
        <f>+E8/D8</f>
        <v>1.0209055747859179E-2</v>
      </c>
      <c r="G8" s="30">
        <v>1271890.1000000001</v>
      </c>
      <c r="H8" s="70">
        <f>G8/D8</f>
        <v>1.0209055747859179E-2</v>
      </c>
      <c r="I8" s="30">
        <v>11582.59</v>
      </c>
      <c r="J8" s="164">
        <f>I8/D8</f>
        <v>9.2969751879188491E-5</v>
      </c>
      <c r="K8" s="30">
        <v>2620509.77</v>
      </c>
      <c r="L8" s="368">
        <v>4.4823881093663115E-2</v>
      </c>
      <c r="M8" s="476">
        <f>+G8/K8-1</f>
        <v>-0.51464019918536685</v>
      </c>
      <c r="N8" s="30">
        <v>648342.14999999991</v>
      </c>
      <c r="O8" s="164">
        <v>1.1089907686018622E-2</v>
      </c>
      <c r="P8" s="476">
        <f>+I8/N8-1</f>
        <v>-0.98213506556684615</v>
      </c>
    </row>
    <row r="9" spans="1:16" ht="15" customHeight="1" x14ac:dyDescent="0.25">
      <c r="A9" s="9"/>
      <c r="B9" s="2" t="s">
        <v>4</v>
      </c>
      <c r="C9" s="154">
        <f>SUM(C5:C8)</f>
        <v>244078404.22999999</v>
      </c>
      <c r="D9" s="76">
        <f>SUM(D5:D8)</f>
        <v>224289780.38</v>
      </c>
      <c r="E9" s="76">
        <f>SUM(E5:E8)</f>
        <v>23003081.669999998</v>
      </c>
      <c r="F9" s="82">
        <f>+E9/D9</f>
        <v>0.10255965131816229</v>
      </c>
      <c r="G9" s="76">
        <f>SUM(G5:G8)</f>
        <v>17787751.080000002</v>
      </c>
      <c r="H9" s="82">
        <f>G9/D9</f>
        <v>7.9307006542444061E-2</v>
      </c>
      <c r="I9" s="76">
        <f>SUM(I5:I8)</f>
        <v>3953138.92</v>
      </c>
      <c r="J9" s="162">
        <f>I9/D9</f>
        <v>1.762514062523244E-2</v>
      </c>
      <c r="K9" s="514">
        <f>SUM(K5:K8)</f>
        <v>20354087.209999997</v>
      </c>
      <c r="L9" s="82">
        <v>0.13586030761623907</v>
      </c>
      <c r="M9" s="204">
        <f>+G9/K9-1</f>
        <v>-0.12608455999634072</v>
      </c>
      <c r="N9" s="514">
        <f>SUM(N5:N8)</f>
        <v>4002417.8</v>
      </c>
      <c r="O9" s="162">
        <v>2.6715504748822918E-2</v>
      </c>
      <c r="P9" s="204">
        <f>+I9/N9-1</f>
        <v>-1.2312277843657404E-2</v>
      </c>
    </row>
    <row r="10" spans="1:16" ht="15" customHeight="1" x14ac:dyDescent="0.25">
      <c r="A10" s="19">
        <v>6</v>
      </c>
      <c r="B10" s="19" t="s">
        <v>5</v>
      </c>
      <c r="C10" s="168">
        <v>4438241.53</v>
      </c>
      <c r="D10" s="195">
        <v>2773726.19</v>
      </c>
      <c r="E10" s="171">
        <v>912415.01</v>
      </c>
      <c r="F10" s="41">
        <f>+E10/D10</f>
        <v>0.32894919956032143</v>
      </c>
      <c r="G10" s="128">
        <v>455201.13</v>
      </c>
      <c r="H10" s="41">
        <f>G10/D10</f>
        <v>0.16411177557507939</v>
      </c>
      <c r="I10" s="49">
        <v>0</v>
      </c>
      <c r="J10" s="145">
        <f>I10/D10</f>
        <v>0</v>
      </c>
      <c r="K10" s="74">
        <v>751533.89</v>
      </c>
      <c r="L10" s="41">
        <v>0.2578203904351295</v>
      </c>
      <c r="M10" s="201">
        <f>+G10/K10-1</f>
        <v>-0.39430392154371108</v>
      </c>
      <c r="N10" s="49">
        <v>0</v>
      </c>
      <c r="O10" s="405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 t="s">
        <v>127</v>
      </c>
      <c r="D11" s="197"/>
      <c r="E11" s="30"/>
      <c r="F11" s="41" t="s">
        <v>127</v>
      </c>
      <c r="G11" s="129"/>
      <c r="H11" s="41" t="s">
        <v>127</v>
      </c>
      <c r="I11" s="129"/>
      <c r="J11" s="145" t="s">
        <v>127</v>
      </c>
      <c r="K11" s="49"/>
      <c r="L11" s="477"/>
      <c r="M11" s="201" t="s">
        <v>127</v>
      </c>
      <c r="N11" s="129"/>
      <c r="O11" s="596"/>
      <c r="P11" s="201" t="s">
        <v>127</v>
      </c>
    </row>
    <row r="12" spans="1:16" ht="15" customHeight="1" x14ac:dyDescent="0.25">
      <c r="A12" s="9"/>
      <c r="B12" s="2" t="s">
        <v>7</v>
      </c>
      <c r="C12" s="154">
        <f>SUM(C10:C11)</f>
        <v>4438241.53</v>
      </c>
      <c r="D12" s="144">
        <f t="shared" ref="D12:I12" si="0">SUM(D10:D11)</f>
        <v>2773726.19</v>
      </c>
      <c r="E12" s="76">
        <f t="shared" si="0"/>
        <v>912415.01</v>
      </c>
      <c r="F12" s="82">
        <f>+E12/D12</f>
        <v>0.32894919956032143</v>
      </c>
      <c r="G12" s="76">
        <f t="shared" si="0"/>
        <v>455201.13</v>
      </c>
      <c r="H12" s="82">
        <f>G12/D12</f>
        <v>0.16411177557507939</v>
      </c>
      <c r="I12" s="76">
        <f t="shared" si="0"/>
        <v>0</v>
      </c>
      <c r="J12" s="162">
        <f>I12/D12</f>
        <v>0</v>
      </c>
      <c r="K12" s="144">
        <f>SUM(K10:K11)</f>
        <v>751533.89</v>
      </c>
      <c r="L12" s="82">
        <v>0.2578203904351295</v>
      </c>
      <c r="M12" s="546">
        <f>+G12/K12-1</f>
        <v>-0.39430392154371108</v>
      </c>
      <c r="N12" s="514">
        <f>SUM(N10:N11)</f>
        <v>0</v>
      </c>
      <c r="O12" s="16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612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613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5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14">
        <f>SUM(K13:K14)</f>
        <v>0</v>
      </c>
      <c r="L15" s="471" t="s">
        <v>127</v>
      </c>
      <c r="M15" s="550" t="s">
        <v>127</v>
      </c>
      <c r="N15" s="514">
        <f>SUM(N13:N14)</f>
        <v>0</v>
      </c>
      <c r="O15" s="614" t="s">
        <v>127</v>
      </c>
      <c r="P15" s="55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248516645.75999999</v>
      </c>
      <c r="D16" s="146">
        <f>+D9+D12+D15</f>
        <v>227063506.56999999</v>
      </c>
      <c r="E16" s="147">
        <f>+E9+E12+E15</f>
        <v>23915496.68</v>
      </c>
      <c r="F16" s="172">
        <f>+E16/D16</f>
        <v>0.10532514467544894</v>
      </c>
      <c r="G16" s="147">
        <f>+G9+G12+G15</f>
        <v>18242952.210000001</v>
      </c>
      <c r="H16" s="172">
        <f>G16/D16</f>
        <v>8.0342951122249123E-2</v>
      </c>
      <c r="I16" s="147">
        <f>+I9+I12+I15</f>
        <v>3953138.92</v>
      </c>
      <c r="J16" s="165">
        <f>I16/D16</f>
        <v>1.7409838241801798E-2</v>
      </c>
      <c r="K16" s="522">
        <f>+K9+K12+K15</f>
        <v>21105621.099999998</v>
      </c>
      <c r="L16" s="248">
        <v>0.13818797616086181</v>
      </c>
      <c r="M16" s="531">
        <f>+G16/K16-1</f>
        <v>-0.13563537772408873</v>
      </c>
      <c r="N16" s="522">
        <f>+N9+N12+N15</f>
        <v>4002417.8</v>
      </c>
      <c r="O16" s="165">
        <v>2.6205626117878571E-2</v>
      </c>
      <c r="P16" s="531">
        <f>+I16/N16-1</f>
        <v>-1.2312277843657404E-2</v>
      </c>
    </row>
    <row r="17" spans="2:16" x14ac:dyDescent="0.25">
      <c r="P17" s="478"/>
    </row>
    <row r="25" spans="2:16" x14ac:dyDescent="0.25">
      <c r="B25" s="321"/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92D050"/>
    <pageSetUpPr fitToPage="1"/>
  </sheetPr>
  <dimension ref="A1:O136"/>
  <sheetViews>
    <sheetView topLeftCell="C2" zoomScaleNormal="100" workbookViewId="0">
      <selection activeCell="L10" sqref="L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92" customWidth="1"/>
    <col min="5" max="5" width="12.33203125" customWidth="1"/>
    <col min="6" max="6" width="7.6640625" customWidth="1"/>
    <col min="7" max="7" width="10.88671875" bestFit="1" customWidth="1"/>
    <col min="8" max="8" width="7.6640625" customWidth="1"/>
    <col min="9" max="9" width="7.109375" bestFit="1" customWidth="1"/>
    <col min="10" max="10" width="11.6640625" customWidth="1"/>
    <col min="11" max="11" width="6.33203125" style="89" customWidth="1"/>
    <col min="12" max="12" width="10.88671875" customWidth="1"/>
    <col min="13" max="13" width="7.109375" style="89" bestFit="1" customWidth="1"/>
    <col min="14" max="14" width="7.109375" customWidth="1"/>
    <col min="15" max="15" width="4.44140625" customWidth="1"/>
  </cols>
  <sheetData>
    <row r="1" spans="1:14" ht="14.4" thickBot="1" x14ac:dyDescent="0.3">
      <c r="A1" s="7" t="s">
        <v>41</v>
      </c>
    </row>
    <row r="2" spans="1:14" x14ac:dyDescent="0.25">
      <c r="A2" s="8" t="s">
        <v>20</v>
      </c>
      <c r="C2" s="343" t="s">
        <v>826</v>
      </c>
      <c r="D2" s="239"/>
      <c r="E2" s="701" t="s">
        <v>828</v>
      </c>
      <c r="F2" s="702"/>
      <c r="G2" s="703"/>
      <c r="H2" s="703"/>
      <c r="I2" s="703"/>
      <c r="J2" s="703"/>
      <c r="K2" s="704"/>
      <c r="L2" s="699" t="s">
        <v>829</v>
      </c>
      <c r="M2" s="700"/>
      <c r="N2" s="130"/>
    </row>
    <row r="3" spans="1:14" x14ac:dyDescent="0.25">
      <c r="C3" s="149">
        <v>1</v>
      </c>
      <c r="D3" s="240"/>
      <c r="E3" s="140">
        <v>2</v>
      </c>
      <c r="F3" s="79"/>
      <c r="G3" s="79">
        <v>3</v>
      </c>
      <c r="H3" s="79"/>
      <c r="I3" s="80" t="s">
        <v>36</v>
      </c>
      <c r="J3" s="79">
        <v>4</v>
      </c>
      <c r="K3" s="141" t="s">
        <v>46</v>
      </c>
      <c r="L3" s="79" t="s">
        <v>47</v>
      </c>
      <c r="M3" s="16" t="s">
        <v>48</v>
      </c>
      <c r="N3" s="131" t="s">
        <v>348</v>
      </c>
    </row>
    <row r="4" spans="1:14" ht="30" customHeight="1" x14ac:dyDescent="0.25">
      <c r="A4" s="1"/>
      <c r="B4" s="2" t="s">
        <v>12</v>
      </c>
      <c r="C4" s="150" t="s">
        <v>44</v>
      </c>
      <c r="D4" s="241" t="s">
        <v>423</v>
      </c>
      <c r="E4" s="104" t="s">
        <v>45</v>
      </c>
      <c r="F4" s="81" t="s">
        <v>424</v>
      </c>
      <c r="G4" s="81" t="s">
        <v>131</v>
      </c>
      <c r="H4" s="81" t="s">
        <v>425</v>
      </c>
      <c r="I4" s="81" t="s">
        <v>18</v>
      </c>
      <c r="J4" s="81" t="s">
        <v>399</v>
      </c>
      <c r="K4" s="105" t="s">
        <v>18</v>
      </c>
      <c r="L4" s="81" t="s">
        <v>131</v>
      </c>
      <c r="M4" s="12" t="s">
        <v>18</v>
      </c>
      <c r="N4" s="132" t="s">
        <v>806</v>
      </c>
    </row>
    <row r="5" spans="1:14" ht="15" customHeight="1" x14ac:dyDescent="0.25">
      <c r="A5" s="19">
        <v>1</v>
      </c>
      <c r="B5" s="19" t="s">
        <v>807</v>
      </c>
      <c r="C5" s="189">
        <v>1074993965.98</v>
      </c>
      <c r="D5" s="243">
        <f>C5/$C$18</f>
        <v>0.40506393740340879</v>
      </c>
      <c r="E5" s="195">
        <v>1074993965.98</v>
      </c>
      <c r="F5" s="245">
        <f>E5/$E$18</f>
        <v>0.40506393740340879</v>
      </c>
      <c r="G5" s="26">
        <v>24893376.57</v>
      </c>
      <c r="H5" s="245">
        <f>G5/$G$18</f>
        <v>0.19409987102077395</v>
      </c>
      <c r="I5" s="126">
        <f>G5/E5</f>
        <v>2.315675934730143E-2</v>
      </c>
      <c r="J5" s="26">
        <v>17474748.539999999</v>
      </c>
      <c r="K5" s="145">
        <f>J5/G5</f>
        <v>0.70198385867265245</v>
      </c>
      <c r="L5" s="26">
        <v>22668465.329999998</v>
      </c>
      <c r="M5" s="245">
        <v>2.1800771960003951E-2</v>
      </c>
      <c r="N5" s="133">
        <f>+G5/L5-1</f>
        <v>9.8150060341998469E-2</v>
      </c>
    </row>
    <row r="6" spans="1:14" ht="15" customHeight="1" x14ac:dyDescent="0.25">
      <c r="A6" s="20">
        <v>2</v>
      </c>
      <c r="B6" s="20" t="s">
        <v>808</v>
      </c>
      <c r="C6" s="189">
        <v>76718511.849999994</v>
      </c>
      <c r="D6" s="243">
        <f t="shared" ref="D6:D16" si="0">C6/$C$18</f>
        <v>2.8907978523731764E-2</v>
      </c>
      <c r="E6" s="195">
        <v>76718511.849999994</v>
      </c>
      <c r="F6" s="245">
        <f>E6/$E$18</f>
        <v>2.8907978523731764E-2</v>
      </c>
      <c r="G6" s="26">
        <v>7070851.5800000001</v>
      </c>
      <c r="H6" s="245">
        <f>G6/$G$18</f>
        <v>5.513319480086247E-2</v>
      </c>
      <c r="I6" s="126">
        <f>G6/E6</f>
        <v>9.216617227697177E-2</v>
      </c>
      <c r="J6" s="26">
        <v>3100701.15</v>
      </c>
      <c r="K6" s="145">
        <f>J6/G6</f>
        <v>0.43851877173753373</v>
      </c>
      <c r="L6" s="26">
        <v>5176865.3499999996</v>
      </c>
      <c r="M6" s="245">
        <v>8.5498529349638003E-2</v>
      </c>
      <c r="N6" s="134">
        <f t="shared" ref="N6:N18" si="1">+G6/L6-1</f>
        <v>0.36585580306816379</v>
      </c>
    </row>
    <row r="7" spans="1:14" ht="15" customHeight="1" x14ac:dyDescent="0.25">
      <c r="A7" s="20">
        <v>3</v>
      </c>
      <c r="B7" s="20" t="s">
        <v>49</v>
      </c>
      <c r="C7" s="189">
        <v>270644266.38</v>
      </c>
      <c r="D7" s="243">
        <f t="shared" si="0"/>
        <v>0.10198032328079079</v>
      </c>
      <c r="E7" s="195">
        <v>270644266.38</v>
      </c>
      <c r="F7" s="245">
        <f>E7/$E$18</f>
        <v>0.10198032328079079</v>
      </c>
      <c r="G7" s="26">
        <v>9162507.9600000009</v>
      </c>
      <c r="H7" s="245">
        <f>G7/$G$18</f>
        <v>7.1442361716653802E-2</v>
      </c>
      <c r="I7" s="126">
        <f>G7/E7</f>
        <v>3.3854432176055473E-2</v>
      </c>
      <c r="J7" s="26">
        <v>6800399.9699999997</v>
      </c>
      <c r="K7" s="145">
        <f>J7/G7</f>
        <v>0.74219853338059194</v>
      </c>
      <c r="L7" s="26">
        <v>7096430.1799999997</v>
      </c>
      <c r="M7" s="245">
        <v>2.5333841828209344E-2</v>
      </c>
      <c r="N7" s="134">
        <f t="shared" si="1"/>
        <v>0.29114325479067871</v>
      </c>
    </row>
    <row r="8" spans="1:14" ht="15" customHeight="1" x14ac:dyDescent="0.25">
      <c r="A8" s="20">
        <v>4</v>
      </c>
      <c r="B8" s="20" t="s">
        <v>3</v>
      </c>
      <c r="C8" s="189">
        <v>1082826759.3699999</v>
      </c>
      <c r="D8" s="243">
        <f t="shared" si="0"/>
        <v>0.40801537920850611</v>
      </c>
      <c r="E8" s="195">
        <v>1082826759.3699999</v>
      </c>
      <c r="F8" s="245">
        <f>E8/$E$18</f>
        <v>0.40801537920850611</v>
      </c>
      <c r="G8" s="26">
        <v>85324681.780000001</v>
      </c>
      <c r="H8" s="245">
        <f>G8/$G$18</f>
        <v>0.66529784265367664</v>
      </c>
      <c r="I8" s="126">
        <f>G8/E8</f>
        <v>7.8798091238198448E-2</v>
      </c>
      <c r="J8" s="26">
        <v>10923.65</v>
      </c>
      <c r="K8" s="145">
        <f>J8/G8</f>
        <v>1.2802450325177174E-4</v>
      </c>
      <c r="L8" s="26">
        <v>81525590.319999993</v>
      </c>
      <c r="M8" s="245">
        <v>7.5565172620210688E-2</v>
      </c>
      <c r="N8" s="134">
        <f t="shared" si="1"/>
        <v>4.6599987133953968E-2</v>
      </c>
    </row>
    <row r="9" spans="1:14" ht="15" customHeight="1" x14ac:dyDescent="0.25">
      <c r="A9" s="21">
        <v>5</v>
      </c>
      <c r="B9" s="21" t="s">
        <v>42</v>
      </c>
      <c r="C9" s="484">
        <v>54223988.619999997</v>
      </c>
      <c r="D9" s="240">
        <f t="shared" si="0"/>
        <v>2.0431912203443446E-2</v>
      </c>
      <c r="E9" s="197">
        <v>54223988.619999997</v>
      </c>
      <c r="F9" s="247">
        <f>E9/$E$18</f>
        <v>2.0431912203443446E-2</v>
      </c>
      <c r="G9" s="30">
        <v>1739158.87</v>
      </c>
      <c r="H9" s="247">
        <f>G9/$G$18</f>
        <v>1.3560655839612159E-2</v>
      </c>
      <c r="I9" s="127">
        <f>G9/E9</f>
        <v>3.2073606428844083E-2</v>
      </c>
      <c r="J9" s="30">
        <v>301976.83</v>
      </c>
      <c r="K9" s="370">
        <f>J9/G9</f>
        <v>0.17363383829333545</v>
      </c>
      <c r="L9" s="30">
        <v>1422816.89</v>
      </c>
      <c r="M9" s="247">
        <v>3.3798445784045505E-2</v>
      </c>
      <c r="N9" s="135">
        <f t="shared" si="1"/>
        <v>0.2223349906958163</v>
      </c>
    </row>
    <row r="10" spans="1:14" ht="15" customHeight="1" x14ac:dyDescent="0.25">
      <c r="A10" s="9"/>
      <c r="B10" s="2" t="s">
        <v>4</v>
      </c>
      <c r="C10" s="154">
        <f>SUM(C5:C9)</f>
        <v>2559407492.1999998</v>
      </c>
      <c r="D10" s="498">
        <f t="shared" si="0"/>
        <v>0.96439953061988093</v>
      </c>
      <c r="E10" s="144">
        <f>SUM(E5:E9)</f>
        <v>2559407492.1999998</v>
      </c>
      <c r="F10" s="246">
        <f>E10/E18</f>
        <v>0.96439953061988093</v>
      </c>
      <c r="G10" s="76">
        <f>SUM(G5:G9)</f>
        <v>128190576.76000001</v>
      </c>
      <c r="H10" s="246">
        <f>G10/G18</f>
        <v>0.99953392603157898</v>
      </c>
      <c r="I10" s="77">
        <f t="shared" ref="I10:I18" si="2">+G10/E10</f>
        <v>5.0086036377822246E-2</v>
      </c>
      <c r="J10" s="76">
        <f>SUM(J5:J9)</f>
        <v>27688750.139999993</v>
      </c>
      <c r="K10" s="162">
        <f t="shared" ref="K10:K18" si="3">+J10/G10</f>
        <v>0.2159967669998023</v>
      </c>
      <c r="L10" s="76">
        <f>SUM(L5:L9)</f>
        <v>117890168.06999999</v>
      </c>
      <c r="M10" s="36">
        <v>4.712888732417151E-2</v>
      </c>
      <c r="N10" s="136">
        <f t="shared" si="1"/>
        <v>8.7372923956507531E-2</v>
      </c>
    </row>
    <row r="11" spans="1:14" ht="15" customHeight="1" x14ac:dyDescent="0.25">
      <c r="A11" s="19">
        <v>6</v>
      </c>
      <c r="B11" s="19" t="s">
        <v>43</v>
      </c>
      <c r="C11" s="189">
        <v>101130</v>
      </c>
      <c r="D11" s="243">
        <f t="shared" si="0"/>
        <v>3.8106368301576923E-5</v>
      </c>
      <c r="E11" s="195">
        <v>101130</v>
      </c>
      <c r="F11" s="245">
        <f>E11/E18</f>
        <v>3.8106368301576923E-5</v>
      </c>
      <c r="G11" s="26">
        <v>0</v>
      </c>
      <c r="H11" s="245">
        <f>G11/G18</f>
        <v>0</v>
      </c>
      <c r="I11" s="126">
        <f>+G11/E11</f>
        <v>0</v>
      </c>
      <c r="J11" s="26">
        <v>0</v>
      </c>
      <c r="K11" s="145" t="s">
        <v>127</v>
      </c>
      <c r="L11" s="26">
        <v>109350</v>
      </c>
      <c r="M11" s="45">
        <v>1.0922984716811508</v>
      </c>
      <c r="N11" s="133">
        <f t="shared" si="1"/>
        <v>-1</v>
      </c>
    </row>
    <row r="12" spans="1:14" ht="15" customHeight="1" x14ac:dyDescent="0.25">
      <c r="A12" s="21">
        <v>7</v>
      </c>
      <c r="B12" s="21" t="s">
        <v>6</v>
      </c>
      <c r="C12" s="484">
        <v>29237362.329999998</v>
      </c>
      <c r="D12" s="240">
        <f t="shared" si="0"/>
        <v>1.1016807051454872E-2</v>
      </c>
      <c r="E12" s="472">
        <v>29237362.329999998</v>
      </c>
      <c r="F12" s="247">
        <f>E12/E18</f>
        <v>1.1016807051454872E-2</v>
      </c>
      <c r="G12" s="171">
        <v>0</v>
      </c>
      <c r="H12" s="247">
        <f>G12/G18</f>
        <v>0</v>
      </c>
      <c r="I12" s="127">
        <f t="shared" si="2"/>
        <v>0</v>
      </c>
      <c r="J12" s="171">
        <v>0</v>
      </c>
      <c r="K12" s="145" t="s">
        <v>127</v>
      </c>
      <c r="L12" s="171">
        <v>0</v>
      </c>
      <c r="M12" s="311">
        <v>0</v>
      </c>
      <c r="N12" s="133" t="s">
        <v>127</v>
      </c>
    </row>
    <row r="13" spans="1:14" ht="15" customHeight="1" x14ac:dyDescent="0.25">
      <c r="A13" s="9"/>
      <c r="B13" s="2" t="s">
        <v>7</v>
      </c>
      <c r="C13" s="154">
        <f>SUM(C11:C12)</f>
        <v>29338492.329999998</v>
      </c>
      <c r="D13" s="498">
        <f t="shared" si="0"/>
        <v>1.1054913419756448E-2</v>
      </c>
      <c r="E13" s="144">
        <f>SUM(E11:E12)</f>
        <v>29338492.329999998</v>
      </c>
      <c r="F13" s="246">
        <f>E13/E18</f>
        <v>1.1054913419756448E-2</v>
      </c>
      <c r="G13" s="76">
        <f>SUM(G11:G12)</f>
        <v>0</v>
      </c>
      <c r="H13" s="246">
        <f>G13/G18</f>
        <v>0</v>
      </c>
      <c r="I13" s="77">
        <f t="shared" si="2"/>
        <v>0</v>
      </c>
      <c r="J13" s="76">
        <f>SUM(J11:J12)</f>
        <v>0</v>
      </c>
      <c r="K13" s="162" t="s">
        <v>127</v>
      </c>
      <c r="L13" s="76">
        <f>SUM(L11:L12)</f>
        <v>109350</v>
      </c>
      <c r="M13" s="36">
        <v>1.1421322087374236E-2</v>
      </c>
      <c r="N13" s="136">
        <f t="shared" si="1"/>
        <v>-1</v>
      </c>
    </row>
    <row r="14" spans="1:14" ht="15" customHeight="1" x14ac:dyDescent="0.25">
      <c r="A14" s="19">
        <v>8</v>
      </c>
      <c r="B14" s="19" t="s">
        <v>431</v>
      </c>
      <c r="C14" s="189">
        <v>30</v>
      </c>
      <c r="D14" s="499">
        <f t="shared" si="0"/>
        <v>1.1304173331823472E-8</v>
      </c>
      <c r="E14" s="195">
        <v>30</v>
      </c>
      <c r="F14" s="245">
        <f>E14/$E$18</f>
        <v>1.1304173331823472E-8</v>
      </c>
      <c r="G14" s="26">
        <v>0</v>
      </c>
      <c r="H14" s="249">
        <f>G14/G18</f>
        <v>0</v>
      </c>
      <c r="I14" s="41" t="s">
        <v>127</v>
      </c>
      <c r="J14" s="26">
        <v>0</v>
      </c>
      <c r="K14" s="370" t="s">
        <v>127</v>
      </c>
      <c r="L14" s="26"/>
      <c r="M14" s="50" t="s">
        <v>127</v>
      </c>
      <c r="N14" s="135" t="s">
        <v>127</v>
      </c>
    </row>
    <row r="15" spans="1:14" ht="15" customHeight="1" x14ac:dyDescent="0.25">
      <c r="A15" s="21">
        <v>9</v>
      </c>
      <c r="B15" s="21" t="s">
        <v>9</v>
      </c>
      <c r="C15" s="484">
        <v>65141104.799999997</v>
      </c>
      <c r="D15" s="240">
        <f t="shared" si="0"/>
        <v>2.4545544656189262E-2</v>
      </c>
      <c r="E15" s="472">
        <v>65141104.799999997</v>
      </c>
      <c r="F15" s="247">
        <f>E15/$E$18</f>
        <v>2.4545544656189262E-2</v>
      </c>
      <c r="G15" s="171">
        <v>59774.15</v>
      </c>
      <c r="H15" s="247">
        <f>G15/G18</f>
        <v>4.6607396842092582E-4</v>
      </c>
      <c r="I15" s="127">
        <f t="shared" si="2"/>
        <v>9.1761031968251182E-4</v>
      </c>
      <c r="J15" s="30">
        <v>59774.15</v>
      </c>
      <c r="K15" s="370">
        <f t="shared" si="3"/>
        <v>1</v>
      </c>
      <c r="L15" s="171">
        <v>224805.55</v>
      </c>
      <c r="M15" s="247">
        <v>0.14050346875</v>
      </c>
      <c r="N15" s="135">
        <f t="shared" si="1"/>
        <v>-0.73410732074897611</v>
      </c>
    </row>
    <row r="16" spans="1:14" ht="15" customHeight="1" x14ac:dyDescent="0.25">
      <c r="A16" s="9"/>
      <c r="B16" s="2" t="s">
        <v>10</v>
      </c>
      <c r="C16" s="154">
        <f>SUM(C14:C15)</f>
        <v>65141134.799999997</v>
      </c>
      <c r="D16" s="498">
        <f t="shared" si="0"/>
        <v>2.4545555960362595E-2</v>
      </c>
      <c r="E16" s="144">
        <f>SUM(E14:E15)</f>
        <v>65141134.799999997</v>
      </c>
      <c r="F16" s="246">
        <f>E16/E18</f>
        <v>2.4545555960362595E-2</v>
      </c>
      <c r="G16" s="76">
        <f>SUM(G14:G15)</f>
        <v>59774.15</v>
      </c>
      <c r="H16" s="246">
        <f>G16/G18</f>
        <v>4.6607396842092582E-4</v>
      </c>
      <c r="I16" s="77">
        <f t="shared" si="2"/>
        <v>9.1760989708763877E-4</v>
      </c>
      <c r="J16" s="76">
        <f>SUM(J14:J15)</f>
        <v>59774.15</v>
      </c>
      <c r="K16" s="162">
        <f t="shared" si="3"/>
        <v>1</v>
      </c>
      <c r="L16" s="76">
        <f>SUM(L14:L15)</f>
        <v>224805.55</v>
      </c>
      <c r="M16" s="36">
        <v>0.14050346875</v>
      </c>
      <c r="N16" s="136">
        <f t="shared" si="1"/>
        <v>-0.73410732074897611</v>
      </c>
    </row>
    <row r="17" spans="1:14" ht="15" customHeight="1" thickBot="1" x14ac:dyDescent="0.3">
      <c r="A17" s="9"/>
      <c r="B17" s="2" t="s">
        <v>416</v>
      </c>
      <c r="C17" s="154">
        <v>0</v>
      </c>
      <c r="D17" s="327" t="s">
        <v>127</v>
      </c>
      <c r="E17" s="144"/>
      <c r="F17" s="246"/>
      <c r="G17" s="76">
        <v>0</v>
      </c>
      <c r="H17" s="246" t="s">
        <v>127</v>
      </c>
      <c r="I17" s="82" t="s">
        <v>127</v>
      </c>
      <c r="J17" s="76">
        <v>0</v>
      </c>
      <c r="K17" s="162" t="s">
        <v>127</v>
      </c>
      <c r="L17" s="76">
        <v>0</v>
      </c>
      <c r="M17" s="246" t="s">
        <v>127</v>
      </c>
      <c r="N17" s="136" t="s">
        <v>127</v>
      </c>
    </row>
    <row r="18" spans="1:14" s="6" customFormat="1" ht="19.5" customHeight="1" thickBot="1" x14ac:dyDescent="0.3">
      <c r="A18" s="5"/>
      <c r="B18" s="4" t="s">
        <v>50</v>
      </c>
      <c r="C18" s="155">
        <f>C10+C13+C16+C17</f>
        <v>2653887119.3299999</v>
      </c>
      <c r="D18" s="248" t="s">
        <v>127</v>
      </c>
      <c r="E18" s="146">
        <f>+E10+E13+E16+E17</f>
        <v>2653887119.3299999</v>
      </c>
      <c r="F18" s="248" t="s">
        <v>127</v>
      </c>
      <c r="G18" s="147">
        <f>+G10+G13+G16+G17</f>
        <v>128250350.91000001</v>
      </c>
      <c r="H18" s="248" t="s">
        <v>127</v>
      </c>
      <c r="I18" s="148">
        <f t="shared" si="2"/>
        <v>4.8325473218460806E-2</v>
      </c>
      <c r="J18" s="147">
        <f>+J10+J13+J16+J17</f>
        <v>27748524.289999992</v>
      </c>
      <c r="K18" s="165">
        <f t="shared" si="3"/>
        <v>0.21636217049786152</v>
      </c>
      <c r="L18" s="146">
        <f>+L10+L13+L16+L17</f>
        <v>118224323.61999999</v>
      </c>
      <c r="M18" s="248">
        <v>4.7052285100239698E-2</v>
      </c>
      <c r="N18" s="684">
        <f t="shared" si="1"/>
        <v>8.4805114404595594E-2</v>
      </c>
    </row>
    <row r="19" spans="1:14" x14ac:dyDescent="0.25">
      <c r="A19" s="232" t="s">
        <v>451</v>
      </c>
      <c r="B19" s="232"/>
    </row>
    <row r="20" spans="1:14" s="424" customFormat="1" x14ac:dyDescent="0.25">
      <c r="A20" s="422"/>
      <c r="B20" s="421"/>
      <c r="C20" s="430"/>
      <c r="D20" s="423"/>
      <c r="K20" s="425"/>
      <c r="M20" s="425"/>
    </row>
    <row r="21" spans="1:14" s="424" customFormat="1" x14ac:dyDescent="0.25">
      <c r="A21" s="422"/>
      <c r="B21" s="421"/>
      <c r="C21" s="430"/>
      <c r="D21" s="423"/>
      <c r="E21" s="424" t="s">
        <v>508</v>
      </c>
      <c r="G21" s="48"/>
      <c r="H21" s="70"/>
      <c r="K21" s="425"/>
      <c r="M21" s="425"/>
    </row>
    <row r="22" spans="1:14" s="424" customFormat="1" x14ac:dyDescent="0.25">
      <c r="A22" s="422"/>
      <c r="B22" s="421"/>
      <c r="C22" s="430"/>
      <c r="D22" s="423"/>
      <c r="G22" s="48"/>
      <c r="H22" s="70"/>
      <c r="K22" s="425"/>
      <c r="M22" s="425"/>
    </row>
    <row r="23" spans="1:14" s="424" customFormat="1" x14ac:dyDescent="0.25">
      <c r="A23" s="422"/>
      <c r="B23" s="421"/>
      <c r="C23" s="430"/>
      <c r="D23" s="423"/>
      <c r="G23" s="48"/>
      <c r="H23" s="70"/>
      <c r="K23" s="425"/>
      <c r="M23" s="425"/>
    </row>
    <row r="24" spans="1:14" s="424" customFormat="1" x14ac:dyDescent="0.25">
      <c r="A24" s="422"/>
      <c r="B24" s="421"/>
      <c r="C24" s="430"/>
      <c r="D24" s="423"/>
      <c r="G24" s="48"/>
      <c r="H24" s="70"/>
      <c r="K24" s="425"/>
      <c r="M24" s="425"/>
    </row>
    <row r="25" spans="1:14" s="424" customFormat="1" x14ac:dyDescent="0.25">
      <c r="A25" s="422"/>
      <c r="B25" s="421"/>
      <c r="C25" s="431"/>
      <c r="D25" s="423"/>
      <c r="G25" s="48"/>
      <c r="H25" s="70"/>
      <c r="K25" s="425"/>
      <c r="M25" s="425"/>
    </row>
    <row r="26" spans="1:14" s="424" customFormat="1" x14ac:dyDescent="0.25">
      <c r="A26" s="422"/>
      <c r="B26" s="421"/>
      <c r="C26" s="430"/>
      <c r="D26" s="423"/>
      <c r="E26" s="426"/>
      <c r="G26" s="48"/>
      <c r="H26" s="251"/>
      <c r="K26" s="425"/>
      <c r="M26" s="425"/>
    </row>
    <row r="27" spans="1:14" x14ac:dyDescent="0.25">
      <c r="G27" s="48"/>
      <c r="H27" s="70"/>
    </row>
    <row r="135" spans="12:15" x14ac:dyDescent="0.25">
      <c r="L135" s="568"/>
      <c r="O135" s="568"/>
    </row>
    <row r="136" spans="12:15" x14ac:dyDescent="0.25">
      <c r="L136" s="568"/>
      <c r="N136" s="92"/>
      <c r="O136" s="568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2"/>
  <sheetViews>
    <sheetView zoomScaleNormal="100" workbookViewId="0">
      <selection activeCell="I37" sqref="I37"/>
    </sheetView>
  </sheetViews>
  <sheetFormatPr defaultColWidth="11.44140625" defaultRowHeight="13.2" x14ac:dyDescent="0.25"/>
  <cols>
    <col min="1" max="1" width="2.6640625" customWidth="1"/>
    <col min="2" max="2" width="31.44140625" customWidth="1"/>
    <col min="3" max="3" width="11.33203125" bestFit="1" customWidth="1"/>
    <col min="4" max="4" width="12.6640625" style="39" bestFit="1" customWidth="1"/>
    <col min="5" max="5" width="10.88671875" style="39" customWidth="1"/>
    <col min="6" max="6" width="6.33203125" style="89" customWidth="1"/>
    <col min="7" max="7" width="10" style="39" customWidth="1"/>
    <col min="8" max="8" width="7.44140625" style="89" bestFit="1" customWidth="1"/>
    <col min="9" max="9" width="11.5546875" style="39" bestFit="1" customWidth="1"/>
    <col min="10" max="10" width="7.44140625" style="89" bestFit="1" customWidth="1"/>
    <col min="11" max="11" width="11.6640625" style="39" customWidth="1"/>
    <col min="12" max="12" width="6.33203125" style="89" customWidth="1"/>
    <col min="13" max="13" width="8" style="89" customWidth="1"/>
    <col min="14" max="14" width="3.6640625" customWidth="1"/>
  </cols>
  <sheetData>
    <row r="1" spans="1:13" ht="13.8" x14ac:dyDescent="0.25">
      <c r="A1" s="7" t="s">
        <v>408</v>
      </c>
    </row>
    <row r="2" spans="1:13" x14ac:dyDescent="0.25">
      <c r="A2" s="8"/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0" x14ac:dyDescent="0.25">
      <c r="F17" s="415"/>
      <c r="H17" s="415"/>
      <c r="J17" s="415"/>
    </row>
    <row r="18" spans="4:10" x14ac:dyDescent="0.25">
      <c r="F18" s="415"/>
      <c r="H18" s="415"/>
    </row>
    <row r="22" spans="4:10" x14ac:dyDescent="0.25">
      <c r="D22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92D050"/>
    <pageSetUpPr fitToPage="1"/>
  </sheetPr>
  <dimension ref="A1:P137"/>
  <sheetViews>
    <sheetView topLeftCell="C1" zoomScaleNormal="100" workbookViewId="0">
      <selection activeCell="I24" sqref="I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  <col min="17" max="17" width="4.6640625" customWidth="1"/>
  </cols>
  <sheetData>
    <row r="1" spans="1:16" ht="14.4" thickBot="1" x14ac:dyDescent="0.3">
      <c r="A1" s="7" t="s">
        <v>500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6198171.0199999996</v>
      </c>
      <c r="D5" s="195">
        <v>6198171.0199999996</v>
      </c>
      <c r="E5" s="26">
        <v>452561.78</v>
      </c>
      <c r="F5" s="41">
        <f>E5/D5</f>
        <v>7.3015374783898759E-2</v>
      </c>
      <c r="G5" s="26">
        <v>452561.78</v>
      </c>
      <c r="H5" s="41">
        <f>G5/D5</f>
        <v>7.3015374783898759E-2</v>
      </c>
      <c r="I5" s="26">
        <v>452561.78</v>
      </c>
      <c r="J5" s="145">
        <f>I5/D5</f>
        <v>7.3015374783898759E-2</v>
      </c>
      <c r="K5" s="26">
        <v>1005808.4</v>
      </c>
      <c r="L5" s="41">
        <v>6.7050072596696528E-2</v>
      </c>
      <c r="M5" s="201">
        <f>+G5/K5-1</f>
        <v>-0.55005169970741941</v>
      </c>
      <c r="N5" s="26">
        <v>1005808.4</v>
      </c>
      <c r="O5" s="41">
        <v>6.7050072596696528E-2</v>
      </c>
      <c r="P5" s="201">
        <f>+I5/N5-1</f>
        <v>-0.55005169970741941</v>
      </c>
    </row>
    <row r="6" spans="1:16" ht="15" customHeight="1" x14ac:dyDescent="0.25">
      <c r="A6" s="20">
        <v>2</v>
      </c>
      <c r="B6" s="20" t="s">
        <v>1</v>
      </c>
      <c r="C6" s="151">
        <v>17215948.800000001</v>
      </c>
      <c r="D6" s="195">
        <v>16183295.09</v>
      </c>
      <c r="E6" s="26">
        <v>8860335.6500000004</v>
      </c>
      <c r="F6" s="41">
        <f>E6/D6</f>
        <v>0.54749886229751743</v>
      </c>
      <c r="G6" s="26">
        <v>6784549.5</v>
      </c>
      <c r="H6" s="263">
        <f>G6/D6</f>
        <v>0.41923164981353622</v>
      </c>
      <c r="I6" s="26">
        <v>0</v>
      </c>
      <c r="J6" s="170">
        <f>I6/D6</f>
        <v>0</v>
      </c>
      <c r="K6" s="28">
        <v>56214079.399999999</v>
      </c>
      <c r="L6" s="386">
        <v>0.6860045240490793</v>
      </c>
      <c r="M6" s="201">
        <f t="shared" ref="M6:M17" si="0">+G6/K6-1</f>
        <v>-0.8793087146064692</v>
      </c>
      <c r="N6" s="28">
        <v>1525.32</v>
      </c>
      <c r="O6" s="386">
        <v>1.8614134248768676E-5</v>
      </c>
      <c r="P6" s="201">
        <f>+I6/N6-1</f>
        <v>-1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8"/>
      <c r="L7" s="122" t="s">
        <v>127</v>
      </c>
      <c r="M7" s="203" t="s">
        <v>127</v>
      </c>
      <c r="N7" s="28"/>
      <c r="O7" s="122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322685257.17000002</v>
      </c>
      <c r="D8" s="195">
        <v>305497743.17000002</v>
      </c>
      <c r="E8" s="26">
        <v>37975462.619999997</v>
      </c>
      <c r="F8" s="41">
        <f>E8/D8</f>
        <v>0.12430685158570166</v>
      </c>
      <c r="G8" s="26">
        <v>36936877.619999997</v>
      </c>
      <c r="H8" s="41">
        <f>G8/D8</f>
        <v>0.12090720290344591</v>
      </c>
      <c r="I8" s="26">
        <v>19143570.199999999</v>
      </c>
      <c r="J8" s="170">
        <f>I8/D8</f>
        <v>6.2663540494134501E-2</v>
      </c>
      <c r="K8" s="374">
        <v>41073554.869999997</v>
      </c>
      <c r="L8" s="388">
        <v>0.16735717470634681</v>
      </c>
      <c r="M8" s="417">
        <f t="shared" si="0"/>
        <v>-0.10071388422776661</v>
      </c>
      <c r="N8" s="374">
        <v>23722526.050000001</v>
      </c>
      <c r="O8" s="388">
        <v>9.6659150862188667E-2</v>
      </c>
      <c r="P8" s="417">
        <f>+I8/N8-1</f>
        <v>-0.19302142783398912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171"/>
      <c r="L9" s="70" t="s">
        <v>127</v>
      </c>
      <c r="M9" s="464" t="s">
        <v>127</v>
      </c>
      <c r="N9" s="171"/>
      <c r="O9" s="70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346099376.99000001</v>
      </c>
      <c r="D10" s="144">
        <f>SUM(D5:D9)</f>
        <v>327879209.28000003</v>
      </c>
      <c r="E10" s="76">
        <f>SUM(E5:E9)</f>
        <v>47288360.049999997</v>
      </c>
      <c r="F10" s="82">
        <f>E10/D10</f>
        <v>0.14422494233117725</v>
      </c>
      <c r="G10" s="76">
        <f>SUM(G5:G9)</f>
        <v>44173988.899999999</v>
      </c>
      <c r="H10" s="82">
        <f>G10/D10</f>
        <v>0.13472641036619251</v>
      </c>
      <c r="I10" s="76">
        <f>SUM(I5:I9)</f>
        <v>19596131.98</v>
      </c>
      <c r="J10" s="162">
        <f>I10/D10</f>
        <v>5.9766314622484738E-2</v>
      </c>
      <c r="K10" s="514">
        <f>SUM(K5:K9)</f>
        <v>98293442.669999987</v>
      </c>
      <c r="L10" s="82">
        <v>0.28709749385147493</v>
      </c>
      <c r="M10" s="204">
        <f t="shared" si="0"/>
        <v>-0.55059068336526695</v>
      </c>
      <c r="N10" s="514">
        <f>SUM(N5:N9)</f>
        <v>24729859.77</v>
      </c>
      <c r="O10" s="82">
        <v>7.2231479236125662E-2</v>
      </c>
      <c r="P10" s="204">
        <f>+I10/N10-1</f>
        <v>-0.20759227257033486</v>
      </c>
    </row>
    <row r="11" spans="1:16" ht="15" customHeight="1" x14ac:dyDescent="0.25">
      <c r="A11" s="19">
        <v>6</v>
      </c>
      <c r="B11" s="19" t="s">
        <v>5</v>
      </c>
      <c r="C11" s="151">
        <v>1850342.35</v>
      </c>
      <c r="D11" s="195">
        <v>1872222.09</v>
      </c>
      <c r="E11" s="26">
        <v>429583.76</v>
      </c>
      <c r="F11" s="41">
        <f>E11/D11</f>
        <v>0.22945128267341403</v>
      </c>
      <c r="G11" s="26">
        <v>429583.76</v>
      </c>
      <c r="H11" s="41">
        <f>G11/D11</f>
        <v>0.22945128267341403</v>
      </c>
      <c r="I11" s="26">
        <v>0</v>
      </c>
      <c r="J11" s="145">
        <f>I11/D11</f>
        <v>0</v>
      </c>
      <c r="K11" s="26"/>
      <c r="L11" s="41"/>
      <c r="M11" s="211" t="s">
        <v>127</v>
      </c>
      <c r="N11" s="26"/>
      <c r="O11" s="41"/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>
        <v>1750000</v>
      </c>
      <c r="D12" s="197">
        <v>1632000</v>
      </c>
      <c r="E12" s="30">
        <v>1432000</v>
      </c>
      <c r="F12" s="368">
        <f>E12/D12</f>
        <v>0.87745098039215685</v>
      </c>
      <c r="G12" s="30">
        <v>1432000</v>
      </c>
      <c r="H12" s="368">
        <f>G12/D12</f>
        <v>0.87745098039215685</v>
      </c>
      <c r="I12" s="171">
        <v>0</v>
      </c>
      <c r="J12" s="370">
        <f>I12/D12</f>
        <v>0</v>
      </c>
      <c r="K12" s="30"/>
      <c r="L12" s="368"/>
      <c r="M12" s="211" t="s">
        <v>127</v>
      </c>
      <c r="N12" s="171"/>
      <c r="O12" s="368"/>
      <c r="P12" s="417" t="s">
        <v>127</v>
      </c>
    </row>
    <row r="13" spans="1:16" ht="15" customHeight="1" x14ac:dyDescent="0.25">
      <c r="A13" s="9"/>
      <c r="B13" s="2" t="s">
        <v>7</v>
      </c>
      <c r="C13" s="154">
        <f>SUM(C11:C12)</f>
        <v>3600342.35</v>
      </c>
      <c r="D13" s="144">
        <f>SUM(D11:D12)</f>
        <v>3504222.09</v>
      </c>
      <c r="E13" s="76">
        <f>SUM(E11:E12)</f>
        <v>1861583.76</v>
      </c>
      <c r="F13" s="82">
        <f>E13/D13</f>
        <v>0.53124023312118329</v>
      </c>
      <c r="G13" s="76">
        <f>SUM(G11:G12)</f>
        <v>1861583.76</v>
      </c>
      <c r="H13" s="82">
        <f>G13/D13</f>
        <v>0.53124023312118329</v>
      </c>
      <c r="I13" s="76">
        <f>SUM(I11:I12)</f>
        <v>0</v>
      </c>
      <c r="J13" s="162">
        <f>I13/D13</f>
        <v>0</v>
      </c>
      <c r="K13" s="514">
        <f>SUM(K11:K12)</f>
        <v>0</v>
      </c>
      <c r="L13" s="82"/>
      <c r="M13" s="204" t="s">
        <v>127</v>
      </c>
      <c r="N13" s="514">
        <f>SUM(N11:N12)</f>
        <v>0</v>
      </c>
      <c r="O13" s="82"/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30"/>
      <c r="L15" s="368" t="s">
        <v>127</v>
      </c>
      <c r="M15" s="476" t="s">
        <v>127</v>
      </c>
      <c r="N15" s="30"/>
      <c r="O15" s="368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1">SUM(D14:D15)</f>
        <v>0</v>
      </c>
      <c r="E16" s="76">
        <f t="shared" si="1"/>
        <v>0</v>
      </c>
      <c r="F16" s="82" t="s">
        <v>127</v>
      </c>
      <c r="G16" s="76">
        <f t="shared" si="1"/>
        <v>0</v>
      </c>
      <c r="H16" s="82" t="s">
        <v>127</v>
      </c>
      <c r="I16" s="76">
        <f t="shared" si="1"/>
        <v>0</v>
      </c>
      <c r="J16" s="162" t="s">
        <v>127</v>
      </c>
      <c r="K16" s="514">
        <f>SUM(K14:K15)</f>
        <v>0</v>
      </c>
      <c r="L16" s="82" t="s">
        <v>127</v>
      </c>
      <c r="M16" s="550" t="s">
        <v>127</v>
      </c>
      <c r="N16" s="514">
        <f>SUM(N14:N15)</f>
        <v>0</v>
      </c>
      <c r="O16" s="82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349699719.34000003</v>
      </c>
      <c r="D17" s="146">
        <f t="shared" ref="D17:I17" si="2">+D10+D13+D16</f>
        <v>331383431.37</v>
      </c>
      <c r="E17" s="147">
        <f>+E10+E13+E16</f>
        <v>49149943.809999995</v>
      </c>
      <c r="F17" s="172">
        <f>E17/D17</f>
        <v>0.1483174448607919</v>
      </c>
      <c r="G17" s="147">
        <f t="shared" si="2"/>
        <v>46035572.659999996</v>
      </c>
      <c r="H17" s="172">
        <f>G17/D17</f>
        <v>0.13891935535123309</v>
      </c>
      <c r="I17" s="147">
        <f t="shared" si="2"/>
        <v>19596131.98</v>
      </c>
      <c r="J17" s="165">
        <f>I17/D17</f>
        <v>5.9134314286583341E-2</v>
      </c>
      <c r="K17" s="522">
        <f>+K10+K13+K16</f>
        <v>98293442.669999987</v>
      </c>
      <c r="L17" s="172">
        <v>0.28541646223177536</v>
      </c>
      <c r="M17" s="531">
        <f t="shared" si="0"/>
        <v>-0.53165164013478539</v>
      </c>
      <c r="N17" s="522">
        <f>+N10+N13+N16</f>
        <v>24729859.77</v>
      </c>
      <c r="O17" s="172">
        <v>7.1808544856223289E-2</v>
      </c>
      <c r="P17" s="531">
        <f>+I17/N17-1</f>
        <v>-0.20759227257033486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5"/>
  <sheetViews>
    <sheetView topLeftCell="B6" zoomScaleNormal="100" workbookViewId="0">
      <selection activeCell="F17" sqref="F17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8" style="89" bestFit="1" customWidth="1"/>
    <col min="9" max="9" width="11.5546875" style="39" bestFit="1" customWidth="1"/>
    <col min="10" max="10" width="7.109375" style="89" bestFit="1" customWidth="1"/>
    <col min="11" max="11" width="11.5546875" style="39" bestFit="1" customWidth="1"/>
    <col min="12" max="12" width="6.33203125" style="89" customWidth="1"/>
    <col min="13" max="13" width="8" style="89" bestFit="1" customWidth="1"/>
    <col min="14" max="14" width="4.6640625" customWidth="1"/>
  </cols>
  <sheetData>
    <row r="1" spans="1:13" ht="13.8" x14ac:dyDescent="0.25">
      <c r="A1" s="7" t="s">
        <v>500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92D050"/>
    <pageSetUpPr fitToPage="1"/>
  </sheetPr>
  <dimension ref="A1:P137"/>
  <sheetViews>
    <sheetView topLeftCell="C1" zoomScaleNormal="100" workbookViewId="0">
      <selection activeCell="G22" sqref="G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501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216818992.09</v>
      </c>
      <c r="D5" s="195">
        <v>217306280.13999999</v>
      </c>
      <c r="E5" s="26">
        <v>17184320.010000002</v>
      </c>
      <c r="F5" s="41">
        <f>E5/D5</f>
        <v>7.9078800662958151E-2</v>
      </c>
      <c r="G5" s="26">
        <v>17184320.010000002</v>
      </c>
      <c r="H5" s="41">
        <f>G5/D5</f>
        <v>7.9078800662958151E-2</v>
      </c>
      <c r="I5" s="26">
        <v>17087411.73</v>
      </c>
      <c r="J5" s="145">
        <f>I5/D5</f>
        <v>7.8632848157869167E-2</v>
      </c>
      <c r="K5" s="26">
        <v>16196552.560000001</v>
      </c>
      <c r="L5" s="41">
        <v>7.4993064367905593E-2</v>
      </c>
      <c r="M5" s="201">
        <f>+G5/K5-1</f>
        <v>6.0986277563748414E-2</v>
      </c>
      <c r="N5" s="26">
        <v>15951552.560000001</v>
      </c>
      <c r="O5" s="41">
        <v>7.3858668594356053E-2</v>
      </c>
      <c r="P5" s="201">
        <f>+I5/N5-1</f>
        <v>7.1206809852996544E-2</v>
      </c>
    </row>
    <row r="6" spans="1:16" ht="15" customHeight="1" x14ac:dyDescent="0.25">
      <c r="A6" s="20">
        <v>2</v>
      </c>
      <c r="B6" s="20" t="s">
        <v>1</v>
      </c>
      <c r="C6" s="153">
        <v>21079352.989999998</v>
      </c>
      <c r="D6" s="196">
        <v>21211549.890000001</v>
      </c>
      <c r="E6" s="28">
        <v>13362818.68</v>
      </c>
      <c r="F6" s="41">
        <f>E6/D6</f>
        <v>0.62997841974290547</v>
      </c>
      <c r="G6" s="28">
        <v>11728865.609999999</v>
      </c>
      <c r="H6" s="41">
        <f>G6/D6</f>
        <v>0.55294712884368102</v>
      </c>
      <c r="I6" s="28">
        <v>52515.64</v>
      </c>
      <c r="J6" s="145">
        <f>I6/D6</f>
        <v>2.4758039969893023E-3</v>
      </c>
      <c r="K6" s="28">
        <v>9660906.5</v>
      </c>
      <c r="L6" s="263">
        <v>0.45497875053007586</v>
      </c>
      <c r="M6" s="201">
        <f>+G6/K6-1</f>
        <v>0.21405435504421866</v>
      </c>
      <c r="N6" s="28">
        <v>19111.509999999998</v>
      </c>
      <c r="O6" s="263">
        <v>9.0005331699908795E-4</v>
      </c>
      <c r="P6" s="201">
        <f>+I6/N6-1</f>
        <v>1.7478540418836608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 t="s">
        <v>127</v>
      </c>
      <c r="N7" s="28"/>
      <c r="O7" s="392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103328</v>
      </c>
      <c r="D8" s="197">
        <v>103328</v>
      </c>
      <c r="E8" s="30">
        <v>16761.36</v>
      </c>
      <c r="F8" s="368">
        <f>E8/D8</f>
        <v>0.16221508206875193</v>
      </c>
      <c r="G8" s="30">
        <v>16761.36</v>
      </c>
      <c r="H8" s="70">
        <f>G8/D8</f>
        <v>0.16221508206875193</v>
      </c>
      <c r="I8" s="30">
        <v>1726.36</v>
      </c>
      <c r="J8" s="164">
        <f>I8/D8</f>
        <v>1.6707572003716319E-2</v>
      </c>
      <c r="K8" s="30">
        <v>34910.68</v>
      </c>
      <c r="L8" s="368">
        <v>1.3043682100475689E-2</v>
      </c>
      <c r="M8" s="476">
        <f>+G8/K8-1</f>
        <v>-0.51987873052028777</v>
      </c>
      <c r="N8" s="30">
        <v>5837.58</v>
      </c>
      <c r="O8" s="368">
        <v>2.1810958066727682E-3</v>
      </c>
      <c r="P8" s="476">
        <f>+I8/N8-1</f>
        <v>-0.70426786442327138</v>
      </c>
    </row>
    <row r="9" spans="1:16" ht="15" customHeight="1" x14ac:dyDescent="0.25">
      <c r="A9" s="9"/>
      <c r="B9" s="2" t="s">
        <v>4</v>
      </c>
      <c r="C9" s="154">
        <f>SUM(C5:C8)</f>
        <v>238001673.08000001</v>
      </c>
      <c r="D9" s="76">
        <f t="shared" ref="D9:I9" si="0">SUM(D5:D8)</f>
        <v>238621158.02999997</v>
      </c>
      <c r="E9" s="76">
        <f t="shared" si="0"/>
        <v>30563900.050000001</v>
      </c>
      <c r="F9" s="82">
        <f>E9/D9</f>
        <v>0.12808545689044656</v>
      </c>
      <c r="G9" s="76">
        <f t="shared" si="0"/>
        <v>28929946.98</v>
      </c>
      <c r="H9" s="82">
        <f>G9/D9</f>
        <v>0.12123797914166046</v>
      </c>
      <c r="I9" s="76">
        <f t="shared" si="0"/>
        <v>17141653.73</v>
      </c>
      <c r="J9" s="162">
        <f>I9/D9</f>
        <v>7.1836269136892353E-2</v>
      </c>
      <c r="K9" s="514">
        <f>SUM(K5:K8)</f>
        <v>25892369.740000002</v>
      </c>
      <c r="L9" s="82">
        <v>0.10793695206137431</v>
      </c>
      <c r="M9" s="204">
        <f>+G9/K9-1</f>
        <v>0.11731553621789104</v>
      </c>
      <c r="N9" s="514">
        <f>SUM(N5:N8)</f>
        <v>15976501.65</v>
      </c>
      <c r="O9" s="82">
        <v>6.6600890919631894E-2</v>
      </c>
      <c r="P9" s="204">
        <f>+I9/N9-1</f>
        <v>7.292911211260078E-2</v>
      </c>
    </row>
    <row r="10" spans="1:16" ht="15" customHeight="1" x14ac:dyDescent="0.25">
      <c r="A10" s="19">
        <v>6</v>
      </c>
      <c r="B10" s="19" t="s">
        <v>5</v>
      </c>
      <c r="C10" s="168">
        <v>3619552.25</v>
      </c>
      <c r="D10" s="195">
        <v>2635675.6800000002</v>
      </c>
      <c r="E10" s="171">
        <v>1712715.44</v>
      </c>
      <c r="F10" s="41">
        <f>E10/D10</f>
        <v>0.6498202540610003</v>
      </c>
      <c r="G10" s="128">
        <v>1712715.44</v>
      </c>
      <c r="H10" s="41">
        <f>G10/D10</f>
        <v>0.6498202540610003</v>
      </c>
      <c r="I10" s="49">
        <v>0</v>
      </c>
      <c r="J10" s="145">
        <f>I10/D10</f>
        <v>0</v>
      </c>
      <c r="K10" s="128">
        <v>880548.24</v>
      </c>
      <c r="L10" s="41">
        <v>0.57898139285336625</v>
      </c>
      <c r="M10" s="201">
        <f>+G10/K10-1</f>
        <v>0.9450557757062803</v>
      </c>
      <c r="N10" s="49">
        <v>0</v>
      </c>
      <c r="O10" s="41">
        <v>0</v>
      </c>
      <c r="P10" s="476" t="s">
        <v>127</v>
      </c>
    </row>
    <row r="11" spans="1:16" ht="15" customHeight="1" x14ac:dyDescent="0.25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77" t="s">
        <v>127</v>
      </c>
      <c r="M11" s="506" t="s">
        <v>127</v>
      </c>
      <c r="N11" s="129"/>
      <c r="O11" s="477" t="s">
        <v>127</v>
      </c>
      <c r="P11" s="464" t="s">
        <v>127</v>
      </c>
    </row>
    <row r="12" spans="1:16" ht="15" customHeight="1" x14ac:dyDescent="0.25">
      <c r="A12" s="9"/>
      <c r="B12" s="2" t="s">
        <v>7</v>
      </c>
      <c r="C12" s="154">
        <f>SUM(C10:C11)</f>
        <v>3619552.25</v>
      </c>
      <c r="D12" s="144">
        <f t="shared" ref="D12:I12" si="1">SUM(D10:D11)</f>
        <v>2635675.6800000002</v>
      </c>
      <c r="E12" s="76">
        <f t="shared" si="1"/>
        <v>1712715.44</v>
      </c>
      <c r="F12" s="82">
        <f>E12/D12</f>
        <v>0.6498202540610003</v>
      </c>
      <c r="G12" s="76">
        <f t="shared" si="1"/>
        <v>1712715.44</v>
      </c>
      <c r="H12" s="82">
        <f>G12/D12</f>
        <v>0.6498202540610003</v>
      </c>
      <c r="I12" s="76">
        <f t="shared" si="1"/>
        <v>0</v>
      </c>
      <c r="J12" s="162">
        <f>I12/D12</f>
        <v>0</v>
      </c>
      <c r="K12" s="144">
        <f>SUM(K10:K11)</f>
        <v>880548.24</v>
      </c>
      <c r="L12" s="82">
        <v>0.57898139285336625</v>
      </c>
      <c r="M12" s="546">
        <f>+G12/K12-1</f>
        <v>0.9450557757062803</v>
      </c>
      <c r="N12" s="51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5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14">
        <f>SUM(K13:K14)</f>
        <v>0</v>
      </c>
      <c r="L15" s="471" t="s">
        <v>127</v>
      </c>
      <c r="M15" s="550" t="s">
        <v>127</v>
      </c>
      <c r="N15" s="514">
        <f>SUM(N13:N14)</f>
        <v>0</v>
      </c>
      <c r="O15" s="471" t="s">
        <v>127</v>
      </c>
      <c r="P15" s="55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241621225.33000001</v>
      </c>
      <c r="D16" s="146">
        <f t="shared" ref="D16:I16" si="3">+D9+D12+D15</f>
        <v>241256833.70999998</v>
      </c>
      <c r="E16" s="147">
        <f t="shared" si="3"/>
        <v>32276615.490000002</v>
      </c>
      <c r="F16" s="172">
        <f>E16/D16</f>
        <v>0.13378529011450818</v>
      </c>
      <c r="G16" s="147">
        <f t="shared" si="3"/>
        <v>30642662.420000002</v>
      </c>
      <c r="H16" s="172">
        <f>G16/D16</f>
        <v>0.12701261949260953</v>
      </c>
      <c r="I16" s="147">
        <f t="shared" si="3"/>
        <v>17141653.73</v>
      </c>
      <c r="J16" s="165">
        <f>I16/D16</f>
        <v>7.1051474341261273E-2</v>
      </c>
      <c r="K16" s="522">
        <f>+K9+K12+K15</f>
        <v>26772917.98</v>
      </c>
      <c r="L16" s="248">
        <v>0.11090454315499229</v>
      </c>
      <c r="M16" s="531">
        <f>+G16/K16-1</f>
        <v>0.14453950977218066</v>
      </c>
      <c r="N16" s="522">
        <f>+N9+N12+N15</f>
        <v>15976501.65</v>
      </c>
      <c r="O16" s="248">
        <v>6.6181303735060065E-2</v>
      </c>
      <c r="P16" s="531">
        <f>+I16/N16-1</f>
        <v>7.292911211260078E-2</v>
      </c>
    </row>
    <row r="17" spans="2:16" x14ac:dyDescent="0.25">
      <c r="P17" s="478"/>
    </row>
    <row r="25" spans="2:16" x14ac:dyDescent="0.25">
      <c r="B25" s="321"/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O35"/>
  <sheetViews>
    <sheetView topLeftCell="A4" zoomScaleNormal="100" workbookViewId="0">
      <selection activeCell="E21" sqref="E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109375" style="89" bestFit="1" customWidth="1"/>
  </cols>
  <sheetData>
    <row r="2" spans="1:15" ht="13.8" x14ac:dyDescent="0.25">
      <c r="B2" s="7" t="s">
        <v>501</v>
      </c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5">
      <c r="D14"/>
      <c r="E14"/>
      <c r="F14"/>
      <c r="G14"/>
      <c r="H14"/>
      <c r="I14"/>
      <c r="J14"/>
      <c r="K14"/>
      <c r="L14"/>
      <c r="M14"/>
    </row>
    <row r="15" spans="1:15" x14ac:dyDescent="0.25">
      <c r="D15"/>
      <c r="E15"/>
      <c r="F15"/>
      <c r="G15"/>
      <c r="H15"/>
      <c r="I15"/>
      <c r="J15"/>
      <c r="K15"/>
      <c r="L15"/>
      <c r="M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s="89" customForma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x14ac:dyDescent="0.25">
      <c r="D19"/>
      <c r="E19"/>
      <c r="F19"/>
      <c r="G19"/>
      <c r="H19"/>
      <c r="I19"/>
      <c r="J19"/>
      <c r="K19"/>
      <c r="L19"/>
      <c r="M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92D050"/>
    <pageSetUpPr fitToPage="1"/>
  </sheetPr>
  <dimension ref="A1:P137"/>
  <sheetViews>
    <sheetView topLeftCell="D1" zoomScaleNormal="100" workbookViewId="0">
      <selection activeCell="M13" sqref="M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4.44140625" customWidth="1"/>
  </cols>
  <sheetData>
    <row r="1" spans="1:16" ht="14.4" thickBot="1" x14ac:dyDescent="0.3">
      <c r="A1" s="7" t="s">
        <v>502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14329488.07</v>
      </c>
      <c r="D5" s="195">
        <v>14329488.07</v>
      </c>
      <c r="E5" s="26">
        <v>1057413.8</v>
      </c>
      <c r="F5" s="41">
        <f>E5/D5</f>
        <v>7.37928525314024E-2</v>
      </c>
      <c r="G5" s="26">
        <v>1057413.8</v>
      </c>
      <c r="H5" s="41">
        <f>G5/D5</f>
        <v>7.37928525314024E-2</v>
      </c>
      <c r="I5" s="26">
        <v>1057413.8</v>
      </c>
      <c r="J5" s="145">
        <f>I5/D5</f>
        <v>7.37928525314024E-2</v>
      </c>
      <c r="K5" s="26">
        <v>978181.13</v>
      </c>
      <c r="L5" s="41">
        <v>8.6878896840046196E-2</v>
      </c>
      <c r="M5" s="201">
        <f>+G5/K5-1</f>
        <v>8.0999998435872467E-2</v>
      </c>
      <c r="N5" s="26">
        <v>978181.13</v>
      </c>
      <c r="O5" s="41">
        <v>8.6878896840046196E-2</v>
      </c>
      <c r="P5" s="201">
        <f>+I5/N5-1</f>
        <v>8.0999998435872467E-2</v>
      </c>
    </row>
    <row r="6" spans="1:16" ht="15" customHeight="1" x14ac:dyDescent="0.25">
      <c r="A6" s="20">
        <v>2</v>
      </c>
      <c r="B6" s="20" t="s">
        <v>1</v>
      </c>
      <c r="C6" s="153">
        <v>6635452.4299999997</v>
      </c>
      <c r="D6" s="196">
        <v>6844662.2199999997</v>
      </c>
      <c r="E6" s="28">
        <v>2558406.37</v>
      </c>
      <c r="F6" s="41">
        <f>E6/D6</f>
        <v>0.37378124555575221</v>
      </c>
      <c r="G6" s="28">
        <v>1794954.43</v>
      </c>
      <c r="H6" s="41">
        <f>G6/D6</f>
        <v>0.26224149158963173</v>
      </c>
      <c r="I6" s="28">
        <v>4769.1899999999996</v>
      </c>
      <c r="J6" s="145">
        <f>I6/D6</f>
        <v>6.9677507037009046E-4</v>
      </c>
      <c r="K6" s="28">
        <v>2431123.85</v>
      </c>
      <c r="L6" s="263">
        <v>0.37915053848135521</v>
      </c>
      <c r="M6" s="201">
        <f>+G6/K6-1</f>
        <v>-0.26167709226331692</v>
      </c>
      <c r="N6" s="28">
        <v>29133.66</v>
      </c>
      <c r="O6" s="263">
        <v>4.543595291096633E-3</v>
      </c>
      <c r="P6" s="201">
        <f>+I6/N6-1</f>
        <v>-0.83629966162850811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 t="s">
        <v>127</v>
      </c>
      <c r="N7" s="28"/>
      <c r="O7" s="392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28565665.370000001</v>
      </c>
      <c r="D8" s="197">
        <v>26714726.309999999</v>
      </c>
      <c r="E8" s="30">
        <v>839576.77</v>
      </c>
      <c r="F8" s="368">
        <f>E8/D8</f>
        <v>3.1427489103106596E-2</v>
      </c>
      <c r="G8" s="30">
        <v>784012.52</v>
      </c>
      <c r="H8" s="70">
        <f>G8/D8</f>
        <v>2.9347578219677446E-2</v>
      </c>
      <c r="I8" s="30">
        <v>44089.25</v>
      </c>
      <c r="J8" s="164">
        <f>I8/D8</f>
        <v>1.6503725132117964E-3</v>
      </c>
      <c r="K8" s="30">
        <v>719103.52</v>
      </c>
      <c r="L8" s="368">
        <v>2.2122162583585275E-2</v>
      </c>
      <c r="M8" s="476">
        <f>+G8/K8-1</f>
        <v>9.0263777320962024E-2</v>
      </c>
      <c r="N8" s="30">
        <v>39617.24</v>
      </c>
      <c r="O8" s="368">
        <v>1.2187661442582256E-3</v>
      </c>
      <c r="P8" s="476">
        <f>+I8/N8-1</f>
        <v>0.11288040257221366</v>
      </c>
    </row>
    <row r="9" spans="1:16" ht="15" customHeight="1" x14ac:dyDescent="0.25">
      <c r="A9" s="9"/>
      <c r="B9" s="2" t="s">
        <v>4</v>
      </c>
      <c r="C9" s="154">
        <f>SUM(C5:C8)</f>
        <v>49530605.870000005</v>
      </c>
      <c r="D9" s="76">
        <f t="shared" ref="D9:I9" si="0">SUM(D5:D8)</f>
        <v>47888876.599999994</v>
      </c>
      <c r="E9" s="76">
        <f t="shared" si="0"/>
        <v>4455396.9399999995</v>
      </c>
      <c r="F9" s="82">
        <f>E9/D9</f>
        <v>9.3036154871922808E-2</v>
      </c>
      <c r="G9" s="76">
        <f t="shared" si="0"/>
        <v>3636380.75</v>
      </c>
      <c r="H9" s="82">
        <f>G9/D9</f>
        <v>7.5933724241925529E-2</v>
      </c>
      <c r="I9" s="76">
        <f t="shared" si="0"/>
        <v>1106272.24</v>
      </c>
      <c r="J9" s="162">
        <f>I9/D9</f>
        <v>2.310081836415432E-2</v>
      </c>
      <c r="K9" s="514">
        <f>SUM(K5:K8)</f>
        <v>4128408.5</v>
      </c>
      <c r="L9" s="82">
        <v>8.2276607111413422E-2</v>
      </c>
      <c r="M9" s="204">
        <f>+G9/K9-1</f>
        <v>-0.11918097494470326</v>
      </c>
      <c r="N9" s="514">
        <f>SUM(N5:N8)</f>
        <v>1046932.03</v>
      </c>
      <c r="O9" s="82">
        <v>2.0864702537228205E-2</v>
      </c>
      <c r="P9" s="204">
        <f>+I9/N9-1</f>
        <v>5.6680097942938934E-2</v>
      </c>
    </row>
    <row r="10" spans="1:16" ht="15" customHeight="1" x14ac:dyDescent="0.25">
      <c r="A10" s="19">
        <v>6</v>
      </c>
      <c r="B10" s="19" t="s">
        <v>5</v>
      </c>
      <c r="C10" s="168">
        <v>8920729.7599999998</v>
      </c>
      <c r="D10" s="195">
        <v>452237.94</v>
      </c>
      <c r="E10" s="171">
        <v>307237.94</v>
      </c>
      <c r="F10" s="41">
        <f>E10/D10</f>
        <v>0.6793723233393465</v>
      </c>
      <c r="G10" s="128">
        <v>307237.94</v>
      </c>
      <c r="H10" s="41">
        <f>G10/D10</f>
        <v>0.6793723233393465</v>
      </c>
      <c r="I10" s="49">
        <v>0</v>
      </c>
      <c r="J10" s="145">
        <f>I10/D10</f>
        <v>0</v>
      </c>
      <c r="K10" s="26"/>
      <c r="L10" s="41"/>
      <c r="M10" s="201" t="s">
        <v>127</v>
      </c>
      <c r="N10" s="26"/>
      <c r="O10" s="41"/>
      <c r="P10" s="476" t="s">
        <v>127</v>
      </c>
    </row>
    <row r="11" spans="1:16" ht="15" customHeight="1" x14ac:dyDescent="0.25">
      <c r="A11" s="21">
        <v>7</v>
      </c>
      <c r="B11" s="21" t="s">
        <v>6</v>
      </c>
      <c r="C11" s="153">
        <v>6495000</v>
      </c>
      <c r="D11" s="197">
        <v>80000</v>
      </c>
      <c r="E11" s="30">
        <v>0</v>
      </c>
      <c r="F11" s="41">
        <f>E11/D11</f>
        <v>0</v>
      </c>
      <c r="G11" s="129">
        <v>0</v>
      </c>
      <c r="H11" s="41">
        <f>G11/D11</f>
        <v>0</v>
      </c>
      <c r="I11" s="129">
        <v>0</v>
      </c>
      <c r="J11" s="164">
        <f>I11/D11</f>
        <v>0</v>
      </c>
      <c r="K11" s="49"/>
      <c r="L11" s="477"/>
      <c r="M11" s="506" t="s">
        <v>127</v>
      </c>
      <c r="N11" s="49"/>
      <c r="O11" s="477"/>
      <c r="P11" s="476" t="s">
        <v>127</v>
      </c>
    </row>
    <row r="12" spans="1:16" ht="15" customHeight="1" x14ac:dyDescent="0.25">
      <c r="A12" s="9"/>
      <c r="B12" s="2" t="s">
        <v>7</v>
      </c>
      <c r="C12" s="154">
        <f>SUM(C10:C11)</f>
        <v>15415729.76</v>
      </c>
      <c r="D12" s="144">
        <f>SUM(D10:D11)</f>
        <v>532237.93999999994</v>
      </c>
      <c r="E12" s="76">
        <f>SUM(E10:E11)</f>
        <v>307237.94</v>
      </c>
      <c r="F12" s="82">
        <f>E12/D12</f>
        <v>0.57725674347830225</v>
      </c>
      <c r="G12" s="76">
        <f>SUM(G10:G11)</f>
        <v>307237.94</v>
      </c>
      <c r="H12" s="82">
        <f>G12/D12</f>
        <v>0.57725674347830225</v>
      </c>
      <c r="I12" s="76">
        <f>SUM(I10:I11)</f>
        <v>0</v>
      </c>
      <c r="J12" s="162">
        <f>I12/D12</f>
        <v>0</v>
      </c>
      <c r="K12" s="144">
        <f>SUM(K10:K11)</f>
        <v>0</v>
      </c>
      <c r="L12" s="82"/>
      <c r="M12" s="546" t="s">
        <v>127</v>
      </c>
      <c r="N12" s="514">
        <f>SUM(N10:N11)</f>
        <v>0</v>
      </c>
      <c r="O12" s="82"/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5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14">
        <f>SUM(K13:K14)</f>
        <v>0</v>
      </c>
      <c r="L15" s="471" t="s">
        <v>127</v>
      </c>
      <c r="M15" s="550" t="s">
        <v>127</v>
      </c>
      <c r="N15" s="514">
        <f>SUM(N13:N14)</f>
        <v>0</v>
      </c>
      <c r="O15" s="471" t="s">
        <v>127</v>
      </c>
      <c r="P15" s="55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64946335.630000003</v>
      </c>
      <c r="D16" s="146">
        <f t="shared" ref="D16:I16" si="2">+D9+D12+D15</f>
        <v>48421114.539999992</v>
      </c>
      <c r="E16" s="147">
        <f t="shared" si="2"/>
        <v>4762634.88</v>
      </c>
      <c r="F16" s="172">
        <f>E16/D16</f>
        <v>9.8358638070291729E-2</v>
      </c>
      <c r="G16" s="147">
        <f t="shared" si="2"/>
        <v>3943618.69</v>
      </c>
      <c r="H16" s="172">
        <f>G16/D16</f>
        <v>8.1444194902664468E-2</v>
      </c>
      <c r="I16" s="147">
        <f t="shared" si="2"/>
        <v>1106272.24</v>
      </c>
      <c r="J16" s="165">
        <f>I16/D16</f>
        <v>2.2846897484900399E-2</v>
      </c>
      <c r="K16" s="522">
        <f>+K9+K12+K15</f>
        <v>4128408.5</v>
      </c>
      <c r="L16" s="248">
        <v>6.3612688264407649E-2</v>
      </c>
      <c r="M16" s="531">
        <f>+G16/K16-1</f>
        <v>-4.4760543923887397E-2</v>
      </c>
      <c r="N16" s="522">
        <f>+N9+N12+N15</f>
        <v>1046932.03</v>
      </c>
      <c r="O16" s="248">
        <v>1.6131679037676015E-2</v>
      </c>
      <c r="P16" s="531">
        <f>+I16/N16-1</f>
        <v>5.6680097942938934E-2</v>
      </c>
    </row>
    <row r="17" spans="2:16" x14ac:dyDescent="0.25">
      <c r="P17" s="478"/>
    </row>
    <row r="23" spans="2:16" x14ac:dyDescent="0.25">
      <c r="H23" s="89" t="s">
        <v>146</v>
      </c>
    </row>
    <row r="25" spans="2:16" x14ac:dyDescent="0.25">
      <c r="B25" s="321"/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0"/>
  <sheetViews>
    <sheetView topLeftCell="B1" zoomScaleNormal="100" workbookViewId="0">
      <selection activeCell="F1" sqref="F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44140625" style="39"/>
    <col min="12" max="12" width="6.33203125" style="89" customWidth="1"/>
    <col min="13" max="13" width="8.109375" style="89" bestFit="1" customWidth="1"/>
    <col min="14" max="14" width="4.44140625" customWidth="1"/>
  </cols>
  <sheetData>
    <row r="1" spans="1:13" ht="13.8" x14ac:dyDescent="0.25">
      <c r="A1" s="7" t="s">
        <v>502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20" spans="5:5" x14ac:dyDescent="0.25">
      <c r="E20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92D050"/>
    <pageSetUpPr fitToPage="1"/>
  </sheetPr>
  <dimension ref="A1:P137"/>
  <sheetViews>
    <sheetView topLeftCell="C1" zoomScaleNormal="100" workbookViewId="0">
      <selection activeCell="E18" sqref="E1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503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1937048.91</v>
      </c>
      <c r="D5" s="195">
        <v>1937048.91</v>
      </c>
      <c r="E5" s="26">
        <v>138189.19</v>
      </c>
      <c r="F5" s="41">
        <f>E5/D5</f>
        <v>7.1340062342566249E-2</v>
      </c>
      <c r="G5" s="26">
        <v>138189.19</v>
      </c>
      <c r="H5" s="41">
        <f>G5/D5</f>
        <v>7.1340062342566249E-2</v>
      </c>
      <c r="I5" s="26">
        <v>138189.19</v>
      </c>
      <c r="J5" s="145">
        <f>I5/D5</f>
        <v>7.1340062342566249E-2</v>
      </c>
      <c r="K5" s="171">
        <v>129620.12</v>
      </c>
      <c r="L5" s="41">
        <v>8.0302355870197767E-2</v>
      </c>
      <c r="M5" s="201">
        <f>+G5/K5-1</f>
        <v>6.6109104049587364E-2</v>
      </c>
      <c r="N5" s="171">
        <v>129620.12</v>
      </c>
      <c r="O5" s="41">
        <v>8.0302355870197767E-2</v>
      </c>
      <c r="P5" s="201">
        <f>+I5/N5-1</f>
        <v>6.6109104049587364E-2</v>
      </c>
    </row>
    <row r="6" spans="1:16" ht="15" customHeight="1" x14ac:dyDescent="0.25">
      <c r="A6" s="20">
        <v>2</v>
      </c>
      <c r="B6" s="20" t="s">
        <v>1</v>
      </c>
      <c r="C6" s="153">
        <v>226815575.13999999</v>
      </c>
      <c r="D6" s="196">
        <v>220244259.40000001</v>
      </c>
      <c r="E6" s="28">
        <v>16310379.140000001</v>
      </c>
      <c r="F6" s="41">
        <f>E6/D6</f>
        <v>7.405586499477225E-2</v>
      </c>
      <c r="G6" s="28">
        <v>15791427.65</v>
      </c>
      <c r="H6" s="41">
        <f>G6/D6</f>
        <v>7.1699610664176974E-2</v>
      </c>
      <c r="I6" s="28">
        <v>79002.789999999994</v>
      </c>
      <c r="J6" s="145">
        <f>I6/D6</f>
        <v>3.5870533114108484E-4</v>
      </c>
      <c r="K6" s="30">
        <v>181859599.59999999</v>
      </c>
      <c r="L6" s="263">
        <v>0.82042534479029039</v>
      </c>
      <c r="M6" s="201">
        <f>+G6/K6-1</f>
        <v>-0.91316692830769874</v>
      </c>
      <c r="N6" s="30">
        <v>2182.4699999999998</v>
      </c>
      <c r="O6" s="263">
        <v>9.8458025101935011E-6</v>
      </c>
      <c r="P6" s="201">
        <f>+I6/N6-1</f>
        <v>35.198797692522696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30"/>
      <c r="L7" s="392" t="s">
        <v>127</v>
      </c>
      <c r="M7" s="203" t="s">
        <v>127</v>
      </c>
      <c r="N7" s="30"/>
      <c r="O7" s="392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62133668.689999998</v>
      </c>
      <c r="D8" s="197">
        <v>61815808.460000001</v>
      </c>
      <c r="E8" s="30">
        <v>899984.74</v>
      </c>
      <c r="F8" s="368">
        <f>E8/D8</f>
        <v>1.4559135638942025E-2</v>
      </c>
      <c r="G8" s="30">
        <v>899984.74</v>
      </c>
      <c r="H8" s="70">
        <f>G8/D8</f>
        <v>1.4559135638942025E-2</v>
      </c>
      <c r="I8" s="30">
        <v>500000</v>
      </c>
      <c r="J8" s="164">
        <f>I8/D8</f>
        <v>8.0885458340893782E-3</v>
      </c>
      <c r="K8" s="72">
        <v>565451.71</v>
      </c>
      <c r="L8" s="368">
        <v>9.4330892460488328E-3</v>
      </c>
      <c r="M8" s="476">
        <f>+G8/K8-1</f>
        <v>0.59162086537858394</v>
      </c>
      <c r="N8" s="30">
        <v>0</v>
      </c>
      <c r="O8" s="368">
        <v>0</v>
      </c>
      <c r="P8" s="476" t="s">
        <v>127</v>
      </c>
    </row>
    <row r="9" spans="1:16" ht="15" customHeight="1" x14ac:dyDescent="0.25">
      <c r="A9" s="9"/>
      <c r="B9" s="2" t="s">
        <v>4</v>
      </c>
      <c r="C9" s="154">
        <f>SUM(C5:C8)</f>
        <v>290886292.74000001</v>
      </c>
      <c r="D9" s="76">
        <f t="shared" ref="D9:I9" si="0">SUM(D5:D8)</f>
        <v>283997116.76999998</v>
      </c>
      <c r="E9" s="76">
        <f t="shared" si="0"/>
        <v>17348553.07</v>
      </c>
      <c r="F9" s="82">
        <f>E9/D9</f>
        <v>6.108707464114866E-2</v>
      </c>
      <c r="G9" s="76">
        <f>SUM(G5:G8)</f>
        <v>16829601.579999998</v>
      </c>
      <c r="H9" s="82">
        <f>G9/D9</f>
        <v>5.9259762110999682E-2</v>
      </c>
      <c r="I9" s="76">
        <f t="shared" si="0"/>
        <v>717191.98</v>
      </c>
      <c r="J9" s="162">
        <f>I9/D9</f>
        <v>2.5253495111389824E-3</v>
      </c>
      <c r="K9" s="514">
        <f>SUM(K5:K8)</f>
        <v>182554671.43000001</v>
      </c>
      <c r="L9" s="82">
        <v>0.64456251918135476</v>
      </c>
      <c r="M9" s="204">
        <f>+G9/K9-1</f>
        <v>-0.90781062216502495</v>
      </c>
      <c r="N9" s="514">
        <f>SUM(N5:N8)</f>
        <v>131802.59</v>
      </c>
      <c r="O9" s="82">
        <v>4.6536749117155824E-4</v>
      </c>
      <c r="P9" s="204">
        <f>+I9/N9-1</f>
        <v>4.4414103698569205</v>
      </c>
    </row>
    <row r="10" spans="1:16" ht="15" customHeight="1" x14ac:dyDescent="0.25">
      <c r="A10" s="19">
        <v>6</v>
      </c>
      <c r="B10" s="19" t="s">
        <v>5</v>
      </c>
      <c r="C10" s="168">
        <v>3615281.66</v>
      </c>
      <c r="D10" s="195">
        <v>2252142.19</v>
      </c>
      <c r="E10" s="171">
        <v>1641175</v>
      </c>
      <c r="F10" s="41">
        <f>E10/D10</f>
        <v>0.72871731069520085</v>
      </c>
      <c r="G10" s="128">
        <v>1636175</v>
      </c>
      <c r="H10" s="41">
        <f>G10/D10</f>
        <v>0.72649720220373837</v>
      </c>
      <c r="I10" s="49">
        <v>0</v>
      </c>
      <c r="J10" s="145">
        <f>I10/D10</f>
        <v>0</v>
      </c>
      <c r="K10" s="128">
        <v>2215000</v>
      </c>
      <c r="L10" s="41">
        <v>0.74851153075254551</v>
      </c>
      <c r="M10" s="201">
        <f>+G10/K10-1</f>
        <v>-0.26132054176072239</v>
      </c>
      <c r="N10" s="49">
        <v>0</v>
      </c>
      <c r="O10" s="41">
        <v>0</v>
      </c>
      <c r="P10" s="476" t="s">
        <v>127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1" t="s">
        <v>127</v>
      </c>
      <c r="G11" s="129"/>
      <c r="H11" s="41" t="s">
        <v>127</v>
      </c>
      <c r="I11" s="129"/>
      <c r="J11" s="145" t="s">
        <v>127</v>
      </c>
      <c r="K11" s="129"/>
      <c r="L11" s="41"/>
      <c r="M11" s="201" t="s">
        <v>127</v>
      </c>
      <c r="N11" s="129"/>
      <c r="O11" s="477"/>
      <c r="P11" s="476" t="s">
        <v>127</v>
      </c>
    </row>
    <row r="12" spans="1:16" ht="15" customHeight="1" x14ac:dyDescent="0.25">
      <c r="A12" s="9"/>
      <c r="B12" s="2" t="s">
        <v>7</v>
      </c>
      <c r="C12" s="154">
        <f>SUM(C10:C11)</f>
        <v>3615281.66</v>
      </c>
      <c r="D12" s="144">
        <f t="shared" ref="D12:I12" si="1">SUM(D10:D11)</f>
        <v>2252142.19</v>
      </c>
      <c r="E12" s="76">
        <f t="shared" si="1"/>
        <v>1641175</v>
      </c>
      <c r="F12" s="82">
        <f>E12/D12</f>
        <v>0.72871731069520085</v>
      </c>
      <c r="G12" s="76">
        <f>SUM(G10:G11)</f>
        <v>1636175</v>
      </c>
      <c r="H12" s="82">
        <f>G12/D12</f>
        <v>0.72649720220373837</v>
      </c>
      <c r="I12" s="76">
        <f t="shared" si="1"/>
        <v>0</v>
      </c>
      <c r="J12" s="162">
        <f>I12/D12</f>
        <v>0</v>
      </c>
      <c r="K12" s="144">
        <f>SUM(K10:K11)</f>
        <v>2215000</v>
      </c>
      <c r="L12" s="82">
        <v>0.74851153075254551</v>
      </c>
      <c r="M12" s="546">
        <f>+G12/K12-1</f>
        <v>-0.26132054176072239</v>
      </c>
      <c r="N12" s="51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5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14">
        <f>SUM(K13:K14)</f>
        <v>0</v>
      </c>
      <c r="L15" s="471" t="s">
        <v>127</v>
      </c>
      <c r="M15" s="550" t="s">
        <v>127</v>
      </c>
      <c r="N15" s="514">
        <f>SUM(N13:N14)</f>
        <v>0</v>
      </c>
      <c r="O15" s="471" t="s">
        <v>127</v>
      </c>
      <c r="P15" s="550" t="s">
        <v>127</v>
      </c>
    </row>
    <row r="16" spans="1:16" s="6" customFormat="1" ht="24" customHeight="1" thickBot="1" x14ac:dyDescent="0.3">
      <c r="A16" s="5"/>
      <c r="B16" s="4" t="s">
        <v>11</v>
      </c>
      <c r="C16" s="155">
        <f>+C9+C12+C15</f>
        <v>294501574.40000004</v>
      </c>
      <c r="D16" s="146">
        <f t="shared" ref="D16:I16" si="3">+D9+D12+D15</f>
        <v>286249258.95999998</v>
      </c>
      <c r="E16" s="147">
        <f t="shared" si="3"/>
        <v>18989728.07</v>
      </c>
      <c r="F16" s="172">
        <f>E16/D16</f>
        <v>6.6339833119545624E-2</v>
      </c>
      <c r="G16" s="147">
        <f t="shared" si="3"/>
        <v>18465776.579999998</v>
      </c>
      <c r="H16" s="172">
        <f>G16/D16</f>
        <v>6.4509430162683415E-2</v>
      </c>
      <c r="I16" s="147">
        <f t="shared" si="3"/>
        <v>717191.98</v>
      </c>
      <c r="J16" s="165">
        <f>I16/D16</f>
        <v>2.5054806520921659E-3</v>
      </c>
      <c r="K16" s="522">
        <f>+K9+K12+K15</f>
        <v>184769671.43000001</v>
      </c>
      <c r="L16" s="248">
        <v>0.64563738334065635</v>
      </c>
      <c r="M16" s="531">
        <f>+G16/K16-1</f>
        <v>-0.90006056493424158</v>
      </c>
      <c r="N16" s="522">
        <f>+N9+N12+N15</f>
        <v>131802.59</v>
      </c>
      <c r="O16" s="248">
        <v>0</v>
      </c>
      <c r="P16" s="531">
        <f>+I16/N16-1</f>
        <v>4.4414103698569205</v>
      </c>
    </row>
    <row r="17" spans="2:16" x14ac:dyDescent="0.25">
      <c r="P17" s="478"/>
    </row>
    <row r="25" spans="2:16" x14ac:dyDescent="0.25">
      <c r="B25" s="321"/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37"/>
  <sheetViews>
    <sheetView zoomScaleNormal="100" workbookViewId="0">
      <selection activeCell="A8" sqref="A8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" style="89" bestFit="1" customWidth="1"/>
  </cols>
  <sheetData>
    <row r="1" spans="1:15" ht="13.8" x14ac:dyDescent="0.25">
      <c r="A1" s="7" t="s">
        <v>513</v>
      </c>
    </row>
    <row r="2" spans="1:15" x14ac:dyDescent="0.25"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ht="15" customHeight="1" x14ac:dyDescent="0.25">
      <c r="D13"/>
      <c r="E13"/>
      <c r="F13"/>
      <c r="G13"/>
      <c r="H13"/>
      <c r="I13"/>
      <c r="J13"/>
      <c r="K13"/>
      <c r="L13"/>
      <c r="M13"/>
    </row>
    <row r="14" spans="1:15" ht="15" customHeight="1" x14ac:dyDescent="0.25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x14ac:dyDescent="0.25">
      <c r="D17"/>
      <c r="E17"/>
      <c r="F17"/>
      <c r="G17"/>
      <c r="H17"/>
      <c r="I17"/>
      <c r="J17"/>
      <c r="K17"/>
      <c r="L17"/>
      <c r="M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s="89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D1" zoomScaleNormal="100" workbookViewId="0">
      <selection activeCell="M26" sqref="M2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504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613704.25</v>
      </c>
      <c r="D5" s="195">
        <v>613704.25</v>
      </c>
      <c r="E5" s="26">
        <v>7538.74</v>
      </c>
      <c r="F5" s="41">
        <f>E5/D5</f>
        <v>1.2283995100245762E-2</v>
      </c>
      <c r="G5" s="26">
        <v>7538.74</v>
      </c>
      <c r="H5" s="41">
        <f>G5/D5</f>
        <v>1.2283995100245762E-2</v>
      </c>
      <c r="I5" s="26">
        <v>7538.74</v>
      </c>
      <c r="J5" s="145">
        <f>I5/D5</f>
        <v>1.2283995100245762E-2</v>
      </c>
      <c r="K5" s="26">
        <v>47254.92</v>
      </c>
      <c r="L5" s="41">
        <v>8.004863062063923E-2</v>
      </c>
      <c r="M5" s="201">
        <f>G5/K5-1</f>
        <v>-0.84046655882604393</v>
      </c>
      <c r="N5" s="26">
        <v>47254.92</v>
      </c>
      <c r="O5" s="41">
        <v>8.004863062063923E-2</v>
      </c>
      <c r="P5" s="201">
        <f>I5/N5-1</f>
        <v>-0.84046655882604393</v>
      </c>
    </row>
    <row r="6" spans="1:16" ht="15" customHeight="1" x14ac:dyDescent="0.25">
      <c r="A6" s="20">
        <v>2</v>
      </c>
      <c r="B6" s="20" t="s">
        <v>1</v>
      </c>
      <c r="C6" s="153">
        <v>3920062.54</v>
      </c>
      <c r="D6" s="196">
        <v>3670062.54</v>
      </c>
      <c r="E6" s="28">
        <v>2627529</v>
      </c>
      <c r="F6" s="41">
        <f>E6/D6</f>
        <v>0.7159357562337344</v>
      </c>
      <c r="G6" s="28">
        <v>2627529</v>
      </c>
      <c r="H6" s="41">
        <f>G6/D6</f>
        <v>0.7159357562337344</v>
      </c>
      <c r="I6" s="28">
        <v>0</v>
      </c>
      <c r="J6" s="145">
        <f>I6/D6</f>
        <v>0</v>
      </c>
      <c r="K6" s="28">
        <v>2847356.07</v>
      </c>
      <c r="L6" s="263">
        <v>0.68331854178888518</v>
      </c>
      <c r="M6" s="201">
        <f>G6/K6-1</f>
        <v>-7.7203926939843459E-2</v>
      </c>
      <c r="N6" s="28">
        <v>0</v>
      </c>
      <c r="O6" s="263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 t="s">
        <v>127</v>
      </c>
      <c r="N7" s="28"/>
      <c r="O7" s="392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50</v>
      </c>
      <c r="D8" s="197">
        <v>50</v>
      </c>
      <c r="E8" s="30">
        <v>0</v>
      </c>
      <c r="F8" s="368">
        <f>E8/D8</f>
        <v>0</v>
      </c>
      <c r="G8" s="30">
        <v>0</v>
      </c>
      <c r="H8" s="70">
        <f>G8/D8</f>
        <v>0</v>
      </c>
      <c r="I8" s="30">
        <v>0</v>
      </c>
      <c r="J8" s="164">
        <f>I8/D8</f>
        <v>0</v>
      </c>
      <c r="K8" s="30">
        <v>0</v>
      </c>
      <c r="L8" s="368">
        <v>0</v>
      </c>
      <c r="M8" s="201" t="s">
        <v>127</v>
      </c>
      <c r="N8" s="171">
        <v>0</v>
      </c>
      <c r="O8" s="368">
        <v>0</v>
      </c>
      <c r="P8" s="201" t="s">
        <v>127</v>
      </c>
    </row>
    <row r="9" spans="1:16" ht="15" customHeight="1" x14ac:dyDescent="0.25">
      <c r="A9" s="9"/>
      <c r="B9" s="2" t="s">
        <v>4</v>
      </c>
      <c r="C9" s="154">
        <f>SUM(C5:C8)</f>
        <v>4533816.79</v>
      </c>
      <c r="D9" s="76">
        <f t="shared" ref="D9:I9" si="0">SUM(D5:D8)</f>
        <v>4283816.79</v>
      </c>
      <c r="E9" s="76">
        <f t="shared" si="0"/>
        <v>2635067.7400000002</v>
      </c>
      <c r="F9" s="82">
        <f>E9/D9</f>
        <v>0.61512148375514453</v>
      </c>
      <c r="G9" s="76">
        <f t="shared" si="0"/>
        <v>2635067.7400000002</v>
      </c>
      <c r="H9" s="82">
        <f>G9/D9</f>
        <v>0.61512148375514453</v>
      </c>
      <c r="I9" s="76">
        <f t="shared" si="0"/>
        <v>7538.74</v>
      </c>
      <c r="J9" s="162">
        <f>I9/D9</f>
        <v>1.7598184912104983E-3</v>
      </c>
      <c r="K9" s="514">
        <f>SUM(K5:K8)</f>
        <v>2894610.9899999998</v>
      </c>
      <c r="L9" s="82">
        <v>0.60845279867139923</v>
      </c>
      <c r="M9" s="204">
        <f>G9/K9-1</f>
        <v>-8.966429371568152E-2</v>
      </c>
      <c r="N9" s="514">
        <f>SUM(N5:N8)</f>
        <v>47254.92</v>
      </c>
      <c r="O9" s="82">
        <v>9.9330750917217651E-3</v>
      </c>
      <c r="P9" s="204">
        <f>I9/N9-1</f>
        <v>-0.84046655882604393</v>
      </c>
    </row>
    <row r="10" spans="1:16" ht="15" customHeight="1" x14ac:dyDescent="0.25">
      <c r="A10" s="19">
        <v>6</v>
      </c>
      <c r="B10" s="19" t="s">
        <v>5</v>
      </c>
      <c r="C10" s="168" t="s">
        <v>127</v>
      </c>
      <c r="D10" s="195"/>
      <c r="E10" s="171"/>
      <c r="F10" s="41" t="s">
        <v>127</v>
      </c>
      <c r="G10" s="128"/>
      <c r="H10" s="41" t="s">
        <v>127</v>
      </c>
      <c r="I10" s="49"/>
      <c r="J10" s="145" t="s">
        <v>127</v>
      </c>
      <c r="K10" s="128"/>
      <c r="L10" s="41" t="s">
        <v>127</v>
      </c>
      <c r="M10" s="201" t="s">
        <v>127</v>
      </c>
      <c r="N10" s="49"/>
      <c r="O10" s="41" t="s">
        <v>127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77" t="s">
        <v>127</v>
      </c>
      <c r="M11" s="506" t="s">
        <v>127</v>
      </c>
      <c r="N11" s="129"/>
      <c r="O11" s="477" t="s">
        <v>127</v>
      </c>
      <c r="P11" s="464" t="s">
        <v>127</v>
      </c>
    </row>
    <row r="12" spans="1:16" ht="15" customHeight="1" x14ac:dyDescent="0.25">
      <c r="A12" s="9"/>
      <c r="B12" s="2" t="s">
        <v>7</v>
      </c>
      <c r="C12" s="154">
        <f>SUM(C10:C11)</f>
        <v>0</v>
      </c>
      <c r="D12" s="144">
        <f t="shared" ref="D12:I12" si="1">SUM(D10:D11)</f>
        <v>0</v>
      </c>
      <c r="E12" s="76">
        <f t="shared" si="1"/>
        <v>0</v>
      </c>
      <c r="F12" s="82" t="s">
        <v>127</v>
      </c>
      <c r="G12" s="76">
        <f t="shared" si="1"/>
        <v>0</v>
      </c>
      <c r="H12" s="82" t="s">
        <v>127</v>
      </c>
      <c r="I12" s="76">
        <f t="shared" si="1"/>
        <v>0</v>
      </c>
      <c r="J12" s="162" t="s">
        <v>127</v>
      </c>
      <c r="K12" s="144">
        <f>SUM(K10:K11)</f>
        <v>0</v>
      </c>
      <c r="L12" s="82" t="s">
        <v>127</v>
      </c>
      <c r="M12" s="546" t="s">
        <v>127</v>
      </c>
      <c r="N12" s="514">
        <f>SUM(N10:N11)</f>
        <v>0</v>
      </c>
      <c r="O12" s="82" t="s">
        <v>127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5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14">
        <f>SUM(K13:K14)</f>
        <v>0</v>
      </c>
      <c r="L15" s="471" t="s">
        <v>127</v>
      </c>
      <c r="M15" s="550" t="s">
        <v>127</v>
      </c>
      <c r="N15" s="514">
        <f>SUM(N13:N14)</f>
        <v>0</v>
      </c>
      <c r="O15" s="471" t="s">
        <v>127</v>
      </c>
      <c r="P15" s="550" t="s">
        <v>127</v>
      </c>
    </row>
    <row r="16" spans="1:16" s="6" customFormat="1" ht="24" customHeight="1" thickBot="1" x14ac:dyDescent="0.3">
      <c r="A16" s="5"/>
      <c r="B16" s="4" t="s">
        <v>11</v>
      </c>
      <c r="C16" s="155">
        <f>+C9+C12+C15</f>
        <v>4533816.79</v>
      </c>
      <c r="D16" s="146">
        <f t="shared" ref="D16:I16" si="3">+D9+D12+D15</f>
        <v>4283816.79</v>
      </c>
      <c r="E16" s="147">
        <f t="shared" si="3"/>
        <v>2635067.7400000002</v>
      </c>
      <c r="F16" s="172">
        <f>E16/D16</f>
        <v>0.61512148375514453</v>
      </c>
      <c r="G16" s="147">
        <f t="shared" si="3"/>
        <v>2635067.7400000002</v>
      </c>
      <c r="H16" s="172">
        <f>G16/D16</f>
        <v>0.61512148375514453</v>
      </c>
      <c r="I16" s="147">
        <f t="shared" si="3"/>
        <v>7538.74</v>
      </c>
      <c r="J16" s="165">
        <f>I16/D16</f>
        <v>1.7598184912104983E-3</v>
      </c>
      <c r="K16" s="522">
        <f>+K9+K12+K15</f>
        <v>2894610.9899999998</v>
      </c>
      <c r="L16" s="248">
        <v>0.60845279867139923</v>
      </c>
      <c r="M16" s="531">
        <f>G16/K16-1</f>
        <v>-8.966429371568152E-2</v>
      </c>
      <c r="N16" s="522">
        <f>+N9+N12+N15</f>
        <v>47254.92</v>
      </c>
      <c r="O16" s="248">
        <v>9.9330750917217651E-3</v>
      </c>
      <c r="P16" s="531">
        <f>I16/N16-1</f>
        <v>-0.84046655882604393</v>
      </c>
    </row>
    <row r="17" spans="2:16" x14ac:dyDescent="0.25">
      <c r="P17" s="478"/>
    </row>
    <row r="25" spans="2:16" x14ac:dyDescent="0.25">
      <c r="B25" s="321"/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36"/>
  <sheetViews>
    <sheetView topLeftCell="C5" zoomScale="115" zoomScaleNormal="115" workbookViewId="0">
      <selection activeCell="O13" sqref="O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92" customWidth="1"/>
    <col min="5" max="5" width="11.109375" bestFit="1" customWidth="1"/>
    <col min="6" max="6" width="7.6640625" customWidth="1"/>
    <col min="7" max="7" width="10.88671875" bestFit="1" customWidth="1"/>
    <col min="8" max="8" width="7.6640625" customWidth="1"/>
    <col min="9" max="9" width="6.33203125" customWidth="1"/>
    <col min="10" max="10" width="11.6640625" customWidth="1"/>
    <col min="11" max="11" width="6.33203125" style="89" customWidth="1"/>
    <col min="12" max="12" width="10.88671875" customWidth="1"/>
    <col min="13" max="13" width="6.33203125" style="89" customWidth="1"/>
    <col min="14" max="14" width="7.109375" customWidth="1"/>
    <col min="15" max="15" width="4.44140625" customWidth="1"/>
  </cols>
  <sheetData>
    <row r="1" spans="1:13" ht="13.8" x14ac:dyDescent="0.25">
      <c r="A1" s="7" t="s">
        <v>41</v>
      </c>
    </row>
    <row r="2" spans="1:13" x14ac:dyDescent="0.25">
      <c r="A2" s="8" t="s">
        <v>20</v>
      </c>
      <c r="D2"/>
      <c r="K2"/>
      <c r="M2"/>
    </row>
    <row r="3" spans="1:13" x14ac:dyDescent="0.25">
      <c r="D3"/>
      <c r="K3"/>
      <c r="M3"/>
    </row>
    <row r="4" spans="1:13" ht="30" customHeight="1" x14ac:dyDescent="0.25">
      <c r="D4"/>
      <c r="K4"/>
      <c r="M4"/>
    </row>
    <row r="5" spans="1:13" ht="15" customHeight="1" x14ac:dyDescent="0.25">
      <c r="D5"/>
      <c r="K5"/>
      <c r="M5"/>
    </row>
    <row r="6" spans="1:13" ht="15" customHeight="1" x14ac:dyDescent="0.25">
      <c r="D6"/>
      <c r="K6"/>
      <c r="M6"/>
    </row>
    <row r="7" spans="1:13" ht="15" customHeight="1" x14ac:dyDescent="0.25">
      <c r="D7"/>
      <c r="K7"/>
      <c r="M7"/>
    </row>
    <row r="8" spans="1:13" ht="15" customHeight="1" x14ac:dyDescent="0.25">
      <c r="D8"/>
      <c r="K8"/>
      <c r="M8"/>
    </row>
    <row r="9" spans="1:13" ht="15" customHeight="1" x14ac:dyDescent="0.25">
      <c r="D9"/>
      <c r="K9"/>
      <c r="M9"/>
    </row>
    <row r="10" spans="1:13" ht="15" customHeight="1" x14ac:dyDescent="0.25">
      <c r="D10"/>
      <c r="K10"/>
      <c r="M10"/>
    </row>
    <row r="11" spans="1:13" ht="15" customHeight="1" x14ac:dyDescent="0.25">
      <c r="D11"/>
      <c r="K11"/>
      <c r="M11"/>
    </row>
    <row r="12" spans="1:13" ht="15" customHeight="1" x14ac:dyDescent="0.25">
      <c r="D12"/>
      <c r="K12"/>
      <c r="M12"/>
    </row>
    <row r="13" spans="1:13" ht="15" customHeight="1" x14ac:dyDescent="0.25">
      <c r="D13"/>
      <c r="K13"/>
      <c r="M13"/>
    </row>
    <row r="14" spans="1:13" ht="15" customHeight="1" x14ac:dyDescent="0.25">
      <c r="D14"/>
      <c r="K14"/>
      <c r="M14"/>
    </row>
    <row r="15" spans="1:13" ht="15" customHeight="1" x14ac:dyDescent="0.25">
      <c r="D15"/>
      <c r="K15"/>
      <c r="M15"/>
    </row>
    <row r="16" spans="1:13" ht="15" customHeight="1" x14ac:dyDescent="0.25">
      <c r="D16"/>
      <c r="K16"/>
      <c r="M16"/>
    </row>
    <row r="17" spans="1:16" ht="15" customHeight="1" x14ac:dyDescent="0.25">
      <c r="D17"/>
      <c r="K17"/>
      <c r="M17"/>
    </row>
    <row r="18" spans="1:16" s="6" customFormat="1" ht="19.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D19"/>
      <c r="K19"/>
      <c r="M19"/>
    </row>
    <row r="20" spans="1:16" x14ac:dyDescent="0.25">
      <c r="D20"/>
      <c r="K20"/>
      <c r="M20"/>
    </row>
    <row r="21" spans="1:16" s="424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24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24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24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24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24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24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24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24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D30"/>
      <c r="K30"/>
      <c r="M30"/>
    </row>
    <row r="31" spans="1:16" x14ac:dyDescent="0.25">
      <c r="D31"/>
      <c r="K31"/>
      <c r="M31"/>
    </row>
    <row r="32" spans="1:16" x14ac:dyDescent="0.25">
      <c r="D32"/>
      <c r="K32"/>
      <c r="M32"/>
    </row>
    <row r="33" spans="4:13" x14ac:dyDescent="0.25">
      <c r="D33"/>
      <c r="K33"/>
      <c r="M33"/>
    </row>
    <row r="34" spans="4:13" x14ac:dyDescent="0.25">
      <c r="D34"/>
      <c r="K34"/>
      <c r="M34"/>
    </row>
    <row r="35" spans="4:13" x14ac:dyDescent="0.25">
      <c r="D35"/>
      <c r="K35"/>
      <c r="M35"/>
    </row>
    <row r="36" spans="4:13" x14ac:dyDescent="0.25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M31"/>
  <sheetViews>
    <sheetView topLeftCell="B1" zoomScaleNormal="100" workbookViewId="0">
      <selection activeCell="M25" sqref="M25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8.109375" style="39" customWidth="1"/>
    <col min="12" max="12" width="6.33203125" style="89" customWidth="1"/>
    <col min="13" max="13" width="8" style="89" bestFit="1" customWidth="1"/>
  </cols>
  <sheetData>
    <row r="3" spans="1:13" ht="13.8" x14ac:dyDescent="0.25">
      <c r="A3" s="7" t="s">
        <v>514</v>
      </c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24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K23" sqref="K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505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4812343.55</v>
      </c>
      <c r="D5" s="195">
        <v>4812343.55</v>
      </c>
      <c r="E5" s="26">
        <v>339587.18</v>
      </c>
      <c r="F5" s="41">
        <f>E5/D5</f>
        <v>7.0565863902214546E-2</v>
      </c>
      <c r="G5" s="26">
        <v>339587.18</v>
      </c>
      <c r="H5" s="41">
        <f>G5/D5</f>
        <v>7.0565863902214546E-2</v>
      </c>
      <c r="I5" s="26">
        <v>339587.18</v>
      </c>
      <c r="J5" s="145">
        <f>I5/D5</f>
        <v>7.0565863902214546E-2</v>
      </c>
      <c r="K5" s="26">
        <v>348943.38</v>
      </c>
      <c r="L5" s="41">
        <v>8.0195401301839095E-2</v>
      </c>
      <c r="M5" s="201">
        <f>G5/K5-1</f>
        <v>-2.6812945985678294E-2</v>
      </c>
      <c r="N5" s="26">
        <v>348943.38</v>
      </c>
      <c r="O5" s="41">
        <v>8.0195401301839095E-2</v>
      </c>
      <c r="P5" s="201">
        <f>I5/N5-1</f>
        <v>-2.6812945985678294E-2</v>
      </c>
    </row>
    <row r="6" spans="1:16" ht="15" customHeight="1" x14ac:dyDescent="0.25">
      <c r="A6" s="20">
        <v>2</v>
      </c>
      <c r="B6" s="20" t="s">
        <v>1</v>
      </c>
      <c r="C6" s="153">
        <v>26410490.969999999</v>
      </c>
      <c r="D6" s="196">
        <v>34969860.130000003</v>
      </c>
      <c r="E6" s="28">
        <v>16362004.15</v>
      </c>
      <c r="F6" s="41">
        <f>E6/D6</f>
        <v>0.46788875017442055</v>
      </c>
      <c r="G6" s="28">
        <v>16046610.27</v>
      </c>
      <c r="H6" s="41">
        <f>G6/D6</f>
        <v>0.45886972982868485</v>
      </c>
      <c r="I6" s="28">
        <v>1316.17</v>
      </c>
      <c r="J6" s="145">
        <f>I6/D6</f>
        <v>3.763726806762038E-5</v>
      </c>
      <c r="K6" s="28">
        <v>16096610.039999999</v>
      </c>
      <c r="L6" s="263">
        <v>0.60970421572517575</v>
      </c>
      <c r="M6" s="201">
        <f>G6/K6-1</f>
        <v>-3.1062298133427424E-3</v>
      </c>
      <c r="N6" s="28">
        <v>0</v>
      </c>
      <c r="O6" s="263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/>
      <c r="N7" s="28"/>
      <c r="O7" s="392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147270971.72</v>
      </c>
      <c r="D8" s="197">
        <v>171055594.94</v>
      </c>
      <c r="E8" s="30">
        <v>3515750</v>
      </c>
      <c r="F8" s="368">
        <f>E8/D8</f>
        <v>2.0553259314512313E-2</v>
      </c>
      <c r="G8" s="30">
        <v>3515750</v>
      </c>
      <c r="H8" s="70">
        <f>G8/D8</f>
        <v>2.0553259314512313E-2</v>
      </c>
      <c r="I8" s="30">
        <v>0</v>
      </c>
      <c r="J8" s="164">
        <f>I8/D8</f>
        <v>0</v>
      </c>
      <c r="K8" s="30">
        <v>0</v>
      </c>
      <c r="L8" s="368">
        <v>0</v>
      </c>
      <c r="M8" s="476" t="s">
        <v>127</v>
      </c>
      <c r="N8" s="30">
        <v>0</v>
      </c>
      <c r="O8" s="368">
        <v>0</v>
      </c>
      <c r="P8" s="201" t="s">
        <v>127</v>
      </c>
    </row>
    <row r="9" spans="1:16" ht="15" customHeight="1" x14ac:dyDescent="0.25">
      <c r="A9" s="9"/>
      <c r="B9" s="2" t="s">
        <v>4</v>
      </c>
      <c r="C9" s="154">
        <f>SUM(C5:C8)</f>
        <v>178493806.24000001</v>
      </c>
      <c r="D9" s="76">
        <f>SUM(D5:D8)</f>
        <v>210837798.62</v>
      </c>
      <c r="E9" s="76">
        <f>SUM(E5:E8)</f>
        <v>20217341.329999998</v>
      </c>
      <c r="F9" s="82">
        <f>E9/D9</f>
        <v>9.5890497160987659E-2</v>
      </c>
      <c r="G9" s="76">
        <f>SUM(G5:G8)</f>
        <v>19901947.449999999</v>
      </c>
      <c r="H9" s="82">
        <f>G9/D9</f>
        <v>9.4394589491374567E-2</v>
      </c>
      <c r="I9" s="76">
        <f>SUM(I5:I8)</f>
        <v>340903.35</v>
      </c>
      <c r="J9" s="162">
        <f>I9/D9</f>
        <v>1.6168986407149007E-3</v>
      </c>
      <c r="K9" s="514">
        <f>SUM(K5:K8)</f>
        <v>16445553.42</v>
      </c>
      <c r="L9" s="82">
        <v>0.44467173972107638</v>
      </c>
      <c r="M9" s="204">
        <f>G9/K9-1</f>
        <v>0.2101719499324699</v>
      </c>
      <c r="N9" s="514">
        <f>SUM(N5:N8)</f>
        <v>348943.38</v>
      </c>
      <c r="O9" s="82">
        <v>9.4350889803471658E-3</v>
      </c>
      <c r="P9" s="204">
        <f>I9/N9-1</f>
        <v>-2.3041073311091398E-2</v>
      </c>
    </row>
    <row r="10" spans="1:16" ht="15" customHeight="1" x14ac:dyDescent="0.25">
      <c r="A10" s="19">
        <v>6</v>
      </c>
      <c r="B10" s="19" t="s">
        <v>5</v>
      </c>
      <c r="C10" s="168">
        <v>9054751.0500000007</v>
      </c>
      <c r="D10" s="195">
        <v>9968001.5899999999</v>
      </c>
      <c r="E10" s="171">
        <v>5269251.46</v>
      </c>
      <c r="F10" s="41">
        <f>E10/D10</f>
        <v>0.5286166351825391</v>
      </c>
      <c r="G10" s="128">
        <v>5269251.46</v>
      </c>
      <c r="H10" s="41">
        <f>G10/D10</f>
        <v>0.5286166351825391</v>
      </c>
      <c r="I10" s="49">
        <v>0</v>
      </c>
      <c r="J10" s="145">
        <f>I10/D10</f>
        <v>0</v>
      </c>
      <c r="K10" s="128">
        <v>940084.66</v>
      </c>
      <c r="L10" s="41">
        <v>4.2858120741884366E-2</v>
      </c>
      <c r="M10" s="201">
        <f>G10/K10-1</f>
        <v>4.6050818444372865</v>
      </c>
      <c r="N10" s="49">
        <v>0</v>
      </c>
      <c r="O10" s="41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77" t="s">
        <v>127</v>
      </c>
      <c r="M11" s="506" t="s">
        <v>127</v>
      </c>
      <c r="N11" s="129"/>
      <c r="O11" s="477" t="s">
        <v>127</v>
      </c>
      <c r="P11" s="464" t="s">
        <v>127</v>
      </c>
    </row>
    <row r="12" spans="1:16" ht="15" customHeight="1" x14ac:dyDescent="0.25">
      <c r="A12" s="9"/>
      <c r="B12" s="2" t="s">
        <v>7</v>
      </c>
      <c r="C12" s="154">
        <f>SUM(C10:C11)</f>
        <v>9054751.0500000007</v>
      </c>
      <c r="D12" s="144">
        <f t="shared" ref="D12:I12" si="0">SUM(D10:D11)</f>
        <v>9968001.5899999999</v>
      </c>
      <c r="E12" s="76">
        <f t="shared" si="0"/>
        <v>5269251.46</v>
      </c>
      <c r="F12" s="82">
        <f>E12/D12</f>
        <v>0.5286166351825391</v>
      </c>
      <c r="G12" s="76">
        <f t="shared" si="0"/>
        <v>5269251.46</v>
      </c>
      <c r="H12" s="82">
        <f>G12/D12</f>
        <v>0.5286166351825391</v>
      </c>
      <c r="I12" s="76">
        <f t="shared" si="0"/>
        <v>0</v>
      </c>
      <c r="J12" s="162">
        <f>I12/D12</f>
        <v>0</v>
      </c>
      <c r="K12" s="144">
        <f>SUM(K10:K11)</f>
        <v>940084.66</v>
      </c>
      <c r="L12" s="82">
        <v>4.2858120741884366E-2</v>
      </c>
      <c r="M12" s="546">
        <f>G12/K12-1</f>
        <v>4.6050818444372865</v>
      </c>
      <c r="N12" s="51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5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14">
        <v>0</v>
      </c>
      <c r="L15" s="471" t="s">
        <v>127</v>
      </c>
      <c r="M15" s="550" t="s">
        <v>127</v>
      </c>
      <c r="N15" s="514">
        <f>SUM(N13:N14)</f>
        <v>0</v>
      </c>
      <c r="O15" s="471" t="s">
        <v>127</v>
      </c>
      <c r="P15" s="550" t="s">
        <v>127</v>
      </c>
    </row>
    <row r="16" spans="1:16" s="6" customFormat="1" ht="24" customHeight="1" thickBot="1" x14ac:dyDescent="0.3">
      <c r="A16" s="5"/>
      <c r="B16" s="4" t="s">
        <v>11</v>
      </c>
      <c r="C16" s="155">
        <f>+C9+C12+C15</f>
        <v>187548557.29000002</v>
      </c>
      <c r="D16" s="146">
        <f t="shared" ref="D16:I16" si="2">+D9+D12+D15</f>
        <v>220805800.21000001</v>
      </c>
      <c r="E16" s="147">
        <f t="shared" si="2"/>
        <v>25486592.789999999</v>
      </c>
      <c r="F16" s="172">
        <f>E16/D16</f>
        <v>0.11542537725802796</v>
      </c>
      <c r="G16" s="147">
        <f t="shared" si="2"/>
        <v>25171198.91</v>
      </c>
      <c r="H16" s="172">
        <f>G16/D16</f>
        <v>0.11399700046855939</v>
      </c>
      <c r="I16" s="147">
        <f t="shared" si="2"/>
        <v>340903.35</v>
      </c>
      <c r="J16" s="165">
        <f>I16/D16</f>
        <v>1.5439057745574606E-3</v>
      </c>
      <c r="K16" s="522">
        <f>SUM(K9,K12,K15)</f>
        <v>17385638.079999998</v>
      </c>
      <c r="L16" s="248">
        <v>0.29507999501581755</v>
      </c>
      <c r="M16" s="531">
        <f>G16/K16-1</f>
        <v>0.44781565072128782</v>
      </c>
      <c r="N16" s="522">
        <f>+N9+N12+N15</f>
        <v>348943.38</v>
      </c>
      <c r="O16" s="248">
        <v>5.9224867305648268E-3</v>
      </c>
      <c r="P16" s="531">
        <f>I16/N16-1</f>
        <v>-2.3041073311091398E-2</v>
      </c>
    </row>
    <row r="17" spans="2:16" x14ac:dyDescent="0.25">
      <c r="P17" s="478"/>
    </row>
    <row r="25" spans="2:16" x14ac:dyDescent="0.25">
      <c r="B25" s="321"/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
Execució Pressupostària a 
gener
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37"/>
  <sheetViews>
    <sheetView zoomScaleNormal="100" workbookViewId="0">
      <selection activeCell="G2" sqref="G2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88671875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8.109375" style="39" customWidth="1"/>
    <col min="12" max="12" width="6.33203125" style="89" customWidth="1"/>
    <col min="13" max="13" width="8" style="89" bestFit="1" customWidth="1"/>
  </cols>
  <sheetData>
    <row r="2" spans="1:13" ht="13.8" x14ac:dyDescent="0.25">
      <c r="A2" s="7" t="s">
        <v>515</v>
      </c>
    </row>
    <row r="3" spans="1:13" ht="13.8" x14ac:dyDescent="0.25">
      <c r="A3" s="7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24" customHeight="1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  <row r="32" spans="4:13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136"/>
  <sheetViews>
    <sheetView zoomScaleNormal="100" workbookViewId="0">
      <selection activeCell="A21" sqref="A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5.5546875" customWidth="1"/>
  </cols>
  <sheetData>
    <row r="1" spans="1:16" ht="14.4" thickBot="1" x14ac:dyDescent="0.3">
      <c r="A1" s="7" t="s">
        <v>506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68">
        <v>12091779.17</v>
      </c>
      <c r="D5" s="195">
        <v>12124441.77</v>
      </c>
      <c r="E5" s="26">
        <v>923812.24</v>
      </c>
      <c r="F5" s="41">
        <f>E5/D5</f>
        <v>7.6194208156108778E-2</v>
      </c>
      <c r="G5" s="26">
        <v>923812.24</v>
      </c>
      <c r="H5" s="41">
        <f>G5/D5</f>
        <v>7.6194208156108778E-2</v>
      </c>
      <c r="I5" s="26">
        <v>923812.24</v>
      </c>
      <c r="J5" s="145">
        <f>I5/D5</f>
        <v>7.6194208156108778E-2</v>
      </c>
      <c r="K5" s="26">
        <v>1002768.93</v>
      </c>
      <c r="L5" s="41">
        <v>9.0991879685872551E-2</v>
      </c>
      <c r="M5" s="201">
        <f>+G5/K5-1</f>
        <v>-7.8738668139628154E-2</v>
      </c>
      <c r="N5" s="26">
        <v>1002768.93</v>
      </c>
      <c r="O5" s="41">
        <v>9.0991879685872551E-2</v>
      </c>
      <c r="P5" s="201">
        <f>+I5/N5-1</f>
        <v>-7.8738668139628154E-2</v>
      </c>
    </row>
    <row r="6" spans="1:16" ht="15" customHeight="1" x14ac:dyDescent="0.25">
      <c r="A6" s="20">
        <v>2</v>
      </c>
      <c r="B6" s="20" t="s">
        <v>1</v>
      </c>
      <c r="C6" s="153">
        <v>19730343.559999999</v>
      </c>
      <c r="D6" s="196">
        <v>21119509.170000002</v>
      </c>
      <c r="E6" s="28">
        <v>14920067.43</v>
      </c>
      <c r="F6" s="41">
        <f t="shared" ref="F6:F15" si="0">E6/D6</f>
        <v>0.70645900479513835</v>
      </c>
      <c r="G6" s="28">
        <v>12904561.18</v>
      </c>
      <c r="H6" s="41">
        <f t="shared" ref="H6:H15" si="1">G6/D6</f>
        <v>0.61102561977769665</v>
      </c>
      <c r="I6" s="28">
        <v>308589.57</v>
      </c>
      <c r="J6" s="145">
        <f t="shared" ref="J6:J8" si="2">I6/D6</f>
        <v>1.461158815368435E-2</v>
      </c>
      <c r="K6" s="28">
        <v>8455555.0899999999</v>
      </c>
      <c r="L6" s="263">
        <v>0.20847291709834584</v>
      </c>
      <c r="M6" s="201">
        <f>+G6/K6-1</f>
        <v>0.52616369270204832</v>
      </c>
      <c r="N6" s="28">
        <v>861402.1</v>
      </c>
      <c r="O6" s="263">
        <v>2.1237991671773381E-2</v>
      </c>
      <c r="P6" s="201">
        <f>+I6/N6-1</f>
        <v>-0.64175897644085145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 t="s">
        <v>127</v>
      </c>
      <c r="N7" s="28"/>
      <c r="O7" s="392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50901726.700000003</v>
      </c>
      <c r="D8" s="197">
        <v>52151170.409999996</v>
      </c>
      <c r="E8" s="30">
        <v>32823685.620000001</v>
      </c>
      <c r="F8" s="368">
        <f t="shared" si="0"/>
        <v>0.62939499462712067</v>
      </c>
      <c r="G8" s="30">
        <v>27853685.620000001</v>
      </c>
      <c r="H8" s="70">
        <f t="shared" si="1"/>
        <v>0.53409512003318438</v>
      </c>
      <c r="I8" s="30">
        <v>3185439.03</v>
      </c>
      <c r="J8" s="164">
        <f t="shared" si="2"/>
        <v>6.1080873256665995E-2</v>
      </c>
      <c r="K8" s="30">
        <v>1535597.36</v>
      </c>
      <c r="L8" s="368">
        <v>1.4551641849837102E-2</v>
      </c>
      <c r="M8" s="476">
        <f>+G8/K8-1</f>
        <v>17.13866469528184</v>
      </c>
      <c r="N8" s="30">
        <v>1506017.54</v>
      </c>
      <c r="O8" s="368">
        <v>1.4271337287042952E-2</v>
      </c>
      <c r="P8" s="476">
        <f>+I8/N8-1</f>
        <v>1.1151407240582336</v>
      </c>
    </row>
    <row r="9" spans="1:16" ht="15" customHeight="1" x14ac:dyDescent="0.25">
      <c r="A9" s="9"/>
      <c r="B9" s="2" t="s">
        <v>4</v>
      </c>
      <c r="C9" s="154">
        <f>SUM(C5:C8)</f>
        <v>82723849.430000007</v>
      </c>
      <c r="D9" s="76">
        <f t="shared" ref="D9:I9" si="3">SUM(D5:D8)</f>
        <v>85395121.349999994</v>
      </c>
      <c r="E9" s="76">
        <f t="shared" si="3"/>
        <v>48667565.289999999</v>
      </c>
      <c r="F9" s="82">
        <f>E9/D9</f>
        <v>0.56991037099802655</v>
      </c>
      <c r="G9" s="76">
        <f t="shared" si="3"/>
        <v>41682059.039999999</v>
      </c>
      <c r="H9" s="82">
        <f>G9/D9</f>
        <v>0.48810820080882761</v>
      </c>
      <c r="I9" s="76">
        <f t="shared" si="3"/>
        <v>4417840.84</v>
      </c>
      <c r="J9" s="162">
        <f>I9/D9</f>
        <v>5.1734112794255077E-2</v>
      </c>
      <c r="K9" s="514">
        <f>SUM(K5:K8)</f>
        <v>10993921.379999999</v>
      </c>
      <c r="L9" s="82">
        <v>6.9977133433917829E-2</v>
      </c>
      <c r="M9" s="204">
        <f>+G9/K9-1</f>
        <v>2.79137321427707</v>
      </c>
      <c r="N9" s="514">
        <f>SUM(N5:N8)</f>
        <v>3370188.5700000003</v>
      </c>
      <c r="O9" s="82">
        <v>2.1451502799481978E-2</v>
      </c>
      <c r="P9" s="204">
        <f>+I9/N9-1</f>
        <v>0.31085865026240933</v>
      </c>
    </row>
    <row r="10" spans="1:16" ht="15" customHeight="1" x14ac:dyDescent="0.25">
      <c r="A10" s="19">
        <v>6</v>
      </c>
      <c r="B10" s="19" t="s">
        <v>5</v>
      </c>
      <c r="C10" s="168">
        <v>433037.9</v>
      </c>
      <c r="D10" s="195">
        <v>0</v>
      </c>
      <c r="E10" s="171">
        <v>0</v>
      </c>
      <c r="F10" s="41" t="s">
        <v>127</v>
      </c>
      <c r="G10" s="128">
        <v>0</v>
      </c>
      <c r="H10" s="41" t="s">
        <v>127</v>
      </c>
      <c r="I10" s="49">
        <v>0</v>
      </c>
      <c r="J10" s="164" t="s">
        <v>127</v>
      </c>
      <c r="K10" s="128"/>
      <c r="L10" s="41"/>
      <c r="M10" s="201" t="s">
        <v>127</v>
      </c>
      <c r="N10" s="49"/>
      <c r="O10" s="41"/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77"/>
      <c r="M11" s="201" t="s">
        <v>127</v>
      </c>
      <c r="N11" s="129"/>
      <c r="O11" s="477"/>
      <c r="P11" s="201" t="s">
        <v>127</v>
      </c>
    </row>
    <row r="12" spans="1:16" ht="15" customHeight="1" x14ac:dyDescent="0.25">
      <c r="A12" s="9"/>
      <c r="B12" s="2" t="s">
        <v>7</v>
      </c>
      <c r="C12" s="154">
        <f>SUM(C10:C11)</f>
        <v>433037.9</v>
      </c>
      <c r="D12" s="144">
        <f t="shared" ref="D12:I12" si="4">SUM(D10:D11)</f>
        <v>0</v>
      </c>
      <c r="E12" s="76">
        <f t="shared" si="4"/>
        <v>0</v>
      </c>
      <c r="F12" s="82" t="s">
        <v>127</v>
      </c>
      <c r="G12" s="76">
        <f t="shared" si="4"/>
        <v>0</v>
      </c>
      <c r="H12" s="82" t="e">
        <f t="shared" si="1"/>
        <v>#DIV/0!</v>
      </c>
      <c r="I12" s="76">
        <f t="shared" si="4"/>
        <v>0</v>
      </c>
      <c r="J12" s="162" t="s">
        <v>127</v>
      </c>
      <c r="K12" s="144">
        <f>SUM(K10:K11)</f>
        <v>0</v>
      </c>
      <c r="L12" s="82"/>
      <c r="M12" s="546" t="s">
        <v>127</v>
      </c>
      <c r="N12" s="514">
        <f>SUM(N10:N11)</f>
        <v>0</v>
      </c>
      <c r="O12" s="82"/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>
        <v>0</v>
      </c>
      <c r="D13" s="195">
        <v>5970000</v>
      </c>
      <c r="E13" s="26">
        <v>0</v>
      </c>
      <c r="F13" s="41">
        <f t="shared" si="0"/>
        <v>0</v>
      </c>
      <c r="G13" s="26">
        <v>0</v>
      </c>
      <c r="H13" s="41">
        <f t="shared" si="1"/>
        <v>0</v>
      </c>
      <c r="I13" s="26">
        <v>0</v>
      </c>
      <c r="J13" s="164">
        <f t="shared" ref="J13:J15" si="5">I13/D13</f>
        <v>0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6">SUM(D13:D14)</f>
        <v>5970000</v>
      </c>
      <c r="E15" s="315">
        <f>E13+E14</f>
        <v>0</v>
      </c>
      <c r="F15" s="82">
        <f t="shared" si="0"/>
        <v>0</v>
      </c>
      <c r="G15" s="91">
        <f>SUM(G13:G14)</f>
        <v>0</v>
      </c>
      <c r="H15" s="82">
        <f t="shared" si="1"/>
        <v>0</v>
      </c>
      <c r="I15" s="76">
        <f t="shared" si="6"/>
        <v>0</v>
      </c>
      <c r="J15" s="162">
        <f t="shared" si="5"/>
        <v>0</v>
      </c>
      <c r="K15" s="514"/>
      <c r="L15" s="471" t="s">
        <v>127</v>
      </c>
      <c r="M15" s="550" t="s">
        <v>127</v>
      </c>
      <c r="N15" s="514"/>
      <c r="O15" s="471" t="s">
        <v>127</v>
      </c>
      <c r="P15" s="55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83156887.330000013</v>
      </c>
      <c r="D16" s="146">
        <f t="shared" ref="D16:I16" si="7">+D9+D12+D15</f>
        <v>91365121.349999994</v>
      </c>
      <c r="E16" s="147">
        <f t="shared" si="7"/>
        <v>48667565.289999999</v>
      </c>
      <c r="F16" s="172">
        <f>E16/D16</f>
        <v>0.53267116128008074</v>
      </c>
      <c r="G16" s="147">
        <f t="shared" si="7"/>
        <v>41682059.039999999</v>
      </c>
      <c r="H16" s="172">
        <f>G16/D16</f>
        <v>0.45621412661758592</v>
      </c>
      <c r="I16" s="147">
        <f t="shared" si="7"/>
        <v>4417840.84</v>
      </c>
      <c r="J16" s="165">
        <f>I16/D16</f>
        <v>4.8353690935036449E-2</v>
      </c>
      <c r="K16" s="522">
        <f>SUM(K9,K12,K15)</f>
        <v>10993921.379999999</v>
      </c>
      <c r="L16" s="248">
        <v>6.9977133433917829E-2</v>
      </c>
      <c r="M16" s="531">
        <f>+G16/K16-1</f>
        <v>2.79137321427707</v>
      </c>
      <c r="N16" s="522">
        <f>SUM(N15,N12,N9)</f>
        <v>3370188.5700000003</v>
      </c>
      <c r="O16" s="248">
        <v>2.1451502799481978E-2</v>
      </c>
      <c r="P16" s="531">
        <f>+I16/N16-1</f>
        <v>0.31085865026240933</v>
      </c>
    </row>
    <row r="24" spans="2:18" x14ac:dyDescent="0.25">
      <c r="B24" s="321"/>
      <c r="R24" s="455"/>
    </row>
    <row r="25" spans="2:18" x14ac:dyDescent="0.25">
      <c r="R25" s="455"/>
    </row>
    <row r="26" spans="2:18" x14ac:dyDescent="0.25">
      <c r="R26" s="455"/>
    </row>
    <row r="135" spans="12:15" x14ac:dyDescent="0.25">
      <c r="L135" s="566"/>
      <c r="O135" s="566"/>
    </row>
    <row r="136" spans="12:15" x14ac:dyDescent="0.25">
      <c r="L136" s="566"/>
      <c r="O136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1" zoomScaleNormal="100" workbookViewId="0">
      <selection activeCell="F17" sqref="F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44140625" style="39"/>
    <col min="12" max="12" width="6.33203125" style="89" customWidth="1"/>
    <col min="13" max="13" width="8.109375" style="89" bestFit="1" customWidth="1"/>
    <col min="14" max="14" width="5.5546875" customWidth="1"/>
  </cols>
  <sheetData>
    <row r="1" spans="1:13" ht="13.8" x14ac:dyDescent="0.25">
      <c r="A1" s="7" t="s">
        <v>506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3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S136"/>
  <sheetViews>
    <sheetView topLeftCell="C1" zoomScaleNormal="100" workbookViewId="0">
      <selection activeCell="K20" sqref="K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5.5546875" customWidth="1"/>
  </cols>
  <sheetData>
    <row r="1" spans="1:19" ht="14.4" thickBot="1" x14ac:dyDescent="0.3">
      <c r="A1" s="7" t="s">
        <v>833</v>
      </c>
    </row>
    <row r="2" spans="1:19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9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9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9" ht="15" customHeight="1" x14ac:dyDescent="0.25">
      <c r="A5" s="19">
        <v>1</v>
      </c>
      <c r="B5" s="19" t="s">
        <v>0</v>
      </c>
      <c r="C5" s="168">
        <v>495216.94</v>
      </c>
      <c r="D5" s="195">
        <v>512415.46</v>
      </c>
      <c r="E5" s="26">
        <v>45908.4</v>
      </c>
      <c r="F5" s="41">
        <f>E5/D5</f>
        <v>8.9592144624207865E-2</v>
      </c>
      <c r="G5" s="26">
        <v>25908.400000000001</v>
      </c>
      <c r="H5" s="41">
        <f>G5/D5</f>
        <v>5.0561316007132179E-2</v>
      </c>
      <c r="I5" s="26">
        <v>25908.400000000001</v>
      </c>
      <c r="J5" s="145">
        <f>I5/D5</f>
        <v>5.0561316007132179E-2</v>
      </c>
      <c r="K5" s="26">
        <v>28105.4</v>
      </c>
      <c r="L5" s="41">
        <v>5.8405422290130363E-2</v>
      </c>
      <c r="M5" s="201">
        <f>+G5/K5-1</f>
        <v>-7.817003138186962E-2</v>
      </c>
      <c r="N5" s="26">
        <v>28105.4</v>
      </c>
      <c r="O5" s="41">
        <v>5.8405422290130363E-2</v>
      </c>
      <c r="P5" s="201">
        <f>+I5/N5-1</f>
        <v>-7.817003138186962E-2</v>
      </c>
    </row>
    <row r="6" spans="1:19" ht="15" customHeight="1" x14ac:dyDescent="0.25">
      <c r="A6" s="20">
        <v>2</v>
      </c>
      <c r="B6" s="20" t="s">
        <v>1</v>
      </c>
      <c r="C6" s="153">
        <v>1764607.81</v>
      </c>
      <c r="D6" s="196">
        <v>1956012.43</v>
      </c>
      <c r="E6" s="28">
        <v>594136.81999999995</v>
      </c>
      <c r="F6" s="41">
        <f>E6/D6</f>
        <v>0.30374900020446188</v>
      </c>
      <c r="G6" s="28">
        <v>344672.98</v>
      </c>
      <c r="H6" s="41">
        <f>G6/D6</f>
        <v>0.17621206016569127</v>
      </c>
      <c r="I6" s="28">
        <v>20054.18</v>
      </c>
      <c r="J6" s="145">
        <f>I6/D6</f>
        <v>1.0252583108584847E-2</v>
      </c>
      <c r="K6" s="28">
        <v>26378</v>
      </c>
      <c r="L6" s="263">
        <v>1.9006321990641666E-2</v>
      </c>
      <c r="M6" s="201">
        <f>+G6/K6-1</f>
        <v>12.066683599969672</v>
      </c>
      <c r="N6" s="28">
        <v>0</v>
      </c>
      <c r="O6" s="263">
        <v>0</v>
      </c>
      <c r="P6" s="201" t="s">
        <v>127</v>
      </c>
    </row>
    <row r="7" spans="1:19" ht="15" customHeight="1" x14ac:dyDescent="0.25">
      <c r="A7" s="20">
        <v>3</v>
      </c>
      <c r="B7" s="20" t="s">
        <v>2</v>
      </c>
      <c r="C7" s="153"/>
      <c r="D7" s="196"/>
      <c r="E7" s="28"/>
      <c r="F7" s="391" t="s">
        <v>127</v>
      </c>
      <c r="G7" s="28"/>
      <c r="H7" s="391" t="s">
        <v>127</v>
      </c>
      <c r="I7" s="28"/>
      <c r="J7" s="329" t="s">
        <v>127</v>
      </c>
      <c r="K7" s="28"/>
      <c r="L7" s="392" t="s">
        <v>127</v>
      </c>
      <c r="M7" s="203" t="s">
        <v>127</v>
      </c>
      <c r="N7" s="28"/>
      <c r="O7" s="392" t="s">
        <v>127</v>
      </c>
      <c r="P7" s="203" t="s">
        <v>127</v>
      </c>
    </row>
    <row r="8" spans="1:19" ht="15" customHeight="1" x14ac:dyDescent="0.25">
      <c r="A8" s="21">
        <v>4</v>
      </c>
      <c r="B8" s="21" t="s">
        <v>3</v>
      </c>
      <c r="C8" s="153">
        <v>53253015.549999997</v>
      </c>
      <c r="D8" s="197">
        <v>54213390.380000003</v>
      </c>
      <c r="E8" s="30">
        <v>16429702.859999999</v>
      </c>
      <c r="F8" s="368">
        <f>E8/D8</f>
        <v>0.30305617753914027</v>
      </c>
      <c r="G8" s="30">
        <v>16104702.859999999</v>
      </c>
      <c r="H8" s="70">
        <f>G8/D8</f>
        <v>0.29706134862838657</v>
      </c>
      <c r="I8" s="30">
        <v>12606000</v>
      </c>
      <c r="J8" s="164">
        <f>I8/D8</f>
        <v>0.23252557922757236</v>
      </c>
      <c r="K8" s="30">
        <v>5609761.1200000001</v>
      </c>
      <c r="L8" s="368">
        <v>0.11159093341423847</v>
      </c>
      <c r="M8" s="476">
        <f>+G8/K8-1</f>
        <v>1.8708357656413006</v>
      </c>
      <c r="N8" s="30">
        <v>5541135.1799999997</v>
      </c>
      <c r="O8" s="368">
        <v>0.11022580706799763</v>
      </c>
      <c r="P8" s="476">
        <f>+I8/N8-1</f>
        <v>1.2749851051278629</v>
      </c>
    </row>
    <row r="9" spans="1:19" ht="15" customHeight="1" x14ac:dyDescent="0.25">
      <c r="A9" s="9"/>
      <c r="B9" s="2" t="s">
        <v>4</v>
      </c>
      <c r="C9" s="154">
        <f>SUM(C5:C8)</f>
        <v>55512840.299999997</v>
      </c>
      <c r="D9" s="76">
        <f t="shared" ref="D9:I9" si="0">SUM(D5:D8)</f>
        <v>56681818.270000003</v>
      </c>
      <c r="E9" s="76">
        <f t="shared" si="0"/>
        <v>17069748.079999998</v>
      </c>
      <c r="F9" s="82">
        <f>E9/D9</f>
        <v>0.30115032652427293</v>
      </c>
      <c r="G9" s="76">
        <f t="shared" si="0"/>
        <v>16475284.24</v>
      </c>
      <c r="H9" s="82">
        <f>G9/D9</f>
        <v>0.29066259239463876</v>
      </c>
      <c r="I9" s="76">
        <f t="shared" si="0"/>
        <v>12651962.58</v>
      </c>
      <c r="J9" s="162">
        <f>I9/D9</f>
        <v>0.22321024565114042</v>
      </c>
      <c r="K9" s="514">
        <f>SUM(K5:K8)</f>
        <v>5664244.5200000005</v>
      </c>
      <c r="L9" s="82">
        <v>0.10863566011343741</v>
      </c>
      <c r="M9" s="204">
        <f>+G9/K9-1</f>
        <v>1.9086463661353377</v>
      </c>
      <c r="N9" s="514">
        <f>SUM(N5:N8)</f>
        <v>5569240.5800000001</v>
      </c>
      <c r="O9" s="82">
        <v>0.1068135608557455</v>
      </c>
      <c r="P9" s="204">
        <f>+I9/N9-1</f>
        <v>1.2717572348077661</v>
      </c>
    </row>
    <row r="10" spans="1:19" ht="15" customHeight="1" x14ac:dyDescent="0.25">
      <c r="A10" s="19">
        <v>6</v>
      </c>
      <c r="B10" s="19" t="s">
        <v>5</v>
      </c>
      <c r="C10" s="168">
        <v>703185</v>
      </c>
      <c r="D10" s="195">
        <v>0</v>
      </c>
      <c r="E10" s="171">
        <v>0</v>
      </c>
      <c r="F10" s="41" t="s">
        <v>127</v>
      </c>
      <c r="G10" s="128">
        <v>0</v>
      </c>
      <c r="H10" s="41" t="s">
        <v>127</v>
      </c>
      <c r="I10" s="49">
        <v>0</v>
      </c>
      <c r="J10" s="164" t="s">
        <v>127</v>
      </c>
      <c r="K10" s="128">
        <v>0</v>
      </c>
      <c r="L10" s="41" t="s">
        <v>127</v>
      </c>
      <c r="M10" s="201" t="s">
        <v>127</v>
      </c>
      <c r="N10" s="49">
        <v>0</v>
      </c>
      <c r="O10" s="41" t="s">
        <v>127</v>
      </c>
      <c r="P10" s="201" t="s">
        <v>127</v>
      </c>
    </row>
    <row r="11" spans="1:19" ht="15" customHeight="1" x14ac:dyDescent="0.25">
      <c r="A11" s="21">
        <v>7</v>
      </c>
      <c r="B11" s="21" t="s">
        <v>6</v>
      </c>
      <c r="C11" s="153"/>
      <c r="D11" s="197"/>
      <c r="E11" s="30"/>
      <c r="F11" s="687" t="s">
        <v>127</v>
      </c>
      <c r="G11" s="129"/>
      <c r="H11" s="687" t="s">
        <v>127</v>
      </c>
      <c r="I11" s="129"/>
      <c r="J11" s="164" t="s">
        <v>127</v>
      </c>
      <c r="K11" s="129"/>
      <c r="L11" s="477"/>
      <c r="M11" s="506" t="s">
        <v>127</v>
      </c>
      <c r="N11" s="129"/>
      <c r="O11" s="477"/>
      <c r="P11" s="464" t="s">
        <v>127</v>
      </c>
    </row>
    <row r="12" spans="1:19" ht="15" customHeight="1" x14ac:dyDescent="0.25">
      <c r="A12" s="9"/>
      <c r="B12" s="2" t="s">
        <v>7</v>
      </c>
      <c r="C12" s="154">
        <f>SUM(C10:C11)</f>
        <v>703185</v>
      </c>
      <c r="D12" s="144">
        <f t="shared" ref="D12:I12" si="1">SUM(D10:D11)</f>
        <v>0</v>
      </c>
      <c r="E12" s="76">
        <f t="shared" si="1"/>
        <v>0</v>
      </c>
      <c r="F12" s="82" t="s">
        <v>127</v>
      </c>
      <c r="G12" s="76">
        <f t="shared" si="1"/>
        <v>0</v>
      </c>
      <c r="H12" s="82" t="s">
        <v>127</v>
      </c>
      <c r="I12" s="76">
        <f t="shared" si="1"/>
        <v>0</v>
      </c>
      <c r="J12" s="162" t="s">
        <v>127</v>
      </c>
      <c r="K12" s="144">
        <f>SUM(K10:K11)</f>
        <v>0</v>
      </c>
      <c r="L12" s="82"/>
      <c r="M12" s="546" t="s">
        <v>127</v>
      </c>
      <c r="N12" s="514">
        <f>SUM(N10:N11)</f>
        <v>0</v>
      </c>
      <c r="O12" s="82"/>
      <c r="P12" s="204" t="s">
        <v>127</v>
      </c>
      <c r="S12" s="458"/>
    </row>
    <row r="13" spans="1:19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1"/>
      <c r="L13" s="391" t="s">
        <v>127</v>
      </c>
      <c r="M13" s="211" t="s">
        <v>127</v>
      </c>
      <c r="N13" s="511"/>
      <c r="O13" s="391" t="s">
        <v>127</v>
      </c>
      <c r="P13" s="211" t="s">
        <v>127</v>
      </c>
      <c r="S13" s="458"/>
    </row>
    <row r="14" spans="1:19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15"/>
      <c r="L14" s="24" t="s">
        <v>127</v>
      </c>
      <c r="M14" s="206" t="s">
        <v>127</v>
      </c>
      <c r="N14" s="515"/>
      <c r="O14" s="24" t="s">
        <v>127</v>
      </c>
      <c r="P14" s="206" t="s">
        <v>127</v>
      </c>
      <c r="S14" s="458"/>
    </row>
    <row r="15" spans="1:19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5">
        <f>E13+E14</f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14">
        <v>0</v>
      </c>
      <c r="L15" s="471" t="s">
        <v>127</v>
      </c>
      <c r="M15" s="550" t="s">
        <v>127</v>
      </c>
      <c r="N15" s="514">
        <f>SUM(N13:N14)</f>
        <v>0</v>
      </c>
      <c r="O15" s="471" t="s">
        <v>127</v>
      </c>
      <c r="P15" s="550" t="s">
        <v>127</v>
      </c>
    </row>
    <row r="16" spans="1:19" s="6" customFormat="1" ht="19.5" customHeight="1" thickBot="1" x14ac:dyDescent="0.3">
      <c r="A16" s="5"/>
      <c r="B16" s="4" t="s">
        <v>11</v>
      </c>
      <c r="C16" s="155">
        <f>+C9+C12+C15</f>
        <v>56216025.299999997</v>
      </c>
      <c r="D16" s="146">
        <f t="shared" ref="D16:I16" si="3">+D9+D12+D15</f>
        <v>56681818.270000003</v>
      </c>
      <c r="E16" s="147">
        <f t="shared" si="3"/>
        <v>17069748.079999998</v>
      </c>
      <c r="F16" s="172">
        <f>E16/D16</f>
        <v>0.30115032652427293</v>
      </c>
      <c r="G16" s="147">
        <f t="shared" si="3"/>
        <v>16475284.24</v>
      </c>
      <c r="H16" s="172">
        <f>G16/D16</f>
        <v>0.29066259239463876</v>
      </c>
      <c r="I16" s="147">
        <f t="shared" si="3"/>
        <v>12651962.58</v>
      </c>
      <c r="J16" s="165">
        <f>I16/D16</f>
        <v>0.22321024565114042</v>
      </c>
      <c r="K16" s="522">
        <f>K9+K12+K15</f>
        <v>5664244.5200000005</v>
      </c>
      <c r="L16" s="248">
        <v>0.10863566011343741</v>
      </c>
      <c r="M16" s="531">
        <f>+G16/K16-1</f>
        <v>1.9086463661353377</v>
      </c>
      <c r="N16" s="522">
        <f>N9+N12+N15</f>
        <v>5569240.5800000001</v>
      </c>
      <c r="O16" s="248">
        <v>0.1068135608557455</v>
      </c>
      <c r="P16" s="531">
        <f>+I16/N16-1</f>
        <v>1.2717572348077661</v>
      </c>
      <c r="S16" s="457"/>
    </row>
    <row r="24" spans="2:2" x14ac:dyDescent="0.25">
      <c r="B24" s="321"/>
    </row>
    <row r="135" spans="12:15" x14ac:dyDescent="0.25">
      <c r="L135" s="566"/>
      <c r="O135" s="566"/>
    </row>
    <row r="136" spans="12:15" x14ac:dyDescent="0.25">
      <c r="L136" s="566"/>
      <c r="O136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"/>
  <sheetViews>
    <sheetView topLeftCell="B1" zoomScaleNormal="100" workbookViewId="0">
      <selection activeCell="O10" sqref="O10"/>
    </sheetView>
  </sheetViews>
  <sheetFormatPr defaultColWidth="9.109375" defaultRowHeight="13.2" x14ac:dyDescent="0.25"/>
  <sheetData>
    <row r="1" spans="1:1" ht="13.8" x14ac:dyDescent="0.25">
      <c r="A1" s="7" t="s">
        <v>507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92D050"/>
    <pageSetUpPr fitToPage="1"/>
  </sheetPr>
  <dimension ref="A1:P137"/>
  <sheetViews>
    <sheetView zoomScaleNormal="100" workbookViewId="0">
      <selection activeCell="A22" sqref="A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9.554687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125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8197787.8600000003</v>
      </c>
      <c r="D5" s="195">
        <v>41870459.659999996</v>
      </c>
      <c r="E5" s="26">
        <v>66830.53</v>
      </c>
      <c r="F5" s="41">
        <f>E5/D5</f>
        <v>1.5961260168310273E-3</v>
      </c>
      <c r="G5" s="26">
        <v>66830.53</v>
      </c>
      <c r="H5" s="41">
        <f>G5/D5</f>
        <v>1.5961260168310273E-3</v>
      </c>
      <c r="I5" s="26">
        <v>66830.53</v>
      </c>
      <c r="J5" s="145">
        <f>I5/D5</f>
        <v>1.5961260168310273E-3</v>
      </c>
      <c r="K5" s="26">
        <v>74466.89</v>
      </c>
      <c r="L5" s="41">
        <v>7.1818522170146865E-3</v>
      </c>
      <c r="M5" s="201">
        <f>+G5/K5-1</f>
        <v>-0.10254705144796572</v>
      </c>
      <c r="N5" s="26">
        <v>74466.89</v>
      </c>
      <c r="O5" s="41">
        <v>7.1818522170146865E-3</v>
      </c>
      <c r="P5" s="201">
        <f>+I5/N5-1</f>
        <v>-0.10254705144796572</v>
      </c>
    </row>
    <row r="6" spans="1:16" ht="15" customHeight="1" x14ac:dyDescent="0.25">
      <c r="A6" s="20">
        <v>2</v>
      </c>
      <c r="B6" s="20" t="s">
        <v>1</v>
      </c>
      <c r="C6" s="151">
        <v>2915040</v>
      </c>
      <c r="D6" s="195">
        <v>2915040</v>
      </c>
      <c r="E6" s="26">
        <v>200981</v>
      </c>
      <c r="F6" s="41">
        <f t="shared" ref="F6:F17" si="0">E6/D6</f>
        <v>6.8946223722487515E-2</v>
      </c>
      <c r="G6" s="26">
        <v>200981</v>
      </c>
      <c r="H6" s="263">
        <f t="shared" ref="H6:H17" si="1">G6/D6</f>
        <v>6.8946223722487515E-2</v>
      </c>
      <c r="I6" s="26">
        <v>10777.37</v>
      </c>
      <c r="J6" s="170">
        <f t="shared" ref="J6:J17" si="2">I6/D6</f>
        <v>3.6971602447993857E-3</v>
      </c>
      <c r="K6" s="26">
        <v>203643</v>
      </c>
      <c r="L6" s="386">
        <v>6.9859418738679402E-2</v>
      </c>
      <c r="M6" s="201">
        <f t="shared" ref="M6:M17" si="3">+G6/K6-1</f>
        <v>-1.3071895424836555E-2</v>
      </c>
      <c r="N6" s="26">
        <v>0</v>
      </c>
      <c r="O6" s="386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1">
        <v>16428635.050000001</v>
      </c>
      <c r="D7" s="195">
        <v>16428635.050000001</v>
      </c>
      <c r="E7" s="26">
        <v>49252.06</v>
      </c>
      <c r="F7" s="41">
        <f t="shared" si="0"/>
        <v>2.9979398684128657E-3</v>
      </c>
      <c r="G7" s="26">
        <v>49252.06</v>
      </c>
      <c r="H7" s="263">
        <f t="shared" si="1"/>
        <v>2.9979398684128657E-3</v>
      </c>
      <c r="I7" s="26">
        <v>49252.06</v>
      </c>
      <c r="J7" s="170">
        <f t="shared" si="2"/>
        <v>2.9979398684128657E-3</v>
      </c>
      <c r="K7" s="26">
        <v>72395.070000000007</v>
      </c>
      <c r="L7" s="122">
        <v>3.671190964100205E-3</v>
      </c>
      <c r="M7" s="203">
        <f t="shared" si="3"/>
        <v>-0.31967660228797357</v>
      </c>
      <c r="N7" s="26">
        <v>72395.070000000007</v>
      </c>
      <c r="O7" s="122">
        <v>3.671190964100205E-3</v>
      </c>
      <c r="P7" s="203">
        <f t="shared" ref="P7:P17" si="4">+I7/N7-1</f>
        <v>-0.31967660228797357</v>
      </c>
    </row>
    <row r="8" spans="1:16" ht="15" customHeight="1" x14ac:dyDescent="0.25">
      <c r="A8" s="222">
        <v>4</v>
      </c>
      <c r="B8" s="507" t="s">
        <v>3</v>
      </c>
      <c r="C8" s="151">
        <v>109645756.87</v>
      </c>
      <c r="D8" s="195">
        <v>97287756.870000005</v>
      </c>
      <c r="E8" s="26">
        <v>97286634.260000005</v>
      </c>
      <c r="F8" s="41">
        <f t="shared" si="0"/>
        <v>0.99998846093243265</v>
      </c>
      <c r="G8" s="26">
        <v>97286634.260000005</v>
      </c>
      <c r="H8" s="41">
        <f t="shared" si="1"/>
        <v>0.99998846093243265</v>
      </c>
      <c r="I8" s="26">
        <v>3489689.1</v>
      </c>
      <c r="J8" s="170">
        <f t="shared" si="2"/>
        <v>3.5869766271444302E-2</v>
      </c>
      <c r="K8" s="26">
        <v>97202394.870000005</v>
      </c>
      <c r="L8" s="388">
        <v>0.3939300249248146</v>
      </c>
      <c r="M8" s="417">
        <f t="shared" si="3"/>
        <v>8.666390381910638E-4</v>
      </c>
      <c r="N8" s="26">
        <v>1702178.55</v>
      </c>
      <c r="O8" s="388">
        <v>6.8983818714011564E-3</v>
      </c>
      <c r="P8" s="417">
        <f t="shared" si="4"/>
        <v>1.0501310511755655</v>
      </c>
    </row>
    <row r="9" spans="1:16" ht="15" customHeight="1" x14ac:dyDescent="0.25">
      <c r="A9" s="48">
        <v>5</v>
      </c>
      <c r="B9" s="48" t="s">
        <v>438</v>
      </c>
      <c r="C9" s="168">
        <v>38862805.329999998</v>
      </c>
      <c r="D9" s="472">
        <v>899078.76</v>
      </c>
      <c r="E9" s="171">
        <v>0</v>
      </c>
      <c r="F9" s="368">
        <f t="shared" si="0"/>
        <v>0</v>
      </c>
      <c r="G9" s="30">
        <v>0</v>
      </c>
      <c r="H9" s="70">
        <f t="shared" si="1"/>
        <v>0</v>
      </c>
      <c r="I9" s="30">
        <v>0</v>
      </c>
      <c r="J9" s="370">
        <f t="shared" si="2"/>
        <v>0</v>
      </c>
      <c r="K9" s="30">
        <v>0</v>
      </c>
      <c r="L9" s="70">
        <v>0</v>
      </c>
      <c r="M9" s="464" t="s">
        <v>127</v>
      </c>
      <c r="N9" s="30">
        <v>0</v>
      </c>
      <c r="O9" s="70">
        <v>0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176050025.11000001</v>
      </c>
      <c r="D10" s="144">
        <f>SUM(D5:D9)</f>
        <v>159400970.33999997</v>
      </c>
      <c r="E10" s="76">
        <f>SUM(E5:E9)</f>
        <v>97603697.850000009</v>
      </c>
      <c r="F10" s="82">
        <f t="shared" si="0"/>
        <v>0.61231558152884968</v>
      </c>
      <c r="G10" s="76">
        <f>SUM(G5:G9)</f>
        <v>97603697.850000009</v>
      </c>
      <c r="H10" s="82">
        <f t="shared" si="1"/>
        <v>0.61231558152884968</v>
      </c>
      <c r="I10" s="76">
        <f>SUM(I5:I9)</f>
        <v>3616549.06</v>
      </c>
      <c r="J10" s="162">
        <f t="shared" si="2"/>
        <v>2.2688375436397613E-2</v>
      </c>
      <c r="K10" s="514">
        <f>SUM(K5:K9)</f>
        <v>97552899.829999998</v>
      </c>
      <c r="L10" s="82">
        <v>0.33540695720940744</v>
      </c>
      <c r="M10" s="204">
        <f t="shared" si="3"/>
        <v>5.2072280873804999E-4</v>
      </c>
      <c r="N10" s="514">
        <f>SUM(N5:N9)</f>
        <v>1849040.51</v>
      </c>
      <c r="O10" s="82">
        <v>6.3573820183386231E-3</v>
      </c>
      <c r="P10" s="204">
        <f t="shared" si="4"/>
        <v>0.95590580111195078</v>
      </c>
    </row>
    <row r="11" spans="1:16" ht="15" customHeight="1" x14ac:dyDescent="0.25">
      <c r="A11" s="19">
        <v>6</v>
      </c>
      <c r="B11" s="19" t="s">
        <v>5</v>
      </c>
      <c r="C11" s="151">
        <v>281263460.06999999</v>
      </c>
      <c r="D11" s="195">
        <v>321954557.11000001</v>
      </c>
      <c r="E11" s="26">
        <v>11891582</v>
      </c>
      <c r="F11" s="41">
        <f t="shared" si="0"/>
        <v>3.6935591490749063E-2</v>
      </c>
      <c r="G11" s="26">
        <v>11891582</v>
      </c>
      <c r="H11" s="41">
        <f t="shared" si="1"/>
        <v>3.6935591490749063E-2</v>
      </c>
      <c r="I11" s="26">
        <v>0</v>
      </c>
      <c r="J11" s="145">
        <f t="shared" si="2"/>
        <v>0</v>
      </c>
      <c r="K11" s="26">
        <v>56237256.359999999</v>
      </c>
      <c r="L11" s="41">
        <v>0.24113696711277918</v>
      </c>
      <c r="M11" s="211">
        <f t="shared" si="3"/>
        <v>-0.78854619215637711</v>
      </c>
      <c r="N11" s="26">
        <v>40000000</v>
      </c>
      <c r="O11" s="41">
        <v>0.17151403373532512</v>
      </c>
      <c r="P11" s="211">
        <f t="shared" si="4"/>
        <v>-1</v>
      </c>
    </row>
    <row r="12" spans="1:16" ht="15" customHeight="1" x14ac:dyDescent="0.25">
      <c r="A12" s="21">
        <v>7</v>
      </c>
      <c r="B12" s="21" t="s">
        <v>6</v>
      </c>
      <c r="C12" s="153">
        <v>4223121.54</v>
      </c>
      <c r="D12" s="197">
        <v>8346215.5499999998</v>
      </c>
      <c r="E12" s="30">
        <v>0</v>
      </c>
      <c r="F12" s="368">
        <f t="shared" si="0"/>
        <v>0</v>
      </c>
      <c r="G12" s="30">
        <v>0</v>
      </c>
      <c r="H12" s="368">
        <f t="shared" si="1"/>
        <v>0</v>
      </c>
      <c r="I12" s="171">
        <v>0</v>
      </c>
      <c r="J12" s="370">
        <f t="shared" si="2"/>
        <v>0</v>
      </c>
      <c r="K12" s="30">
        <v>0</v>
      </c>
      <c r="L12" s="368">
        <v>0</v>
      </c>
      <c r="M12" s="211" t="s">
        <v>127</v>
      </c>
      <c r="N12" s="171">
        <v>0</v>
      </c>
      <c r="O12" s="368">
        <v>0</v>
      </c>
      <c r="P12" s="211" t="s">
        <v>127</v>
      </c>
    </row>
    <row r="13" spans="1:16" ht="15" customHeight="1" x14ac:dyDescent="0.25">
      <c r="A13" s="9"/>
      <c r="B13" s="2" t="s">
        <v>7</v>
      </c>
      <c r="C13" s="154">
        <f>SUM(C11:C12)</f>
        <v>285486581.61000001</v>
      </c>
      <c r="D13" s="144">
        <f t="shared" ref="D13:I13" si="5">SUM(D11:D12)</f>
        <v>330300772.66000003</v>
      </c>
      <c r="E13" s="76">
        <f t="shared" si="5"/>
        <v>11891582</v>
      </c>
      <c r="F13" s="82">
        <f t="shared" si="0"/>
        <v>3.6002283325691081E-2</v>
      </c>
      <c r="G13" s="76">
        <f t="shared" si="5"/>
        <v>11891582</v>
      </c>
      <c r="H13" s="82">
        <f t="shared" si="1"/>
        <v>3.6002283325691081E-2</v>
      </c>
      <c r="I13" s="76">
        <f t="shared" si="5"/>
        <v>0</v>
      </c>
      <c r="J13" s="162">
        <f t="shared" si="2"/>
        <v>0</v>
      </c>
      <c r="K13" s="514">
        <f>SUM(K11:K12)</f>
        <v>56237256.359999999</v>
      </c>
      <c r="L13" s="82">
        <v>0.23506196640308508</v>
      </c>
      <c r="M13" s="204">
        <f t="shared" si="3"/>
        <v>-0.78854619215637711</v>
      </c>
      <c r="N13" s="514">
        <f>SUM(N11:N12)</f>
        <v>40000000</v>
      </c>
      <c r="O13" s="82">
        <v>0.16719305429720652</v>
      </c>
      <c r="P13" s="204">
        <f t="shared" si="4"/>
        <v>-1</v>
      </c>
    </row>
    <row r="14" spans="1:16" ht="15" customHeight="1" x14ac:dyDescent="0.25">
      <c r="A14" s="19">
        <v>8</v>
      </c>
      <c r="B14" s="19" t="s">
        <v>8</v>
      </c>
      <c r="C14" s="151">
        <v>43715202.729999997</v>
      </c>
      <c r="D14" s="195">
        <v>37745202.729999997</v>
      </c>
      <c r="E14" s="26">
        <v>26669951.109999999</v>
      </c>
      <c r="F14" s="41">
        <f t="shared" si="0"/>
        <v>0.70657856312963041</v>
      </c>
      <c r="G14" s="26">
        <v>26669951.109999999</v>
      </c>
      <c r="H14" s="41">
        <f t="shared" si="1"/>
        <v>0.70657856312963041</v>
      </c>
      <c r="I14" s="26">
        <v>0</v>
      </c>
      <c r="J14" s="145">
        <f t="shared" si="2"/>
        <v>0</v>
      </c>
      <c r="K14" s="26">
        <v>8000044.1100000003</v>
      </c>
      <c r="L14" s="41">
        <v>0.3485087012195186</v>
      </c>
      <c r="M14" s="211">
        <f t="shared" si="3"/>
        <v>2.3337255074209833</v>
      </c>
      <c r="N14" s="26">
        <v>0</v>
      </c>
      <c r="O14" s="41">
        <v>0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>
        <v>52858333.329999998</v>
      </c>
      <c r="D15" s="197">
        <v>59268055.549999997</v>
      </c>
      <c r="E15" s="30">
        <v>1081152.43</v>
      </c>
      <c r="F15" s="368">
        <f t="shared" si="0"/>
        <v>1.8241739499753169E-2</v>
      </c>
      <c r="G15" s="30">
        <v>1081152.43</v>
      </c>
      <c r="H15" s="368">
        <f t="shared" si="1"/>
        <v>1.8241739499753169E-2</v>
      </c>
      <c r="I15" s="30">
        <v>1081152.43</v>
      </c>
      <c r="J15" s="370">
        <f t="shared" si="2"/>
        <v>1.8241739499753169E-2</v>
      </c>
      <c r="K15" s="30">
        <v>1543770.72</v>
      </c>
      <c r="L15" s="368">
        <v>3.2347212572027238E-2</v>
      </c>
      <c r="M15" s="476">
        <f t="shared" si="3"/>
        <v>-0.29966774470239987</v>
      </c>
      <c r="N15" s="30">
        <v>1543770.72</v>
      </c>
      <c r="O15" s="368">
        <v>3.2347212572027238E-2</v>
      </c>
      <c r="P15" s="476">
        <f t="shared" si="4"/>
        <v>-0.29966774470239987</v>
      </c>
    </row>
    <row r="16" spans="1:16" ht="15" customHeight="1" thickBot="1" x14ac:dyDescent="0.3">
      <c r="A16" s="9"/>
      <c r="B16" s="2" t="s">
        <v>10</v>
      </c>
      <c r="C16" s="475">
        <f>SUM(C14:C15)</f>
        <v>96573536.060000002</v>
      </c>
      <c r="D16" s="144">
        <f t="shared" ref="D16:I16" si="6">SUM(D14:D15)</f>
        <v>97013258.280000001</v>
      </c>
      <c r="E16" s="76">
        <f t="shared" si="6"/>
        <v>27751103.539999999</v>
      </c>
      <c r="F16" s="82">
        <f t="shared" si="0"/>
        <v>0.28605475202064307</v>
      </c>
      <c r="G16" s="76">
        <f t="shared" si="6"/>
        <v>27751103.539999999</v>
      </c>
      <c r="H16" s="82">
        <f t="shared" si="1"/>
        <v>0.28605475202064307</v>
      </c>
      <c r="I16" s="76">
        <f t="shared" si="6"/>
        <v>1081152.43</v>
      </c>
      <c r="J16" s="162">
        <f t="shared" si="2"/>
        <v>1.1144378089843907E-2</v>
      </c>
      <c r="K16" s="514">
        <f>SUM(K14:K15)</f>
        <v>9543814.8300000001</v>
      </c>
      <c r="L16" s="82">
        <v>0.13502835905437513</v>
      </c>
      <c r="M16" s="550">
        <f t="shared" si="3"/>
        <v>1.9077579599268062</v>
      </c>
      <c r="N16" s="514">
        <f>SUM(N14:N15)</f>
        <v>1543770.72</v>
      </c>
      <c r="O16" s="82">
        <v>2.1841667173019868E-2</v>
      </c>
      <c r="P16" s="550">
        <f t="shared" si="4"/>
        <v>-0.29966774470239987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558110142.77999997</v>
      </c>
      <c r="D17" s="146">
        <f t="shared" ref="D17:I17" si="7">+D10+D13+D16</f>
        <v>586715001.27999997</v>
      </c>
      <c r="E17" s="147">
        <f t="shared" si="7"/>
        <v>137246383.39000002</v>
      </c>
      <c r="F17" s="172">
        <f t="shared" si="0"/>
        <v>0.23392342634938265</v>
      </c>
      <c r="G17" s="147">
        <f t="shared" si="7"/>
        <v>137246383.39000002</v>
      </c>
      <c r="H17" s="172">
        <f t="shared" si="1"/>
        <v>0.23392342634938265</v>
      </c>
      <c r="I17" s="147">
        <f t="shared" si="7"/>
        <v>4697701.49</v>
      </c>
      <c r="J17" s="165">
        <f t="shared" si="2"/>
        <v>8.0067860541341435E-3</v>
      </c>
      <c r="K17" s="522">
        <f>+K10+K13+K16</f>
        <v>163333971.02000001</v>
      </c>
      <c r="L17" s="172">
        <v>0.27187264710586234</v>
      </c>
      <c r="M17" s="531">
        <f t="shared" si="3"/>
        <v>-0.15971930068856044</v>
      </c>
      <c r="N17" s="522">
        <f>+N10+N13+N16</f>
        <v>43392811.229999997</v>
      </c>
      <c r="O17" s="172">
        <v>7.2228198339832947E-2</v>
      </c>
      <c r="P17" s="531">
        <f t="shared" si="4"/>
        <v>-0.89174009802913612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2018 prorrogat per a l'exercici 2019 
Execució Pressupostària a 
gener
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1" zoomScaleNormal="100" workbookViewId="0">
      <selection activeCell="E10" sqref="E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125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6"/>
  <sheetViews>
    <sheetView topLeftCell="C1" workbookViewId="0">
      <selection activeCell="G21" sqref="G21"/>
    </sheetView>
  </sheetViews>
  <sheetFormatPr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759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4" customHeight="1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2" customHeight="1" x14ac:dyDescent="0.25">
      <c r="A5" s="19">
        <v>1</v>
      </c>
      <c r="B5" s="19" t="s">
        <v>0</v>
      </c>
      <c r="C5" s="151" t="s">
        <v>127</v>
      </c>
      <c r="D5" s="195"/>
      <c r="E5" s="26"/>
      <c r="F5" s="41" t="s">
        <v>127</v>
      </c>
      <c r="G5" s="26"/>
      <c r="H5" s="41" t="s">
        <v>127</v>
      </c>
      <c r="I5" s="26"/>
      <c r="J5" s="145" t="s">
        <v>127</v>
      </c>
      <c r="K5" s="26"/>
      <c r="L5" s="41" t="s">
        <v>127</v>
      </c>
      <c r="M5" s="201" t="s">
        <v>127</v>
      </c>
      <c r="N5" s="26"/>
      <c r="O5" s="41" t="s">
        <v>127</v>
      </c>
      <c r="P5" s="201" t="s">
        <v>127</v>
      </c>
    </row>
    <row r="6" spans="1:16" ht="12" customHeight="1" x14ac:dyDescent="0.25">
      <c r="A6" s="20">
        <v>2</v>
      </c>
      <c r="B6" s="20" t="s">
        <v>1</v>
      </c>
      <c r="C6" s="151">
        <v>2713632.61</v>
      </c>
      <c r="D6" s="195">
        <v>2495775.08</v>
      </c>
      <c r="E6" s="26">
        <v>365571.23</v>
      </c>
      <c r="F6" s="41">
        <f t="shared" ref="F6:F17" si="0">E6/D6</f>
        <v>0.14647603180652</v>
      </c>
      <c r="G6" s="26">
        <v>347606.72</v>
      </c>
      <c r="H6" s="263">
        <f t="shared" ref="H6:H17" si="1">G6/D6</f>
        <v>0.13927806347036686</v>
      </c>
      <c r="I6" s="26">
        <v>50513.85</v>
      </c>
      <c r="J6" s="170">
        <f t="shared" ref="J6:J17" si="2">I6/D6</f>
        <v>2.0239744520567933E-2</v>
      </c>
      <c r="K6" s="26">
        <v>0</v>
      </c>
      <c r="L6" s="386">
        <v>0</v>
      </c>
      <c r="M6" s="201" t="s">
        <v>127</v>
      </c>
      <c r="N6" s="26">
        <v>0</v>
      </c>
      <c r="O6" s="386">
        <v>0</v>
      </c>
      <c r="P6" s="201" t="s">
        <v>127</v>
      </c>
    </row>
    <row r="7" spans="1:16" ht="12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122" t="s">
        <v>127</v>
      </c>
      <c r="M7" s="203" t="s">
        <v>127</v>
      </c>
      <c r="N7" s="26"/>
      <c r="O7" s="122" t="s">
        <v>127</v>
      </c>
      <c r="P7" s="203" t="s">
        <v>127</v>
      </c>
    </row>
    <row r="8" spans="1:16" ht="12" customHeight="1" x14ac:dyDescent="0.25">
      <c r="A8" s="222">
        <v>4</v>
      </c>
      <c r="B8" s="507" t="s">
        <v>3</v>
      </c>
      <c r="C8" s="151">
        <v>8864106</v>
      </c>
      <c r="D8" s="195">
        <v>8812737</v>
      </c>
      <c r="E8" s="26">
        <v>2232901</v>
      </c>
      <c r="F8" s="41">
        <f t="shared" si="0"/>
        <v>0.25337202278928783</v>
      </c>
      <c r="G8" s="26">
        <v>612901</v>
      </c>
      <c r="H8" s="41">
        <f t="shared" si="1"/>
        <v>6.9547179270185874E-2</v>
      </c>
      <c r="I8" s="26">
        <v>0</v>
      </c>
      <c r="J8" s="170">
        <f t="shared" si="2"/>
        <v>0</v>
      </c>
      <c r="K8" s="26">
        <v>0</v>
      </c>
      <c r="L8" s="388">
        <v>0</v>
      </c>
      <c r="M8" s="417" t="s">
        <v>127</v>
      </c>
      <c r="N8" s="26">
        <v>0</v>
      </c>
      <c r="O8" s="388">
        <v>0</v>
      </c>
      <c r="P8" s="417" t="s">
        <v>127</v>
      </c>
    </row>
    <row r="9" spans="1:16" ht="12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70" t="s">
        <v>127</v>
      </c>
      <c r="M9" s="464" t="s">
        <v>127</v>
      </c>
      <c r="N9" s="30"/>
      <c r="O9" s="70" t="s">
        <v>127</v>
      </c>
      <c r="P9" s="464" t="s">
        <v>127</v>
      </c>
    </row>
    <row r="10" spans="1:16" ht="18" customHeight="1" x14ac:dyDescent="0.25">
      <c r="A10" s="9"/>
      <c r="B10" s="2" t="s">
        <v>4</v>
      </c>
      <c r="C10" s="154">
        <f>SUM(C5:C9)</f>
        <v>11577738.609999999</v>
      </c>
      <c r="D10" s="144">
        <f>SUM(D5:D9)</f>
        <v>11308512.08</v>
      </c>
      <c r="E10" s="76">
        <f>SUM(E5:E9)</f>
        <v>2598472.23</v>
      </c>
      <c r="F10" s="82">
        <f t="shared" si="0"/>
        <v>0.22978020553169007</v>
      </c>
      <c r="G10" s="76">
        <f>SUM(G5:G9)</f>
        <v>960507.72</v>
      </c>
      <c r="H10" s="82">
        <f t="shared" si="1"/>
        <v>8.4936701946733917E-2</v>
      </c>
      <c r="I10" s="76">
        <f>SUM(I5:I9)</f>
        <v>50513.85</v>
      </c>
      <c r="J10" s="162">
        <f t="shared" si="2"/>
        <v>4.4668873891320991E-3</v>
      </c>
      <c r="K10" s="514">
        <f>SUM(K5:K9)</f>
        <v>0</v>
      </c>
      <c r="L10" s="82" t="s">
        <v>127</v>
      </c>
      <c r="M10" s="204" t="s">
        <v>127</v>
      </c>
      <c r="N10" s="514">
        <f>SUM(N5:N9)</f>
        <v>0</v>
      </c>
      <c r="O10" s="82" t="s">
        <v>127</v>
      </c>
      <c r="P10" s="204" t="s">
        <v>127</v>
      </c>
    </row>
    <row r="11" spans="1:16" ht="12" customHeight="1" x14ac:dyDescent="0.25">
      <c r="A11" s="19">
        <v>6</v>
      </c>
      <c r="B11" s="19" t="s">
        <v>5</v>
      </c>
      <c r="C11" s="151" t="s">
        <v>127</v>
      </c>
      <c r="D11" s="195"/>
      <c r="E11" s="26"/>
      <c r="F11" s="41" t="s">
        <v>127</v>
      </c>
      <c r="G11" s="26"/>
      <c r="H11" s="41" t="s">
        <v>127</v>
      </c>
      <c r="I11" s="26"/>
      <c r="J11" s="145" t="s">
        <v>127</v>
      </c>
      <c r="K11" s="26"/>
      <c r="L11" s="41" t="s">
        <v>127</v>
      </c>
      <c r="M11" s="211" t="s">
        <v>127</v>
      </c>
      <c r="N11" s="26"/>
      <c r="O11" s="41" t="s">
        <v>127</v>
      </c>
      <c r="P11" s="211" t="s">
        <v>127</v>
      </c>
    </row>
    <row r="12" spans="1:16" ht="12" customHeight="1" x14ac:dyDescent="0.25">
      <c r="A12" s="21">
        <v>7</v>
      </c>
      <c r="B12" s="21" t="s">
        <v>6</v>
      </c>
      <c r="C12" s="153" t="s">
        <v>127</v>
      </c>
      <c r="D12" s="197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211" t="s">
        <v>127</v>
      </c>
      <c r="N12" s="171"/>
      <c r="O12" s="368" t="s">
        <v>127</v>
      </c>
      <c r="P12" s="211" t="s">
        <v>127</v>
      </c>
    </row>
    <row r="13" spans="1:16" ht="18" customHeight="1" x14ac:dyDescent="0.25">
      <c r="A13" s="9"/>
      <c r="B13" s="2" t="s">
        <v>7</v>
      </c>
      <c r="C13" s="154">
        <f>SUM(C11:C12)</f>
        <v>0</v>
      </c>
      <c r="D13" s="144">
        <f t="shared" ref="D13:I13" si="3">SUM(D11:D12)</f>
        <v>0</v>
      </c>
      <c r="E13" s="76">
        <f t="shared" si="3"/>
        <v>0</v>
      </c>
      <c r="F13" s="82" t="s">
        <v>127</v>
      </c>
      <c r="G13" s="76">
        <f t="shared" si="3"/>
        <v>0</v>
      </c>
      <c r="H13" s="82" t="s">
        <v>127</v>
      </c>
      <c r="I13" s="76">
        <f t="shared" si="3"/>
        <v>0</v>
      </c>
      <c r="J13" s="162" t="s">
        <v>127</v>
      </c>
      <c r="K13" s="514">
        <f>SUM(K11:K12)</f>
        <v>0</v>
      </c>
      <c r="L13" s="82" t="s">
        <v>127</v>
      </c>
      <c r="M13" s="204" t="s">
        <v>127</v>
      </c>
      <c r="N13" s="514">
        <f>SUM(N11:N12)</f>
        <v>0</v>
      </c>
      <c r="O13" s="82" t="s">
        <v>127</v>
      </c>
      <c r="P13" s="204" t="s">
        <v>127</v>
      </c>
    </row>
    <row r="14" spans="1:16" ht="12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2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30"/>
      <c r="L15" s="368" t="s">
        <v>127</v>
      </c>
      <c r="M15" s="476" t="s">
        <v>127</v>
      </c>
      <c r="N15" s="30"/>
      <c r="O15" s="368" t="s">
        <v>127</v>
      </c>
      <c r="P15" s="476" t="s">
        <v>127</v>
      </c>
    </row>
    <row r="16" spans="1:16" ht="12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4">SUM(D14:D15)</f>
        <v>0</v>
      </c>
      <c r="E16" s="76">
        <f t="shared" si="4"/>
        <v>0</v>
      </c>
      <c r="F16" s="82" t="s">
        <v>127</v>
      </c>
      <c r="G16" s="76">
        <f t="shared" si="4"/>
        <v>0</v>
      </c>
      <c r="H16" s="82" t="s">
        <v>127</v>
      </c>
      <c r="I16" s="76">
        <f t="shared" si="4"/>
        <v>0</v>
      </c>
      <c r="J16" s="162" t="s">
        <v>127</v>
      </c>
      <c r="K16" s="514">
        <f>SUM(K14:K15)</f>
        <v>0</v>
      </c>
      <c r="L16" s="82" t="s">
        <v>127</v>
      </c>
      <c r="M16" s="550" t="s">
        <v>127</v>
      </c>
      <c r="N16" s="514">
        <f>SUM(N14:N15)</f>
        <v>0</v>
      </c>
      <c r="O16" s="82" t="s">
        <v>127</v>
      </c>
      <c r="P16" s="550" t="s">
        <v>127</v>
      </c>
    </row>
    <row r="17" spans="1:16" ht="20.25" customHeight="1" thickBot="1" x14ac:dyDescent="0.3">
      <c r="A17" s="5"/>
      <c r="B17" s="4" t="s">
        <v>11</v>
      </c>
      <c r="C17" s="155">
        <f>+C10+C13+C16</f>
        <v>11577738.609999999</v>
      </c>
      <c r="D17" s="146">
        <f t="shared" ref="D17:I17" si="5">+D10+D13+D16</f>
        <v>11308512.08</v>
      </c>
      <c r="E17" s="147">
        <f t="shared" si="5"/>
        <v>2598472.23</v>
      </c>
      <c r="F17" s="172">
        <f t="shared" si="0"/>
        <v>0.22978020553169007</v>
      </c>
      <c r="G17" s="147">
        <f t="shared" si="5"/>
        <v>960507.72</v>
      </c>
      <c r="H17" s="172">
        <f t="shared" si="1"/>
        <v>8.4936701946733917E-2</v>
      </c>
      <c r="I17" s="147">
        <f t="shared" si="5"/>
        <v>50513.85</v>
      </c>
      <c r="J17" s="165">
        <f t="shared" si="2"/>
        <v>4.4668873891320991E-3</v>
      </c>
      <c r="K17" s="522">
        <f>+K10+K13+K16</f>
        <v>0</v>
      </c>
      <c r="L17" s="172">
        <v>0</v>
      </c>
      <c r="M17" s="531" t="s">
        <v>127</v>
      </c>
      <c r="N17" s="522">
        <f>+N10+N13+N16</f>
        <v>0</v>
      </c>
      <c r="O17" s="172">
        <v>0</v>
      </c>
      <c r="P17" s="531" t="s">
        <v>127</v>
      </c>
    </row>
    <row r="135" spans="12:15" x14ac:dyDescent="0.25">
      <c r="L135" s="566"/>
      <c r="O135" s="566"/>
    </row>
    <row r="136" spans="12:15" x14ac:dyDescent="0.25">
      <c r="L136" s="566"/>
      <c r="O136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92D050"/>
  </sheetPr>
  <dimension ref="A1:R137"/>
  <sheetViews>
    <sheetView zoomScaleNormal="100" workbookViewId="0">
      <selection activeCell="G16" sqref="G16"/>
    </sheetView>
  </sheetViews>
  <sheetFormatPr defaultColWidth="11.44140625" defaultRowHeight="13.2" x14ac:dyDescent="0.25"/>
  <cols>
    <col min="1" max="1" width="2.6640625" customWidth="1"/>
    <col min="2" max="2" width="37.44140625" bestFit="1" customWidth="1"/>
    <col min="3" max="3" width="13.33203125" bestFit="1" customWidth="1"/>
    <col min="4" max="4" width="11.5546875" bestFit="1" customWidth="1"/>
    <col min="5" max="5" width="10.88671875" customWidth="1"/>
    <col min="6" max="6" width="10.5546875" style="89" bestFit="1" customWidth="1"/>
    <col min="7" max="7" width="11.109375" bestFit="1" customWidth="1"/>
    <col min="8" max="8" width="7.6640625" style="89" bestFit="1" customWidth="1"/>
    <col min="9" max="9" width="11.33203125" customWidth="1"/>
    <col min="10" max="10" width="9.6640625" style="89" bestFit="1" customWidth="1"/>
    <col min="11" max="11" width="7.88671875" style="89" bestFit="1" customWidth="1"/>
    <col min="12" max="12" width="24.5546875" style="53" customWidth="1"/>
    <col min="13" max="14" width="12.6640625" bestFit="1" customWidth="1"/>
    <col min="16" max="16" width="12.6640625" bestFit="1" customWidth="1"/>
  </cols>
  <sheetData>
    <row r="1" spans="1:17" ht="14.4" thickBot="1" x14ac:dyDescent="0.3">
      <c r="A1" s="7" t="s">
        <v>219</v>
      </c>
      <c r="E1" t="s">
        <v>146</v>
      </c>
    </row>
    <row r="2" spans="1:17" x14ac:dyDescent="0.25">
      <c r="A2" s="8" t="s">
        <v>282</v>
      </c>
      <c r="C2" s="156" t="s">
        <v>826</v>
      </c>
      <c r="D2" s="708" t="s">
        <v>828</v>
      </c>
      <c r="E2" s="709"/>
      <c r="F2" s="709"/>
      <c r="G2" s="709"/>
      <c r="H2" s="710"/>
      <c r="I2" s="705" t="s">
        <v>829</v>
      </c>
      <c r="J2" s="706"/>
      <c r="K2" s="188"/>
    </row>
    <row r="3" spans="1:17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141" t="s">
        <v>46</v>
      </c>
      <c r="I3" s="79" t="s">
        <v>47</v>
      </c>
      <c r="J3" s="16" t="s">
        <v>48</v>
      </c>
      <c r="K3" s="131" t="s">
        <v>348</v>
      </c>
      <c r="M3" s="320"/>
      <c r="O3" s="320"/>
    </row>
    <row r="4" spans="1:17" ht="26.4" x14ac:dyDescent="0.25">
      <c r="A4" s="1"/>
      <c r="B4" s="2" t="s">
        <v>148</v>
      </c>
      <c r="C4" s="150" t="s">
        <v>44</v>
      </c>
      <c r="D4" s="104" t="s">
        <v>45</v>
      </c>
      <c r="E4" s="81" t="s">
        <v>131</v>
      </c>
      <c r="F4" s="81" t="s">
        <v>18</v>
      </c>
      <c r="G4" s="81" t="s">
        <v>400</v>
      </c>
      <c r="H4" s="105" t="s">
        <v>18</v>
      </c>
      <c r="I4" s="81" t="s">
        <v>131</v>
      </c>
      <c r="J4" s="12" t="s">
        <v>18</v>
      </c>
      <c r="K4" s="132" t="s">
        <v>823</v>
      </c>
      <c r="L4" s="51" t="s">
        <v>159</v>
      </c>
      <c r="M4" s="320"/>
      <c r="O4" s="320"/>
    </row>
    <row r="5" spans="1:17" s="270" customFormat="1" ht="15" customHeight="1" x14ac:dyDescent="0.25">
      <c r="A5" s="264"/>
      <c r="B5" s="264" t="s">
        <v>149</v>
      </c>
      <c r="C5" s="265">
        <v>644298820</v>
      </c>
      <c r="D5" s="348">
        <v>644298820</v>
      </c>
      <c r="E5" s="267">
        <v>662867.96</v>
      </c>
      <c r="F5" s="352">
        <f>+E5/D5</f>
        <v>1.0288206953413324E-3</v>
      </c>
      <c r="G5" s="267">
        <v>305606.33999999997</v>
      </c>
      <c r="H5" s="344">
        <f>G5/E5</f>
        <v>0.46103652377465942</v>
      </c>
      <c r="I5" s="267">
        <v>1190675.19</v>
      </c>
      <c r="J5" s="635">
        <v>1.7818957149506064E-3</v>
      </c>
      <c r="K5" s="268">
        <f t="shared" ref="K5:K68" si="0">+E5/I5-1</f>
        <v>-0.44328397402821507</v>
      </c>
      <c r="L5" s="269" t="s">
        <v>820</v>
      </c>
      <c r="M5" s="320"/>
      <c r="N5"/>
      <c r="O5" s="321"/>
    </row>
    <row r="6" spans="1:17" s="270" customFormat="1" ht="15" customHeight="1" x14ac:dyDescent="0.25">
      <c r="A6" s="271"/>
      <c r="B6" s="271" t="s">
        <v>151</v>
      </c>
      <c r="C6" s="274">
        <v>56970000</v>
      </c>
      <c r="D6" s="275">
        <v>56970000</v>
      </c>
      <c r="E6" s="124">
        <v>270170.44</v>
      </c>
      <c r="F6" s="309">
        <f t="shared" ref="F6:F68" si="1">+E6/D6</f>
        <v>4.7423282429348785E-3</v>
      </c>
      <c r="G6" s="124">
        <v>261647.94</v>
      </c>
      <c r="H6" s="344">
        <f t="shared" ref="H6:H14" si="2">G6/E6</f>
        <v>0.96845509819653108</v>
      </c>
      <c r="I6" s="267">
        <v>275502.14</v>
      </c>
      <c r="J6" s="635">
        <v>4.8214682791678102E-3</v>
      </c>
      <c r="K6" s="276">
        <f t="shared" si="0"/>
        <v>-1.9352662741567106E-2</v>
      </c>
      <c r="L6" s="272">
        <v>115</v>
      </c>
      <c r="M6" s="320"/>
      <c r="N6"/>
      <c r="O6" s="320"/>
    </row>
    <row r="7" spans="1:17" s="270" customFormat="1" ht="15" customHeight="1" x14ac:dyDescent="0.25">
      <c r="A7" s="271"/>
      <c r="B7" s="271" t="s">
        <v>150</v>
      </c>
      <c r="C7" s="274">
        <v>230728000</v>
      </c>
      <c r="D7" s="275">
        <v>230728000</v>
      </c>
      <c r="E7" s="124">
        <v>17788875.800000001</v>
      </c>
      <c r="F7" s="309">
        <f t="shared" si="1"/>
        <v>7.7098903470753447E-2</v>
      </c>
      <c r="G7" s="124">
        <v>16821757.93</v>
      </c>
      <c r="H7" s="344">
        <f t="shared" si="2"/>
        <v>0.94563355881095079</v>
      </c>
      <c r="I7" s="267">
        <v>15999310.720000001</v>
      </c>
      <c r="J7" s="635">
        <v>9.2654555731220722E-2</v>
      </c>
      <c r="K7" s="276">
        <f t="shared" si="0"/>
        <v>0.11185263611156371</v>
      </c>
      <c r="L7" s="272">
        <v>116</v>
      </c>
      <c r="M7" s="320"/>
      <c r="N7" s="428"/>
      <c r="O7" s="429"/>
    </row>
    <row r="8" spans="1:17" s="270" customFormat="1" ht="15" customHeight="1" x14ac:dyDescent="0.25">
      <c r="A8" s="271"/>
      <c r="B8" s="271" t="s">
        <v>152</v>
      </c>
      <c r="C8" s="274">
        <v>91698310</v>
      </c>
      <c r="D8" s="275">
        <v>91698310</v>
      </c>
      <c r="E8" s="124">
        <v>1279621.06</v>
      </c>
      <c r="F8" s="309">
        <f t="shared" si="1"/>
        <v>1.3954685315356413E-2</v>
      </c>
      <c r="G8" s="124">
        <v>85736.33</v>
      </c>
      <c r="H8" s="344">
        <f t="shared" si="2"/>
        <v>6.7001343350819809E-2</v>
      </c>
      <c r="I8" s="267">
        <v>587114.55000000005</v>
      </c>
      <c r="J8" s="635">
        <v>6.4892239661848081E-3</v>
      </c>
      <c r="K8" s="276">
        <f t="shared" si="0"/>
        <v>1.1795083429630555</v>
      </c>
      <c r="L8" s="272">
        <v>130</v>
      </c>
      <c r="M8" s="320"/>
      <c r="N8" s="428"/>
      <c r="O8" s="429"/>
    </row>
    <row r="9" spans="1:17" s="270" customFormat="1" ht="15" customHeight="1" x14ac:dyDescent="0.25">
      <c r="A9" s="273"/>
      <c r="B9" s="273" t="s">
        <v>345</v>
      </c>
      <c r="C9" s="274">
        <v>10</v>
      </c>
      <c r="D9" s="275">
        <v>10</v>
      </c>
      <c r="E9" s="124">
        <v>0</v>
      </c>
      <c r="F9" s="309">
        <v>0</v>
      </c>
      <c r="G9" s="124">
        <v>0</v>
      </c>
      <c r="H9" s="344">
        <v>0</v>
      </c>
      <c r="I9" s="267">
        <v>0</v>
      </c>
      <c r="J9" s="635">
        <v>0</v>
      </c>
      <c r="K9" s="276" t="s">
        <v>127</v>
      </c>
      <c r="L9" s="272">
        <v>180</v>
      </c>
      <c r="M9" s="320"/>
      <c r="N9" s="428"/>
      <c r="O9" s="429"/>
    </row>
    <row r="10" spans="1:17" s="270" customFormat="1" ht="15" customHeight="1" x14ac:dyDescent="0.25">
      <c r="A10" s="273"/>
      <c r="B10" s="273" t="s">
        <v>153</v>
      </c>
      <c r="C10" s="274">
        <v>37961200</v>
      </c>
      <c r="D10" s="275">
        <v>37961200</v>
      </c>
      <c r="E10" s="277">
        <v>3533900.33</v>
      </c>
      <c r="F10" s="353">
        <f t="shared" si="1"/>
        <v>9.3092429375256844E-2</v>
      </c>
      <c r="G10" s="277">
        <v>3100701.15</v>
      </c>
      <c r="H10" s="495">
        <f t="shared" si="2"/>
        <v>0.87741612961676252</v>
      </c>
      <c r="I10" s="267">
        <v>1869653.74</v>
      </c>
      <c r="J10" s="635">
        <v>8.4315865967678164E-2</v>
      </c>
      <c r="K10" s="278">
        <f t="shared" si="0"/>
        <v>0.89013626127370515</v>
      </c>
      <c r="L10" s="272">
        <v>290</v>
      </c>
      <c r="M10" s="320"/>
      <c r="N10" s="428"/>
      <c r="O10" s="429"/>
    </row>
    <row r="11" spans="1:17" ht="15" customHeight="1" x14ac:dyDescent="0.25">
      <c r="A11" s="9"/>
      <c r="B11" s="2" t="s">
        <v>154</v>
      </c>
      <c r="C11" s="154">
        <f>SUM(C5:C10)</f>
        <v>1061656340</v>
      </c>
      <c r="D11" s="144">
        <f>SUM(D5:D10)</f>
        <v>1061656340</v>
      </c>
      <c r="E11" s="76">
        <f>SUM(E5:E10)</f>
        <v>23535435.589999996</v>
      </c>
      <c r="F11" s="82">
        <f>+E11/D11</f>
        <v>2.2168600801649237E-2</v>
      </c>
      <c r="G11" s="76">
        <f>SUM(G5:G10)</f>
        <v>20575449.689999998</v>
      </c>
      <c r="H11" s="162">
        <f t="shared" si="2"/>
        <v>0.87423279723543035</v>
      </c>
      <c r="I11" s="76">
        <f>SUM(I5:I10)</f>
        <v>19922256.34</v>
      </c>
      <c r="J11" s="36">
        <v>1.9711843566437501E-2</v>
      </c>
      <c r="K11" s="136">
        <f>+E11/I11-1</f>
        <v>0.18136395739198674</v>
      </c>
      <c r="M11" s="320"/>
      <c r="N11" s="428"/>
      <c r="O11" s="429"/>
      <c r="P11" s="270"/>
      <c r="Q11" s="270"/>
    </row>
    <row r="12" spans="1:17" s="270" customFormat="1" ht="15" customHeight="1" x14ac:dyDescent="0.25">
      <c r="A12" s="264"/>
      <c r="B12" s="264" t="s">
        <v>804</v>
      </c>
      <c r="C12" s="265">
        <v>90056137.829999998</v>
      </c>
      <c r="D12" s="348">
        <v>90056137.829999998</v>
      </c>
      <c r="E12" s="308">
        <v>8428792.5599999987</v>
      </c>
      <c r="F12" s="554">
        <f t="shared" si="1"/>
        <v>9.359487052299674E-2</v>
      </c>
      <c r="G12" s="308">
        <v>0</v>
      </c>
      <c r="H12" s="335">
        <f t="shared" si="2"/>
        <v>0</v>
      </c>
      <c r="I12" s="267">
        <v>7923074.3399999999</v>
      </c>
      <c r="J12" s="352">
        <v>8.8352445109699557E-2</v>
      </c>
      <c r="K12" s="268">
        <f t="shared" si="0"/>
        <v>6.3828534013224747E-2</v>
      </c>
      <c r="L12" s="269" t="s">
        <v>160</v>
      </c>
      <c r="M12" s="320"/>
      <c r="N12" s="428"/>
      <c r="O12" s="429"/>
    </row>
    <row r="13" spans="1:17" s="270" customFormat="1" ht="15" customHeight="1" x14ac:dyDescent="0.25">
      <c r="A13" s="273"/>
      <c r="B13" s="273" t="s">
        <v>805</v>
      </c>
      <c r="C13" s="274">
        <v>1005354878.0200001</v>
      </c>
      <c r="D13" s="275">
        <v>1005354878.0200001</v>
      </c>
      <c r="E13" s="555">
        <v>84962959.25</v>
      </c>
      <c r="F13" s="553">
        <f t="shared" si="1"/>
        <v>8.4510416279404366E-2</v>
      </c>
      <c r="G13" s="555">
        <v>0</v>
      </c>
      <c r="H13" s="345">
        <f t="shared" si="2"/>
        <v>0</v>
      </c>
      <c r="I13" s="267">
        <v>81190350.230000004</v>
      </c>
      <c r="J13" s="353">
        <v>8.054834078170077E-2</v>
      </c>
      <c r="K13" s="278">
        <f t="shared" si="0"/>
        <v>4.6466224241092258E-2</v>
      </c>
      <c r="L13" s="269" t="s">
        <v>181</v>
      </c>
      <c r="M13" s="320"/>
      <c r="N13" s="320"/>
      <c r="O13" s="320"/>
    </row>
    <row r="14" spans="1:17" ht="15" customHeight="1" x14ac:dyDescent="0.25">
      <c r="A14" s="9"/>
      <c r="B14" s="2" t="s">
        <v>155</v>
      </c>
      <c r="C14" s="154">
        <f>SUM(C12:C13)</f>
        <v>1095411015.8500001</v>
      </c>
      <c r="D14" s="144">
        <f>SUM(D12:D13)</f>
        <v>1095411015.8500001</v>
      </c>
      <c r="E14" s="76">
        <f>SUM(E12:E13)</f>
        <v>93391751.810000002</v>
      </c>
      <c r="F14" s="82">
        <f>+E14/D14</f>
        <v>8.5257269151644707E-2</v>
      </c>
      <c r="G14" s="76">
        <f>SUM(G12:G13)</f>
        <v>0</v>
      </c>
      <c r="H14" s="163">
        <f t="shared" si="2"/>
        <v>0</v>
      </c>
      <c r="I14" s="76">
        <f>+I13+I12</f>
        <v>89113424.570000008</v>
      </c>
      <c r="J14" s="36">
        <v>8.1185922448015826E-2</v>
      </c>
      <c r="K14" s="136">
        <f t="shared" si="0"/>
        <v>4.8009907156461029E-2</v>
      </c>
      <c r="M14" s="320"/>
      <c r="N14" s="320"/>
      <c r="O14" s="320"/>
      <c r="P14" s="270"/>
      <c r="Q14" s="270"/>
    </row>
    <row r="15" spans="1:17" s="270" customFormat="1" ht="15" customHeight="1" x14ac:dyDescent="0.25">
      <c r="A15" s="264"/>
      <c r="B15" s="264" t="s">
        <v>156</v>
      </c>
      <c r="C15" s="465">
        <v>16276136</v>
      </c>
      <c r="D15" s="267">
        <v>16276136</v>
      </c>
      <c r="E15" s="267">
        <v>0</v>
      </c>
      <c r="F15" s="354">
        <f t="shared" si="1"/>
        <v>0</v>
      </c>
      <c r="G15" s="267">
        <v>0</v>
      </c>
      <c r="H15" s="557" t="s">
        <v>127</v>
      </c>
      <c r="I15" s="267">
        <v>0</v>
      </c>
      <c r="J15" s="316">
        <v>0</v>
      </c>
      <c r="K15" s="268" t="s">
        <v>127</v>
      </c>
      <c r="L15" s="272">
        <v>32600</v>
      </c>
      <c r="M15" s="320"/>
      <c r="N15" s="427"/>
      <c r="O15" s="429"/>
    </row>
    <row r="16" spans="1:17" s="270" customFormat="1" ht="15" customHeight="1" x14ac:dyDescent="0.25">
      <c r="A16" s="264"/>
      <c r="B16" s="264" t="s">
        <v>161</v>
      </c>
      <c r="C16" s="274">
        <v>37348753</v>
      </c>
      <c r="D16" s="267">
        <v>37348753</v>
      </c>
      <c r="E16" s="267">
        <v>0</v>
      </c>
      <c r="F16" s="354">
        <f t="shared" si="1"/>
        <v>0</v>
      </c>
      <c r="G16" s="267">
        <v>0</v>
      </c>
      <c r="H16" s="557" t="s">
        <v>127</v>
      </c>
      <c r="I16" s="267">
        <v>0</v>
      </c>
      <c r="J16" s="316">
        <v>0</v>
      </c>
      <c r="K16" s="278" t="s">
        <v>127</v>
      </c>
      <c r="L16" s="272">
        <v>33000</v>
      </c>
      <c r="M16" s="320"/>
      <c r="N16" s="427"/>
      <c r="O16" s="429"/>
    </row>
    <row r="17" spans="1:17" s="270" customFormat="1" ht="15" customHeight="1" x14ac:dyDescent="0.25">
      <c r="A17" s="300"/>
      <c r="B17" s="264" t="s">
        <v>157</v>
      </c>
      <c r="C17" s="274">
        <v>11958000</v>
      </c>
      <c r="D17" s="307">
        <v>11958000</v>
      </c>
      <c r="E17" s="117">
        <v>0</v>
      </c>
      <c r="F17" s="354">
        <f t="shared" si="1"/>
        <v>0</v>
      </c>
      <c r="G17" s="267">
        <v>0</v>
      </c>
      <c r="H17" s="557" t="s">
        <v>127</v>
      </c>
      <c r="I17" s="308">
        <v>0</v>
      </c>
      <c r="J17" s="316">
        <v>0</v>
      </c>
      <c r="K17" s="278" t="s">
        <v>127</v>
      </c>
      <c r="L17" s="272">
        <v>30903</v>
      </c>
      <c r="M17" s="320"/>
      <c r="N17" s="427"/>
      <c r="O17" s="429"/>
    </row>
    <row r="18" spans="1:17" s="270" customFormat="1" ht="15" customHeight="1" x14ac:dyDescent="0.25">
      <c r="A18" s="264"/>
      <c r="B18" s="325" t="s">
        <v>158</v>
      </c>
      <c r="C18" s="459">
        <v>15292000</v>
      </c>
      <c r="D18" s="348">
        <v>15292000</v>
      </c>
      <c r="E18" s="594">
        <v>2120674.7799999998</v>
      </c>
      <c r="F18" s="355">
        <f t="shared" si="1"/>
        <v>0.13867870651320952</v>
      </c>
      <c r="G18" s="322">
        <v>1310954.58</v>
      </c>
      <c r="H18" s="335">
        <f t="shared" ref="H18:H23" si="3">+G18/E18</f>
        <v>0.61817804048200176</v>
      </c>
      <c r="I18" s="682">
        <v>0</v>
      </c>
      <c r="J18" s="376">
        <v>0</v>
      </c>
      <c r="K18" s="362" t="s">
        <v>127</v>
      </c>
      <c r="L18" s="272">
        <v>301</v>
      </c>
      <c r="M18" s="320"/>
      <c r="N18" s="427"/>
      <c r="O18" s="429"/>
    </row>
    <row r="19" spans="1:17" s="270" customFormat="1" ht="15" customHeight="1" x14ac:dyDescent="0.25">
      <c r="A19" s="264"/>
      <c r="B19" s="324" t="s">
        <v>162</v>
      </c>
      <c r="C19" s="274">
        <v>6185000</v>
      </c>
      <c r="D19" s="275">
        <v>6185000</v>
      </c>
      <c r="E19" s="117">
        <v>563966.02</v>
      </c>
      <c r="F19" s="354">
        <f t="shared" si="1"/>
        <v>9.1182864995957971E-2</v>
      </c>
      <c r="G19" s="267">
        <v>550024.48</v>
      </c>
      <c r="H19" s="335">
        <f t="shared" si="3"/>
        <v>0.97527946807859089</v>
      </c>
      <c r="I19" s="267">
        <v>319746.28999999998</v>
      </c>
      <c r="J19" s="316">
        <v>3.204834018241956E-2</v>
      </c>
      <c r="K19" s="363">
        <f t="shared" si="0"/>
        <v>0.76379222414120918</v>
      </c>
      <c r="L19" s="272">
        <v>321</v>
      </c>
      <c r="M19" s="320"/>
      <c r="N19" s="428"/>
      <c r="O19" s="429"/>
    </row>
    <row r="20" spans="1:17" s="270" customFormat="1" ht="15" customHeight="1" x14ac:dyDescent="0.25">
      <c r="A20" s="264"/>
      <c r="B20" s="324" t="s">
        <v>163</v>
      </c>
      <c r="C20" s="274">
        <v>16697000</v>
      </c>
      <c r="D20" s="275">
        <v>16697000</v>
      </c>
      <c r="E20" s="293">
        <v>45012.22</v>
      </c>
      <c r="F20" s="354">
        <f t="shared" si="1"/>
        <v>2.6958267952326767E-3</v>
      </c>
      <c r="G20" s="308">
        <v>25362.22</v>
      </c>
      <c r="H20" s="335">
        <f t="shared" si="3"/>
        <v>0.56345188040047789</v>
      </c>
      <c r="I20" s="267">
        <v>48931.94</v>
      </c>
      <c r="J20" s="316">
        <v>3.0765130442775776E-3</v>
      </c>
      <c r="K20" s="363">
        <f t="shared" si="0"/>
        <v>-8.0105550689386185E-2</v>
      </c>
      <c r="L20" s="272">
        <v>331</v>
      </c>
      <c r="M20" s="418"/>
      <c r="N20" s="428"/>
      <c r="O20" s="429"/>
      <c r="P20" s="418"/>
      <c r="Q20" s="418"/>
    </row>
    <row r="21" spans="1:17" s="270" customFormat="1" ht="15" customHeight="1" x14ac:dyDescent="0.25">
      <c r="A21" s="264"/>
      <c r="B21" s="324" t="s">
        <v>164</v>
      </c>
      <c r="C21" s="274">
        <v>29032000</v>
      </c>
      <c r="D21" s="275">
        <v>29032000</v>
      </c>
      <c r="E21" s="595">
        <v>0</v>
      </c>
      <c r="F21" s="354">
        <f t="shared" si="1"/>
        <v>0</v>
      </c>
      <c r="G21" s="556">
        <v>0</v>
      </c>
      <c r="H21" s="335" t="s">
        <v>127</v>
      </c>
      <c r="I21" s="267">
        <v>58973.61</v>
      </c>
      <c r="J21" s="316">
        <v>1.7538620074349443E-3</v>
      </c>
      <c r="K21" s="363">
        <f t="shared" si="0"/>
        <v>-1</v>
      </c>
      <c r="L21" s="295" t="s">
        <v>165</v>
      </c>
      <c r="M21" s="320"/>
      <c r="N21" s="320"/>
      <c r="O21" s="320"/>
    </row>
    <row r="22" spans="1:17" s="270" customFormat="1" ht="15" customHeight="1" x14ac:dyDescent="0.25">
      <c r="A22" s="264"/>
      <c r="B22" s="324" t="s">
        <v>166</v>
      </c>
      <c r="C22" s="274">
        <v>8872000</v>
      </c>
      <c r="D22" s="275">
        <v>8872000</v>
      </c>
      <c r="E22" s="595">
        <v>380331.8</v>
      </c>
      <c r="F22" s="354">
        <f t="shared" si="1"/>
        <v>4.2868778178539221E-2</v>
      </c>
      <c r="G22" s="308">
        <v>148888.04</v>
      </c>
      <c r="H22" s="335">
        <f t="shared" si="3"/>
        <v>0.39146881749041235</v>
      </c>
      <c r="I22" s="267">
        <v>463332.7</v>
      </c>
      <c r="J22" s="316">
        <v>5.5495592286501381E-2</v>
      </c>
      <c r="K22" s="363">
        <f t="shared" si="0"/>
        <v>-0.17913887795961736</v>
      </c>
      <c r="L22" s="295">
        <v>335</v>
      </c>
      <c r="M22" s="320"/>
      <c r="N22" s="320"/>
      <c r="O22" s="320"/>
    </row>
    <row r="23" spans="1:17" s="270" customFormat="1" ht="15" customHeight="1" x14ac:dyDescent="0.25">
      <c r="A23" s="300"/>
      <c r="B23" s="432" t="s">
        <v>167</v>
      </c>
      <c r="C23" s="463">
        <v>4111595</v>
      </c>
      <c r="D23" s="306">
        <v>4111595</v>
      </c>
      <c r="E23" s="593">
        <v>425491.37</v>
      </c>
      <c r="F23" s="359">
        <f t="shared" si="1"/>
        <v>0.10348572026184485</v>
      </c>
      <c r="G23" s="593">
        <v>278969.49000000005</v>
      </c>
      <c r="H23" s="419">
        <f t="shared" si="3"/>
        <v>0.65564077128050813</v>
      </c>
      <c r="I23" s="306">
        <v>533104.89999999991</v>
      </c>
      <c r="J23" s="380">
        <v>0.16617309772359595</v>
      </c>
      <c r="K23" s="364">
        <f t="shared" si="0"/>
        <v>-0.20186182869450253</v>
      </c>
      <c r="L23" s="299" t="s">
        <v>168</v>
      </c>
      <c r="M23" s="320"/>
      <c r="N23" s="320"/>
      <c r="O23" s="320"/>
    </row>
    <row r="24" spans="1:17" s="270" customFormat="1" ht="15" customHeight="1" x14ac:dyDescent="0.25">
      <c r="A24" s="264"/>
      <c r="B24" s="264" t="s">
        <v>169</v>
      </c>
      <c r="C24" s="465">
        <v>16934000</v>
      </c>
      <c r="D24" s="348">
        <v>16934000</v>
      </c>
      <c r="E24" s="117">
        <v>182367.07</v>
      </c>
      <c r="F24" s="354">
        <f t="shared" si="1"/>
        <v>1.0769284870674384E-2</v>
      </c>
      <c r="G24" s="267">
        <v>79914.210000000006</v>
      </c>
      <c r="H24" s="335">
        <f>+G24/E24</f>
        <v>0.43820526370248752</v>
      </c>
      <c r="I24" s="267">
        <v>673874.05</v>
      </c>
      <c r="J24" s="316">
        <v>3.6490715871554669E-2</v>
      </c>
      <c r="K24" s="268">
        <f t="shared" si="0"/>
        <v>-0.72937514065128339</v>
      </c>
      <c r="L24" s="295">
        <v>34920</v>
      </c>
      <c r="M24" s="320"/>
      <c r="N24" s="320"/>
      <c r="O24" s="320"/>
    </row>
    <row r="25" spans="1:17" s="270" customFormat="1" ht="15" customHeight="1" x14ac:dyDescent="0.25">
      <c r="A25" s="264"/>
      <c r="B25" s="264" t="s">
        <v>170</v>
      </c>
      <c r="C25" s="274">
        <v>5590000</v>
      </c>
      <c r="D25" s="275">
        <v>5590000</v>
      </c>
      <c r="E25" s="117">
        <v>9518.8700000000008</v>
      </c>
      <c r="F25" s="354">
        <f t="shared" si="1"/>
        <v>1.7028389982110914E-3</v>
      </c>
      <c r="G25" s="267">
        <v>4676.0600000000004</v>
      </c>
      <c r="H25" s="335">
        <f>+G25/E25</f>
        <v>0.49124108218727641</v>
      </c>
      <c r="I25" s="267">
        <v>78115.199999999997</v>
      </c>
      <c r="J25" s="316">
        <v>1.3899501779359429E-2</v>
      </c>
      <c r="K25" s="268">
        <f t="shared" si="0"/>
        <v>-0.87814317828028343</v>
      </c>
      <c r="L25" s="295">
        <v>34921</v>
      </c>
      <c r="M25" s="320"/>
      <c r="N25" s="320"/>
      <c r="O25" s="320"/>
    </row>
    <row r="26" spans="1:17" s="270" customFormat="1" ht="15" customHeight="1" x14ac:dyDescent="0.25">
      <c r="A26" s="264"/>
      <c r="B26" s="264" t="s">
        <v>171</v>
      </c>
      <c r="C26" s="274">
        <v>4760097.379999999</v>
      </c>
      <c r="D26" s="275">
        <v>4760097.379999999</v>
      </c>
      <c r="E26" s="117">
        <v>289415.67999999999</v>
      </c>
      <c r="F26" s="359">
        <f t="shared" si="1"/>
        <v>6.0800369592438896E-2</v>
      </c>
      <c r="G26" s="267">
        <v>282828.68999999994</v>
      </c>
      <c r="H26" s="335">
        <f>+G26/E26</f>
        <v>0.97724038310571126</v>
      </c>
      <c r="I26" s="308">
        <v>219065.31000000006</v>
      </c>
      <c r="J26" s="497">
        <v>7.328339244385855E-2</v>
      </c>
      <c r="K26" s="268">
        <f t="shared" si="0"/>
        <v>0.32113879646211396</v>
      </c>
      <c r="L26" s="326" t="s">
        <v>340</v>
      </c>
      <c r="M26" s="320"/>
      <c r="N26" s="320"/>
      <c r="O26" s="320"/>
    </row>
    <row r="27" spans="1:17" s="270" customFormat="1" ht="15" customHeight="1" x14ac:dyDescent="0.25">
      <c r="A27" s="282"/>
      <c r="B27" s="282" t="s">
        <v>488</v>
      </c>
      <c r="C27" s="460">
        <v>10</v>
      </c>
      <c r="D27" s="284">
        <v>10</v>
      </c>
      <c r="E27" s="587">
        <v>0</v>
      </c>
      <c r="F27" s="341">
        <f t="shared" si="1"/>
        <v>0</v>
      </c>
      <c r="G27" s="285">
        <v>0</v>
      </c>
      <c r="H27" s="286" t="s">
        <v>127</v>
      </c>
      <c r="I27" s="284">
        <v>0</v>
      </c>
      <c r="J27" s="378">
        <v>0</v>
      </c>
      <c r="K27" s="268" t="s">
        <v>127</v>
      </c>
      <c r="L27" s="295">
        <v>35</v>
      </c>
      <c r="M27" s="320"/>
      <c r="N27" s="320"/>
      <c r="O27" s="320"/>
    </row>
    <row r="28" spans="1:17" s="270" customFormat="1" ht="15" customHeight="1" x14ac:dyDescent="0.25">
      <c r="A28" s="264"/>
      <c r="B28" s="264" t="s">
        <v>172</v>
      </c>
      <c r="C28" s="459">
        <v>8000000</v>
      </c>
      <c r="D28" s="275">
        <v>8000000</v>
      </c>
      <c r="E28" s="117">
        <v>0</v>
      </c>
      <c r="F28" s="354">
        <f t="shared" si="1"/>
        <v>0</v>
      </c>
      <c r="G28" s="267">
        <v>0</v>
      </c>
      <c r="H28" s="335" t="s">
        <v>127</v>
      </c>
      <c r="I28" s="267">
        <v>1095084.18</v>
      </c>
      <c r="J28" s="316">
        <v>0.12033892087912088</v>
      </c>
      <c r="K28" s="268">
        <f t="shared" si="0"/>
        <v>-1</v>
      </c>
      <c r="L28" s="295">
        <v>36500</v>
      </c>
      <c r="M28" s="320"/>
      <c r="N28" s="320"/>
      <c r="O28" s="320"/>
    </row>
    <row r="29" spans="1:17" s="270" customFormat="1" ht="15" customHeight="1" x14ac:dyDescent="0.25">
      <c r="A29" s="279"/>
      <c r="B29" s="279" t="s">
        <v>173</v>
      </c>
      <c r="C29" s="463">
        <v>131150</v>
      </c>
      <c r="D29" s="306">
        <v>131150</v>
      </c>
      <c r="E29" s="301">
        <v>5346.54</v>
      </c>
      <c r="F29" s="328">
        <f t="shared" si="1"/>
        <v>4.0766603126191382E-2</v>
      </c>
      <c r="G29" s="280">
        <v>0</v>
      </c>
      <c r="H29" s="346">
        <f t="shared" ref="H29:H33" si="4">+G29/E29</f>
        <v>0</v>
      </c>
      <c r="I29" s="267">
        <v>11778.120000000112</v>
      </c>
      <c r="J29" s="671">
        <v>2.8033131691851534E-2</v>
      </c>
      <c r="K29" s="281">
        <f t="shared" si="0"/>
        <v>-0.54606168047193027</v>
      </c>
      <c r="L29" s="299" t="s">
        <v>175</v>
      </c>
      <c r="N29"/>
    </row>
    <row r="30" spans="1:17" s="270" customFormat="1" ht="15" customHeight="1" x14ac:dyDescent="0.25">
      <c r="A30" s="264"/>
      <c r="B30" s="264" t="s">
        <v>174</v>
      </c>
      <c r="C30" s="303">
        <v>1132060</v>
      </c>
      <c r="D30" s="178">
        <v>1132060</v>
      </c>
      <c r="E30" s="292">
        <v>48217.17</v>
      </c>
      <c r="F30" s="354">
        <f t="shared" si="1"/>
        <v>4.2592415596346481E-2</v>
      </c>
      <c r="G30" s="117">
        <v>48217.17</v>
      </c>
      <c r="H30" s="335">
        <f t="shared" si="4"/>
        <v>1</v>
      </c>
      <c r="I30" s="267">
        <v>0</v>
      </c>
      <c r="J30" s="316">
        <v>0</v>
      </c>
      <c r="K30" s="365" t="s">
        <v>127</v>
      </c>
      <c r="L30" s="272">
        <v>38</v>
      </c>
      <c r="N30"/>
    </row>
    <row r="31" spans="1:17" s="270" customFormat="1" ht="15" customHeight="1" x14ac:dyDescent="0.25">
      <c r="A31" s="264"/>
      <c r="B31" s="264" t="s">
        <v>176</v>
      </c>
      <c r="C31" s="265">
        <v>53548190</v>
      </c>
      <c r="D31" s="584">
        <v>53548190</v>
      </c>
      <c r="E31" s="301">
        <v>3064174.15</v>
      </c>
      <c r="F31" s="328">
        <f t="shared" si="1"/>
        <v>5.7222739928277686E-2</v>
      </c>
      <c r="G31" s="349">
        <v>2098595.35</v>
      </c>
      <c r="H31" s="585">
        <f t="shared" si="4"/>
        <v>0.68488122647989835</v>
      </c>
      <c r="I31" s="267">
        <v>2260555.73</v>
      </c>
      <c r="J31" s="316">
        <v>4.1336866400822583E-2</v>
      </c>
      <c r="K31" s="268">
        <f t="shared" si="0"/>
        <v>0.35549595585506744</v>
      </c>
      <c r="L31" s="272">
        <v>391</v>
      </c>
      <c r="N31"/>
    </row>
    <row r="32" spans="1:17" s="270" customFormat="1" ht="15" customHeight="1" x14ac:dyDescent="0.25">
      <c r="A32" s="264"/>
      <c r="B32" s="264" t="s">
        <v>177</v>
      </c>
      <c r="C32" s="274">
        <v>11878000</v>
      </c>
      <c r="D32" s="586">
        <v>11878000</v>
      </c>
      <c r="E32" s="587">
        <v>1345155.41</v>
      </c>
      <c r="F32" s="341">
        <f t="shared" si="1"/>
        <v>0.1132476351237582</v>
      </c>
      <c r="G32" s="587">
        <v>1345155.41</v>
      </c>
      <c r="H32" s="588">
        <f t="shared" si="4"/>
        <v>1</v>
      </c>
      <c r="I32" s="267">
        <v>648012.97</v>
      </c>
      <c r="J32" s="316">
        <v>5.3094057353543625E-2</v>
      </c>
      <c r="K32" s="268">
        <f t="shared" si="0"/>
        <v>1.075815565852023</v>
      </c>
      <c r="L32" s="272">
        <v>392</v>
      </c>
    </row>
    <row r="33" spans="1:18" s="270" customFormat="1" ht="15" customHeight="1" x14ac:dyDescent="0.25">
      <c r="A33" s="264"/>
      <c r="B33" s="287" t="s">
        <v>178</v>
      </c>
      <c r="C33" s="274">
        <v>8606000</v>
      </c>
      <c r="D33" s="586">
        <v>8606000</v>
      </c>
      <c r="E33" s="587">
        <v>610568.28</v>
      </c>
      <c r="F33" s="589">
        <f t="shared" si="1"/>
        <v>7.0946813850801774E-2</v>
      </c>
      <c r="G33" s="587">
        <v>563102.21</v>
      </c>
      <c r="H33" s="588">
        <f t="shared" si="4"/>
        <v>0.92225919433613546</v>
      </c>
      <c r="I33" s="267">
        <v>450799.62</v>
      </c>
      <c r="J33" s="316">
        <v>5.5702411960953907E-2</v>
      </c>
      <c r="K33" s="268">
        <f t="shared" si="0"/>
        <v>0.35441170070196604</v>
      </c>
      <c r="L33" s="272">
        <v>393</v>
      </c>
      <c r="N33"/>
    </row>
    <row r="34" spans="1:18" s="270" customFormat="1" ht="15" customHeight="1" x14ac:dyDescent="0.25">
      <c r="A34" s="264"/>
      <c r="B34" s="289" t="s">
        <v>349</v>
      </c>
      <c r="C34" s="274">
        <v>10</v>
      </c>
      <c r="D34" s="586">
        <v>10</v>
      </c>
      <c r="E34" s="587">
        <v>0</v>
      </c>
      <c r="F34" s="589">
        <f t="shared" si="1"/>
        <v>0</v>
      </c>
      <c r="G34" s="587">
        <v>0</v>
      </c>
      <c r="H34" s="588" t="s">
        <v>127</v>
      </c>
      <c r="I34" s="267">
        <v>0</v>
      </c>
      <c r="J34" s="316">
        <v>0</v>
      </c>
      <c r="K34" s="268" t="s">
        <v>127</v>
      </c>
      <c r="L34" s="272">
        <v>396</v>
      </c>
      <c r="N34" s="6"/>
    </row>
    <row r="35" spans="1:18" s="270" customFormat="1" ht="15" customHeight="1" x14ac:dyDescent="0.25">
      <c r="A35" s="291"/>
      <c r="B35" s="220" t="s">
        <v>402</v>
      </c>
      <c r="C35" s="274">
        <v>4000000</v>
      </c>
      <c r="D35" s="586">
        <v>4000000</v>
      </c>
      <c r="E35" s="587">
        <v>0</v>
      </c>
      <c r="F35" s="589">
        <f t="shared" si="1"/>
        <v>0</v>
      </c>
      <c r="G35" s="587">
        <v>0</v>
      </c>
      <c r="H35" s="588" t="s">
        <v>127</v>
      </c>
      <c r="I35" s="267">
        <v>106920</v>
      </c>
      <c r="J35" s="316">
        <v>2.3874212108575234E-2</v>
      </c>
      <c r="K35" s="268">
        <f t="shared" si="0"/>
        <v>-1</v>
      </c>
      <c r="L35" s="272">
        <v>397</v>
      </c>
      <c r="N35"/>
    </row>
    <row r="36" spans="1:18" s="270" customFormat="1" ht="15" customHeight="1" x14ac:dyDescent="0.25">
      <c r="A36" s="291"/>
      <c r="B36" s="603" t="s">
        <v>744</v>
      </c>
      <c r="C36" s="597">
        <v>0</v>
      </c>
      <c r="D36" s="584">
        <v>0</v>
      </c>
      <c r="E36" s="349">
        <v>0</v>
      </c>
      <c r="F36" s="589" t="s">
        <v>127</v>
      </c>
      <c r="G36" s="349">
        <v>0</v>
      </c>
      <c r="H36" s="588" t="s">
        <v>127</v>
      </c>
      <c r="I36" s="267" t="s">
        <v>127</v>
      </c>
      <c r="J36" s="672" t="s">
        <v>127</v>
      </c>
      <c r="K36" s="268" t="s">
        <v>127</v>
      </c>
      <c r="L36" s="272">
        <v>398</v>
      </c>
      <c r="N36"/>
    </row>
    <row r="37" spans="1:18" s="270" customFormat="1" ht="15" customHeight="1" x14ac:dyDescent="0.25">
      <c r="A37" s="291"/>
      <c r="B37" s="232" t="s">
        <v>179</v>
      </c>
      <c r="C37" s="274">
        <v>10292265</v>
      </c>
      <c r="D37" s="496">
        <v>10292265</v>
      </c>
      <c r="E37" s="293">
        <v>72268.600000000006</v>
      </c>
      <c r="F37" s="356">
        <f t="shared" si="1"/>
        <v>7.0216419806524615E-3</v>
      </c>
      <c r="G37" s="293">
        <v>63712.06</v>
      </c>
      <c r="H37" s="347">
        <f>+G37/E37</f>
        <v>0.88160086123157211</v>
      </c>
      <c r="I37" s="267">
        <v>128135.56</v>
      </c>
      <c r="J37" s="598">
        <v>1.2754756597594601E-2</v>
      </c>
      <c r="K37" s="294">
        <f t="shared" si="0"/>
        <v>-0.43599887494150724</v>
      </c>
      <c r="L37" s="272">
        <v>399</v>
      </c>
      <c r="N37"/>
    </row>
    <row r="38" spans="1:18" ht="15" customHeight="1" thickBot="1" x14ac:dyDescent="0.3">
      <c r="A38" s="9"/>
      <c r="B38" s="2" t="s">
        <v>180</v>
      </c>
      <c r="C38" s="158">
        <f>SUM(C15:C37)</f>
        <v>270644266.38</v>
      </c>
      <c r="D38" s="161">
        <f>SUM(D15:D37)</f>
        <v>270644266.38</v>
      </c>
      <c r="E38" s="166">
        <f>SUM(E15:E37)</f>
        <v>9162507.959999999</v>
      </c>
      <c r="F38" s="357">
        <f>+E38/D38</f>
        <v>3.3854432176055466E-2</v>
      </c>
      <c r="G38" s="166">
        <f>SUM(G15:G37)</f>
        <v>6800399.9699999997</v>
      </c>
      <c r="H38" s="167">
        <f>+G38/E38</f>
        <v>0.74219853338059205</v>
      </c>
      <c r="I38" s="144">
        <f>SUM(I15:I37)</f>
        <v>7096430.1800000006</v>
      </c>
      <c r="J38" s="173">
        <v>2.5333841828209341E-2</v>
      </c>
      <c r="K38" s="173">
        <f>+E38/I38-1</f>
        <v>0.29114325479067826</v>
      </c>
      <c r="L38" s="573" t="s">
        <v>146</v>
      </c>
    </row>
    <row r="39" spans="1:18" ht="14.4" thickBot="1" x14ac:dyDescent="0.3">
      <c r="A39" s="7" t="s">
        <v>219</v>
      </c>
    </row>
    <row r="40" spans="1:18" x14ac:dyDescent="0.25">
      <c r="A40" s="8" t="s">
        <v>281</v>
      </c>
      <c r="C40" s="156" t="s">
        <v>826</v>
      </c>
      <c r="D40" s="711" t="s">
        <v>828</v>
      </c>
      <c r="E40" s="709"/>
      <c r="F40" s="709"/>
      <c r="G40" s="709"/>
      <c r="H40" s="710"/>
      <c r="I40" s="707" t="s">
        <v>829</v>
      </c>
      <c r="J40" s="706"/>
      <c r="K40" s="188"/>
    </row>
    <row r="41" spans="1:18" x14ac:dyDescent="0.25">
      <c r="C41" s="149">
        <v>1</v>
      </c>
      <c r="D41" s="140">
        <v>2</v>
      </c>
      <c r="E41" s="79">
        <v>3</v>
      </c>
      <c r="F41" s="80" t="s">
        <v>36</v>
      </c>
      <c r="G41" s="79">
        <v>4</v>
      </c>
      <c r="H41" s="141" t="s">
        <v>46</v>
      </c>
      <c r="I41" s="79" t="s">
        <v>47</v>
      </c>
      <c r="J41" s="16" t="s">
        <v>48</v>
      </c>
      <c r="K41" s="131" t="s">
        <v>348</v>
      </c>
    </row>
    <row r="42" spans="1:18" ht="26.4" x14ac:dyDescent="0.25">
      <c r="A42" s="1"/>
      <c r="B42" s="2" t="s">
        <v>148</v>
      </c>
      <c r="C42" s="150" t="s">
        <v>44</v>
      </c>
      <c r="D42" s="104" t="s">
        <v>45</v>
      </c>
      <c r="E42" s="81" t="s">
        <v>131</v>
      </c>
      <c r="F42" s="81" t="s">
        <v>18</v>
      </c>
      <c r="G42" s="81" t="s">
        <v>400</v>
      </c>
      <c r="H42" s="105" t="s">
        <v>18</v>
      </c>
      <c r="I42" s="81" t="s">
        <v>131</v>
      </c>
      <c r="J42" s="12" t="s">
        <v>18</v>
      </c>
      <c r="K42" s="132" t="s">
        <v>806</v>
      </c>
      <c r="L42" s="51" t="s">
        <v>159</v>
      </c>
    </row>
    <row r="43" spans="1:18" s="270" customFormat="1" ht="15" customHeight="1" x14ac:dyDescent="0.25">
      <c r="A43" s="279"/>
      <c r="B43" s="279" t="s">
        <v>182</v>
      </c>
      <c r="C43" s="448">
        <v>6794276.5399998426</v>
      </c>
      <c r="D43" s="280">
        <v>6794276.5399998426</v>
      </c>
      <c r="E43" s="280">
        <v>361722.53000000119</v>
      </c>
      <c r="F43" s="328">
        <f t="shared" ref="F43:F59" si="5">+E43/D43</f>
        <v>5.3239300442135019E-2</v>
      </c>
      <c r="G43" s="349">
        <v>10923.65</v>
      </c>
      <c r="H43" s="436">
        <f>G43/E43</f>
        <v>3.0198975994113399E-2</v>
      </c>
      <c r="I43" s="267">
        <v>335240.08999998868</v>
      </c>
      <c r="J43" s="377">
        <v>4.7333910912126888E-2</v>
      </c>
      <c r="K43" s="592">
        <f t="shared" si="0"/>
        <v>7.8995444727429254E-2</v>
      </c>
      <c r="L43" s="269" t="s">
        <v>800</v>
      </c>
      <c r="N43"/>
      <c r="O43"/>
      <c r="P43"/>
      <c r="Q43"/>
      <c r="R43"/>
    </row>
    <row r="44" spans="1:18" s="270" customFormat="1" ht="15" customHeight="1" x14ac:dyDescent="0.25">
      <c r="A44" s="279"/>
      <c r="B44" s="279" t="s">
        <v>183</v>
      </c>
      <c r="C44" s="283">
        <v>170</v>
      </c>
      <c r="D44" s="280">
        <v>170</v>
      </c>
      <c r="E44" s="280">
        <v>0</v>
      </c>
      <c r="F44" s="328">
        <f t="shared" si="5"/>
        <v>0</v>
      </c>
      <c r="G44" s="280">
        <v>0</v>
      </c>
      <c r="H44" s="436" t="s">
        <v>127</v>
      </c>
      <c r="I44" s="284">
        <v>0</v>
      </c>
      <c r="J44" s="377">
        <v>0</v>
      </c>
      <c r="K44" s="592" t="s">
        <v>127</v>
      </c>
      <c r="L44" s="269" t="s">
        <v>195</v>
      </c>
      <c r="N44"/>
      <c r="O44"/>
      <c r="P44"/>
      <c r="Q44"/>
      <c r="R44"/>
    </row>
    <row r="45" spans="1:18" s="270" customFormat="1" ht="15" customHeight="1" x14ac:dyDescent="0.25">
      <c r="A45" s="264"/>
      <c r="B45" s="264" t="s">
        <v>184</v>
      </c>
      <c r="C45" s="350">
        <v>3179057</v>
      </c>
      <c r="D45" s="267">
        <v>3179057</v>
      </c>
      <c r="E45" s="267">
        <v>0</v>
      </c>
      <c r="F45" s="354">
        <f t="shared" si="5"/>
        <v>0</v>
      </c>
      <c r="G45" s="267">
        <v>0</v>
      </c>
      <c r="H45" s="688" t="s">
        <v>127</v>
      </c>
      <c r="I45" s="371">
        <v>0</v>
      </c>
      <c r="J45" s="689">
        <v>0</v>
      </c>
      <c r="K45" s="592" t="s">
        <v>127</v>
      </c>
      <c r="L45" s="272">
        <v>45010</v>
      </c>
      <c r="M45" s="308"/>
      <c r="N45"/>
      <c r="O45"/>
      <c r="P45"/>
      <c r="Q45"/>
      <c r="R45"/>
    </row>
    <row r="46" spans="1:18" s="270" customFormat="1" ht="15" customHeight="1" x14ac:dyDescent="0.25">
      <c r="A46" s="264"/>
      <c r="B46" s="264" t="s">
        <v>185</v>
      </c>
      <c r="C46" s="288">
        <v>1455000</v>
      </c>
      <c r="D46" s="267">
        <v>1455000</v>
      </c>
      <c r="E46" s="267">
        <v>0</v>
      </c>
      <c r="F46" s="354">
        <f t="shared" si="5"/>
        <v>0</v>
      </c>
      <c r="G46" s="267">
        <v>0</v>
      </c>
      <c r="H46" s="690" t="s">
        <v>127</v>
      </c>
      <c r="I46" s="348">
        <v>0</v>
      </c>
      <c r="J46" s="379">
        <v>0</v>
      </c>
      <c r="K46" s="592" t="s">
        <v>127</v>
      </c>
      <c r="L46" s="272">
        <v>45030</v>
      </c>
      <c r="M46" s="308"/>
      <c r="N46"/>
      <c r="O46"/>
      <c r="P46"/>
      <c r="Q46"/>
      <c r="R46"/>
    </row>
    <row r="47" spans="1:18" s="270" customFormat="1" ht="15" customHeight="1" x14ac:dyDescent="0.25">
      <c r="A47" s="264"/>
      <c r="B47" s="287" t="s">
        <v>186</v>
      </c>
      <c r="C47" s="288">
        <v>948980.19</v>
      </c>
      <c r="D47" s="267">
        <v>948980.19</v>
      </c>
      <c r="E47" s="117">
        <v>0</v>
      </c>
      <c r="F47" s="354">
        <f t="shared" si="5"/>
        <v>0</v>
      </c>
      <c r="G47" s="117">
        <v>0</v>
      </c>
      <c r="H47" s="690" t="s">
        <v>127</v>
      </c>
      <c r="I47" s="348">
        <v>0</v>
      </c>
      <c r="J47" s="598">
        <v>0</v>
      </c>
      <c r="K47" s="592" t="s">
        <v>127</v>
      </c>
      <c r="L47" s="295">
        <v>45043</v>
      </c>
      <c r="M47" s="293"/>
      <c r="N47"/>
      <c r="O47"/>
      <c r="P47"/>
      <c r="Q47"/>
      <c r="R47"/>
    </row>
    <row r="48" spans="1:18" s="270" customFormat="1" ht="15" customHeight="1" x14ac:dyDescent="0.25">
      <c r="A48" s="264"/>
      <c r="B48" s="287" t="s">
        <v>187</v>
      </c>
      <c r="C48" s="288">
        <v>60543810.490000002</v>
      </c>
      <c r="D48" s="267">
        <v>60543810.490000002</v>
      </c>
      <c r="E48" s="117">
        <v>0</v>
      </c>
      <c r="F48" s="298">
        <f t="shared" si="5"/>
        <v>0</v>
      </c>
      <c r="G48" s="117">
        <v>0</v>
      </c>
      <c r="H48" s="296" t="s">
        <v>127</v>
      </c>
      <c r="I48" s="267">
        <v>0</v>
      </c>
      <c r="J48" s="310">
        <v>0</v>
      </c>
      <c r="K48" s="592" t="s">
        <v>127</v>
      </c>
      <c r="L48" s="297" t="s">
        <v>413</v>
      </c>
      <c r="M48" s="293"/>
      <c r="N48"/>
      <c r="O48"/>
      <c r="P48"/>
      <c r="Q48"/>
      <c r="R48"/>
    </row>
    <row r="49" spans="1:18" s="270" customFormat="1" ht="15" customHeight="1" x14ac:dyDescent="0.25">
      <c r="A49" s="264"/>
      <c r="B49" s="287" t="s">
        <v>403</v>
      </c>
      <c r="C49" s="288" t="s">
        <v>127</v>
      </c>
      <c r="D49" s="267" t="s">
        <v>127</v>
      </c>
      <c r="E49" s="117" t="s">
        <v>127</v>
      </c>
      <c r="F49" s="298" t="s">
        <v>127</v>
      </c>
      <c r="G49" s="117" t="s">
        <v>127</v>
      </c>
      <c r="H49" s="574" t="s">
        <v>127</v>
      </c>
      <c r="I49" s="267">
        <v>0</v>
      </c>
      <c r="J49" s="310" t="s">
        <v>127</v>
      </c>
      <c r="K49" s="466">
        <v>0</v>
      </c>
      <c r="L49" s="299">
        <v>45050</v>
      </c>
      <c r="M49" s="293"/>
      <c r="N49"/>
      <c r="O49"/>
      <c r="P49"/>
      <c r="Q49"/>
      <c r="R49"/>
    </row>
    <row r="50" spans="1:18" s="270" customFormat="1" ht="15" customHeight="1" x14ac:dyDescent="0.25">
      <c r="A50" s="264"/>
      <c r="B50" s="287" t="s">
        <v>196</v>
      </c>
      <c r="C50" s="288">
        <v>20</v>
      </c>
      <c r="D50" s="117">
        <v>20</v>
      </c>
      <c r="E50" s="117">
        <v>0</v>
      </c>
      <c r="F50" s="298">
        <f t="shared" si="5"/>
        <v>0</v>
      </c>
      <c r="G50" s="117">
        <v>0</v>
      </c>
      <c r="H50" s="574" t="s">
        <v>127</v>
      </c>
      <c r="I50" s="267">
        <v>0</v>
      </c>
      <c r="J50" s="310" t="s">
        <v>127</v>
      </c>
      <c r="K50" s="466">
        <v>0</v>
      </c>
      <c r="L50" s="299">
        <v>45051</v>
      </c>
      <c r="M50" s="293"/>
      <c r="N50"/>
      <c r="O50"/>
      <c r="P50"/>
      <c r="Q50"/>
      <c r="R50"/>
    </row>
    <row r="51" spans="1:18" s="270" customFormat="1" ht="15" customHeight="1" x14ac:dyDescent="0.25">
      <c r="A51" s="264"/>
      <c r="B51" s="287" t="s">
        <v>188</v>
      </c>
      <c r="C51" s="288">
        <v>174152.55</v>
      </c>
      <c r="D51" s="117">
        <v>174152.55</v>
      </c>
      <c r="E51" s="117">
        <v>0</v>
      </c>
      <c r="F51" s="298">
        <f t="shared" si="5"/>
        <v>0</v>
      </c>
      <c r="G51" s="117">
        <v>0</v>
      </c>
      <c r="H51" s="296" t="s">
        <v>127</v>
      </c>
      <c r="I51" s="267">
        <v>0</v>
      </c>
      <c r="J51" s="310">
        <v>0</v>
      </c>
      <c r="K51" s="592" t="s">
        <v>127</v>
      </c>
      <c r="L51" s="295">
        <v>45070</v>
      </c>
      <c r="M51" s="293"/>
      <c r="N51"/>
      <c r="O51"/>
      <c r="P51"/>
      <c r="Q51"/>
      <c r="R51"/>
    </row>
    <row r="52" spans="1:18" s="270" customFormat="1" ht="15" customHeight="1" x14ac:dyDescent="0.25">
      <c r="A52" s="300"/>
      <c r="B52" s="375" t="s">
        <v>189</v>
      </c>
      <c r="C52" s="288">
        <v>408973.26</v>
      </c>
      <c r="D52" s="117">
        <v>408973.26</v>
      </c>
      <c r="E52" s="301">
        <v>0</v>
      </c>
      <c r="F52" s="358">
        <f t="shared" si="5"/>
        <v>0</v>
      </c>
      <c r="G52" s="301">
        <v>0</v>
      </c>
      <c r="H52" s="351" t="s">
        <v>127</v>
      </c>
      <c r="I52" s="308">
        <v>0</v>
      </c>
      <c r="J52" s="310">
        <v>0</v>
      </c>
      <c r="K52" s="592" t="s">
        <v>127</v>
      </c>
      <c r="L52" s="299" t="s">
        <v>799</v>
      </c>
      <c r="M52" s="320"/>
      <c r="N52"/>
      <c r="O52"/>
      <c r="P52"/>
      <c r="Q52"/>
      <c r="R52"/>
    </row>
    <row r="53" spans="1:18" s="270" customFormat="1" ht="15" customHeight="1" x14ac:dyDescent="0.25">
      <c r="A53" s="282"/>
      <c r="B53" s="282" t="s">
        <v>190</v>
      </c>
      <c r="C53" s="283">
        <v>70</v>
      </c>
      <c r="D53" s="284">
        <v>70</v>
      </c>
      <c r="E53" s="117">
        <v>0</v>
      </c>
      <c r="F53" s="358">
        <f t="shared" si="5"/>
        <v>0</v>
      </c>
      <c r="G53" s="117">
        <v>0</v>
      </c>
      <c r="H53" s="467" t="s">
        <v>127</v>
      </c>
      <c r="I53" s="284">
        <v>0</v>
      </c>
      <c r="J53" s="378">
        <v>0</v>
      </c>
      <c r="K53" s="592">
        <v>0</v>
      </c>
      <c r="L53" s="272">
        <v>461</v>
      </c>
      <c r="M53" s="320"/>
      <c r="N53"/>
      <c r="O53"/>
      <c r="P53"/>
      <c r="Q53"/>
      <c r="R53"/>
    </row>
    <row r="54" spans="1:18" s="270" customFormat="1" ht="15" customHeight="1" x14ac:dyDescent="0.25">
      <c r="A54" s="291"/>
      <c r="B54" s="302" t="s">
        <v>395</v>
      </c>
      <c r="C54" s="303">
        <v>10</v>
      </c>
      <c r="D54" s="304">
        <v>10</v>
      </c>
      <c r="E54" s="305">
        <v>0</v>
      </c>
      <c r="F54" s="354">
        <f t="shared" si="5"/>
        <v>0</v>
      </c>
      <c r="G54" s="305">
        <v>0</v>
      </c>
      <c r="H54" s="575" t="s">
        <v>127</v>
      </c>
      <c r="I54" s="267">
        <v>0</v>
      </c>
      <c r="J54" s="317" t="s">
        <v>127</v>
      </c>
      <c r="K54" s="592">
        <v>0</v>
      </c>
      <c r="L54" s="272">
        <v>462</v>
      </c>
      <c r="N54"/>
      <c r="O54"/>
      <c r="P54"/>
      <c r="Q54"/>
      <c r="R54"/>
    </row>
    <row r="55" spans="1:18" s="270" customFormat="1" ht="15" customHeight="1" x14ac:dyDescent="0.25">
      <c r="A55" s="264"/>
      <c r="B55" s="264" t="s">
        <v>404</v>
      </c>
      <c r="C55" s="265" t="s">
        <v>127</v>
      </c>
      <c r="D55" s="266">
        <v>0</v>
      </c>
      <c r="E55" s="267">
        <v>0</v>
      </c>
      <c r="F55" s="354" t="s">
        <v>127</v>
      </c>
      <c r="G55" s="267">
        <v>0</v>
      </c>
      <c r="H55" s="576" t="s">
        <v>127</v>
      </c>
      <c r="I55" s="267">
        <v>0</v>
      </c>
      <c r="J55" s="316" t="s">
        <v>127</v>
      </c>
      <c r="K55" s="466" t="s">
        <v>127</v>
      </c>
      <c r="L55" s="272">
        <v>46403</v>
      </c>
      <c r="N55"/>
      <c r="O55"/>
      <c r="P55"/>
      <c r="Q55"/>
      <c r="R55"/>
    </row>
    <row r="56" spans="1:18" s="270" customFormat="1" ht="15" customHeight="1" x14ac:dyDescent="0.25">
      <c r="A56" s="264"/>
      <c r="B56" s="264" t="s">
        <v>193</v>
      </c>
      <c r="C56" s="288" t="s">
        <v>127</v>
      </c>
      <c r="D56" s="117">
        <v>0</v>
      </c>
      <c r="E56" s="267">
        <v>0</v>
      </c>
      <c r="F56" s="354" t="s">
        <v>127</v>
      </c>
      <c r="G56" s="267">
        <v>0</v>
      </c>
      <c r="H56" s="335" t="s">
        <v>127</v>
      </c>
      <c r="I56" s="267">
        <v>0</v>
      </c>
      <c r="J56" s="316" t="s">
        <v>127</v>
      </c>
      <c r="K56" s="366" t="s">
        <v>127</v>
      </c>
      <c r="L56" s="272">
        <v>46401</v>
      </c>
      <c r="N56"/>
      <c r="O56"/>
      <c r="P56"/>
      <c r="Q56"/>
      <c r="R56"/>
    </row>
    <row r="57" spans="1:18" s="270" customFormat="1" ht="15" customHeight="1" x14ac:dyDescent="0.25">
      <c r="A57" s="300"/>
      <c r="B57" s="300" t="s">
        <v>194</v>
      </c>
      <c r="C57" s="288">
        <v>1000000</v>
      </c>
      <c r="D57" s="117">
        <v>1000000</v>
      </c>
      <c r="E57" s="307">
        <v>0</v>
      </c>
      <c r="F57" s="359">
        <f t="shared" si="5"/>
        <v>0</v>
      </c>
      <c r="G57" s="307">
        <v>0</v>
      </c>
      <c r="H57" s="467" t="s">
        <v>127</v>
      </c>
      <c r="I57" s="267">
        <v>0</v>
      </c>
      <c r="J57" s="671">
        <v>0</v>
      </c>
      <c r="K57" s="592">
        <v>0</v>
      </c>
      <c r="L57" s="272">
        <v>46402</v>
      </c>
      <c r="N57"/>
    </row>
    <row r="58" spans="1:18" s="270" customFormat="1" ht="15" customHeight="1" x14ac:dyDescent="0.25">
      <c r="A58" s="282"/>
      <c r="B58" s="282" t="s">
        <v>191</v>
      </c>
      <c r="C58" s="283">
        <v>2546951.3199999998</v>
      </c>
      <c r="D58" s="284">
        <v>2546951.3199999998</v>
      </c>
      <c r="E58" s="285">
        <v>0</v>
      </c>
      <c r="F58" s="341">
        <f t="shared" si="5"/>
        <v>0</v>
      </c>
      <c r="G58" s="285">
        <v>0</v>
      </c>
      <c r="H58" s="467" t="s">
        <v>127</v>
      </c>
      <c r="I58" s="267">
        <v>0</v>
      </c>
      <c r="J58" s="671">
        <v>0</v>
      </c>
      <c r="K58" s="592" t="s">
        <v>127</v>
      </c>
      <c r="L58" s="272">
        <v>49</v>
      </c>
      <c r="N58"/>
    </row>
    <row r="59" spans="1:18" s="270" customFormat="1" ht="15" customHeight="1" x14ac:dyDescent="0.25">
      <c r="A59" s="291"/>
      <c r="B59" s="291" t="s">
        <v>192</v>
      </c>
      <c r="C59" s="371">
        <v>420410</v>
      </c>
      <c r="D59" s="371">
        <v>420410</v>
      </c>
      <c r="E59" s="308">
        <v>0</v>
      </c>
      <c r="F59" s="360">
        <f t="shared" si="5"/>
        <v>0</v>
      </c>
      <c r="G59" s="308">
        <v>0</v>
      </c>
      <c r="H59" s="336" t="s">
        <v>127</v>
      </c>
      <c r="I59" s="267">
        <v>0</v>
      </c>
      <c r="J59" s="379">
        <v>0</v>
      </c>
      <c r="K59" s="592" t="s">
        <v>127</v>
      </c>
      <c r="L59" s="272" t="s">
        <v>737</v>
      </c>
      <c r="N59"/>
    </row>
    <row r="60" spans="1:18" ht="15" customHeight="1" x14ac:dyDescent="0.25">
      <c r="A60" s="9"/>
      <c r="B60" s="2" t="s">
        <v>197</v>
      </c>
      <c r="C60" s="154">
        <f>SUM(C43:C59)</f>
        <v>77471881.349999845</v>
      </c>
      <c r="D60" s="144">
        <f>SUM(D43:D59)</f>
        <v>77471881.349999845</v>
      </c>
      <c r="E60" s="76">
        <f>SUM(E43:E59)</f>
        <v>361722.53000000119</v>
      </c>
      <c r="F60" s="82">
        <f t="shared" si="1"/>
        <v>4.669081526054897E-3</v>
      </c>
      <c r="G60" s="76">
        <f>SUM(G43:G59)</f>
        <v>10923.65</v>
      </c>
      <c r="H60" s="162">
        <f>+G60/E60</f>
        <v>3.0198975994113399E-2</v>
      </c>
      <c r="I60" s="76">
        <f>SUM(I43:I59)</f>
        <v>335240.08999998868</v>
      </c>
      <c r="J60" s="36">
        <v>4.727860596637927E-3</v>
      </c>
      <c r="K60" s="136">
        <f>+E60/I60-1</f>
        <v>7.8995444727429254E-2</v>
      </c>
      <c r="M60" s="39"/>
      <c r="N60" s="39"/>
      <c r="O60" s="39"/>
      <c r="P60" s="39"/>
    </row>
    <row r="61" spans="1:18" s="270" customFormat="1" ht="15" customHeight="1" x14ac:dyDescent="0.25">
      <c r="A61" s="264"/>
      <c r="B61" s="264" t="s">
        <v>199</v>
      </c>
      <c r="C61" s="265">
        <v>2200010</v>
      </c>
      <c r="D61" s="266">
        <v>2200010</v>
      </c>
      <c r="E61" s="267">
        <v>0</v>
      </c>
      <c r="F61" s="354">
        <f t="shared" ref="F61:F66" si="6">+E61/D61</f>
        <v>0</v>
      </c>
      <c r="G61" s="267">
        <v>0</v>
      </c>
      <c r="H61" s="335" t="s">
        <v>127</v>
      </c>
      <c r="I61" s="267">
        <v>0</v>
      </c>
      <c r="J61" s="316">
        <v>0</v>
      </c>
      <c r="K61" s="268" t="s">
        <v>127</v>
      </c>
      <c r="L61" s="272" t="s">
        <v>200</v>
      </c>
      <c r="N61"/>
    </row>
    <row r="62" spans="1:18" s="270" customFormat="1" ht="15" customHeight="1" x14ac:dyDescent="0.25">
      <c r="A62" s="264"/>
      <c r="B62" s="264" t="s">
        <v>201</v>
      </c>
      <c r="C62" s="265">
        <v>1528966</v>
      </c>
      <c r="D62" s="266">
        <v>1528966</v>
      </c>
      <c r="E62" s="267">
        <v>236213.5</v>
      </c>
      <c r="F62" s="354">
        <f t="shared" si="6"/>
        <v>0.15449231702994048</v>
      </c>
      <c r="G62" s="267">
        <v>16236.89</v>
      </c>
      <c r="H62" s="335">
        <f t="shared" ref="H62:H65" si="7">+G62/E62</f>
        <v>6.8738196589102657E-2</v>
      </c>
      <c r="I62" s="267">
        <v>147999.29</v>
      </c>
      <c r="J62" s="316">
        <v>0.10256289977200436</v>
      </c>
      <c r="K62" s="268">
        <f t="shared" si="0"/>
        <v>0.59604481886365801</v>
      </c>
      <c r="L62" s="272">
        <v>54</v>
      </c>
      <c r="N62"/>
    </row>
    <row r="63" spans="1:18" s="270" customFormat="1" ht="15" customHeight="1" x14ac:dyDescent="0.25">
      <c r="A63" s="264"/>
      <c r="B63" s="264" t="s">
        <v>202</v>
      </c>
      <c r="C63" s="265">
        <v>2818914</v>
      </c>
      <c r="D63" s="266">
        <v>2818914</v>
      </c>
      <c r="E63" s="267">
        <v>67599.55</v>
      </c>
      <c r="F63" s="354">
        <f t="shared" si="6"/>
        <v>2.3980706754445153E-2</v>
      </c>
      <c r="G63" s="267">
        <v>34391.85</v>
      </c>
      <c r="H63" s="335">
        <f t="shared" si="7"/>
        <v>0.50875856422121146</v>
      </c>
      <c r="I63" s="267">
        <v>33802.61</v>
      </c>
      <c r="J63" s="316">
        <v>9.3922228396776889E-3</v>
      </c>
      <c r="K63" s="268">
        <f t="shared" si="0"/>
        <v>0.9998322614733004</v>
      </c>
      <c r="L63" s="272">
        <v>55000</v>
      </c>
      <c r="N63"/>
    </row>
    <row r="64" spans="1:18" s="270" customFormat="1" ht="15" customHeight="1" x14ac:dyDescent="0.25">
      <c r="A64" s="264"/>
      <c r="B64" s="264" t="s">
        <v>203</v>
      </c>
      <c r="C64" s="265">
        <v>27512353</v>
      </c>
      <c r="D64" s="266">
        <v>27512353</v>
      </c>
      <c r="E64" s="267">
        <v>1292022.76</v>
      </c>
      <c r="F64" s="354">
        <f t="shared" si="6"/>
        <v>4.6961550689612046E-2</v>
      </c>
      <c r="G64" s="267">
        <v>230403.03</v>
      </c>
      <c r="H64" s="335">
        <f t="shared" si="7"/>
        <v>0.17832737714310853</v>
      </c>
      <c r="I64" s="267">
        <v>1049804.05</v>
      </c>
      <c r="J64" s="316">
        <v>3.4134396607166696E-2</v>
      </c>
      <c r="K64" s="268">
        <f t="shared" si="0"/>
        <v>0.23072754386878191</v>
      </c>
      <c r="L64" s="272" t="s">
        <v>798</v>
      </c>
      <c r="N64"/>
    </row>
    <row r="65" spans="1:14" s="270" customFormat="1" ht="15" customHeight="1" x14ac:dyDescent="0.25">
      <c r="A65" s="264"/>
      <c r="B65" s="264" t="s">
        <v>204</v>
      </c>
      <c r="C65" s="265">
        <v>2636153</v>
      </c>
      <c r="D65" s="266">
        <v>2636153</v>
      </c>
      <c r="E65" s="267">
        <v>143323.06</v>
      </c>
      <c r="F65" s="354">
        <f t="shared" si="6"/>
        <v>5.4368263147093511E-2</v>
      </c>
      <c r="G65" s="267">
        <v>20945.060000000001</v>
      </c>
      <c r="H65" s="335">
        <f t="shared" si="7"/>
        <v>0.14613879999492058</v>
      </c>
      <c r="I65" s="267">
        <v>191210.94</v>
      </c>
      <c r="J65" s="316">
        <v>7.3540972131412349E-2</v>
      </c>
      <c r="K65" s="268">
        <f t="shared" si="0"/>
        <v>-0.25044529355904011</v>
      </c>
      <c r="L65" s="272" t="s">
        <v>205</v>
      </c>
      <c r="N65"/>
    </row>
    <row r="66" spans="1:14" s="270" customFormat="1" ht="15" customHeight="1" x14ac:dyDescent="0.25">
      <c r="A66" s="264"/>
      <c r="B66" s="291" t="s">
        <v>206</v>
      </c>
      <c r="C66" s="465">
        <v>17527592.620000001</v>
      </c>
      <c r="D66" s="275">
        <v>17527592.620000001</v>
      </c>
      <c r="E66" s="277">
        <v>0</v>
      </c>
      <c r="F66" s="354">
        <f t="shared" si="6"/>
        <v>0</v>
      </c>
      <c r="G66" s="277">
        <v>0</v>
      </c>
      <c r="H66" s="335" t="s">
        <v>127</v>
      </c>
      <c r="I66" s="267">
        <v>0</v>
      </c>
      <c r="J66" s="497">
        <v>0</v>
      </c>
      <c r="K66" s="592" t="s">
        <v>127</v>
      </c>
      <c r="L66" s="269" t="s">
        <v>207</v>
      </c>
    </row>
    <row r="67" spans="1:14" ht="15" customHeight="1" thickBot="1" x14ac:dyDescent="0.3">
      <c r="A67" s="9"/>
      <c r="B67" s="493" t="s">
        <v>42</v>
      </c>
      <c r="C67" s="475">
        <f>SUM(C61:C66)</f>
        <v>54223988.620000005</v>
      </c>
      <c r="D67" s="144">
        <f>SUM(D61:D66)</f>
        <v>54223988.620000005</v>
      </c>
      <c r="E67" s="76">
        <f>SUM(E61:E66)</f>
        <v>1739158.87</v>
      </c>
      <c r="F67" s="82">
        <f t="shared" si="1"/>
        <v>3.2073606428844076E-2</v>
      </c>
      <c r="G67" s="76">
        <f>SUM(G61:G66)</f>
        <v>301976.83</v>
      </c>
      <c r="H67" s="162">
        <f>+G67/E67</f>
        <v>0.17363383829333545</v>
      </c>
      <c r="I67" s="76">
        <f>SUM(I61:I66)</f>
        <v>1422816.8900000001</v>
      </c>
      <c r="J67" s="36">
        <v>3.3798445784045512E-2</v>
      </c>
      <c r="K67" s="218">
        <f>+E67/I67-1</f>
        <v>0.22233499069581608</v>
      </c>
    </row>
    <row r="68" spans="1:14" s="6" customFormat="1" ht="19.5" customHeight="1" thickBot="1" x14ac:dyDescent="0.3">
      <c r="A68" s="5"/>
      <c r="B68" s="4" t="s">
        <v>198</v>
      </c>
      <c r="C68" s="155">
        <f>+C11+C14+C38+C60+C67</f>
        <v>2559407492.2000003</v>
      </c>
      <c r="D68" s="146">
        <f>+D11+D14+D38+D60+D67</f>
        <v>2559407492.2000003</v>
      </c>
      <c r="E68" s="147">
        <f>+E11+E14+E38+E60+E67</f>
        <v>128190576.76000001</v>
      </c>
      <c r="F68" s="172">
        <f t="shared" si="1"/>
        <v>5.0086036377822239E-2</v>
      </c>
      <c r="G68" s="147">
        <f>+G11+G14+G38+G60+G67</f>
        <v>27688750.139999993</v>
      </c>
      <c r="H68" s="165">
        <f>+G68/E68</f>
        <v>0.2159967669998023</v>
      </c>
      <c r="I68" s="139">
        <f>+I11+I14+I38+I60+I67</f>
        <v>117890168.07000001</v>
      </c>
      <c r="J68" s="174">
        <v>4.7128887324171524E-2</v>
      </c>
      <c r="K68" s="138">
        <f t="shared" si="0"/>
        <v>8.7372923956507531E-2</v>
      </c>
      <c r="L68" s="14"/>
    </row>
    <row r="71" spans="1:14" x14ac:dyDescent="0.25">
      <c r="B71" s="237"/>
    </row>
    <row r="72" spans="1:14" x14ac:dyDescent="0.25">
      <c r="E72" s="39"/>
      <c r="G72" s="39"/>
    </row>
    <row r="73" spans="1:14" x14ac:dyDescent="0.25">
      <c r="E73" s="39"/>
    </row>
    <row r="74" spans="1:14" x14ac:dyDescent="0.25">
      <c r="E74" s="237"/>
    </row>
    <row r="75" spans="1:14" x14ac:dyDescent="0.25">
      <c r="E75" s="39"/>
    </row>
    <row r="76" spans="1:14" x14ac:dyDescent="0.25">
      <c r="E76" s="39"/>
    </row>
    <row r="77" spans="1:14" x14ac:dyDescent="0.25">
      <c r="C77" s="39"/>
    </row>
    <row r="79" spans="1:14" x14ac:dyDescent="0.25">
      <c r="C79" s="237"/>
      <c r="E79" s="39"/>
    </row>
    <row r="80" spans="1:14" x14ac:dyDescent="0.25">
      <c r="E80" s="39"/>
    </row>
    <row r="81" spans="5:5" x14ac:dyDescent="0.25">
      <c r="E81" s="39"/>
    </row>
    <row r="82" spans="5:5" x14ac:dyDescent="0.25">
      <c r="E82" s="237"/>
    </row>
    <row r="136" spans="12:15" x14ac:dyDescent="0.25">
      <c r="L136" s="567"/>
      <c r="O136" s="568">
        <v>0.58699999999999997</v>
      </c>
    </row>
    <row r="137" spans="12:15" x14ac:dyDescent="0.25">
      <c r="L137" s="567"/>
      <c r="O137" s="568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Width="0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"/>
  <sheetViews>
    <sheetView topLeftCell="B8" workbookViewId="0">
      <selection activeCell="H6" sqref="H6"/>
    </sheetView>
  </sheetViews>
  <sheetFormatPr defaultRowHeight="13.2" x14ac:dyDescent="0.25"/>
  <sheetData>
    <row r="1" spans="1:1" ht="13.8" x14ac:dyDescent="0.25">
      <c r="A1" s="7" t="s">
        <v>759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92D050"/>
    <pageSetUpPr fitToPage="1"/>
  </sheetPr>
  <dimension ref="A1:P136"/>
  <sheetViews>
    <sheetView topLeftCell="C1" zoomScaleNormal="100" workbookViewId="0">
      <selection activeCell="I6" sqref="I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39" bestFit="1" customWidth="1"/>
    <col min="5" max="5" width="11" style="39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33203125" style="89" bestFit="1" customWidth="1"/>
  </cols>
  <sheetData>
    <row r="1" spans="1:16" ht="14.4" thickBot="1" x14ac:dyDescent="0.3">
      <c r="A1" s="7" t="s">
        <v>834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18"/>
      <c r="M2" s="718"/>
      <c r="N2" s="718"/>
      <c r="O2" s="718"/>
      <c r="P2" s="72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104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18621589.289999999</v>
      </c>
      <c r="D5" s="195">
        <v>27734605.489999998</v>
      </c>
      <c r="E5" s="171">
        <v>1428033.62</v>
      </c>
      <c r="F5" s="41">
        <f>E5/D5</f>
        <v>5.1489235010568027E-2</v>
      </c>
      <c r="G5" s="26">
        <v>1428033.62</v>
      </c>
      <c r="H5" s="41">
        <f>G5/D5</f>
        <v>5.1489235010568027E-2</v>
      </c>
      <c r="I5" s="171">
        <v>1428033.62</v>
      </c>
      <c r="J5" s="145">
        <f>I5/D5</f>
        <v>5.1489235010568027E-2</v>
      </c>
      <c r="K5" s="26">
        <v>1300159.22</v>
      </c>
      <c r="L5" s="41">
        <v>7.7148003823931485E-2</v>
      </c>
      <c r="M5" s="201">
        <f>+G5/K5-1</f>
        <v>9.8352877119157966E-2</v>
      </c>
      <c r="N5" s="171">
        <v>1300159.22</v>
      </c>
      <c r="O5" s="41">
        <v>7.7148003823931485E-2</v>
      </c>
      <c r="P5" s="201">
        <f>+I5/N5-1</f>
        <v>9.8352877119157966E-2</v>
      </c>
    </row>
    <row r="6" spans="1:16" ht="15" customHeight="1" x14ac:dyDescent="0.25">
      <c r="A6" s="20">
        <v>2</v>
      </c>
      <c r="B6" s="20" t="s">
        <v>1</v>
      </c>
      <c r="C6" s="151">
        <v>24354967.649999999</v>
      </c>
      <c r="D6" s="195">
        <v>25228743.539999999</v>
      </c>
      <c r="E6" s="30">
        <v>14879333.470000001</v>
      </c>
      <c r="F6" s="41">
        <f>E6/D6</f>
        <v>0.58977703136142789</v>
      </c>
      <c r="G6" s="30">
        <v>12802904.26</v>
      </c>
      <c r="H6" s="41">
        <f>G6/D6</f>
        <v>0.50747292427389745</v>
      </c>
      <c r="I6" s="30">
        <v>2420</v>
      </c>
      <c r="J6" s="145">
        <f>I6/D6</f>
        <v>9.5922335417263511E-5</v>
      </c>
      <c r="K6" s="30">
        <v>9083343.7899999991</v>
      </c>
      <c r="L6" s="263">
        <v>0.28220430982085298</v>
      </c>
      <c r="M6" s="201">
        <f>+G6/K6-1</f>
        <v>0.40949242437514322</v>
      </c>
      <c r="N6" s="30">
        <v>36795.379999999997</v>
      </c>
      <c r="O6" s="263">
        <v>1.143170957475784E-3</v>
      </c>
      <c r="P6" s="201">
        <f>+I6/N6-1</f>
        <v>-0.93423087354988588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30"/>
      <c r="F7" s="22" t="s">
        <v>127</v>
      </c>
      <c r="G7" s="30"/>
      <c r="H7" s="22" t="s">
        <v>127</v>
      </c>
      <c r="I7" s="30"/>
      <c r="J7" s="217" t="s">
        <v>127</v>
      </c>
      <c r="K7" s="30"/>
      <c r="L7" s="263" t="s">
        <v>127</v>
      </c>
      <c r="M7" s="211" t="s">
        <v>127</v>
      </c>
      <c r="N7" s="30"/>
      <c r="O7" s="263" t="s">
        <v>127</v>
      </c>
      <c r="P7" s="211" t="s">
        <v>127</v>
      </c>
    </row>
    <row r="8" spans="1:16" ht="15" customHeight="1" x14ac:dyDescent="0.25">
      <c r="A8" s="21">
        <v>4</v>
      </c>
      <c r="B8" s="21" t="s">
        <v>3</v>
      </c>
      <c r="C8" s="153">
        <v>154218432.03</v>
      </c>
      <c r="D8" s="197">
        <v>142496764.09</v>
      </c>
      <c r="E8" s="30">
        <v>26735357.149999999</v>
      </c>
      <c r="F8" s="368">
        <f>E8/D8</f>
        <v>0.18762080192301156</v>
      </c>
      <c r="G8" s="30">
        <v>24296206.75</v>
      </c>
      <c r="H8" s="368">
        <f>G8/D8</f>
        <v>0.17050356831018759</v>
      </c>
      <c r="I8" s="30">
        <v>0</v>
      </c>
      <c r="J8" s="370">
        <f>I8/D8</f>
        <v>0</v>
      </c>
      <c r="K8" s="30">
        <v>131693406.37</v>
      </c>
      <c r="L8" s="368">
        <v>0.89106243761131687</v>
      </c>
      <c r="M8" s="476">
        <f>+G8/K8-1</f>
        <v>-0.81550931500899559</v>
      </c>
      <c r="N8" s="30">
        <v>1023.96</v>
      </c>
      <c r="O8" s="368">
        <v>6.9283065778783984E-6</v>
      </c>
      <c r="P8" s="476">
        <f>+I8/N8-1</f>
        <v>-1</v>
      </c>
    </row>
    <row r="9" spans="1:16" ht="15" customHeight="1" x14ac:dyDescent="0.25">
      <c r="A9" s="9"/>
      <c r="B9" s="2" t="s">
        <v>4</v>
      </c>
      <c r="C9" s="154">
        <f>SUM(C5:C8)</f>
        <v>197194988.97</v>
      </c>
      <c r="D9" s="144">
        <f>SUM(D5:D8)</f>
        <v>195460113.12</v>
      </c>
      <c r="E9" s="76">
        <f>SUM(E5:E8)</f>
        <v>43042724.239999995</v>
      </c>
      <c r="F9" s="82">
        <f>E9/D9</f>
        <v>0.22021231622624979</v>
      </c>
      <c r="G9" s="76">
        <f>SUM(G5:G8)</f>
        <v>38527144.629999995</v>
      </c>
      <c r="H9" s="82">
        <f>G9/D9</f>
        <v>0.19711000886583338</v>
      </c>
      <c r="I9" s="76">
        <f>SUM(I5:I8)</f>
        <v>1430453.62</v>
      </c>
      <c r="J9" s="162">
        <f>I9/D9</f>
        <v>7.3183914465545872E-3</v>
      </c>
      <c r="K9" s="76">
        <f>SUM(K5:K8)</f>
        <v>142076909.38</v>
      </c>
      <c r="L9" s="82">
        <v>0.72181227321550268</v>
      </c>
      <c r="M9" s="204">
        <f>+G9/K9-1</f>
        <v>-0.7288289504738944</v>
      </c>
      <c r="N9" s="76">
        <f>SUM(N5:N8)</f>
        <v>1337978.5599999998</v>
      </c>
      <c r="O9" s="82">
        <v>6.7975109405297562E-3</v>
      </c>
      <c r="P9" s="204">
        <f>+I9/N9-1</f>
        <v>6.9115502119854844E-2</v>
      </c>
    </row>
    <row r="10" spans="1:16" ht="15" customHeight="1" x14ac:dyDescent="0.25">
      <c r="A10" s="19">
        <v>6</v>
      </c>
      <c r="B10" s="19" t="s">
        <v>5</v>
      </c>
      <c r="C10" s="151">
        <v>3942594</v>
      </c>
      <c r="D10" s="195">
        <v>0</v>
      </c>
      <c r="E10" s="26">
        <v>0</v>
      </c>
      <c r="F10" s="368" t="s">
        <v>127</v>
      </c>
      <c r="G10" s="128">
        <v>0</v>
      </c>
      <c r="H10" s="368" t="s">
        <v>127</v>
      </c>
      <c r="I10" s="128">
        <v>0</v>
      </c>
      <c r="J10" s="370" t="s">
        <v>127</v>
      </c>
      <c r="K10" s="128"/>
      <c r="L10" s="41"/>
      <c r="M10" s="476" t="s">
        <v>127</v>
      </c>
      <c r="N10" s="128"/>
      <c r="O10" s="391"/>
      <c r="P10" s="476" t="s">
        <v>127</v>
      </c>
    </row>
    <row r="11" spans="1:16" ht="15" customHeight="1" x14ac:dyDescent="0.25">
      <c r="A11" s="21">
        <v>7</v>
      </c>
      <c r="B11" s="21" t="s">
        <v>6</v>
      </c>
      <c r="C11" s="168">
        <v>3899248.15</v>
      </c>
      <c r="D11" s="472">
        <v>0</v>
      </c>
      <c r="E11" s="171">
        <v>0</v>
      </c>
      <c r="F11" s="368" t="s">
        <v>127</v>
      </c>
      <c r="G11" s="171">
        <v>0</v>
      </c>
      <c r="H11" s="368" t="s">
        <v>127</v>
      </c>
      <c r="I11" s="129">
        <v>0</v>
      </c>
      <c r="J11" s="370" t="s">
        <v>127</v>
      </c>
      <c r="K11" s="171">
        <v>0</v>
      </c>
      <c r="L11" s="368">
        <v>0</v>
      </c>
      <c r="M11" s="476" t="s">
        <v>127</v>
      </c>
      <c r="N11" s="129">
        <v>0</v>
      </c>
      <c r="O11" s="368">
        <v>0</v>
      </c>
      <c r="P11" s="476" t="s">
        <v>127</v>
      </c>
    </row>
    <row r="12" spans="1:16" ht="15" customHeight="1" x14ac:dyDescent="0.25">
      <c r="A12" s="9"/>
      <c r="B12" s="2" t="s">
        <v>7</v>
      </c>
      <c r="C12" s="154">
        <f>SUM(C10:C11)</f>
        <v>7841842.1500000004</v>
      </c>
      <c r="D12" s="144">
        <f t="shared" ref="D12:I12" si="0">SUM(D10:D11)</f>
        <v>0</v>
      </c>
      <c r="E12" s="76">
        <f t="shared" si="0"/>
        <v>0</v>
      </c>
      <c r="F12" s="82" t="s">
        <v>127</v>
      </c>
      <c r="G12" s="76">
        <f t="shared" si="0"/>
        <v>0</v>
      </c>
      <c r="H12" s="82" t="s">
        <v>127</v>
      </c>
      <c r="I12" s="76">
        <f t="shared" si="0"/>
        <v>0</v>
      </c>
      <c r="J12" s="162" t="s">
        <v>127</v>
      </c>
      <c r="K12" s="144">
        <f>SUM(K10:K11)</f>
        <v>0</v>
      </c>
      <c r="L12" s="82">
        <v>0</v>
      </c>
      <c r="M12" s="212" t="s">
        <v>127</v>
      </c>
      <c r="N12" s="76">
        <f>SUM(N10:N11)</f>
        <v>0</v>
      </c>
      <c r="O12" s="82">
        <v>0</v>
      </c>
      <c r="P12" s="212" t="s">
        <v>127</v>
      </c>
    </row>
    <row r="13" spans="1:16" ht="15" customHeight="1" x14ac:dyDescent="0.25">
      <c r="A13" s="19">
        <v>8</v>
      </c>
      <c r="B13" s="19" t="s">
        <v>8</v>
      </c>
      <c r="C13" s="151" t="s">
        <v>127</v>
      </c>
      <c r="D13" s="195"/>
      <c r="E13" s="26"/>
      <c r="F13" s="23" t="s">
        <v>127</v>
      </c>
      <c r="G13" s="26"/>
      <c r="H13" s="23" t="s">
        <v>127</v>
      </c>
      <c r="I13" s="26"/>
      <c r="J13" s="213" t="s">
        <v>127</v>
      </c>
      <c r="K13" s="26"/>
      <c r="L13" s="78" t="s">
        <v>127</v>
      </c>
      <c r="M13" s="205" t="s">
        <v>127</v>
      </c>
      <c r="N13" s="26"/>
      <c r="O13" s="78" t="s">
        <v>127</v>
      </c>
      <c r="P13" s="205" t="s">
        <v>127</v>
      </c>
    </row>
    <row r="14" spans="1:16" ht="15" customHeight="1" x14ac:dyDescent="0.25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30"/>
      <c r="L14" s="42" t="s">
        <v>127</v>
      </c>
      <c r="M14" s="206" t="s">
        <v>127</v>
      </c>
      <c r="N14" s="30"/>
      <c r="O14" s="42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76">
        <f t="shared" si="1"/>
        <v>0</v>
      </c>
      <c r="F15" s="215" t="s">
        <v>127</v>
      </c>
      <c r="G15" s="76">
        <f t="shared" si="1"/>
        <v>0</v>
      </c>
      <c r="H15" s="215" t="s">
        <v>127</v>
      </c>
      <c r="I15" s="76">
        <f t="shared" si="1"/>
        <v>0</v>
      </c>
      <c r="J15" s="216" t="s">
        <v>127</v>
      </c>
      <c r="K15" s="76">
        <f>SUM(K13:K14)</f>
        <v>0</v>
      </c>
      <c r="L15" s="51" t="s">
        <v>127</v>
      </c>
      <c r="M15" s="551" t="s">
        <v>127</v>
      </c>
      <c r="N15" s="76">
        <f>SUM(N13:N14)</f>
        <v>0</v>
      </c>
      <c r="O15" s="51" t="s">
        <v>127</v>
      </c>
      <c r="P15" s="551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205036831.12</v>
      </c>
      <c r="D16" s="146">
        <f t="shared" ref="D16:I16" si="2">+D9+D12+D15</f>
        <v>195460113.12</v>
      </c>
      <c r="E16" s="147">
        <f t="shared" si="2"/>
        <v>43042724.239999995</v>
      </c>
      <c r="F16" s="172">
        <f>E16/D16</f>
        <v>0.22021231622624979</v>
      </c>
      <c r="G16" s="147">
        <f t="shared" si="2"/>
        <v>38527144.629999995</v>
      </c>
      <c r="H16" s="172">
        <f>G16/D16</f>
        <v>0.19711000886583338</v>
      </c>
      <c r="I16" s="147">
        <f t="shared" si="2"/>
        <v>1430453.62</v>
      </c>
      <c r="J16" s="165">
        <f>I16/D16</f>
        <v>7.3183914465545872E-3</v>
      </c>
      <c r="K16" s="147">
        <f>+K9+K12+K15</f>
        <v>142076909.38</v>
      </c>
      <c r="L16" s="172">
        <v>0.70779102469943156</v>
      </c>
      <c r="M16" s="531">
        <f>+G16/K16-1</f>
        <v>-0.7288289504738944</v>
      </c>
      <c r="N16" s="147">
        <f>+N9+N12+N15</f>
        <v>1337978.5599999998</v>
      </c>
      <c r="O16" s="172">
        <v>6.6654688657070346E-3</v>
      </c>
      <c r="P16" s="531">
        <f>+I16/N16-1</f>
        <v>6.9115502119854844E-2</v>
      </c>
    </row>
    <row r="20" spans="10:14" x14ac:dyDescent="0.25">
      <c r="J20" s="89" t="s">
        <v>146</v>
      </c>
    </row>
    <row r="23" spans="10:14" x14ac:dyDescent="0.25">
      <c r="N23" s="569"/>
    </row>
    <row r="135" spans="12:15" x14ac:dyDescent="0.25">
      <c r="L135" s="566"/>
      <c r="O135" s="566"/>
    </row>
    <row r="136" spans="12:15" x14ac:dyDescent="0.25">
      <c r="L136" s="566"/>
      <c r="O136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
Execució Pressupostària a 
gener
&amp;R&amp;"Arial,Negreta"&amp;8&amp;K03+000Direcció de Pressupostos i Política Fiscal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0"/>
  <sheetViews>
    <sheetView zoomScaleNormal="100" workbookViewId="0">
      <selection activeCell="E16" sqref="E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39" bestFit="1" customWidth="1"/>
    <col min="5" max="5" width="11" style="39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33203125" style="89" bestFit="1" customWidth="1"/>
  </cols>
  <sheetData>
    <row r="1" spans="1:13" ht="13.8" x14ac:dyDescent="0.25">
      <c r="A1" s="7" t="s">
        <v>516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20" spans="1:13" s="39" customFormat="1" x14ac:dyDescent="0.25">
      <c r="A20"/>
      <c r="B20"/>
      <c r="C20"/>
      <c r="F20" s="89"/>
      <c r="H20" s="89"/>
      <c r="J20" s="89" t="s">
        <v>146</v>
      </c>
      <c r="L20" s="89"/>
      <c r="M20" s="8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92D050"/>
    <pageSetUpPr fitToPage="1"/>
  </sheetPr>
  <dimension ref="A1:XFD132"/>
  <sheetViews>
    <sheetView topLeftCell="C1" zoomScaleNormal="100" workbookViewId="0">
      <selection activeCell="L20" sqref="L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1.5546875" style="39" bestFit="1" customWidth="1"/>
    <col min="5" max="5" width="11.109375" style="39" bestFit="1" customWidth="1"/>
    <col min="6" max="6" width="7" style="89" bestFit="1" customWidth="1"/>
    <col min="7" max="7" width="11.109375" style="39" bestFit="1" customWidth="1"/>
    <col min="8" max="8" width="7" style="89" bestFit="1" customWidth="1"/>
    <col min="9" max="9" width="11.109375" style="39" bestFit="1" customWidth="1"/>
    <col min="10" max="10" width="7" style="89" bestFit="1" customWidth="1"/>
    <col min="11" max="11" width="9.5546875" style="89" bestFit="1" customWidth="1"/>
    <col min="12" max="12" width="6.33203125" style="89" bestFit="1" customWidth="1"/>
    <col min="13" max="13" width="6.88671875" style="89" bestFit="1" customWidth="1"/>
    <col min="14" max="14" width="9.5546875" style="39" bestFit="1" customWidth="1"/>
    <col min="15" max="15" width="6.33203125" style="89" bestFit="1" customWidth="1"/>
    <col min="16" max="16" width="7" style="89" bestFit="1" customWidth="1"/>
  </cols>
  <sheetData>
    <row r="1" spans="1:16384" ht="14.4" thickBot="1" x14ac:dyDescent="0.3">
      <c r="A1" s="7" t="s">
        <v>126</v>
      </c>
    </row>
    <row r="2" spans="1:16384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384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384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384" ht="15" customHeight="1" x14ac:dyDescent="0.25">
      <c r="A5" s="19">
        <v>1</v>
      </c>
      <c r="B5" s="19" t="s">
        <v>0</v>
      </c>
      <c r="C5" s="151">
        <v>49446920.539999999</v>
      </c>
      <c r="D5" s="195">
        <v>49503565.159999996</v>
      </c>
      <c r="E5" s="26">
        <v>3813570.2899999996</v>
      </c>
      <c r="F5" s="41">
        <f>E5/D5</f>
        <v>7.7036275623264622E-2</v>
      </c>
      <c r="G5" s="26">
        <v>3813570.2899999996</v>
      </c>
      <c r="H5" s="41">
        <f>G5/D5</f>
        <v>7.7036275623264622E-2</v>
      </c>
      <c r="I5" s="26">
        <v>3813570.2899999996</v>
      </c>
      <c r="J5" s="145">
        <f>I5/D5</f>
        <v>7.7036275623264622E-2</v>
      </c>
      <c r="K5" s="26">
        <v>3510033.57</v>
      </c>
      <c r="L5" s="41">
        <v>8.1448132620602492E-2</v>
      </c>
      <c r="M5" s="201">
        <f>+G5/K5-1</f>
        <v>8.6476870932034933E-2</v>
      </c>
      <c r="N5" s="26">
        <v>3510033.57</v>
      </c>
      <c r="O5" s="41">
        <v>8.1448132620602492E-2</v>
      </c>
      <c r="P5" s="201">
        <f>+I5/N5-1</f>
        <v>8.6476870932034933E-2</v>
      </c>
    </row>
    <row r="6" spans="1:16384" ht="15" customHeight="1" x14ac:dyDescent="0.25">
      <c r="A6" s="20">
        <v>2</v>
      </c>
      <c r="B6" s="20" t="s">
        <v>1</v>
      </c>
      <c r="C6" s="151">
        <v>179201712.37</v>
      </c>
      <c r="D6" s="195">
        <v>189422065.98999998</v>
      </c>
      <c r="E6" s="26">
        <v>46942515.539999999</v>
      </c>
      <c r="F6" s="41">
        <f>E6/D6</f>
        <v>0.24781967874048105</v>
      </c>
      <c r="G6" s="26">
        <v>35570938.309999995</v>
      </c>
      <c r="H6" s="263">
        <f>G6/D6</f>
        <v>0.18778666637432762</v>
      </c>
      <c r="I6" s="26">
        <v>202861.56</v>
      </c>
      <c r="J6" s="170">
        <f>I6/D6</f>
        <v>1.0709499917011228E-3</v>
      </c>
      <c r="K6" s="28">
        <v>55133407.030000001</v>
      </c>
      <c r="L6" s="386">
        <v>0.31203682089119561</v>
      </c>
      <c r="M6" s="201">
        <f>+G6/K6-1</f>
        <v>-0.35482060285799832</v>
      </c>
      <c r="N6" s="28">
        <v>201098.64</v>
      </c>
      <c r="O6" s="386">
        <v>1.1381516886304246E-3</v>
      </c>
      <c r="P6" s="201">
        <f>+I6/N6-1</f>
        <v>8.7664441688912742E-3</v>
      </c>
    </row>
    <row r="7" spans="1:16384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8"/>
      <c r="L7" s="394" t="s">
        <v>127</v>
      </c>
      <c r="M7" s="203" t="s">
        <v>127</v>
      </c>
      <c r="N7" s="28"/>
      <c r="O7" s="394" t="s">
        <v>127</v>
      </c>
      <c r="P7" s="203" t="s">
        <v>127</v>
      </c>
    </row>
    <row r="8" spans="1:16384" ht="15" customHeight="1" x14ac:dyDescent="0.25">
      <c r="A8" s="222">
        <v>4</v>
      </c>
      <c r="B8" s="507" t="s">
        <v>3</v>
      </c>
      <c r="C8" s="151">
        <v>105445823.69999999</v>
      </c>
      <c r="D8" s="195">
        <v>102274752.84999999</v>
      </c>
      <c r="E8" s="26">
        <v>97391527.539999992</v>
      </c>
      <c r="F8" s="41">
        <f>E8/D8</f>
        <v>0.95225385372319671</v>
      </c>
      <c r="G8" s="26">
        <v>92927832.799999997</v>
      </c>
      <c r="H8" s="41">
        <f>G8/D8</f>
        <v>0.90860970288817478</v>
      </c>
      <c r="I8" s="26">
        <v>4371296.76</v>
      </c>
      <c r="J8" s="170">
        <f>I8/D8</f>
        <v>4.2740721812460483E-2</v>
      </c>
      <c r="K8" s="30">
        <v>78684106.349999994</v>
      </c>
      <c r="L8" s="388">
        <v>0.72495340291921095</v>
      </c>
      <c r="M8" s="417">
        <f>+G8/K8-1</f>
        <v>0.18102418786637209</v>
      </c>
      <c r="N8" s="30">
        <v>1597973.19</v>
      </c>
      <c r="O8" s="388">
        <v>1.4722872961296164E-2</v>
      </c>
      <c r="P8" s="417">
        <f>+I8/N8-1</f>
        <v>1.7355257193019615</v>
      </c>
    </row>
    <row r="9" spans="1:16384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>
        <v>0</v>
      </c>
      <c r="L9" s="251" t="s">
        <v>127</v>
      </c>
      <c r="M9" s="464" t="s">
        <v>127</v>
      </c>
      <c r="N9" s="30">
        <v>0</v>
      </c>
      <c r="O9" s="251" t="s">
        <v>127</v>
      </c>
      <c r="P9" s="464" t="s">
        <v>127</v>
      </c>
      <c r="Q9" s="21"/>
      <c r="R9" s="21"/>
      <c r="S9" s="153"/>
      <c r="T9" s="197"/>
      <c r="U9" s="30"/>
      <c r="V9" s="368"/>
      <c r="W9" s="30"/>
      <c r="X9" s="368"/>
      <c r="Y9" s="30"/>
      <c r="Z9" s="370"/>
      <c r="AA9" s="30"/>
      <c r="AB9" s="368"/>
      <c r="AC9" s="476"/>
      <c r="AD9" s="30"/>
      <c r="AE9" s="368"/>
      <c r="AF9" s="476"/>
      <c r="AG9" s="21"/>
      <c r="AH9" s="21"/>
      <c r="AI9" s="153"/>
      <c r="AJ9" s="197"/>
      <c r="AK9" s="30"/>
      <c r="AL9" s="368"/>
      <c r="AM9" s="30"/>
      <c r="AN9" s="368"/>
      <c r="AO9" s="30"/>
      <c r="AP9" s="370"/>
      <c r="AQ9" s="30"/>
      <c r="AR9" s="368"/>
      <c r="AS9" s="476"/>
      <c r="AT9" s="30"/>
      <c r="AU9" s="368"/>
      <c r="AV9" s="476"/>
      <c r="AW9" s="21"/>
      <c r="AX9" s="21"/>
      <c r="AY9" s="153"/>
      <c r="AZ9" s="197"/>
      <c r="BA9" s="30"/>
      <c r="BB9" s="368"/>
      <c r="BC9" s="30"/>
      <c r="BD9" s="368"/>
      <c r="BE9" s="30"/>
      <c r="BF9" s="370"/>
      <c r="BG9" s="30"/>
      <c r="BH9" s="368"/>
      <c r="BI9" s="476"/>
      <c r="BJ9" s="30"/>
      <c r="BK9" s="368"/>
      <c r="BL9" s="476"/>
      <c r="BM9" s="21"/>
      <c r="BN9" s="21"/>
      <c r="BO9" s="153"/>
      <c r="BP9" s="197"/>
      <c r="BQ9" s="30"/>
      <c r="BR9" s="368"/>
      <c r="BS9" s="30"/>
      <c r="BT9" s="368"/>
      <c r="BU9" s="30"/>
      <c r="BV9" s="370"/>
      <c r="BW9" s="30"/>
      <c r="BX9" s="368"/>
      <c r="BY9" s="476"/>
      <c r="BZ9" s="30"/>
      <c r="CA9" s="368"/>
      <c r="CB9" s="476"/>
      <c r="CC9" s="21"/>
      <c r="CD9" s="21"/>
      <c r="CE9" s="153"/>
      <c r="CF9" s="197"/>
      <c r="CG9" s="30"/>
      <c r="CH9" s="368"/>
      <c r="CI9" s="30"/>
      <c r="CJ9" s="368"/>
      <c r="CK9" s="30"/>
      <c r="CL9" s="370"/>
      <c r="CM9" s="30"/>
      <c r="CN9" s="368"/>
      <c r="CO9" s="476"/>
      <c r="CP9" s="30"/>
      <c r="CQ9" s="368"/>
      <c r="CR9" s="476"/>
      <c r="CS9" s="21"/>
      <c r="CT9" s="21"/>
      <c r="CU9" s="153"/>
      <c r="CV9" s="197"/>
      <c r="CW9" s="30"/>
      <c r="CX9" s="368"/>
      <c r="CY9" s="30"/>
      <c r="CZ9" s="368"/>
      <c r="DA9" s="30"/>
      <c r="DB9" s="370"/>
      <c r="DC9" s="30"/>
      <c r="DD9" s="368"/>
      <c r="DE9" s="476"/>
      <c r="DF9" s="30"/>
      <c r="DG9" s="368"/>
      <c r="DH9" s="476"/>
      <c r="DI9" s="21"/>
      <c r="DJ9" s="21"/>
      <c r="DK9" s="153"/>
      <c r="DL9" s="197"/>
      <c r="DM9" s="30"/>
      <c r="DN9" s="368"/>
      <c r="DO9" s="30"/>
      <c r="DP9" s="368"/>
      <c r="DQ9" s="30"/>
      <c r="DR9" s="370"/>
      <c r="DS9" s="30"/>
      <c r="DT9" s="368"/>
      <c r="DU9" s="476"/>
      <c r="DV9" s="30"/>
      <c r="DW9" s="368"/>
      <c r="DX9" s="476"/>
      <c r="DY9" s="21"/>
      <c r="DZ9" s="21"/>
      <c r="EA9" s="153"/>
      <c r="EB9" s="197"/>
      <c r="EC9" s="30"/>
      <c r="ED9" s="368"/>
      <c r="EE9" s="30"/>
      <c r="EF9" s="368"/>
      <c r="EG9" s="30"/>
      <c r="EH9" s="370"/>
      <c r="EI9" s="30"/>
      <c r="EJ9" s="368"/>
      <c r="EK9" s="476"/>
      <c r="EL9" s="30"/>
      <c r="EM9" s="368"/>
      <c r="EN9" s="476"/>
      <c r="EO9" s="21"/>
      <c r="EP9" s="21"/>
      <c r="EQ9" s="153"/>
      <c r="ER9" s="197"/>
      <c r="ES9" s="30"/>
      <c r="ET9" s="368"/>
      <c r="EU9" s="30"/>
      <c r="EV9" s="368"/>
      <c r="EW9" s="30"/>
      <c r="EX9" s="370"/>
      <c r="EY9" s="30"/>
      <c r="EZ9" s="368"/>
      <c r="FA9" s="476"/>
      <c r="FB9" s="30"/>
      <c r="FC9" s="368"/>
      <c r="FD9" s="476"/>
      <c r="FE9" s="21"/>
      <c r="FF9" s="21"/>
      <c r="FG9" s="153"/>
      <c r="FH9" s="197"/>
      <c r="FI9" s="30"/>
      <c r="FJ9" s="368"/>
      <c r="FK9" s="30"/>
      <c r="FL9" s="368"/>
      <c r="FM9" s="30"/>
      <c r="FN9" s="370"/>
      <c r="FO9" s="30"/>
      <c r="FP9" s="368"/>
      <c r="FQ9" s="476"/>
      <c r="FR9" s="30"/>
      <c r="FS9" s="368"/>
      <c r="FT9" s="476"/>
      <c r="FU9" s="21"/>
      <c r="FV9" s="21"/>
      <c r="FW9" s="153"/>
      <c r="FX9" s="197"/>
      <c r="FY9" s="30"/>
      <c r="FZ9" s="368"/>
      <c r="GA9" s="30"/>
      <c r="GB9" s="368"/>
      <c r="GC9" s="30"/>
      <c r="GD9" s="370"/>
      <c r="GE9" s="30"/>
      <c r="GF9" s="368"/>
      <c r="GG9" s="476"/>
      <c r="GH9" s="30"/>
      <c r="GI9" s="368"/>
      <c r="GJ9" s="476"/>
      <c r="GK9" s="21"/>
      <c r="GL9" s="21"/>
      <c r="GM9" s="153"/>
      <c r="GN9" s="197"/>
      <c r="GO9" s="30"/>
      <c r="GP9" s="368"/>
      <c r="GQ9" s="30"/>
      <c r="GR9" s="368"/>
      <c r="GS9" s="30"/>
      <c r="GT9" s="370"/>
      <c r="GU9" s="30"/>
      <c r="GV9" s="368"/>
      <c r="GW9" s="476"/>
      <c r="GX9" s="30"/>
      <c r="GY9" s="368"/>
      <c r="GZ9" s="476"/>
      <c r="HA9" s="21"/>
      <c r="HB9" s="21"/>
      <c r="HC9" s="153"/>
      <c r="HD9" s="197"/>
      <c r="HE9" s="30"/>
      <c r="HF9" s="368"/>
      <c r="HG9" s="30"/>
      <c r="HH9" s="368"/>
      <c r="HI9" s="30"/>
      <c r="HJ9" s="370"/>
      <c r="HK9" s="30"/>
      <c r="HL9" s="368"/>
      <c r="HM9" s="476"/>
      <c r="HN9" s="30"/>
      <c r="HO9" s="368"/>
      <c r="HP9" s="476"/>
      <c r="HQ9" s="21"/>
      <c r="HR9" s="21"/>
      <c r="HS9" s="153"/>
      <c r="HT9" s="197"/>
      <c r="HU9" s="30"/>
      <c r="HV9" s="368"/>
      <c r="HW9" s="30"/>
      <c r="HX9" s="368"/>
      <c r="HY9" s="30"/>
      <c r="HZ9" s="370"/>
      <c r="IA9" s="30"/>
      <c r="IB9" s="368"/>
      <c r="IC9" s="476"/>
      <c r="ID9" s="30"/>
      <c r="IE9" s="368"/>
      <c r="IF9" s="476"/>
      <c r="IG9" s="21"/>
      <c r="IH9" s="21"/>
      <c r="II9" s="153"/>
      <c r="IJ9" s="197"/>
      <c r="IK9" s="30"/>
      <c r="IL9" s="368"/>
      <c r="IM9" s="30"/>
      <c r="IN9" s="368"/>
      <c r="IO9" s="30"/>
      <c r="IP9" s="370"/>
      <c r="IQ9" s="30"/>
      <c r="IR9" s="368"/>
      <c r="IS9" s="476"/>
      <c r="IT9" s="30"/>
      <c r="IU9" s="368"/>
      <c r="IV9" s="476"/>
      <c r="IW9" s="21"/>
      <c r="IX9" s="21"/>
      <c r="IY9" s="153"/>
      <c r="IZ9" s="197"/>
      <c r="JA9" s="30"/>
      <c r="JB9" s="368"/>
      <c r="JC9" s="30"/>
      <c r="JD9" s="368"/>
      <c r="JE9" s="30"/>
      <c r="JF9" s="370"/>
      <c r="JG9" s="30"/>
      <c r="JH9" s="368"/>
      <c r="JI9" s="476"/>
      <c r="JJ9" s="30"/>
      <c r="JK9" s="368"/>
      <c r="JL9" s="476"/>
      <c r="JM9" s="21"/>
      <c r="JN9" s="21"/>
      <c r="JO9" s="153"/>
      <c r="JP9" s="197"/>
      <c r="JQ9" s="30"/>
      <c r="JR9" s="368"/>
      <c r="JS9" s="30"/>
      <c r="JT9" s="368"/>
      <c r="JU9" s="30"/>
      <c r="JV9" s="370"/>
      <c r="JW9" s="30"/>
      <c r="JX9" s="368"/>
      <c r="JY9" s="476"/>
      <c r="JZ9" s="30"/>
      <c r="KA9" s="368"/>
      <c r="KB9" s="476"/>
      <c r="KC9" s="21"/>
      <c r="KD9" s="21"/>
      <c r="KE9" s="153"/>
      <c r="KF9" s="197"/>
      <c r="KG9" s="30"/>
      <c r="KH9" s="368"/>
      <c r="KI9" s="30"/>
      <c r="KJ9" s="368"/>
      <c r="KK9" s="30"/>
      <c r="KL9" s="370"/>
      <c r="KM9" s="30"/>
      <c r="KN9" s="368"/>
      <c r="KO9" s="476"/>
      <c r="KP9" s="30"/>
      <c r="KQ9" s="368"/>
      <c r="KR9" s="476"/>
      <c r="KS9" s="21"/>
      <c r="KT9" s="21"/>
      <c r="KU9" s="153"/>
      <c r="KV9" s="197"/>
      <c r="KW9" s="30"/>
      <c r="KX9" s="368"/>
      <c r="KY9" s="30"/>
      <c r="KZ9" s="368"/>
      <c r="LA9" s="30"/>
      <c r="LB9" s="370"/>
      <c r="LC9" s="30"/>
      <c r="LD9" s="368"/>
      <c r="LE9" s="476"/>
      <c r="LF9" s="30"/>
      <c r="LG9" s="368"/>
      <c r="LH9" s="476"/>
      <c r="LI9" s="21"/>
      <c r="LJ9" s="21"/>
      <c r="LK9" s="153"/>
      <c r="LL9" s="197"/>
      <c r="LM9" s="30"/>
      <c r="LN9" s="368"/>
      <c r="LO9" s="30"/>
      <c r="LP9" s="368"/>
      <c r="LQ9" s="30"/>
      <c r="LR9" s="370"/>
      <c r="LS9" s="30"/>
      <c r="LT9" s="368"/>
      <c r="LU9" s="476"/>
      <c r="LV9" s="30"/>
      <c r="LW9" s="368"/>
      <c r="LX9" s="476"/>
      <c r="LY9" s="21"/>
      <c r="LZ9" s="21"/>
      <c r="MA9" s="153"/>
      <c r="MB9" s="197"/>
      <c r="MC9" s="30"/>
      <c r="MD9" s="368"/>
      <c r="ME9" s="30"/>
      <c r="MF9" s="368"/>
      <c r="MG9" s="30"/>
      <c r="MH9" s="370"/>
      <c r="MI9" s="30"/>
      <c r="MJ9" s="368"/>
      <c r="MK9" s="476"/>
      <c r="ML9" s="30"/>
      <c r="MM9" s="368"/>
      <c r="MN9" s="476"/>
      <c r="MO9" s="21"/>
      <c r="MP9" s="21"/>
      <c r="MQ9" s="153"/>
      <c r="MR9" s="197"/>
      <c r="MS9" s="30"/>
      <c r="MT9" s="368"/>
      <c r="MU9" s="30"/>
      <c r="MV9" s="368"/>
      <c r="MW9" s="30"/>
      <c r="MX9" s="370"/>
      <c r="MY9" s="30"/>
      <c r="MZ9" s="368"/>
      <c r="NA9" s="476"/>
      <c r="NB9" s="30"/>
      <c r="NC9" s="368"/>
      <c r="ND9" s="476"/>
      <c r="NE9" s="21"/>
      <c r="NF9" s="21"/>
      <c r="NG9" s="153"/>
      <c r="NH9" s="197"/>
      <c r="NI9" s="30"/>
      <c r="NJ9" s="368"/>
      <c r="NK9" s="30"/>
      <c r="NL9" s="368"/>
      <c r="NM9" s="30"/>
      <c r="NN9" s="370"/>
      <c r="NO9" s="30"/>
      <c r="NP9" s="368"/>
      <c r="NQ9" s="476"/>
      <c r="NR9" s="30"/>
      <c r="NS9" s="368"/>
      <c r="NT9" s="476"/>
      <c r="NU9" s="21"/>
      <c r="NV9" s="21"/>
      <c r="NW9" s="153"/>
      <c r="NX9" s="197"/>
      <c r="NY9" s="30"/>
      <c r="NZ9" s="368"/>
      <c r="OA9" s="30"/>
      <c r="OB9" s="368"/>
      <c r="OC9" s="30"/>
      <c r="OD9" s="370"/>
      <c r="OE9" s="30"/>
      <c r="OF9" s="368"/>
      <c r="OG9" s="476"/>
      <c r="OH9" s="30"/>
      <c r="OI9" s="368"/>
      <c r="OJ9" s="476"/>
      <c r="OK9" s="21"/>
      <c r="OL9" s="21"/>
      <c r="OM9" s="153"/>
      <c r="ON9" s="197"/>
      <c r="OO9" s="30"/>
      <c r="OP9" s="368"/>
      <c r="OQ9" s="30"/>
      <c r="OR9" s="368"/>
      <c r="OS9" s="30"/>
      <c r="OT9" s="370"/>
      <c r="OU9" s="30"/>
      <c r="OV9" s="368"/>
      <c r="OW9" s="476"/>
      <c r="OX9" s="30"/>
      <c r="OY9" s="368"/>
      <c r="OZ9" s="476"/>
      <c r="PA9" s="21"/>
      <c r="PB9" s="21"/>
      <c r="PC9" s="153"/>
      <c r="PD9" s="197"/>
      <c r="PE9" s="30"/>
      <c r="PF9" s="368"/>
      <c r="PG9" s="30"/>
      <c r="PH9" s="368"/>
      <c r="PI9" s="30"/>
      <c r="PJ9" s="370"/>
      <c r="PK9" s="30"/>
      <c r="PL9" s="368"/>
      <c r="PM9" s="476"/>
      <c r="PN9" s="30"/>
      <c r="PO9" s="368"/>
      <c r="PP9" s="476"/>
      <c r="PQ9" s="21"/>
      <c r="PR9" s="21"/>
      <c r="PS9" s="153"/>
      <c r="PT9" s="197"/>
      <c r="PU9" s="30"/>
      <c r="PV9" s="368"/>
      <c r="PW9" s="30"/>
      <c r="PX9" s="368"/>
      <c r="PY9" s="30"/>
      <c r="PZ9" s="370"/>
      <c r="QA9" s="30"/>
      <c r="QB9" s="368"/>
      <c r="QC9" s="476"/>
      <c r="QD9" s="30"/>
      <c r="QE9" s="368"/>
      <c r="QF9" s="476"/>
      <c r="QG9" s="21"/>
      <c r="QH9" s="21"/>
      <c r="QI9" s="153"/>
      <c r="QJ9" s="197"/>
      <c r="QK9" s="30"/>
      <c r="QL9" s="368"/>
      <c r="QM9" s="30"/>
      <c r="QN9" s="368"/>
      <c r="QO9" s="30"/>
      <c r="QP9" s="370"/>
      <c r="QQ9" s="30"/>
      <c r="QR9" s="368"/>
      <c r="QS9" s="476"/>
      <c r="QT9" s="30"/>
      <c r="QU9" s="368"/>
      <c r="QV9" s="476"/>
      <c r="QW9" s="21"/>
      <c r="QX9" s="21"/>
      <c r="QY9" s="153"/>
      <c r="QZ9" s="197"/>
      <c r="RA9" s="30"/>
      <c r="RB9" s="368"/>
      <c r="RC9" s="30"/>
      <c r="RD9" s="368"/>
      <c r="RE9" s="30"/>
      <c r="RF9" s="370"/>
      <c r="RG9" s="30"/>
      <c r="RH9" s="368"/>
      <c r="RI9" s="476"/>
      <c r="RJ9" s="30"/>
      <c r="RK9" s="368"/>
      <c r="RL9" s="476"/>
      <c r="RM9" s="21"/>
      <c r="RN9" s="21"/>
      <c r="RO9" s="153"/>
      <c r="RP9" s="197"/>
      <c r="RQ9" s="30"/>
      <c r="RR9" s="368"/>
      <c r="RS9" s="30"/>
      <c r="RT9" s="368"/>
      <c r="RU9" s="30"/>
      <c r="RV9" s="370"/>
      <c r="RW9" s="30"/>
      <c r="RX9" s="368"/>
      <c r="RY9" s="476"/>
      <c r="RZ9" s="30"/>
      <c r="SA9" s="368"/>
      <c r="SB9" s="476"/>
      <c r="SC9" s="21"/>
      <c r="SD9" s="21"/>
      <c r="SE9" s="153"/>
      <c r="SF9" s="197"/>
      <c r="SG9" s="30"/>
      <c r="SH9" s="368"/>
      <c r="SI9" s="30"/>
      <c r="SJ9" s="368"/>
      <c r="SK9" s="30"/>
      <c r="SL9" s="370"/>
      <c r="SM9" s="30"/>
      <c r="SN9" s="368"/>
      <c r="SO9" s="476"/>
      <c r="SP9" s="30"/>
      <c r="SQ9" s="368"/>
      <c r="SR9" s="476"/>
      <c r="SS9" s="21"/>
      <c r="ST9" s="21"/>
      <c r="SU9" s="153"/>
      <c r="SV9" s="197"/>
      <c r="SW9" s="30"/>
      <c r="SX9" s="368"/>
      <c r="SY9" s="30"/>
      <c r="SZ9" s="368"/>
      <c r="TA9" s="30"/>
      <c r="TB9" s="370"/>
      <c r="TC9" s="30"/>
      <c r="TD9" s="368"/>
      <c r="TE9" s="476"/>
      <c r="TF9" s="30"/>
      <c r="TG9" s="368"/>
      <c r="TH9" s="476"/>
      <c r="TI9" s="21"/>
      <c r="TJ9" s="21"/>
      <c r="TK9" s="153"/>
      <c r="TL9" s="197"/>
      <c r="TM9" s="30"/>
      <c r="TN9" s="368"/>
      <c r="TO9" s="30"/>
      <c r="TP9" s="368"/>
      <c r="TQ9" s="30"/>
      <c r="TR9" s="370"/>
      <c r="TS9" s="30"/>
      <c r="TT9" s="368"/>
      <c r="TU9" s="476"/>
      <c r="TV9" s="30"/>
      <c r="TW9" s="368"/>
      <c r="TX9" s="476"/>
      <c r="TY9" s="21"/>
      <c r="TZ9" s="21"/>
      <c r="UA9" s="153"/>
      <c r="UB9" s="197"/>
      <c r="UC9" s="30"/>
      <c r="UD9" s="368"/>
      <c r="UE9" s="30"/>
      <c r="UF9" s="368"/>
      <c r="UG9" s="30"/>
      <c r="UH9" s="370"/>
      <c r="UI9" s="30"/>
      <c r="UJ9" s="368"/>
      <c r="UK9" s="476"/>
      <c r="UL9" s="30"/>
      <c r="UM9" s="368"/>
      <c r="UN9" s="476"/>
      <c r="UO9" s="21"/>
      <c r="UP9" s="21"/>
      <c r="UQ9" s="153"/>
      <c r="UR9" s="197"/>
      <c r="US9" s="30"/>
      <c r="UT9" s="368"/>
      <c r="UU9" s="30"/>
      <c r="UV9" s="368"/>
      <c r="UW9" s="30"/>
      <c r="UX9" s="370"/>
      <c r="UY9" s="30"/>
      <c r="UZ9" s="368"/>
      <c r="VA9" s="476"/>
      <c r="VB9" s="30"/>
      <c r="VC9" s="368"/>
      <c r="VD9" s="476"/>
      <c r="VE9" s="21"/>
      <c r="VF9" s="21"/>
      <c r="VG9" s="153"/>
      <c r="VH9" s="197"/>
      <c r="VI9" s="30"/>
      <c r="VJ9" s="368"/>
      <c r="VK9" s="30"/>
      <c r="VL9" s="368"/>
      <c r="VM9" s="30"/>
      <c r="VN9" s="370"/>
      <c r="VO9" s="30"/>
      <c r="VP9" s="368"/>
      <c r="VQ9" s="476"/>
      <c r="VR9" s="30"/>
      <c r="VS9" s="368"/>
      <c r="VT9" s="476"/>
      <c r="VU9" s="21"/>
      <c r="VV9" s="21"/>
      <c r="VW9" s="153"/>
      <c r="VX9" s="197"/>
      <c r="VY9" s="30"/>
      <c r="VZ9" s="368"/>
      <c r="WA9" s="30"/>
      <c r="WB9" s="368"/>
      <c r="WC9" s="30"/>
      <c r="WD9" s="370"/>
      <c r="WE9" s="30"/>
      <c r="WF9" s="368"/>
      <c r="WG9" s="476"/>
      <c r="WH9" s="30"/>
      <c r="WI9" s="368"/>
      <c r="WJ9" s="476"/>
      <c r="WK9" s="21"/>
      <c r="WL9" s="21"/>
      <c r="WM9" s="153"/>
      <c r="WN9" s="197"/>
      <c r="WO9" s="30"/>
      <c r="WP9" s="368"/>
      <c r="WQ9" s="30"/>
      <c r="WR9" s="368"/>
      <c r="WS9" s="30"/>
      <c r="WT9" s="370"/>
      <c r="WU9" s="30"/>
      <c r="WV9" s="368"/>
      <c r="WW9" s="476"/>
      <c r="WX9" s="30"/>
      <c r="WY9" s="368"/>
      <c r="WZ9" s="476"/>
      <c r="XA9" s="21"/>
      <c r="XB9" s="21"/>
      <c r="XC9" s="153"/>
      <c r="XD9" s="197"/>
      <c r="XE9" s="30"/>
      <c r="XF9" s="368"/>
      <c r="XG9" s="30"/>
      <c r="XH9" s="368"/>
      <c r="XI9" s="30"/>
      <c r="XJ9" s="370"/>
      <c r="XK9" s="30"/>
      <c r="XL9" s="368"/>
      <c r="XM9" s="476"/>
      <c r="XN9" s="30"/>
      <c r="XO9" s="368"/>
      <c r="XP9" s="476"/>
      <c r="XQ9" s="21"/>
      <c r="XR9" s="21"/>
      <c r="XS9" s="153"/>
      <c r="XT9" s="197"/>
      <c r="XU9" s="30"/>
      <c r="XV9" s="368"/>
      <c r="XW9" s="30"/>
      <c r="XX9" s="368"/>
      <c r="XY9" s="30"/>
      <c r="XZ9" s="370"/>
      <c r="YA9" s="30"/>
      <c r="YB9" s="368"/>
      <c r="YC9" s="476"/>
      <c r="YD9" s="30"/>
      <c r="YE9" s="368"/>
      <c r="YF9" s="476"/>
      <c r="YG9" s="21"/>
      <c r="YH9" s="21"/>
      <c r="YI9" s="153"/>
      <c r="YJ9" s="197"/>
      <c r="YK9" s="30"/>
      <c r="YL9" s="368"/>
      <c r="YM9" s="30"/>
      <c r="YN9" s="368"/>
      <c r="YO9" s="30"/>
      <c r="YP9" s="370"/>
      <c r="YQ9" s="30"/>
      <c r="YR9" s="368"/>
      <c r="YS9" s="476"/>
      <c r="YT9" s="30"/>
      <c r="YU9" s="368"/>
      <c r="YV9" s="476"/>
      <c r="YW9" s="21"/>
      <c r="YX9" s="21"/>
      <c r="YY9" s="153"/>
      <c r="YZ9" s="197"/>
      <c r="ZA9" s="30"/>
      <c r="ZB9" s="368"/>
      <c r="ZC9" s="30"/>
      <c r="ZD9" s="368"/>
      <c r="ZE9" s="30"/>
      <c r="ZF9" s="370"/>
      <c r="ZG9" s="30"/>
      <c r="ZH9" s="368"/>
      <c r="ZI9" s="476"/>
      <c r="ZJ9" s="30"/>
      <c r="ZK9" s="368"/>
      <c r="ZL9" s="476"/>
      <c r="ZM9" s="21"/>
      <c r="ZN9" s="21"/>
      <c r="ZO9" s="153"/>
      <c r="ZP9" s="197"/>
      <c r="ZQ9" s="30"/>
      <c r="ZR9" s="368"/>
      <c r="ZS9" s="30"/>
      <c r="ZT9" s="368"/>
      <c r="ZU9" s="30"/>
      <c r="ZV9" s="370"/>
      <c r="ZW9" s="30"/>
      <c r="ZX9" s="368"/>
      <c r="ZY9" s="476"/>
      <c r="ZZ9" s="30"/>
      <c r="AAA9" s="368"/>
      <c r="AAB9" s="476"/>
      <c r="AAC9" s="21"/>
      <c r="AAD9" s="21"/>
      <c r="AAE9" s="153"/>
      <c r="AAF9" s="197"/>
      <c r="AAG9" s="30"/>
      <c r="AAH9" s="368"/>
      <c r="AAI9" s="30"/>
      <c r="AAJ9" s="368"/>
      <c r="AAK9" s="30"/>
      <c r="AAL9" s="370"/>
      <c r="AAM9" s="30"/>
      <c r="AAN9" s="368"/>
      <c r="AAO9" s="476"/>
      <c r="AAP9" s="30"/>
      <c r="AAQ9" s="368"/>
      <c r="AAR9" s="476"/>
      <c r="AAS9" s="21"/>
      <c r="AAT9" s="21"/>
      <c r="AAU9" s="153"/>
      <c r="AAV9" s="197"/>
      <c r="AAW9" s="30"/>
      <c r="AAX9" s="368"/>
      <c r="AAY9" s="30"/>
      <c r="AAZ9" s="368"/>
      <c r="ABA9" s="30"/>
      <c r="ABB9" s="370"/>
      <c r="ABC9" s="30"/>
      <c r="ABD9" s="368"/>
      <c r="ABE9" s="476"/>
      <c r="ABF9" s="30"/>
      <c r="ABG9" s="368"/>
      <c r="ABH9" s="476"/>
      <c r="ABI9" s="21"/>
      <c r="ABJ9" s="21"/>
      <c r="ABK9" s="153"/>
      <c r="ABL9" s="197"/>
      <c r="ABM9" s="30"/>
      <c r="ABN9" s="368"/>
      <c r="ABO9" s="30"/>
      <c r="ABP9" s="368"/>
      <c r="ABQ9" s="30"/>
      <c r="ABR9" s="370"/>
      <c r="ABS9" s="30"/>
      <c r="ABT9" s="368"/>
      <c r="ABU9" s="476"/>
      <c r="ABV9" s="30"/>
      <c r="ABW9" s="368"/>
      <c r="ABX9" s="476"/>
      <c r="ABY9" s="21"/>
      <c r="ABZ9" s="21"/>
      <c r="ACA9" s="153"/>
      <c r="ACB9" s="197"/>
      <c r="ACC9" s="30"/>
      <c r="ACD9" s="368"/>
      <c r="ACE9" s="30"/>
      <c r="ACF9" s="368"/>
      <c r="ACG9" s="30"/>
      <c r="ACH9" s="370"/>
      <c r="ACI9" s="30"/>
      <c r="ACJ9" s="368"/>
      <c r="ACK9" s="476"/>
      <c r="ACL9" s="30"/>
      <c r="ACM9" s="368"/>
      <c r="ACN9" s="476"/>
      <c r="ACO9" s="21"/>
      <c r="ACP9" s="21"/>
      <c r="ACQ9" s="153"/>
      <c r="ACR9" s="197"/>
      <c r="ACS9" s="30"/>
      <c r="ACT9" s="368"/>
      <c r="ACU9" s="30"/>
      <c r="ACV9" s="368"/>
      <c r="ACW9" s="30"/>
      <c r="ACX9" s="370"/>
      <c r="ACY9" s="30"/>
      <c r="ACZ9" s="368"/>
      <c r="ADA9" s="476"/>
      <c r="ADB9" s="30"/>
      <c r="ADC9" s="368"/>
      <c r="ADD9" s="476"/>
      <c r="ADE9" s="21"/>
      <c r="ADF9" s="21"/>
      <c r="ADG9" s="153"/>
      <c r="ADH9" s="197"/>
      <c r="ADI9" s="30"/>
      <c r="ADJ9" s="368"/>
      <c r="ADK9" s="30"/>
      <c r="ADL9" s="368"/>
      <c r="ADM9" s="30"/>
      <c r="ADN9" s="370"/>
      <c r="ADO9" s="30"/>
      <c r="ADP9" s="368"/>
      <c r="ADQ9" s="476"/>
      <c r="ADR9" s="30"/>
      <c r="ADS9" s="368"/>
      <c r="ADT9" s="476"/>
      <c r="ADU9" s="21"/>
      <c r="ADV9" s="21"/>
      <c r="ADW9" s="153"/>
      <c r="ADX9" s="197"/>
      <c r="ADY9" s="30"/>
      <c r="ADZ9" s="368"/>
      <c r="AEA9" s="30"/>
      <c r="AEB9" s="368"/>
      <c r="AEC9" s="30"/>
      <c r="AED9" s="370"/>
      <c r="AEE9" s="30"/>
      <c r="AEF9" s="368"/>
      <c r="AEG9" s="476"/>
      <c r="AEH9" s="30"/>
      <c r="AEI9" s="368"/>
      <c r="AEJ9" s="476"/>
      <c r="AEK9" s="21"/>
      <c r="AEL9" s="21"/>
      <c r="AEM9" s="153"/>
      <c r="AEN9" s="197"/>
      <c r="AEO9" s="30"/>
      <c r="AEP9" s="368"/>
      <c r="AEQ9" s="30"/>
      <c r="AER9" s="368"/>
      <c r="AES9" s="30"/>
      <c r="AET9" s="370"/>
      <c r="AEU9" s="30"/>
      <c r="AEV9" s="368"/>
      <c r="AEW9" s="476"/>
      <c r="AEX9" s="30"/>
      <c r="AEY9" s="368"/>
      <c r="AEZ9" s="476"/>
      <c r="AFA9" s="21"/>
      <c r="AFB9" s="21"/>
      <c r="AFC9" s="153"/>
      <c r="AFD9" s="197"/>
      <c r="AFE9" s="30"/>
      <c r="AFF9" s="368"/>
      <c r="AFG9" s="30"/>
      <c r="AFH9" s="368"/>
      <c r="AFI9" s="30"/>
      <c r="AFJ9" s="370"/>
      <c r="AFK9" s="30"/>
      <c r="AFL9" s="368"/>
      <c r="AFM9" s="476"/>
      <c r="AFN9" s="30"/>
      <c r="AFO9" s="368"/>
      <c r="AFP9" s="476"/>
      <c r="AFQ9" s="21"/>
      <c r="AFR9" s="21"/>
      <c r="AFS9" s="153"/>
      <c r="AFT9" s="197"/>
      <c r="AFU9" s="30"/>
      <c r="AFV9" s="368"/>
      <c r="AFW9" s="30"/>
      <c r="AFX9" s="368"/>
      <c r="AFY9" s="30"/>
      <c r="AFZ9" s="370"/>
      <c r="AGA9" s="30"/>
      <c r="AGB9" s="368"/>
      <c r="AGC9" s="476"/>
      <c r="AGD9" s="30"/>
      <c r="AGE9" s="368"/>
      <c r="AGF9" s="476"/>
      <c r="AGG9" s="21"/>
      <c r="AGH9" s="21"/>
      <c r="AGI9" s="153"/>
      <c r="AGJ9" s="197"/>
      <c r="AGK9" s="30"/>
      <c r="AGL9" s="368"/>
      <c r="AGM9" s="30"/>
      <c r="AGN9" s="368"/>
      <c r="AGO9" s="30"/>
      <c r="AGP9" s="370"/>
      <c r="AGQ9" s="30"/>
      <c r="AGR9" s="368"/>
      <c r="AGS9" s="476"/>
      <c r="AGT9" s="30"/>
      <c r="AGU9" s="368"/>
      <c r="AGV9" s="476"/>
      <c r="AGW9" s="21"/>
      <c r="AGX9" s="21"/>
      <c r="AGY9" s="153"/>
      <c r="AGZ9" s="197"/>
      <c r="AHA9" s="30"/>
      <c r="AHB9" s="368"/>
      <c r="AHC9" s="30"/>
      <c r="AHD9" s="368"/>
      <c r="AHE9" s="30"/>
      <c r="AHF9" s="370"/>
      <c r="AHG9" s="30"/>
      <c r="AHH9" s="368"/>
      <c r="AHI9" s="476"/>
      <c r="AHJ9" s="30"/>
      <c r="AHK9" s="368"/>
      <c r="AHL9" s="476"/>
      <c r="AHM9" s="21"/>
      <c r="AHN9" s="21"/>
      <c r="AHO9" s="153"/>
      <c r="AHP9" s="197"/>
      <c r="AHQ9" s="30"/>
      <c r="AHR9" s="368"/>
      <c r="AHS9" s="30"/>
      <c r="AHT9" s="368"/>
      <c r="AHU9" s="30"/>
      <c r="AHV9" s="370"/>
      <c r="AHW9" s="30"/>
      <c r="AHX9" s="368"/>
      <c r="AHY9" s="476"/>
      <c r="AHZ9" s="30"/>
      <c r="AIA9" s="368"/>
      <c r="AIB9" s="476"/>
      <c r="AIC9" s="21"/>
      <c r="AID9" s="21"/>
      <c r="AIE9" s="153"/>
      <c r="AIF9" s="197"/>
      <c r="AIG9" s="30"/>
      <c r="AIH9" s="368"/>
      <c r="AII9" s="30"/>
      <c r="AIJ9" s="368"/>
      <c r="AIK9" s="30"/>
      <c r="AIL9" s="370"/>
      <c r="AIM9" s="30"/>
      <c r="AIN9" s="368"/>
      <c r="AIO9" s="476"/>
      <c r="AIP9" s="30"/>
      <c r="AIQ9" s="368"/>
      <c r="AIR9" s="476"/>
      <c r="AIS9" s="21"/>
      <c r="AIT9" s="21"/>
      <c r="AIU9" s="153"/>
      <c r="AIV9" s="197"/>
      <c r="AIW9" s="30"/>
      <c r="AIX9" s="368"/>
      <c r="AIY9" s="30"/>
      <c r="AIZ9" s="368"/>
      <c r="AJA9" s="30"/>
      <c r="AJB9" s="370"/>
      <c r="AJC9" s="30"/>
      <c r="AJD9" s="368"/>
      <c r="AJE9" s="476"/>
      <c r="AJF9" s="30"/>
      <c r="AJG9" s="368"/>
      <c r="AJH9" s="476"/>
      <c r="AJI9" s="21"/>
      <c r="AJJ9" s="21"/>
      <c r="AJK9" s="153"/>
      <c r="AJL9" s="197"/>
      <c r="AJM9" s="30"/>
      <c r="AJN9" s="368"/>
      <c r="AJO9" s="30"/>
      <c r="AJP9" s="368"/>
      <c r="AJQ9" s="30"/>
      <c r="AJR9" s="370"/>
      <c r="AJS9" s="30"/>
      <c r="AJT9" s="368"/>
      <c r="AJU9" s="476"/>
      <c r="AJV9" s="30"/>
      <c r="AJW9" s="368"/>
      <c r="AJX9" s="476"/>
      <c r="AJY9" s="21"/>
      <c r="AJZ9" s="21"/>
      <c r="AKA9" s="153"/>
      <c r="AKB9" s="197"/>
      <c r="AKC9" s="30"/>
      <c r="AKD9" s="368"/>
      <c r="AKE9" s="30"/>
      <c r="AKF9" s="368"/>
      <c r="AKG9" s="30"/>
      <c r="AKH9" s="370"/>
      <c r="AKI9" s="30"/>
      <c r="AKJ9" s="368"/>
      <c r="AKK9" s="476"/>
      <c r="AKL9" s="30"/>
      <c r="AKM9" s="368"/>
      <c r="AKN9" s="476"/>
      <c r="AKO9" s="21"/>
      <c r="AKP9" s="21"/>
      <c r="AKQ9" s="153"/>
      <c r="AKR9" s="197"/>
      <c r="AKS9" s="30"/>
      <c r="AKT9" s="368"/>
      <c r="AKU9" s="30"/>
      <c r="AKV9" s="368"/>
      <c r="AKW9" s="30"/>
      <c r="AKX9" s="370"/>
      <c r="AKY9" s="30"/>
      <c r="AKZ9" s="368"/>
      <c r="ALA9" s="476"/>
      <c r="ALB9" s="30"/>
      <c r="ALC9" s="368"/>
      <c r="ALD9" s="476"/>
      <c r="ALE9" s="21"/>
      <c r="ALF9" s="21"/>
      <c r="ALG9" s="153"/>
      <c r="ALH9" s="197"/>
      <c r="ALI9" s="30"/>
      <c r="ALJ9" s="368"/>
      <c r="ALK9" s="30"/>
      <c r="ALL9" s="368"/>
      <c r="ALM9" s="30"/>
      <c r="ALN9" s="370"/>
      <c r="ALO9" s="30"/>
      <c r="ALP9" s="368"/>
      <c r="ALQ9" s="476"/>
      <c r="ALR9" s="30"/>
      <c r="ALS9" s="368"/>
      <c r="ALT9" s="476"/>
      <c r="ALU9" s="21"/>
      <c r="ALV9" s="21"/>
      <c r="ALW9" s="153"/>
      <c r="ALX9" s="197"/>
      <c r="ALY9" s="30"/>
      <c r="ALZ9" s="368"/>
      <c r="AMA9" s="30"/>
      <c r="AMB9" s="368"/>
      <c r="AMC9" s="30"/>
      <c r="AMD9" s="370"/>
      <c r="AME9" s="30"/>
      <c r="AMF9" s="368"/>
      <c r="AMG9" s="476"/>
      <c r="AMH9" s="30"/>
      <c r="AMI9" s="368"/>
      <c r="AMJ9" s="476"/>
      <c r="AMK9" s="21"/>
      <c r="AML9" s="21"/>
      <c r="AMM9" s="153"/>
      <c r="AMN9" s="197"/>
      <c r="AMO9" s="30"/>
      <c r="AMP9" s="368"/>
      <c r="AMQ9" s="30"/>
      <c r="AMR9" s="368"/>
      <c r="AMS9" s="30"/>
      <c r="AMT9" s="370"/>
      <c r="AMU9" s="30"/>
      <c r="AMV9" s="368"/>
      <c r="AMW9" s="476"/>
      <c r="AMX9" s="30"/>
      <c r="AMY9" s="368"/>
      <c r="AMZ9" s="476"/>
      <c r="ANA9" s="21"/>
      <c r="ANB9" s="21"/>
      <c r="ANC9" s="153"/>
      <c r="AND9" s="197"/>
      <c r="ANE9" s="30"/>
      <c r="ANF9" s="368"/>
      <c r="ANG9" s="30"/>
      <c r="ANH9" s="368"/>
      <c r="ANI9" s="30"/>
      <c r="ANJ9" s="370"/>
      <c r="ANK9" s="30"/>
      <c r="ANL9" s="368"/>
      <c r="ANM9" s="476"/>
      <c r="ANN9" s="30"/>
      <c r="ANO9" s="368"/>
      <c r="ANP9" s="476"/>
      <c r="ANQ9" s="21"/>
      <c r="ANR9" s="21"/>
      <c r="ANS9" s="153"/>
      <c r="ANT9" s="197"/>
      <c r="ANU9" s="30"/>
      <c r="ANV9" s="368"/>
      <c r="ANW9" s="30"/>
      <c r="ANX9" s="368"/>
      <c r="ANY9" s="30"/>
      <c r="ANZ9" s="370"/>
      <c r="AOA9" s="30"/>
      <c r="AOB9" s="368"/>
      <c r="AOC9" s="476"/>
      <c r="AOD9" s="30"/>
      <c r="AOE9" s="368"/>
      <c r="AOF9" s="476"/>
      <c r="AOG9" s="21"/>
      <c r="AOH9" s="21"/>
      <c r="AOI9" s="153"/>
      <c r="AOJ9" s="197"/>
      <c r="AOK9" s="30"/>
      <c r="AOL9" s="368"/>
      <c r="AOM9" s="30"/>
      <c r="AON9" s="368"/>
      <c r="AOO9" s="30"/>
      <c r="AOP9" s="370"/>
      <c r="AOQ9" s="30"/>
      <c r="AOR9" s="368"/>
      <c r="AOS9" s="476"/>
      <c r="AOT9" s="30"/>
      <c r="AOU9" s="368"/>
      <c r="AOV9" s="476"/>
      <c r="AOW9" s="21"/>
      <c r="AOX9" s="21"/>
      <c r="AOY9" s="153"/>
      <c r="AOZ9" s="197"/>
      <c r="APA9" s="30"/>
      <c r="APB9" s="368"/>
      <c r="APC9" s="30"/>
      <c r="APD9" s="368"/>
      <c r="APE9" s="30"/>
      <c r="APF9" s="370"/>
      <c r="APG9" s="30"/>
      <c r="APH9" s="368"/>
      <c r="API9" s="476"/>
      <c r="APJ9" s="30"/>
      <c r="APK9" s="368"/>
      <c r="APL9" s="476"/>
      <c r="APM9" s="21"/>
      <c r="APN9" s="21"/>
      <c r="APO9" s="153"/>
      <c r="APP9" s="197"/>
      <c r="APQ9" s="30"/>
      <c r="APR9" s="368"/>
      <c r="APS9" s="30"/>
      <c r="APT9" s="368"/>
      <c r="APU9" s="30"/>
      <c r="APV9" s="370"/>
      <c r="APW9" s="30"/>
      <c r="APX9" s="368"/>
      <c r="APY9" s="476"/>
      <c r="APZ9" s="30"/>
      <c r="AQA9" s="368"/>
      <c r="AQB9" s="476"/>
      <c r="AQC9" s="21"/>
      <c r="AQD9" s="21"/>
      <c r="AQE9" s="153"/>
      <c r="AQF9" s="197"/>
      <c r="AQG9" s="30"/>
      <c r="AQH9" s="368"/>
      <c r="AQI9" s="30"/>
      <c r="AQJ9" s="368"/>
      <c r="AQK9" s="30"/>
      <c r="AQL9" s="370"/>
      <c r="AQM9" s="30"/>
      <c r="AQN9" s="368"/>
      <c r="AQO9" s="476"/>
      <c r="AQP9" s="30"/>
      <c r="AQQ9" s="368"/>
      <c r="AQR9" s="476"/>
      <c r="AQS9" s="21"/>
      <c r="AQT9" s="21"/>
      <c r="AQU9" s="153"/>
      <c r="AQV9" s="197"/>
      <c r="AQW9" s="30"/>
      <c r="AQX9" s="368"/>
      <c r="AQY9" s="30"/>
      <c r="AQZ9" s="368"/>
      <c r="ARA9" s="30"/>
      <c r="ARB9" s="370"/>
      <c r="ARC9" s="30"/>
      <c r="ARD9" s="368"/>
      <c r="ARE9" s="476"/>
      <c r="ARF9" s="30"/>
      <c r="ARG9" s="368"/>
      <c r="ARH9" s="476"/>
      <c r="ARI9" s="21"/>
      <c r="ARJ9" s="21"/>
      <c r="ARK9" s="153"/>
      <c r="ARL9" s="197"/>
      <c r="ARM9" s="30"/>
      <c r="ARN9" s="368"/>
      <c r="ARO9" s="30"/>
      <c r="ARP9" s="368"/>
      <c r="ARQ9" s="30"/>
      <c r="ARR9" s="370"/>
      <c r="ARS9" s="30"/>
      <c r="ART9" s="368"/>
      <c r="ARU9" s="476"/>
      <c r="ARV9" s="30"/>
      <c r="ARW9" s="368"/>
      <c r="ARX9" s="476"/>
      <c r="ARY9" s="21"/>
      <c r="ARZ9" s="21"/>
      <c r="ASA9" s="153"/>
      <c r="ASB9" s="197"/>
      <c r="ASC9" s="30"/>
      <c r="ASD9" s="368"/>
      <c r="ASE9" s="30"/>
      <c r="ASF9" s="368"/>
      <c r="ASG9" s="30"/>
      <c r="ASH9" s="370"/>
      <c r="ASI9" s="30"/>
      <c r="ASJ9" s="368"/>
      <c r="ASK9" s="476"/>
      <c r="ASL9" s="30"/>
      <c r="ASM9" s="368"/>
      <c r="ASN9" s="476"/>
      <c r="ASO9" s="21"/>
      <c r="ASP9" s="21"/>
      <c r="ASQ9" s="153"/>
      <c r="ASR9" s="197"/>
      <c r="ASS9" s="30"/>
      <c r="AST9" s="368"/>
      <c r="ASU9" s="30"/>
      <c r="ASV9" s="368"/>
      <c r="ASW9" s="30"/>
      <c r="ASX9" s="370"/>
      <c r="ASY9" s="30"/>
      <c r="ASZ9" s="368"/>
      <c r="ATA9" s="476"/>
      <c r="ATB9" s="30"/>
      <c r="ATC9" s="368"/>
      <c r="ATD9" s="476"/>
      <c r="ATE9" s="21"/>
      <c r="ATF9" s="21"/>
      <c r="ATG9" s="153"/>
      <c r="ATH9" s="197"/>
      <c r="ATI9" s="30"/>
      <c r="ATJ9" s="368"/>
      <c r="ATK9" s="30"/>
      <c r="ATL9" s="368"/>
      <c r="ATM9" s="30"/>
      <c r="ATN9" s="370"/>
      <c r="ATO9" s="30"/>
      <c r="ATP9" s="368"/>
      <c r="ATQ9" s="476"/>
      <c r="ATR9" s="30"/>
      <c r="ATS9" s="368"/>
      <c r="ATT9" s="476"/>
      <c r="ATU9" s="21"/>
      <c r="ATV9" s="21"/>
      <c r="ATW9" s="153"/>
      <c r="ATX9" s="197"/>
      <c r="ATY9" s="30"/>
      <c r="ATZ9" s="368"/>
      <c r="AUA9" s="30"/>
      <c r="AUB9" s="368"/>
      <c r="AUC9" s="30"/>
      <c r="AUD9" s="370"/>
      <c r="AUE9" s="30"/>
      <c r="AUF9" s="368"/>
      <c r="AUG9" s="476"/>
      <c r="AUH9" s="30"/>
      <c r="AUI9" s="368"/>
      <c r="AUJ9" s="476"/>
      <c r="AUK9" s="21"/>
      <c r="AUL9" s="21"/>
      <c r="AUM9" s="153"/>
      <c r="AUN9" s="197"/>
      <c r="AUO9" s="30"/>
      <c r="AUP9" s="368"/>
      <c r="AUQ9" s="30"/>
      <c r="AUR9" s="368"/>
      <c r="AUS9" s="30"/>
      <c r="AUT9" s="370"/>
      <c r="AUU9" s="30"/>
      <c r="AUV9" s="368"/>
      <c r="AUW9" s="476"/>
      <c r="AUX9" s="30"/>
      <c r="AUY9" s="368"/>
      <c r="AUZ9" s="476"/>
      <c r="AVA9" s="21"/>
      <c r="AVB9" s="21"/>
      <c r="AVC9" s="153"/>
      <c r="AVD9" s="197"/>
      <c r="AVE9" s="30"/>
      <c r="AVF9" s="368"/>
      <c r="AVG9" s="30"/>
      <c r="AVH9" s="368"/>
      <c r="AVI9" s="30"/>
      <c r="AVJ9" s="370"/>
      <c r="AVK9" s="30"/>
      <c r="AVL9" s="368"/>
      <c r="AVM9" s="476"/>
      <c r="AVN9" s="30"/>
      <c r="AVO9" s="368"/>
      <c r="AVP9" s="476"/>
      <c r="AVQ9" s="21"/>
      <c r="AVR9" s="21"/>
      <c r="AVS9" s="153"/>
      <c r="AVT9" s="197"/>
      <c r="AVU9" s="30"/>
      <c r="AVV9" s="368"/>
      <c r="AVW9" s="30"/>
      <c r="AVX9" s="368"/>
      <c r="AVY9" s="30"/>
      <c r="AVZ9" s="370"/>
      <c r="AWA9" s="30"/>
      <c r="AWB9" s="368"/>
      <c r="AWC9" s="476"/>
      <c r="AWD9" s="30"/>
      <c r="AWE9" s="368"/>
      <c r="AWF9" s="476"/>
      <c r="AWG9" s="21"/>
      <c r="AWH9" s="21"/>
      <c r="AWI9" s="153"/>
      <c r="AWJ9" s="197"/>
      <c r="AWK9" s="30"/>
      <c r="AWL9" s="368"/>
      <c r="AWM9" s="30"/>
      <c r="AWN9" s="368"/>
      <c r="AWO9" s="30"/>
      <c r="AWP9" s="370"/>
      <c r="AWQ9" s="30"/>
      <c r="AWR9" s="368"/>
      <c r="AWS9" s="476"/>
      <c r="AWT9" s="30"/>
      <c r="AWU9" s="368"/>
      <c r="AWV9" s="476"/>
      <c r="AWW9" s="21"/>
      <c r="AWX9" s="21"/>
      <c r="AWY9" s="153"/>
      <c r="AWZ9" s="197"/>
      <c r="AXA9" s="30"/>
      <c r="AXB9" s="368"/>
      <c r="AXC9" s="30"/>
      <c r="AXD9" s="368"/>
      <c r="AXE9" s="30"/>
      <c r="AXF9" s="370"/>
      <c r="AXG9" s="30"/>
      <c r="AXH9" s="368"/>
      <c r="AXI9" s="476"/>
      <c r="AXJ9" s="30"/>
      <c r="AXK9" s="368"/>
      <c r="AXL9" s="476"/>
      <c r="AXM9" s="21"/>
      <c r="AXN9" s="21"/>
      <c r="AXO9" s="153"/>
      <c r="AXP9" s="197"/>
      <c r="AXQ9" s="30"/>
      <c r="AXR9" s="368"/>
      <c r="AXS9" s="30"/>
      <c r="AXT9" s="368"/>
      <c r="AXU9" s="30"/>
      <c r="AXV9" s="370"/>
      <c r="AXW9" s="30"/>
      <c r="AXX9" s="368"/>
      <c r="AXY9" s="476"/>
      <c r="AXZ9" s="30"/>
      <c r="AYA9" s="368"/>
      <c r="AYB9" s="476"/>
      <c r="AYC9" s="21"/>
      <c r="AYD9" s="21"/>
      <c r="AYE9" s="153"/>
      <c r="AYF9" s="197"/>
      <c r="AYG9" s="30"/>
      <c r="AYH9" s="368"/>
      <c r="AYI9" s="30"/>
      <c r="AYJ9" s="368"/>
      <c r="AYK9" s="30"/>
      <c r="AYL9" s="370"/>
      <c r="AYM9" s="30"/>
      <c r="AYN9" s="368"/>
      <c r="AYO9" s="476"/>
      <c r="AYP9" s="30"/>
      <c r="AYQ9" s="368"/>
      <c r="AYR9" s="476"/>
      <c r="AYS9" s="21"/>
      <c r="AYT9" s="21"/>
      <c r="AYU9" s="153"/>
      <c r="AYV9" s="197"/>
      <c r="AYW9" s="30"/>
      <c r="AYX9" s="368"/>
      <c r="AYY9" s="30"/>
      <c r="AYZ9" s="368"/>
      <c r="AZA9" s="30"/>
      <c r="AZB9" s="370"/>
      <c r="AZC9" s="30"/>
      <c r="AZD9" s="368"/>
      <c r="AZE9" s="476"/>
      <c r="AZF9" s="30"/>
      <c r="AZG9" s="368"/>
      <c r="AZH9" s="476"/>
      <c r="AZI9" s="21"/>
      <c r="AZJ9" s="21"/>
      <c r="AZK9" s="153"/>
      <c r="AZL9" s="197"/>
      <c r="AZM9" s="30"/>
      <c r="AZN9" s="368"/>
      <c r="AZO9" s="30"/>
      <c r="AZP9" s="368"/>
      <c r="AZQ9" s="30"/>
      <c r="AZR9" s="370"/>
      <c r="AZS9" s="30"/>
      <c r="AZT9" s="368"/>
      <c r="AZU9" s="476"/>
      <c r="AZV9" s="30"/>
      <c r="AZW9" s="368"/>
      <c r="AZX9" s="476"/>
      <c r="AZY9" s="21"/>
      <c r="AZZ9" s="21"/>
      <c r="BAA9" s="153"/>
      <c r="BAB9" s="197"/>
      <c r="BAC9" s="30"/>
      <c r="BAD9" s="368"/>
      <c r="BAE9" s="30"/>
      <c r="BAF9" s="368"/>
      <c r="BAG9" s="30"/>
      <c r="BAH9" s="370"/>
      <c r="BAI9" s="30"/>
      <c r="BAJ9" s="368"/>
      <c r="BAK9" s="476"/>
      <c r="BAL9" s="30"/>
      <c r="BAM9" s="368"/>
      <c r="BAN9" s="476"/>
      <c r="BAO9" s="21"/>
      <c r="BAP9" s="21"/>
      <c r="BAQ9" s="153"/>
      <c r="BAR9" s="197"/>
      <c r="BAS9" s="30"/>
      <c r="BAT9" s="368"/>
      <c r="BAU9" s="30"/>
      <c r="BAV9" s="368"/>
      <c r="BAW9" s="30"/>
      <c r="BAX9" s="370"/>
      <c r="BAY9" s="30"/>
      <c r="BAZ9" s="368"/>
      <c r="BBA9" s="476"/>
      <c r="BBB9" s="30"/>
      <c r="BBC9" s="368"/>
      <c r="BBD9" s="476"/>
      <c r="BBE9" s="21"/>
      <c r="BBF9" s="21"/>
      <c r="BBG9" s="153"/>
      <c r="BBH9" s="197"/>
      <c r="BBI9" s="30"/>
      <c r="BBJ9" s="368"/>
      <c r="BBK9" s="30"/>
      <c r="BBL9" s="368"/>
      <c r="BBM9" s="30"/>
      <c r="BBN9" s="370"/>
      <c r="BBO9" s="30"/>
      <c r="BBP9" s="368"/>
      <c r="BBQ9" s="476"/>
      <c r="BBR9" s="30"/>
      <c r="BBS9" s="368"/>
      <c r="BBT9" s="476"/>
      <c r="BBU9" s="21"/>
      <c r="BBV9" s="21"/>
      <c r="BBW9" s="153"/>
      <c r="BBX9" s="197"/>
      <c r="BBY9" s="30"/>
      <c r="BBZ9" s="368"/>
      <c r="BCA9" s="30"/>
      <c r="BCB9" s="368"/>
      <c r="BCC9" s="30"/>
      <c r="BCD9" s="370"/>
      <c r="BCE9" s="30"/>
      <c r="BCF9" s="368"/>
      <c r="BCG9" s="476"/>
      <c r="BCH9" s="30"/>
      <c r="BCI9" s="368"/>
      <c r="BCJ9" s="476"/>
      <c r="BCK9" s="21"/>
      <c r="BCL9" s="21"/>
      <c r="BCM9" s="153"/>
      <c r="BCN9" s="197"/>
      <c r="BCO9" s="30"/>
      <c r="BCP9" s="368"/>
      <c r="BCQ9" s="30"/>
      <c r="BCR9" s="368"/>
      <c r="BCS9" s="30"/>
      <c r="BCT9" s="370"/>
      <c r="BCU9" s="30"/>
      <c r="BCV9" s="368"/>
      <c r="BCW9" s="476"/>
      <c r="BCX9" s="30"/>
      <c r="BCY9" s="368"/>
      <c r="BCZ9" s="476"/>
      <c r="BDA9" s="21"/>
      <c r="BDB9" s="21"/>
      <c r="BDC9" s="153"/>
      <c r="BDD9" s="197"/>
      <c r="BDE9" s="30"/>
      <c r="BDF9" s="368"/>
      <c r="BDG9" s="30"/>
      <c r="BDH9" s="368"/>
      <c r="BDI9" s="30"/>
      <c r="BDJ9" s="370"/>
      <c r="BDK9" s="30"/>
      <c r="BDL9" s="368"/>
      <c r="BDM9" s="476"/>
      <c r="BDN9" s="30"/>
      <c r="BDO9" s="368"/>
      <c r="BDP9" s="476"/>
      <c r="BDQ9" s="21"/>
      <c r="BDR9" s="21"/>
      <c r="BDS9" s="153"/>
      <c r="BDT9" s="197"/>
      <c r="BDU9" s="30"/>
      <c r="BDV9" s="368"/>
      <c r="BDW9" s="30"/>
      <c r="BDX9" s="368"/>
      <c r="BDY9" s="30"/>
      <c r="BDZ9" s="370"/>
      <c r="BEA9" s="30"/>
      <c r="BEB9" s="368"/>
      <c r="BEC9" s="476"/>
      <c r="BED9" s="30"/>
      <c r="BEE9" s="368"/>
      <c r="BEF9" s="476"/>
      <c r="BEG9" s="21"/>
      <c r="BEH9" s="21"/>
      <c r="BEI9" s="153"/>
      <c r="BEJ9" s="197"/>
      <c r="BEK9" s="30"/>
      <c r="BEL9" s="368"/>
      <c r="BEM9" s="30"/>
      <c r="BEN9" s="368"/>
      <c r="BEO9" s="30"/>
      <c r="BEP9" s="370"/>
      <c r="BEQ9" s="30"/>
      <c r="BER9" s="368"/>
      <c r="BES9" s="476"/>
      <c r="BET9" s="30"/>
      <c r="BEU9" s="368"/>
      <c r="BEV9" s="476"/>
      <c r="BEW9" s="21"/>
      <c r="BEX9" s="21"/>
      <c r="BEY9" s="153"/>
      <c r="BEZ9" s="197"/>
      <c r="BFA9" s="30"/>
      <c r="BFB9" s="368"/>
      <c r="BFC9" s="30"/>
      <c r="BFD9" s="368"/>
      <c r="BFE9" s="30"/>
      <c r="BFF9" s="370"/>
      <c r="BFG9" s="30"/>
      <c r="BFH9" s="368"/>
      <c r="BFI9" s="476"/>
      <c r="BFJ9" s="30"/>
      <c r="BFK9" s="368"/>
      <c r="BFL9" s="476"/>
      <c r="BFM9" s="21"/>
      <c r="BFN9" s="21"/>
      <c r="BFO9" s="153"/>
      <c r="BFP9" s="197"/>
      <c r="BFQ9" s="30"/>
      <c r="BFR9" s="368"/>
      <c r="BFS9" s="30"/>
      <c r="BFT9" s="368"/>
      <c r="BFU9" s="30"/>
      <c r="BFV9" s="370"/>
      <c r="BFW9" s="30"/>
      <c r="BFX9" s="368"/>
      <c r="BFY9" s="476"/>
      <c r="BFZ9" s="30"/>
      <c r="BGA9" s="368"/>
      <c r="BGB9" s="476"/>
      <c r="BGC9" s="21"/>
      <c r="BGD9" s="21"/>
      <c r="BGE9" s="153"/>
      <c r="BGF9" s="197"/>
      <c r="BGG9" s="30"/>
      <c r="BGH9" s="368"/>
      <c r="BGI9" s="30"/>
      <c r="BGJ9" s="368"/>
      <c r="BGK9" s="30"/>
      <c r="BGL9" s="370"/>
      <c r="BGM9" s="30"/>
      <c r="BGN9" s="368"/>
      <c r="BGO9" s="476"/>
      <c r="BGP9" s="30"/>
      <c r="BGQ9" s="368"/>
      <c r="BGR9" s="476"/>
      <c r="BGS9" s="21"/>
      <c r="BGT9" s="21"/>
      <c r="BGU9" s="153"/>
      <c r="BGV9" s="197"/>
      <c r="BGW9" s="30"/>
      <c r="BGX9" s="368"/>
      <c r="BGY9" s="30"/>
      <c r="BGZ9" s="368"/>
      <c r="BHA9" s="30"/>
      <c r="BHB9" s="370"/>
      <c r="BHC9" s="30"/>
      <c r="BHD9" s="368"/>
      <c r="BHE9" s="476"/>
      <c r="BHF9" s="30"/>
      <c r="BHG9" s="368"/>
      <c r="BHH9" s="476"/>
      <c r="BHI9" s="21"/>
      <c r="BHJ9" s="21"/>
      <c r="BHK9" s="153"/>
      <c r="BHL9" s="197"/>
      <c r="BHM9" s="30"/>
      <c r="BHN9" s="368"/>
      <c r="BHO9" s="30"/>
      <c r="BHP9" s="368"/>
      <c r="BHQ9" s="30"/>
      <c r="BHR9" s="370"/>
      <c r="BHS9" s="30"/>
      <c r="BHT9" s="368"/>
      <c r="BHU9" s="476"/>
      <c r="BHV9" s="30"/>
      <c r="BHW9" s="368"/>
      <c r="BHX9" s="476"/>
      <c r="BHY9" s="21"/>
      <c r="BHZ9" s="21"/>
      <c r="BIA9" s="153"/>
      <c r="BIB9" s="197"/>
      <c r="BIC9" s="30"/>
      <c r="BID9" s="368"/>
      <c r="BIE9" s="30"/>
      <c r="BIF9" s="368"/>
      <c r="BIG9" s="30"/>
      <c r="BIH9" s="370"/>
      <c r="BII9" s="30"/>
      <c r="BIJ9" s="368"/>
      <c r="BIK9" s="476"/>
      <c r="BIL9" s="30"/>
      <c r="BIM9" s="368"/>
      <c r="BIN9" s="476"/>
      <c r="BIO9" s="21"/>
      <c r="BIP9" s="21"/>
      <c r="BIQ9" s="153"/>
      <c r="BIR9" s="197"/>
      <c r="BIS9" s="30"/>
      <c r="BIT9" s="368"/>
      <c r="BIU9" s="30"/>
      <c r="BIV9" s="368"/>
      <c r="BIW9" s="30"/>
      <c r="BIX9" s="370"/>
      <c r="BIY9" s="30"/>
      <c r="BIZ9" s="368"/>
      <c r="BJA9" s="476"/>
      <c r="BJB9" s="30"/>
      <c r="BJC9" s="368"/>
      <c r="BJD9" s="476"/>
      <c r="BJE9" s="21"/>
      <c r="BJF9" s="21"/>
      <c r="BJG9" s="153"/>
      <c r="BJH9" s="197"/>
      <c r="BJI9" s="30"/>
      <c r="BJJ9" s="368"/>
      <c r="BJK9" s="30"/>
      <c r="BJL9" s="368"/>
      <c r="BJM9" s="30"/>
      <c r="BJN9" s="370"/>
      <c r="BJO9" s="30"/>
      <c r="BJP9" s="368"/>
      <c r="BJQ9" s="476"/>
      <c r="BJR9" s="30"/>
      <c r="BJS9" s="368"/>
      <c r="BJT9" s="476"/>
      <c r="BJU9" s="21"/>
      <c r="BJV9" s="21"/>
      <c r="BJW9" s="153"/>
      <c r="BJX9" s="197"/>
      <c r="BJY9" s="30"/>
      <c r="BJZ9" s="368"/>
      <c r="BKA9" s="30"/>
      <c r="BKB9" s="368"/>
      <c r="BKC9" s="30"/>
      <c r="BKD9" s="370"/>
      <c r="BKE9" s="30"/>
      <c r="BKF9" s="368"/>
      <c r="BKG9" s="476"/>
      <c r="BKH9" s="30"/>
      <c r="BKI9" s="368"/>
      <c r="BKJ9" s="476"/>
      <c r="BKK9" s="21"/>
      <c r="BKL9" s="21"/>
      <c r="BKM9" s="153"/>
      <c r="BKN9" s="197"/>
      <c r="BKO9" s="30"/>
      <c r="BKP9" s="368"/>
      <c r="BKQ9" s="30"/>
      <c r="BKR9" s="368"/>
      <c r="BKS9" s="30"/>
      <c r="BKT9" s="370"/>
      <c r="BKU9" s="30"/>
      <c r="BKV9" s="368"/>
      <c r="BKW9" s="476"/>
      <c r="BKX9" s="30"/>
      <c r="BKY9" s="368"/>
      <c r="BKZ9" s="476"/>
      <c r="BLA9" s="21"/>
      <c r="BLB9" s="21"/>
      <c r="BLC9" s="153"/>
      <c r="BLD9" s="197"/>
      <c r="BLE9" s="30"/>
      <c r="BLF9" s="368"/>
      <c r="BLG9" s="30"/>
      <c r="BLH9" s="368"/>
      <c r="BLI9" s="30"/>
      <c r="BLJ9" s="370"/>
      <c r="BLK9" s="30"/>
      <c r="BLL9" s="368"/>
      <c r="BLM9" s="476"/>
      <c r="BLN9" s="30"/>
      <c r="BLO9" s="368"/>
      <c r="BLP9" s="476"/>
      <c r="BLQ9" s="21"/>
      <c r="BLR9" s="21"/>
      <c r="BLS9" s="153"/>
      <c r="BLT9" s="197"/>
      <c r="BLU9" s="30"/>
      <c r="BLV9" s="368"/>
      <c r="BLW9" s="30"/>
      <c r="BLX9" s="368"/>
      <c r="BLY9" s="30"/>
      <c r="BLZ9" s="370"/>
      <c r="BMA9" s="30"/>
      <c r="BMB9" s="368"/>
      <c r="BMC9" s="476"/>
      <c r="BMD9" s="30"/>
      <c r="BME9" s="368"/>
      <c r="BMF9" s="476"/>
      <c r="BMG9" s="21"/>
      <c r="BMH9" s="21"/>
      <c r="BMI9" s="153"/>
      <c r="BMJ9" s="197"/>
      <c r="BMK9" s="30"/>
      <c r="BML9" s="368"/>
      <c r="BMM9" s="30"/>
      <c r="BMN9" s="368"/>
      <c r="BMO9" s="30"/>
      <c r="BMP9" s="370"/>
      <c r="BMQ9" s="30"/>
      <c r="BMR9" s="368"/>
      <c r="BMS9" s="476"/>
      <c r="BMT9" s="30"/>
      <c r="BMU9" s="368"/>
      <c r="BMV9" s="476"/>
      <c r="BMW9" s="21"/>
      <c r="BMX9" s="21"/>
      <c r="BMY9" s="153"/>
      <c r="BMZ9" s="197"/>
      <c r="BNA9" s="30"/>
      <c r="BNB9" s="368"/>
      <c r="BNC9" s="30"/>
      <c r="BND9" s="368"/>
      <c r="BNE9" s="30"/>
      <c r="BNF9" s="370"/>
      <c r="BNG9" s="30"/>
      <c r="BNH9" s="368"/>
      <c r="BNI9" s="476"/>
      <c r="BNJ9" s="30"/>
      <c r="BNK9" s="368"/>
      <c r="BNL9" s="476"/>
      <c r="BNM9" s="21"/>
      <c r="BNN9" s="21"/>
      <c r="BNO9" s="153"/>
      <c r="BNP9" s="197"/>
      <c r="BNQ9" s="30"/>
      <c r="BNR9" s="368"/>
      <c r="BNS9" s="30"/>
      <c r="BNT9" s="368"/>
      <c r="BNU9" s="30"/>
      <c r="BNV9" s="370"/>
      <c r="BNW9" s="30"/>
      <c r="BNX9" s="368"/>
      <c r="BNY9" s="476"/>
      <c r="BNZ9" s="30"/>
      <c r="BOA9" s="368"/>
      <c r="BOB9" s="476"/>
      <c r="BOC9" s="21"/>
      <c r="BOD9" s="21"/>
      <c r="BOE9" s="153"/>
      <c r="BOF9" s="197"/>
      <c r="BOG9" s="30"/>
      <c r="BOH9" s="368"/>
      <c r="BOI9" s="30"/>
      <c r="BOJ9" s="368"/>
      <c r="BOK9" s="30"/>
      <c r="BOL9" s="370"/>
      <c r="BOM9" s="30"/>
      <c r="BON9" s="368"/>
      <c r="BOO9" s="476"/>
      <c r="BOP9" s="30"/>
      <c r="BOQ9" s="368"/>
      <c r="BOR9" s="476"/>
      <c r="BOS9" s="21"/>
      <c r="BOT9" s="21"/>
      <c r="BOU9" s="153"/>
      <c r="BOV9" s="197"/>
      <c r="BOW9" s="30"/>
      <c r="BOX9" s="368"/>
      <c r="BOY9" s="30"/>
      <c r="BOZ9" s="368"/>
      <c r="BPA9" s="30"/>
      <c r="BPB9" s="370"/>
      <c r="BPC9" s="30"/>
      <c r="BPD9" s="368"/>
      <c r="BPE9" s="476"/>
      <c r="BPF9" s="30"/>
      <c r="BPG9" s="368"/>
      <c r="BPH9" s="476"/>
      <c r="BPI9" s="21"/>
      <c r="BPJ9" s="21"/>
      <c r="BPK9" s="153"/>
      <c r="BPL9" s="197"/>
      <c r="BPM9" s="30"/>
      <c r="BPN9" s="368"/>
      <c r="BPO9" s="30"/>
      <c r="BPP9" s="368"/>
      <c r="BPQ9" s="30"/>
      <c r="BPR9" s="370"/>
      <c r="BPS9" s="30"/>
      <c r="BPT9" s="368"/>
      <c r="BPU9" s="476"/>
      <c r="BPV9" s="30"/>
      <c r="BPW9" s="368"/>
      <c r="BPX9" s="476"/>
      <c r="BPY9" s="21"/>
      <c r="BPZ9" s="21"/>
      <c r="BQA9" s="153"/>
      <c r="BQB9" s="197"/>
      <c r="BQC9" s="30"/>
      <c r="BQD9" s="368"/>
      <c r="BQE9" s="30"/>
      <c r="BQF9" s="368"/>
      <c r="BQG9" s="30"/>
      <c r="BQH9" s="370"/>
      <c r="BQI9" s="30"/>
      <c r="BQJ9" s="368"/>
      <c r="BQK9" s="476"/>
      <c r="BQL9" s="30"/>
      <c r="BQM9" s="368"/>
      <c r="BQN9" s="476"/>
      <c r="BQO9" s="21"/>
      <c r="BQP9" s="21"/>
      <c r="BQQ9" s="153"/>
      <c r="BQR9" s="197"/>
      <c r="BQS9" s="30"/>
      <c r="BQT9" s="368"/>
      <c r="BQU9" s="30"/>
      <c r="BQV9" s="368"/>
      <c r="BQW9" s="30"/>
      <c r="BQX9" s="370"/>
      <c r="BQY9" s="30"/>
      <c r="BQZ9" s="368"/>
      <c r="BRA9" s="476"/>
      <c r="BRB9" s="30"/>
      <c r="BRC9" s="368"/>
      <c r="BRD9" s="476"/>
      <c r="BRE9" s="21"/>
      <c r="BRF9" s="21"/>
      <c r="BRG9" s="153"/>
      <c r="BRH9" s="197"/>
      <c r="BRI9" s="30"/>
      <c r="BRJ9" s="368"/>
      <c r="BRK9" s="30"/>
      <c r="BRL9" s="368"/>
      <c r="BRM9" s="30"/>
      <c r="BRN9" s="370"/>
      <c r="BRO9" s="30"/>
      <c r="BRP9" s="368"/>
      <c r="BRQ9" s="476"/>
      <c r="BRR9" s="30"/>
      <c r="BRS9" s="368"/>
      <c r="BRT9" s="476"/>
      <c r="BRU9" s="21"/>
      <c r="BRV9" s="21"/>
      <c r="BRW9" s="153"/>
      <c r="BRX9" s="197"/>
      <c r="BRY9" s="30"/>
      <c r="BRZ9" s="368"/>
      <c r="BSA9" s="30"/>
      <c r="BSB9" s="368"/>
      <c r="BSC9" s="30"/>
      <c r="BSD9" s="370"/>
      <c r="BSE9" s="30"/>
      <c r="BSF9" s="368"/>
      <c r="BSG9" s="476"/>
      <c r="BSH9" s="30"/>
      <c r="BSI9" s="368"/>
      <c r="BSJ9" s="476"/>
      <c r="BSK9" s="21"/>
      <c r="BSL9" s="21"/>
      <c r="BSM9" s="153"/>
      <c r="BSN9" s="197"/>
      <c r="BSO9" s="30"/>
      <c r="BSP9" s="368"/>
      <c r="BSQ9" s="30"/>
      <c r="BSR9" s="368"/>
      <c r="BSS9" s="30"/>
      <c r="BST9" s="370"/>
      <c r="BSU9" s="30"/>
      <c r="BSV9" s="368"/>
      <c r="BSW9" s="476"/>
      <c r="BSX9" s="30"/>
      <c r="BSY9" s="368"/>
      <c r="BSZ9" s="476"/>
      <c r="BTA9" s="21"/>
      <c r="BTB9" s="21"/>
      <c r="BTC9" s="153"/>
      <c r="BTD9" s="197"/>
      <c r="BTE9" s="30"/>
      <c r="BTF9" s="368"/>
      <c r="BTG9" s="30"/>
      <c r="BTH9" s="368"/>
      <c r="BTI9" s="30"/>
      <c r="BTJ9" s="370"/>
      <c r="BTK9" s="30"/>
      <c r="BTL9" s="368"/>
      <c r="BTM9" s="476"/>
      <c r="BTN9" s="30"/>
      <c r="BTO9" s="368"/>
      <c r="BTP9" s="476"/>
      <c r="BTQ9" s="21"/>
      <c r="BTR9" s="21"/>
      <c r="BTS9" s="153"/>
      <c r="BTT9" s="197"/>
      <c r="BTU9" s="30"/>
      <c r="BTV9" s="368"/>
      <c r="BTW9" s="30"/>
      <c r="BTX9" s="368"/>
      <c r="BTY9" s="30"/>
      <c r="BTZ9" s="370"/>
      <c r="BUA9" s="30"/>
      <c r="BUB9" s="368"/>
      <c r="BUC9" s="476"/>
      <c r="BUD9" s="30"/>
      <c r="BUE9" s="368"/>
      <c r="BUF9" s="476"/>
      <c r="BUG9" s="21"/>
      <c r="BUH9" s="21"/>
      <c r="BUI9" s="153"/>
      <c r="BUJ9" s="197"/>
      <c r="BUK9" s="30"/>
      <c r="BUL9" s="368"/>
      <c r="BUM9" s="30"/>
      <c r="BUN9" s="368"/>
      <c r="BUO9" s="30"/>
      <c r="BUP9" s="370"/>
      <c r="BUQ9" s="30"/>
      <c r="BUR9" s="368"/>
      <c r="BUS9" s="476"/>
      <c r="BUT9" s="30"/>
      <c r="BUU9" s="368"/>
      <c r="BUV9" s="476"/>
      <c r="BUW9" s="21"/>
      <c r="BUX9" s="21"/>
      <c r="BUY9" s="153"/>
      <c r="BUZ9" s="197"/>
      <c r="BVA9" s="30"/>
      <c r="BVB9" s="368"/>
      <c r="BVC9" s="30"/>
      <c r="BVD9" s="368"/>
      <c r="BVE9" s="30"/>
      <c r="BVF9" s="370"/>
      <c r="BVG9" s="30"/>
      <c r="BVH9" s="368"/>
      <c r="BVI9" s="476"/>
      <c r="BVJ9" s="30"/>
      <c r="BVK9" s="368"/>
      <c r="BVL9" s="476"/>
      <c r="BVM9" s="21"/>
      <c r="BVN9" s="21"/>
      <c r="BVO9" s="153"/>
      <c r="BVP9" s="197"/>
      <c r="BVQ9" s="30"/>
      <c r="BVR9" s="368"/>
      <c r="BVS9" s="30"/>
      <c r="BVT9" s="368"/>
      <c r="BVU9" s="30"/>
      <c r="BVV9" s="370"/>
      <c r="BVW9" s="30"/>
      <c r="BVX9" s="368"/>
      <c r="BVY9" s="476"/>
      <c r="BVZ9" s="30"/>
      <c r="BWA9" s="368"/>
      <c r="BWB9" s="476"/>
      <c r="BWC9" s="21"/>
      <c r="BWD9" s="21"/>
      <c r="BWE9" s="153"/>
      <c r="BWF9" s="197"/>
      <c r="BWG9" s="30"/>
      <c r="BWH9" s="368"/>
      <c r="BWI9" s="30"/>
      <c r="BWJ9" s="368"/>
      <c r="BWK9" s="30"/>
      <c r="BWL9" s="370"/>
      <c r="BWM9" s="30"/>
      <c r="BWN9" s="368"/>
      <c r="BWO9" s="476"/>
      <c r="BWP9" s="30"/>
      <c r="BWQ9" s="368"/>
      <c r="BWR9" s="476"/>
      <c r="BWS9" s="21"/>
      <c r="BWT9" s="21"/>
      <c r="BWU9" s="153"/>
      <c r="BWV9" s="197"/>
      <c r="BWW9" s="30"/>
      <c r="BWX9" s="368"/>
      <c r="BWY9" s="30"/>
      <c r="BWZ9" s="368"/>
      <c r="BXA9" s="30"/>
      <c r="BXB9" s="370"/>
      <c r="BXC9" s="30"/>
      <c r="BXD9" s="368"/>
      <c r="BXE9" s="476"/>
      <c r="BXF9" s="30"/>
      <c r="BXG9" s="368"/>
      <c r="BXH9" s="476"/>
      <c r="BXI9" s="21"/>
      <c r="BXJ9" s="21"/>
      <c r="BXK9" s="153"/>
      <c r="BXL9" s="197"/>
      <c r="BXM9" s="30"/>
      <c r="BXN9" s="368"/>
      <c r="BXO9" s="30"/>
      <c r="BXP9" s="368"/>
      <c r="BXQ9" s="30"/>
      <c r="BXR9" s="370"/>
      <c r="BXS9" s="30"/>
      <c r="BXT9" s="368"/>
      <c r="BXU9" s="476"/>
      <c r="BXV9" s="30"/>
      <c r="BXW9" s="368"/>
      <c r="BXX9" s="476"/>
      <c r="BXY9" s="21"/>
      <c r="BXZ9" s="21"/>
      <c r="BYA9" s="153"/>
      <c r="BYB9" s="197"/>
      <c r="BYC9" s="30"/>
      <c r="BYD9" s="368"/>
      <c r="BYE9" s="30"/>
      <c r="BYF9" s="368"/>
      <c r="BYG9" s="30"/>
      <c r="BYH9" s="370"/>
      <c r="BYI9" s="30"/>
      <c r="BYJ9" s="368"/>
      <c r="BYK9" s="476"/>
      <c r="BYL9" s="30"/>
      <c r="BYM9" s="368"/>
      <c r="BYN9" s="476"/>
      <c r="BYO9" s="21"/>
      <c r="BYP9" s="21"/>
      <c r="BYQ9" s="153"/>
      <c r="BYR9" s="197"/>
      <c r="BYS9" s="30"/>
      <c r="BYT9" s="368"/>
      <c r="BYU9" s="30"/>
      <c r="BYV9" s="368"/>
      <c r="BYW9" s="30"/>
      <c r="BYX9" s="370"/>
      <c r="BYY9" s="30"/>
      <c r="BYZ9" s="368"/>
      <c r="BZA9" s="476"/>
      <c r="BZB9" s="30"/>
      <c r="BZC9" s="368"/>
      <c r="BZD9" s="476"/>
      <c r="BZE9" s="21"/>
      <c r="BZF9" s="21"/>
      <c r="BZG9" s="153"/>
      <c r="BZH9" s="197"/>
      <c r="BZI9" s="30"/>
      <c r="BZJ9" s="368"/>
      <c r="BZK9" s="30"/>
      <c r="BZL9" s="368"/>
      <c r="BZM9" s="30"/>
      <c r="BZN9" s="370"/>
      <c r="BZO9" s="30"/>
      <c r="BZP9" s="368"/>
      <c r="BZQ9" s="476"/>
      <c r="BZR9" s="30"/>
      <c r="BZS9" s="368"/>
      <c r="BZT9" s="476"/>
      <c r="BZU9" s="21"/>
      <c r="BZV9" s="21"/>
      <c r="BZW9" s="153"/>
      <c r="BZX9" s="197"/>
      <c r="BZY9" s="30"/>
      <c r="BZZ9" s="368"/>
      <c r="CAA9" s="30"/>
      <c r="CAB9" s="368"/>
      <c r="CAC9" s="30"/>
      <c r="CAD9" s="370"/>
      <c r="CAE9" s="30"/>
      <c r="CAF9" s="368"/>
      <c r="CAG9" s="476"/>
      <c r="CAH9" s="30"/>
      <c r="CAI9" s="368"/>
      <c r="CAJ9" s="476"/>
      <c r="CAK9" s="21"/>
      <c r="CAL9" s="21"/>
      <c r="CAM9" s="153"/>
      <c r="CAN9" s="197"/>
      <c r="CAO9" s="30"/>
      <c r="CAP9" s="368"/>
      <c r="CAQ9" s="30"/>
      <c r="CAR9" s="368"/>
      <c r="CAS9" s="30"/>
      <c r="CAT9" s="370"/>
      <c r="CAU9" s="30"/>
      <c r="CAV9" s="368"/>
      <c r="CAW9" s="476"/>
      <c r="CAX9" s="30"/>
      <c r="CAY9" s="368"/>
      <c r="CAZ9" s="476"/>
      <c r="CBA9" s="21"/>
      <c r="CBB9" s="21"/>
      <c r="CBC9" s="153"/>
      <c r="CBD9" s="197"/>
      <c r="CBE9" s="30"/>
      <c r="CBF9" s="368"/>
      <c r="CBG9" s="30"/>
      <c r="CBH9" s="368"/>
      <c r="CBI9" s="30"/>
      <c r="CBJ9" s="370"/>
      <c r="CBK9" s="30"/>
      <c r="CBL9" s="368"/>
      <c r="CBM9" s="476"/>
      <c r="CBN9" s="30"/>
      <c r="CBO9" s="368"/>
      <c r="CBP9" s="476"/>
      <c r="CBQ9" s="21"/>
      <c r="CBR9" s="21"/>
      <c r="CBS9" s="153"/>
      <c r="CBT9" s="197"/>
      <c r="CBU9" s="30"/>
      <c r="CBV9" s="368"/>
      <c r="CBW9" s="30"/>
      <c r="CBX9" s="368"/>
      <c r="CBY9" s="30"/>
      <c r="CBZ9" s="370"/>
      <c r="CCA9" s="30"/>
      <c r="CCB9" s="368"/>
      <c r="CCC9" s="476"/>
      <c r="CCD9" s="30"/>
      <c r="CCE9" s="368"/>
      <c r="CCF9" s="476"/>
      <c r="CCG9" s="21"/>
      <c r="CCH9" s="21"/>
      <c r="CCI9" s="153"/>
      <c r="CCJ9" s="197"/>
      <c r="CCK9" s="30"/>
      <c r="CCL9" s="368"/>
      <c r="CCM9" s="30"/>
      <c r="CCN9" s="368"/>
      <c r="CCO9" s="30"/>
      <c r="CCP9" s="370"/>
      <c r="CCQ9" s="30"/>
      <c r="CCR9" s="368"/>
      <c r="CCS9" s="476"/>
      <c r="CCT9" s="30"/>
      <c r="CCU9" s="368"/>
      <c r="CCV9" s="476"/>
      <c r="CCW9" s="21"/>
      <c r="CCX9" s="21"/>
      <c r="CCY9" s="153"/>
      <c r="CCZ9" s="197"/>
      <c r="CDA9" s="30"/>
      <c r="CDB9" s="368"/>
      <c r="CDC9" s="30"/>
      <c r="CDD9" s="368"/>
      <c r="CDE9" s="30"/>
      <c r="CDF9" s="370"/>
      <c r="CDG9" s="30"/>
      <c r="CDH9" s="368"/>
      <c r="CDI9" s="476"/>
      <c r="CDJ9" s="30"/>
      <c r="CDK9" s="368"/>
      <c r="CDL9" s="476"/>
      <c r="CDM9" s="21"/>
      <c r="CDN9" s="21"/>
      <c r="CDO9" s="153"/>
      <c r="CDP9" s="197"/>
      <c r="CDQ9" s="30"/>
      <c r="CDR9" s="368"/>
      <c r="CDS9" s="30"/>
      <c r="CDT9" s="368"/>
      <c r="CDU9" s="30"/>
      <c r="CDV9" s="370"/>
      <c r="CDW9" s="30"/>
      <c r="CDX9" s="368"/>
      <c r="CDY9" s="476"/>
      <c r="CDZ9" s="30"/>
      <c r="CEA9" s="368"/>
      <c r="CEB9" s="476"/>
      <c r="CEC9" s="21"/>
      <c r="CED9" s="21"/>
      <c r="CEE9" s="153"/>
      <c r="CEF9" s="197"/>
      <c r="CEG9" s="30"/>
      <c r="CEH9" s="368"/>
      <c r="CEI9" s="30"/>
      <c r="CEJ9" s="368"/>
      <c r="CEK9" s="30"/>
      <c r="CEL9" s="370"/>
      <c r="CEM9" s="30"/>
      <c r="CEN9" s="368"/>
      <c r="CEO9" s="476"/>
      <c r="CEP9" s="30"/>
      <c r="CEQ9" s="368"/>
      <c r="CER9" s="476"/>
      <c r="CES9" s="21"/>
      <c r="CET9" s="21"/>
      <c r="CEU9" s="153"/>
      <c r="CEV9" s="197"/>
      <c r="CEW9" s="30"/>
      <c r="CEX9" s="368"/>
      <c r="CEY9" s="30"/>
      <c r="CEZ9" s="368"/>
      <c r="CFA9" s="30"/>
      <c r="CFB9" s="370"/>
      <c r="CFC9" s="30"/>
      <c r="CFD9" s="368"/>
      <c r="CFE9" s="476"/>
      <c r="CFF9" s="30"/>
      <c r="CFG9" s="368"/>
      <c r="CFH9" s="476"/>
      <c r="CFI9" s="21"/>
      <c r="CFJ9" s="21"/>
      <c r="CFK9" s="153"/>
      <c r="CFL9" s="197"/>
      <c r="CFM9" s="30"/>
      <c r="CFN9" s="368"/>
      <c r="CFO9" s="30"/>
      <c r="CFP9" s="368"/>
      <c r="CFQ9" s="30"/>
      <c r="CFR9" s="370"/>
      <c r="CFS9" s="30"/>
      <c r="CFT9" s="368"/>
      <c r="CFU9" s="476"/>
      <c r="CFV9" s="30"/>
      <c r="CFW9" s="368"/>
      <c r="CFX9" s="476"/>
      <c r="CFY9" s="21"/>
      <c r="CFZ9" s="21"/>
      <c r="CGA9" s="153"/>
      <c r="CGB9" s="197"/>
      <c r="CGC9" s="30"/>
      <c r="CGD9" s="368"/>
      <c r="CGE9" s="30"/>
      <c r="CGF9" s="368"/>
      <c r="CGG9" s="30"/>
      <c r="CGH9" s="370"/>
      <c r="CGI9" s="30"/>
      <c r="CGJ9" s="368"/>
      <c r="CGK9" s="476"/>
      <c r="CGL9" s="30"/>
      <c r="CGM9" s="368"/>
      <c r="CGN9" s="476"/>
      <c r="CGO9" s="21"/>
      <c r="CGP9" s="21"/>
      <c r="CGQ9" s="153"/>
      <c r="CGR9" s="197"/>
      <c r="CGS9" s="30"/>
      <c r="CGT9" s="368"/>
      <c r="CGU9" s="30"/>
      <c r="CGV9" s="368"/>
      <c r="CGW9" s="30"/>
      <c r="CGX9" s="370"/>
      <c r="CGY9" s="30"/>
      <c r="CGZ9" s="368"/>
      <c r="CHA9" s="476"/>
      <c r="CHB9" s="30"/>
      <c r="CHC9" s="368"/>
      <c r="CHD9" s="476"/>
      <c r="CHE9" s="21"/>
      <c r="CHF9" s="21"/>
      <c r="CHG9" s="153"/>
      <c r="CHH9" s="197"/>
      <c r="CHI9" s="30"/>
      <c r="CHJ9" s="368"/>
      <c r="CHK9" s="30"/>
      <c r="CHL9" s="368"/>
      <c r="CHM9" s="30"/>
      <c r="CHN9" s="370"/>
      <c r="CHO9" s="30"/>
      <c r="CHP9" s="368"/>
      <c r="CHQ9" s="476"/>
      <c r="CHR9" s="30"/>
      <c r="CHS9" s="368"/>
      <c r="CHT9" s="476"/>
      <c r="CHU9" s="21"/>
      <c r="CHV9" s="21"/>
      <c r="CHW9" s="153"/>
      <c r="CHX9" s="197"/>
      <c r="CHY9" s="30"/>
      <c r="CHZ9" s="368"/>
      <c r="CIA9" s="30"/>
      <c r="CIB9" s="368"/>
      <c r="CIC9" s="30"/>
      <c r="CID9" s="370"/>
      <c r="CIE9" s="30"/>
      <c r="CIF9" s="368"/>
      <c r="CIG9" s="476"/>
      <c r="CIH9" s="30"/>
      <c r="CII9" s="368"/>
      <c r="CIJ9" s="476"/>
      <c r="CIK9" s="21"/>
      <c r="CIL9" s="21"/>
      <c r="CIM9" s="153"/>
      <c r="CIN9" s="197"/>
      <c r="CIO9" s="30"/>
      <c r="CIP9" s="368"/>
      <c r="CIQ9" s="30"/>
      <c r="CIR9" s="368"/>
      <c r="CIS9" s="30"/>
      <c r="CIT9" s="370"/>
      <c r="CIU9" s="30"/>
      <c r="CIV9" s="368"/>
      <c r="CIW9" s="476"/>
      <c r="CIX9" s="30"/>
      <c r="CIY9" s="368"/>
      <c r="CIZ9" s="476"/>
      <c r="CJA9" s="21"/>
      <c r="CJB9" s="21"/>
      <c r="CJC9" s="153"/>
      <c r="CJD9" s="197"/>
      <c r="CJE9" s="30"/>
      <c r="CJF9" s="368"/>
      <c r="CJG9" s="30"/>
      <c r="CJH9" s="368"/>
      <c r="CJI9" s="30"/>
      <c r="CJJ9" s="370"/>
      <c r="CJK9" s="30"/>
      <c r="CJL9" s="368"/>
      <c r="CJM9" s="476"/>
      <c r="CJN9" s="30"/>
      <c r="CJO9" s="368"/>
      <c r="CJP9" s="476"/>
      <c r="CJQ9" s="21"/>
      <c r="CJR9" s="21"/>
      <c r="CJS9" s="153"/>
      <c r="CJT9" s="197"/>
      <c r="CJU9" s="30"/>
      <c r="CJV9" s="368"/>
      <c r="CJW9" s="30"/>
      <c r="CJX9" s="368"/>
      <c r="CJY9" s="30"/>
      <c r="CJZ9" s="370"/>
      <c r="CKA9" s="30"/>
      <c r="CKB9" s="368"/>
      <c r="CKC9" s="476"/>
      <c r="CKD9" s="30"/>
      <c r="CKE9" s="368"/>
      <c r="CKF9" s="476"/>
      <c r="CKG9" s="21"/>
      <c r="CKH9" s="21"/>
      <c r="CKI9" s="153"/>
      <c r="CKJ9" s="197"/>
      <c r="CKK9" s="30"/>
      <c r="CKL9" s="368"/>
      <c r="CKM9" s="30"/>
      <c r="CKN9" s="368"/>
      <c r="CKO9" s="30"/>
      <c r="CKP9" s="370"/>
      <c r="CKQ9" s="30"/>
      <c r="CKR9" s="368"/>
      <c r="CKS9" s="476"/>
      <c r="CKT9" s="30"/>
      <c r="CKU9" s="368"/>
      <c r="CKV9" s="476"/>
      <c r="CKW9" s="21"/>
      <c r="CKX9" s="21"/>
      <c r="CKY9" s="153"/>
      <c r="CKZ9" s="197"/>
      <c r="CLA9" s="30"/>
      <c r="CLB9" s="368"/>
      <c r="CLC9" s="30"/>
      <c r="CLD9" s="368"/>
      <c r="CLE9" s="30"/>
      <c r="CLF9" s="370"/>
      <c r="CLG9" s="30"/>
      <c r="CLH9" s="368"/>
      <c r="CLI9" s="476"/>
      <c r="CLJ9" s="30"/>
      <c r="CLK9" s="368"/>
      <c r="CLL9" s="476"/>
      <c r="CLM9" s="21"/>
      <c r="CLN9" s="21"/>
      <c r="CLO9" s="153"/>
      <c r="CLP9" s="197"/>
      <c r="CLQ9" s="30"/>
      <c r="CLR9" s="368"/>
      <c r="CLS9" s="30"/>
      <c r="CLT9" s="368"/>
      <c r="CLU9" s="30"/>
      <c r="CLV9" s="370"/>
      <c r="CLW9" s="30"/>
      <c r="CLX9" s="368"/>
      <c r="CLY9" s="476"/>
      <c r="CLZ9" s="30"/>
      <c r="CMA9" s="368"/>
      <c r="CMB9" s="476"/>
      <c r="CMC9" s="21"/>
      <c r="CMD9" s="21"/>
      <c r="CME9" s="153"/>
      <c r="CMF9" s="197"/>
      <c r="CMG9" s="30"/>
      <c r="CMH9" s="368"/>
      <c r="CMI9" s="30"/>
      <c r="CMJ9" s="368"/>
      <c r="CMK9" s="30"/>
      <c r="CML9" s="370"/>
      <c r="CMM9" s="30"/>
      <c r="CMN9" s="368"/>
      <c r="CMO9" s="476"/>
      <c r="CMP9" s="30"/>
      <c r="CMQ9" s="368"/>
      <c r="CMR9" s="476"/>
      <c r="CMS9" s="21"/>
      <c r="CMT9" s="21"/>
      <c r="CMU9" s="153"/>
      <c r="CMV9" s="197"/>
      <c r="CMW9" s="30"/>
      <c r="CMX9" s="368"/>
      <c r="CMY9" s="30"/>
      <c r="CMZ9" s="368"/>
      <c r="CNA9" s="30"/>
      <c r="CNB9" s="370"/>
      <c r="CNC9" s="30"/>
      <c r="CND9" s="368"/>
      <c r="CNE9" s="476"/>
      <c r="CNF9" s="30"/>
      <c r="CNG9" s="368"/>
      <c r="CNH9" s="476"/>
      <c r="CNI9" s="21"/>
      <c r="CNJ9" s="21"/>
      <c r="CNK9" s="153"/>
      <c r="CNL9" s="197"/>
      <c r="CNM9" s="30"/>
      <c r="CNN9" s="368"/>
      <c r="CNO9" s="30"/>
      <c r="CNP9" s="368"/>
      <c r="CNQ9" s="30"/>
      <c r="CNR9" s="370"/>
      <c r="CNS9" s="30"/>
      <c r="CNT9" s="368"/>
      <c r="CNU9" s="476"/>
      <c r="CNV9" s="30"/>
      <c r="CNW9" s="368"/>
      <c r="CNX9" s="476"/>
      <c r="CNY9" s="21"/>
      <c r="CNZ9" s="21"/>
      <c r="COA9" s="153"/>
      <c r="COB9" s="197"/>
      <c r="COC9" s="30"/>
      <c r="COD9" s="368"/>
      <c r="COE9" s="30"/>
      <c r="COF9" s="368"/>
      <c r="COG9" s="30"/>
      <c r="COH9" s="370"/>
      <c r="COI9" s="30"/>
      <c r="COJ9" s="368"/>
      <c r="COK9" s="476"/>
      <c r="COL9" s="30"/>
      <c r="COM9" s="368"/>
      <c r="CON9" s="476"/>
      <c r="COO9" s="21"/>
      <c r="COP9" s="21"/>
      <c r="COQ9" s="153"/>
      <c r="COR9" s="197"/>
      <c r="COS9" s="30"/>
      <c r="COT9" s="368"/>
      <c r="COU9" s="30"/>
      <c r="COV9" s="368"/>
      <c r="COW9" s="30"/>
      <c r="COX9" s="370"/>
      <c r="COY9" s="30"/>
      <c r="COZ9" s="368"/>
      <c r="CPA9" s="476"/>
      <c r="CPB9" s="30"/>
      <c r="CPC9" s="368"/>
      <c r="CPD9" s="476"/>
      <c r="CPE9" s="21"/>
      <c r="CPF9" s="21"/>
      <c r="CPG9" s="153"/>
      <c r="CPH9" s="197"/>
      <c r="CPI9" s="30"/>
      <c r="CPJ9" s="368"/>
      <c r="CPK9" s="30"/>
      <c r="CPL9" s="368"/>
      <c r="CPM9" s="30"/>
      <c r="CPN9" s="370"/>
      <c r="CPO9" s="30"/>
      <c r="CPP9" s="368"/>
      <c r="CPQ9" s="476"/>
      <c r="CPR9" s="30"/>
      <c r="CPS9" s="368"/>
      <c r="CPT9" s="476"/>
      <c r="CPU9" s="21"/>
      <c r="CPV9" s="21"/>
      <c r="CPW9" s="153"/>
      <c r="CPX9" s="197"/>
      <c r="CPY9" s="30"/>
      <c r="CPZ9" s="368"/>
      <c r="CQA9" s="30"/>
      <c r="CQB9" s="368"/>
      <c r="CQC9" s="30"/>
      <c r="CQD9" s="370"/>
      <c r="CQE9" s="30"/>
      <c r="CQF9" s="368"/>
      <c r="CQG9" s="476"/>
      <c r="CQH9" s="30"/>
      <c r="CQI9" s="368"/>
      <c r="CQJ9" s="476"/>
      <c r="CQK9" s="21"/>
      <c r="CQL9" s="21"/>
      <c r="CQM9" s="153"/>
      <c r="CQN9" s="197"/>
      <c r="CQO9" s="30"/>
      <c r="CQP9" s="368"/>
      <c r="CQQ9" s="30"/>
      <c r="CQR9" s="368"/>
      <c r="CQS9" s="30"/>
      <c r="CQT9" s="370"/>
      <c r="CQU9" s="30"/>
      <c r="CQV9" s="368"/>
      <c r="CQW9" s="476"/>
      <c r="CQX9" s="30"/>
      <c r="CQY9" s="368"/>
      <c r="CQZ9" s="476"/>
      <c r="CRA9" s="21"/>
      <c r="CRB9" s="21"/>
      <c r="CRC9" s="153"/>
      <c r="CRD9" s="197"/>
      <c r="CRE9" s="30"/>
      <c r="CRF9" s="368"/>
      <c r="CRG9" s="30"/>
      <c r="CRH9" s="368"/>
      <c r="CRI9" s="30"/>
      <c r="CRJ9" s="370"/>
      <c r="CRK9" s="30"/>
      <c r="CRL9" s="368"/>
      <c r="CRM9" s="476"/>
      <c r="CRN9" s="30"/>
      <c r="CRO9" s="368"/>
      <c r="CRP9" s="476"/>
      <c r="CRQ9" s="21"/>
      <c r="CRR9" s="21"/>
      <c r="CRS9" s="153"/>
      <c r="CRT9" s="197"/>
      <c r="CRU9" s="30"/>
      <c r="CRV9" s="368"/>
      <c r="CRW9" s="30"/>
      <c r="CRX9" s="368"/>
      <c r="CRY9" s="30"/>
      <c r="CRZ9" s="370"/>
      <c r="CSA9" s="30"/>
      <c r="CSB9" s="368"/>
      <c r="CSC9" s="476"/>
      <c r="CSD9" s="30"/>
      <c r="CSE9" s="368"/>
      <c r="CSF9" s="476"/>
      <c r="CSG9" s="21"/>
      <c r="CSH9" s="21"/>
      <c r="CSI9" s="153"/>
      <c r="CSJ9" s="197"/>
      <c r="CSK9" s="30"/>
      <c r="CSL9" s="368"/>
      <c r="CSM9" s="30"/>
      <c r="CSN9" s="368"/>
      <c r="CSO9" s="30"/>
      <c r="CSP9" s="370"/>
      <c r="CSQ9" s="30"/>
      <c r="CSR9" s="368"/>
      <c r="CSS9" s="476"/>
      <c r="CST9" s="30"/>
      <c r="CSU9" s="368"/>
      <c r="CSV9" s="476"/>
      <c r="CSW9" s="21"/>
      <c r="CSX9" s="21"/>
      <c r="CSY9" s="153"/>
      <c r="CSZ9" s="197"/>
      <c r="CTA9" s="30"/>
      <c r="CTB9" s="368"/>
      <c r="CTC9" s="30"/>
      <c r="CTD9" s="368"/>
      <c r="CTE9" s="30"/>
      <c r="CTF9" s="370"/>
      <c r="CTG9" s="30"/>
      <c r="CTH9" s="368"/>
      <c r="CTI9" s="476"/>
      <c r="CTJ9" s="30"/>
      <c r="CTK9" s="368"/>
      <c r="CTL9" s="476"/>
      <c r="CTM9" s="21"/>
      <c r="CTN9" s="21"/>
      <c r="CTO9" s="153"/>
      <c r="CTP9" s="197"/>
      <c r="CTQ9" s="30"/>
      <c r="CTR9" s="368"/>
      <c r="CTS9" s="30"/>
      <c r="CTT9" s="368"/>
      <c r="CTU9" s="30"/>
      <c r="CTV9" s="370"/>
      <c r="CTW9" s="30"/>
      <c r="CTX9" s="368"/>
      <c r="CTY9" s="476"/>
      <c r="CTZ9" s="30"/>
      <c r="CUA9" s="368"/>
      <c r="CUB9" s="476"/>
      <c r="CUC9" s="21"/>
      <c r="CUD9" s="21"/>
      <c r="CUE9" s="153"/>
      <c r="CUF9" s="197"/>
      <c r="CUG9" s="30"/>
      <c r="CUH9" s="368"/>
      <c r="CUI9" s="30"/>
      <c r="CUJ9" s="368"/>
      <c r="CUK9" s="30"/>
      <c r="CUL9" s="370"/>
      <c r="CUM9" s="30"/>
      <c r="CUN9" s="368"/>
      <c r="CUO9" s="476"/>
      <c r="CUP9" s="30"/>
      <c r="CUQ9" s="368"/>
      <c r="CUR9" s="476"/>
      <c r="CUS9" s="21"/>
      <c r="CUT9" s="21"/>
      <c r="CUU9" s="153"/>
      <c r="CUV9" s="197"/>
      <c r="CUW9" s="30"/>
      <c r="CUX9" s="368"/>
      <c r="CUY9" s="30"/>
      <c r="CUZ9" s="368"/>
      <c r="CVA9" s="30"/>
      <c r="CVB9" s="370"/>
      <c r="CVC9" s="30"/>
      <c r="CVD9" s="368"/>
      <c r="CVE9" s="476"/>
      <c r="CVF9" s="30"/>
      <c r="CVG9" s="368"/>
      <c r="CVH9" s="476"/>
      <c r="CVI9" s="21"/>
      <c r="CVJ9" s="21"/>
      <c r="CVK9" s="153"/>
      <c r="CVL9" s="197"/>
      <c r="CVM9" s="30"/>
      <c r="CVN9" s="368"/>
      <c r="CVO9" s="30"/>
      <c r="CVP9" s="368"/>
      <c r="CVQ9" s="30"/>
      <c r="CVR9" s="370"/>
      <c r="CVS9" s="30"/>
      <c r="CVT9" s="368"/>
      <c r="CVU9" s="476"/>
      <c r="CVV9" s="30"/>
      <c r="CVW9" s="368"/>
      <c r="CVX9" s="476"/>
      <c r="CVY9" s="21"/>
      <c r="CVZ9" s="21"/>
      <c r="CWA9" s="153"/>
      <c r="CWB9" s="197"/>
      <c r="CWC9" s="30"/>
      <c r="CWD9" s="368"/>
      <c r="CWE9" s="30"/>
      <c r="CWF9" s="368"/>
      <c r="CWG9" s="30"/>
      <c r="CWH9" s="370"/>
      <c r="CWI9" s="30"/>
      <c r="CWJ9" s="368"/>
      <c r="CWK9" s="476"/>
      <c r="CWL9" s="30"/>
      <c r="CWM9" s="368"/>
      <c r="CWN9" s="476"/>
      <c r="CWO9" s="21"/>
      <c r="CWP9" s="21"/>
      <c r="CWQ9" s="153"/>
      <c r="CWR9" s="197"/>
      <c r="CWS9" s="30"/>
      <c r="CWT9" s="368"/>
      <c r="CWU9" s="30"/>
      <c r="CWV9" s="368"/>
      <c r="CWW9" s="30"/>
      <c r="CWX9" s="370"/>
      <c r="CWY9" s="30"/>
      <c r="CWZ9" s="368"/>
      <c r="CXA9" s="476"/>
      <c r="CXB9" s="30"/>
      <c r="CXC9" s="368"/>
      <c r="CXD9" s="476"/>
      <c r="CXE9" s="21"/>
      <c r="CXF9" s="21"/>
      <c r="CXG9" s="153"/>
      <c r="CXH9" s="197"/>
      <c r="CXI9" s="30"/>
      <c r="CXJ9" s="368"/>
      <c r="CXK9" s="30"/>
      <c r="CXL9" s="368"/>
      <c r="CXM9" s="30"/>
      <c r="CXN9" s="370"/>
      <c r="CXO9" s="30"/>
      <c r="CXP9" s="368"/>
      <c r="CXQ9" s="476"/>
      <c r="CXR9" s="30"/>
      <c r="CXS9" s="368"/>
      <c r="CXT9" s="476"/>
      <c r="CXU9" s="21"/>
      <c r="CXV9" s="21"/>
      <c r="CXW9" s="153"/>
      <c r="CXX9" s="197"/>
      <c r="CXY9" s="30"/>
      <c r="CXZ9" s="368"/>
      <c r="CYA9" s="30"/>
      <c r="CYB9" s="368"/>
      <c r="CYC9" s="30"/>
      <c r="CYD9" s="370"/>
      <c r="CYE9" s="30"/>
      <c r="CYF9" s="368"/>
      <c r="CYG9" s="476"/>
      <c r="CYH9" s="30"/>
      <c r="CYI9" s="368"/>
      <c r="CYJ9" s="476"/>
      <c r="CYK9" s="21"/>
      <c r="CYL9" s="21"/>
      <c r="CYM9" s="153"/>
      <c r="CYN9" s="197"/>
      <c r="CYO9" s="30"/>
      <c r="CYP9" s="368"/>
      <c r="CYQ9" s="30"/>
      <c r="CYR9" s="368"/>
      <c r="CYS9" s="30"/>
      <c r="CYT9" s="370"/>
      <c r="CYU9" s="30"/>
      <c r="CYV9" s="368"/>
      <c r="CYW9" s="476"/>
      <c r="CYX9" s="30"/>
      <c r="CYY9" s="368"/>
      <c r="CYZ9" s="476"/>
      <c r="CZA9" s="21"/>
      <c r="CZB9" s="21"/>
      <c r="CZC9" s="153"/>
      <c r="CZD9" s="197"/>
      <c r="CZE9" s="30"/>
      <c r="CZF9" s="368"/>
      <c r="CZG9" s="30"/>
      <c r="CZH9" s="368"/>
      <c r="CZI9" s="30"/>
      <c r="CZJ9" s="370"/>
      <c r="CZK9" s="30"/>
      <c r="CZL9" s="368"/>
      <c r="CZM9" s="476"/>
      <c r="CZN9" s="30"/>
      <c r="CZO9" s="368"/>
      <c r="CZP9" s="476"/>
      <c r="CZQ9" s="21"/>
      <c r="CZR9" s="21"/>
      <c r="CZS9" s="153"/>
      <c r="CZT9" s="197"/>
      <c r="CZU9" s="30"/>
      <c r="CZV9" s="368"/>
      <c r="CZW9" s="30"/>
      <c r="CZX9" s="368"/>
      <c r="CZY9" s="30"/>
      <c r="CZZ9" s="370"/>
      <c r="DAA9" s="30"/>
      <c r="DAB9" s="368"/>
      <c r="DAC9" s="476"/>
      <c r="DAD9" s="30"/>
      <c r="DAE9" s="368"/>
      <c r="DAF9" s="476"/>
      <c r="DAG9" s="21"/>
      <c r="DAH9" s="21"/>
      <c r="DAI9" s="153"/>
      <c r="DAJ9" s="197"/>
      <c r="DAK9" s="30"/>
      <c r="DAL9" s="368"/>
      <c r="DAM9" s="30"/>
      <c r="DAN9" s="368"/>
      <c r="DAO9" s="30"/>
      <c r="DAP9" s="370"/>
      <c r="DAQ9" s="30"/>
      <c r="DAR9" s="368"/>
      <c r="DAS9" s="476"/>
      <c r="DAT9" s="30"/>
      <c r="DAU9" s="368"/>
      <c r="DAV9" s="476"/>
      <c r="DAW9" s="21"/>
      <c r="DAX9" s="21"/>
      <c r="DAY9" s="153"/>
      <c r="DAZ9" s="197"/>
      <c r="DBA9" s="30"/>
      <c r="DBB9" s="368"/>
      <c r="DBC9" s="30"/>
      <c r="DBD9" s="368"/>
      <c r="DBE9" s="30"/>
      <c r="DBF9" s="370"/>
      <c r="DBG9" s="30"/>
      <c r="DBH9" s="368"/>
      <c r="DBI9" s="476"/>
      <c r="DBJ9" s="30"/>
      <c r="DBK9" s="368"/>
      <c r="DBL9" s="476"/>
      <c r="DBM9" s="21"/>
      <c r="DBN9" s="21"/>
      <c r="DBO9" s="153"/>
      <c r="DBP9" s="197"/>
      <c r="DBQ9" s="30"/>
      <c r="DBR9" s="368"/>
      <c r="DBS9" s="30"/>
      <c r="DBT9" s="368"/>
      <c r="DBU9" s="30"/>
      <c r="DBV9" s="370"/>
      <c r="DBW9" s="30"/>
      <c r="DBX9" s="368"/>
      <c r="DBY9" s="476"/>
      <c r="DBZ9" s="30"/>
      <c r="DCA9" s="368"/>
      <c r="DCB9" s="476"/>
      <c r="DCC9" s="21"/>
      <c r="DCD9" s="21"/>
      <c r="DCE9" s="153"/>
      <c r="DCF9" s="197"/>
      <c r="DCG9" s="30"/>
      <c r="DCH9" s="368"/>
      <c r="DCI9" s="30"/>
      <c r="DCJ9" s="368"/>
      <c r="DCK9" s="30"/>
      <c r="DCL9" s="370"/>
      <c r="DCM9" s="30"/>
      <c r="DCN9" s="368"/>
      <c r="DCO9" s="476"/>
      <c r="DCP9" s="30"/>
      <c r="DCQ9" s="368"/>
      <c r="DCR9" s="476"/>
      <c r="DCS9" s="21"/>
      <c r="DCT9" s="21"/>
      <c r="DCU9" s="153"/>
      <c r="DCV9" s="197"/>
      <c r="DCW9" s="30"/>
      <c r="DCX9" s="368"/>
      <c r="DCY9" s="30"/>
      <c r="DCZ9" s="368"/>
      <c r="DDA9" s="30"/>
      <c r="DDB9" s="370"/>
      <c r="DDC9" s="30"/>
      <c r="DDD9" s="368"/>
      <c r="DDE9" s="476"/>
      <c r="DDF9" s="30"/>
      <c r="DDG9" s="368"/>
      <c r="DDH9" s="476"/>
      <c r="DDI9" s="21"/>
      <c r="DDJ9" s="21"/>
      <c r="DDK9" s="153"/>
      <c r="DDL9" s="197"/>
      <c r="DDM9" s="30"/>
      <c r="DDN9" s="368"/>
      <c r="DDO9" s="30"/>
      <c r="DDP9" s="368"/>
      <c r="DDQ9" s="30"/>
      <c r="DDR9" s="370"/>
      <c r="DDS9" s="30"/>
      <c r="DDT9" s="368"/>
      <c r="DDU9" s="476"/>
      <c r="DDV9" s="30"/>
      <c r="DDW9" s="368"/>
      <c r="DDX9" s="476"/>
      <c r="DDY9" s="21"/>
      <c r="DDZ9" s="21"/>
      <c r="DEA9" s="153"/>
      <c r="DEB9" s="197"/>
      <c r="DEC9" s="30"/>
      <c r="DED9" s="368"/>
      <c r="DEE9" s="30"/>
      <c r="DEF9" s="368"/>
      <c r="DEG9" s="30"/>
      <c r="DEH9" s="370"/>
      <c r="DEI9" s="30"/>
      <c r="DEJ9" s="368"/>
      <c r="DEK9" s="476"/>
      <c r="DEL9" s="30"/>
      <c r="DEM9" s="368"/>
      <c r="DEN9" s="476"/>
      <c r="DEO9" s="21"/>
      <c r="DEP9" s="21"/>
      <c r="DEQ9" s="153"/>
      <c r="DER9" s="197"/>
      <c r="DES9" s="30"/>
      <c r="DET9" s="368"/>
      <c r="DEU9" s="30"/>
      <c r="DEV9" s="368"/>
      <c r="DEW9" s="30"/>
      <c r="DEX9" s="370"/>
      <c r="DEY9" s="30"/>
      <c r="DEZ9" s="368"/>
      <c r="DFA9" s="476"/>
      <c r="DFB9" s="30"/>
      <c r="DFC9" s="368"/>
      <c r="DFD9" s="476"/>
      <c r="DFE9" s="21"/>
      <c r="DFF9" s="21"/>
      <c r="DFG9" s="153"/>
      <c r="DFH9" s="197"/>
      <c r="DFI9" s="30"/>
      <c r="DFJ9" s="368"/>
      <c r="DFK9" s="30"/>
      <c r="DFL9" s="368"/>
      <c r="DFM9" s="30"/>
      <c r="DFN9" s="370"/>
      <c r="DFO9" s="30"/>
      <c r="DFP9" s="368"/>
      <c r="DFQ9" s="476"/>
      <c r="DFR9" s="30"/>
      <c r="DFS9" s="368"/>
      <c r="DFT9" s="476"/>
      <c r="DFU9" s="21"/>
      <c r="DFV9" s="21"/>
      <c r="DFW9" s="153"/>
      <c r="DFX9" s="197"/>
      <c r="DFY9" s="30"/>
      <c r="DFZ9" s="368"/>
      <c r="DGA9" s="30"/>
      <c r="DGB9" s="368"/>
      <c r="DGC9" s="30"/>
      <c r="DGD9" s="370"/>
      <c r="DGE9" s="30"/>
      <c r="DGF9" s="368"/>
      <c r="DGG9" s="476"/>
      <c r="DGH9" s="30"/>
      <c r="DGI9" s="368"/>
      <c r="DGJ9" s="476"/>
      <c r="DGK9" s="21"/>
      <c r="DGL9" s="21"/>
      <c r="DGM9" s="153"/>
      <c r="DGN9" s="197"/>
      <c r="DGO9" s="30"/>
      <c r="DGP9" s="368"/>
      <c r="DGQ9" s="30"/>
      <c r="DGR9" s="368"/>
      <c r="DGS9" s="30"/>
      <c r="DGT9" s="370"/>
      <c r="DGU9" s="30"/>
      <c r="DGV9" s="368"/>
      <c r="DGW9" s="476"/>
      <c r="DGX9" s="30"/>
      <c r="DGY9" s="368"/>
      <c r="DGZ9" s="476"/>
      <c r="DHA9" s="21"/>
      <c r="DHB9" s="21"/>
      <c r="DHC9" s="153"/>
      <c r="DHD9" s="197"/>
      <c r="DHE9" s="30"/>
      <c r="DHF9" s="368"/>
      <c r="DHG9" s="30"/>
      <c r="DHH9" s="368"/>
      <c r="DHI9" s="30"/>
      <c r="DHJ9" s="370"/>
      <c r="DHK9" s="30"/>
      <c r="DHL9" s="368"/>
      <c r="DHM9" s="476"/>
      <c r="DHN9" s="30"/>
      <c r="DHO9" s="368"/>
      <c r="DHP9" s="476"/>
      <c r="DHQ9" s="21"/>
      <c r="DHR9" s="21"/>
      <c r="DHS9" s="153"/>
      <c r="DHT9" s="197"/>
      <c r="DHU9" s="30"/>
      <c r="DHV9" s="368"/>
      <c r="DHW9" s="30"/>
      <c r="DHX9" s="368"/>
      <c r="DHY9" s="30"/>
      <c r="DHZ9" s="370"/>
      <c r="DIA9" s="30"/>
      <c r="DIB9" s="368"/>
      <c r="DIC9" s="476"/>
      <c r="DID9" s="30"/>
      <c r="DIE9" s="368"/>
      <c r="DIF9" s="476"/>
      <c r="DIG9" s="21"/>
      <c r="DIH9" s="21"/>
      <c r="DII9" s="153"/>
      <c r="DIJ9" s="197"/>
      <c r="DIK9" s="30"/>
      <c r="DIL9" s="368"/>
      <c r="DIM9" s="30"/>
      <c r="DIN9" s="368"/>
      <c r="DIO9" s="30"/>
      <c r="DIP9" s="370"/>
      <c r="DIQ9" s="30"/>
      <c r="DIR9" s="368"/>
      <c r="DIS9" s="476"/>
      <c r="DIT9" s="30"/>
      <c r="DIU9" s="368"/>
      <c r="DIV9" s="476"/>
      <c r="DIW9" s="21"/>
      <c r="DIX9" s="21"/>
      <c r="DIY9" s="153"/>
      <c r="DIZ9" s="197"/>
      <c r="DJA9" s="30"/>
      <c r="DJB9" s="368"/>
      <c r="DJC9" s="30"/>
      <c r="DJD9" s="368"/>
      <c r="DJE9" s="30"/>
      <c r="DJF9" s="370"/>
      <c r="DJG9" s="30"/>
      <c r="DJH9" s="368"/>
      <c r="DJI9" s="476"/>
      <c r="DJJ9" s="30"/>
      <c r="DJK9" s="368"/>
      <c r="DJL9" s="476"/>
      <c r="DJM9" s="21"/>
      <c r="DJN9" s="21"/>
      <c r="DJO9" s="153"/>
      <c r="DJP9" s="197"/>
      <c r="DJQ9" s="30"/>
      <c r="DJR9" s="368"/>
      <c r="DJS9" s="30"/>
      <c r="DJT9" s="368"/>
      <c r="DJU9" s="30"/>
      <c r="DJV9" s="370"/>
      <c r="DJW9" s="30"/>
      <c r="DJX9" s="368"/>
      <c r="DJY9" s="476"/>
      <c r="DJZ9" s="30"/>
      <c r="DKA9" s="368"/>
      <c r="DKB9" s="476"/>
      <c r="DKC9" s="21"/>
      <c r="DKD9" s="21"/>
      <c r="DKE9" s="153"/>
      <c r="DKF9" s="197"/>
      <c r="DKG9" s="30"/>
      <c r="DKH9" s="368"/>
      <c r="DKI9" s="30"/>
      <c r="DKJ9" s="368"/>
      <c r="DKK9" s="30"/>
      <c r="DKL9" s="370"/>
      <c r="DKM9" s="30"/>
      <c r="DKN9" s="368"/>
      <c r="DKO9" s="476"/>
      <c r="DKP9" s="30"/>
      <c r="DKQ9" s="368"/>
      <c r="DKR9" s="476"/>
      <c r="DKS9" s="21"/>
      <c r="DKT9" s="21"/>
      <c r="DKU9" s="153"/>
      <c r="DKV9" s="197"/>
      <c r="DKW9" s="30"/>
      <c r="DKX9" s="368"/>
      <c r="DKY9" s="30"/>
      <c r="DKZ9" s="368"/>
      <c r="DLA9" s="30"/>
      <c r="DLB9" s="370"/>
      <c r="DLC9" s="30"/>
      <c r="DLD9" s="368"/>
      <c r="DLE9" s="476"/>
      <c r="DLF9" s="30"/>
      <c r="DLG9" s="368"/>
      <c r="DLH9" s="476"/>
      <c r="DLI9" s="21"/>
      <c r="DLJ9" s="21"/>
      <c r="DLK9" s="153"/>
      <c r="DLL9" s="197"/>
      <c r="DLM9" s="30"/>
      <c r="DLN9" s="368"/>
      <c r="DLO9" s="30"/>
      <c r="DLP9" s="368"/>
      <c r="DLQ9" s="30"/>
      <c r="DLR9" s="370"/>
      <c r="DLS9" s="30"/>
      <c r="DLT9" s="368"/>
      <c r="DLU9" s="476"/>
      <c r="DLV9" s="30"/>
      <c r="DLW9" s="368"/>
      <c r="DLX9" s="476"/>
      <c r="DLY9" s="21"/>
      <c r="DLZ9" s="21"/>
      <c r="DMA9" s="153"/>
      <c r="DMB9" s="197"/>
      <c r="DMC9" s="30"/>
      <c r="DMD9" s="368"/>
      <c r="DME9" s="30"/>
      <c r="DMF9" s="368"/>
      <c r="DMG9" s="30"/>
      <c r="DMH9" s="370"/>
      <c r="DMI9" s="30"/>
      <c r="DMJ9" s="368"/>
      <c r="DMK9" s="476"/>
      <c r="DML9" s="30"/>
      <c r="DMM9" s="368"/>
      <c r="DMN9" s="476"/>
      <c r="DMO9" s="21"/>
      <c r="DMP9" s="21"/>
      <c r="DMQ9" s="153"/>
      <c r="DMR9" s="197"/>
      <c r="DMS9" s="30"/>
      <c r="DMT9" s="368"/>
      <c r="DMU9" s="30"/>
      <c r="DMV9" s="368"/>
      <c r="DMW9" s="30"/>
      <c r="DMX9" s="370"/>
      <c r="DMY9" s="30"/>
      <c r="DMZ9" s="368"/>
      <c r="DNA9" s="476"/>
      <c r="DNB9" s="30"/>
      <c r="DNC9" s="368"/>
      <c r="DND9" s="476"/>
      <c r="DNE9" s="21"/>
      <c r="DNF9" s="21"/>
      <c r="DNG9" s="153"/>
      <c r="DNH9" s="197"/>
      <c r="DNI9" s="30"/>
      <c r="DNJ9" s="368"/>
      <c r="DNK9" s="30"/>
      <c r="DNL9" s="368"/>
      <c r="DNM9" s="30"/>
      <c r="DNN9" s="370"/>
      <c r="DNO9" s="30"/>
      <c r="DNP9" s="368"/>
      <c r="DNQ9" s="476"/>
      <c r="DNR9" s="30"/>
      <c r="DNS9" s="368"/>
      <c r="DNT9" s="476"/>
      <c r="DNU9" s="21"/>
      <c r="DNV9" s="21"/>
      <c r="DNW9" s="153"/>
      <c r="DNX9" s="197"/>
      <c r="DNY9" s="30"/>
      <c r="DNZ9" s="368"/>
      <c r="DOA9" s="30"/>
      <c r="DOB9" s="368"/>
      <c r="DOC9" s="30"/>
      <c r="DOD9" s="370"/>
      <c r="DOE9" s="30"/>
      <c r="DOF9" s="368"/>
      <c r="DOG9" s="476"/>
      <c r="DOH9" s="30"/>
      <c r="DOI9" s="368"/>
      <c r="DOJ9" s="476"/>
      <c r="DOK9" s="21"/>
      <c r="DOL9" s="21"/>
      <c r="DOM9" s="153"/>
      <c r="DON9" s="197"/>
      <c r="DOO9" s="30"/>
      <c r="DOP9" s="368"/>
      <c r="DOQ9" s="30"/>
      <c r="DOR9" s="368"/>
      <c r="DOS9" s="30"/>
      <c r="DOT9" s="370"/>
      <c r="DOU9" s="30"/>
      <c r="DOV9" s="368"/>
      <c r="DOW9" s="476"/>
      <c r="DOX9" s="30"/>
      <c r="DOY9" s="368"/>
      <c r="DOZ9" s="476"/>
      <c r="DPA9" s="21"/>
      <c r="DPB9" s="21"/>
      <c r="DPC9" s="153"/>
      <c r="DPD9" s="197"/>
      <c r="DPE9" s="30"/>
      <c r="DPF9" s="368"/>
      <c r="DPG9" s="30"/>
      <c r="DPH9" s="368"/>
      <c r="DPI9" s="30"/>
      <c r="DPJ9" s="370"/>
      <c r="DPK9" s="30"/>
      <c r="DPL9" s="368"/>
      <c r="DPM9" s="476"/>
      <c r="DPN9" s="30"/>
      <c r="DPO9" s="368"/>
      <c r="DPP9" s="476"/>
      <c r="DPQ9" s="21"/>
      <c r="DPR9" s="21"/>
      <c r="DPS9" s="153"/>
      <c r="DPT9" s="197"/>
      <c r="DPU9" s="30"/>
      <c r="DPV9" s="368"/>
      <c r="DPW9" s="30"/>
      <c r="DPX9" s="368"/>
      <c r="DPY9" s="30"/>
      <c r="DPZ9" s="370"/>
      <c r="DQA9" s="30"/>
      <c r="DQB9" s="368"/>
      <c r="DQC9" s="476"/>
      <c r="DQD9" s="30"/>
      <c r="DQE9" s="368"/>
      <c r="DQF9" s="476"/>
      <c r="DQG9" s="21"/>
      <c r="DQH9" s="21"/>
      <c r="DQI9" s="153"/>
      <c r="DQJ9" s="197"/>
      <c r="DQK9" s="30"/>
      <c r="DQL9" s="368"/>
      <c r="DQM9" s="30"/>
      <c r="DQN9" s="368"/>
      <c r="DQO9" s="30"/>
      <c r="DQP9" s="370"/>
      <c r="DQQ9" s="30"/>
      <c r="DQR9" s="368"/>
      <c r="DQS9" s="476"/>
      <c r="DQT9" s="30"/>
      <c r="DQU9" s="368"/>
      <c r="DQV9" s="476"/>
      <c r="DQW9" s="21"/>
      <c r="DQX9" s="21"/>
      <c r="DQY9" s="153"/>
      <c r="DQZ9" s="197"/>
      <c r="DRA9" s="30"/>
      <c r="DRB9" s="368"/>
      <c r="DRC9" s="30"/>
      <c r="DRD9" s="368"/>
      <c r="DRE9" s="30"/>
      <c r="DRF9" s="370"/>
      <c r="DRG9" s="30"/>
      <c r="DRH9" s="368"/>
      <c r="DRI9" s="476"/>
      <c r="DRJ9" s="30"/>
      <c r="DRK9" s="368"/>
      <c r="DRL9" s="476"/>
      <c r="DRM9" s="21"/>
      <c r="DRN9" s="21"/>
      <c r="DRO9" s="153"/>
      <c r="DRP9" s="197"/>
      <c r="DRQ9" s="30"/>
      <c r="DRR9" s="368"/>
      <c r="DRS9" s="30"/>
      <c r="DRT9" s="368"/>
      <c r="DRU9" s="30"/>
      <c r="DRV9" s="370"/>
      <c r="DRW9" s="30"/>
      <c r="DRX9" s="368"/>
      <c r="DRY9" s="476"/>
      <c r="DRZ9" s="30"/>
      <c r="DSA9" s="368"/>
      <c r="DSB9" s="476"/>
      <c r="DSC9" s="21"/>
      <c r="DSD9" s="21"/>
      <c r="DSE9" s="153"/>
      <c r="DSF9" s="197"/>
      <c r="DSG9" s="30"/>
      <c r="DSH9" s="368"/>
      <c r="DSI9" s="30"/>
      <c r="DSJ9" s="368"/>
      <c r="DSK9" s="30"/>
      <c r="DSL9" s="370"/>
      <c r="DSM9" s="30"/>
      <c r="DSN9" s="368"/>
      <c r="DSO9" s="476"/>
      <c r="DSP9" s="30"/>
      <c r="DSQ9" s="368"/>
      <c r="DSR9" s="476"/>
      <c r="DSS9" s="21"/>
      <c r="DST9" s="21"/>
      <c r="DSU9" s="153"/>
      <c r="DSV9" s="197"/>
      <c r="DSW9" s="30"/>
      <c r="DSX9" s="368"/>
      <c r="DSY9" s="30"/>
      <c r="DSZ9" s="368"/>
      <c r="DTA9" s="30"/>
      <c r="DTB9" s="370"/>
      <c r="DTC9" s="30"/>
      <c r="DTD9" s="368"/>
      <c r="DTE9" s="476"/>
      <c r="DTF9" s="30"/>
      <c r="DTG9" s="368"/>
      <c r="DTH9" s="476"/>
      <c r="DTI9" s="21"/>
      <c r="DTJ9" s="21"/>
      <c r="DTK9" s="153"/>
      <c r="DTL9" s="197"/>
      <c r="DTM9" s="30"/>
      <c r="DTN9" s="368"/>
      <c r="DTO9" s="30"/>
      <c r="DTP9" s="368"/>
      <c r="DTQ9" s="30"/>
      <c r="DTR9" s="370"/>
      <c r="DTS9" s="30"/>
      <c r="DTT9" s="368"/>
      <c r="DTU9" s="476"/>
      <c r="DTV9" s="30"/>
      <c r="DTW9" s="368"/>
      <c r="DTX9" s="476"/>
      <c r="DTY9" s="21"/>
      <c r="DTZ9" s="21"/>
      <c r="DUA9" s="153"/>
      <c r="DUB9" s="197"/>
      <c r="DUC9" s="30"/>
      <c r="DUD9" s="368"/>
      <c r="DUE9" s="30"/>
      <c r="DUF9" s="368"/>
      <c r="DUG9" s="30"/>
      <c r="DUH9" s="370"/>
      <c r="DUI9" s="30"/>
      <c r="DUJ9" s="368"/>
      <c r="DUK9" s="476"/>
      <c r="DUL9" s="30"/>
      <c r="DUM9" s="368"/>
      <c r="DUN9" s="476"/>
      <c r="DUO9" s="21"/>
      <c r="DUP9" s="21"/>
      <c r="DUQ9" s="153"/>
      <c r="DUR9" s="197"/>
      <c r="DUS9" s="30"/>
      <c r="DUT9" s="368"/>
      <c r="DUU9" s="30"/>
      <c r="DUV9" s="368"/>
      <c r="DUW9" s="30"/>
      <c r="DUX9" s="370"/>
      <c r="DUY9" s="30"/>
      <c r="DUZ9" s="368"/>
      <c r="DVA9" s="476"/>
      <c r="DVB9" s="30"/>
      <c r="DVC9" s="368"/>
      <c r="DVD9" s="476"/>
      <c r="DVE9" s="21"/>
      <c r="DVF9" s="21"/>
      <c r="DVG9" s="153"/>
      <c r="DVH9" s="197"/>
      <c r="DVI9" s="30"/>
      <c r="DVJ9" s="368"/>
      <c r="DVK9" s="30"/>
      <c r="DVL9" s="368"/>
      <c r="DVM9" s="30"/>
      <c r="DVN9" s="370"/>
      <c r="DVO9" s="30"/>
      <c r="DVP9" s="368"/>
      <c r="DVQ9" s="476"/>
      <c r="DVR9" s="30"/>
      <c r="DVS9" s="368"/>
      <c r="DVT9" s="476"/>
      <c r="DVU9" s="21"/>
      <c r="DVV9" s="21"/>
      <c r="DVW9" s="153"/>
      <c r="DVX9" s="197"/>
      <c r="DVY9" s="30"/>
      <c r="DVZ9" s="368"/>
      <c r="DWA9" s="30"/>
      <c r="DWB9" s="368"/>
      <c r="DWC9" s="30"/>
      <c r="DWD9" s="370"/>
      <c r="DWE9" s="30"/>
      <c r="DWF9" s="368"/>
      <c r="DWG9" s="476"/>
      <c r="DWH9" s="30"/>
      <c r="DWI9" s="368"/>
      <c r="DWJ9" s="476"/>
      <c r="DWK9" s="21"/>
      <c r="DWL9" s="21"/>
      <c r="DWM9" s="153"/>
      <c r="DWN9" s="197"/>
      <c r="DWO9" s="30"/>
      <c r="DWP9" s="368"/>
      <c r="DWQ9" s="30"/>
      <c r="DWR9" s="368"/>
      <c r="DWS9" s="30"/>
      <c r="DWT9" s="370"/>
      <c r="DWU9" s="30"/>
      <c r="DWV9" s="368"/>
      <c r="DWW9" s="476"/>
      <c r="DWX9" s="30"/>
      <c r="DWY9" s="368"/>
      <c r="DWZ9" s="476"/>
      <c r="DXA9" s="21"/>
      <c r="DXB9" s="21"/>
      <c r="DXC9" s="153"/>
      <c r="DXD9" s="197"/>
      <c r="DXE9" s="30"/>
      <c r="DXF9" s="368"/>
      <c r="DXG9" s="30"/>
      <c r="DXH9" s="368"/>
      <c r="DXI9" s="30"/>
      <c r="DXJ9" s="370"/>
      <c r="DXK9" s="30"/>
      <c r="DXL9" s="368"/>
      <c r="DXM9" s="476"/>
      <c r="DXN9" s="30"/>
      <c r="DXO9" s="368"/>
      <c r="DXP9" s="476"/>
      <c r="DXQ9" s="21"/>
      <c r="DXR9" s="21"/>
      <c r="DXS9" s="153"/>
      <c r="DXT9" s="197"/>
      <c r="DXU9" s="30"/>
      <c r="DXV9" s="368"/>
      <c r="DXW9" s="30"/>
      <c r="DXX9" s="368"/>
      <c r="DXY9" s="30"/>
      <c r="DXZ9" s="370"/>
      <c r="DYA9" s="30"/>
      <c r="DYB9" s="368"/>
      <c r="DYC9" s="476"/>
      <c r="DYD9" s="30"/>
      <c r="DYE9" s="368"/>
      <c r="DYF9" s="476"/>
      <c r="DYG9" s="21"/>
      <c r="DYH9" s="21"/>
      <c r="DYI9" s="153"/>
      <c r="DYJ9" s="197"/>
      <c r="DYK9" s="30"/>
      <c r="DYL9" s="368"/>
      <c r="DYM9" s="30"/>
      <c r="DYN9" s="368"/>
      <c r="DYO9" s="30"/>
      <c r="DYP9" s="370"/>
      <c r="DYQ9" s="30"/>
      <c r="DYR9" s="368"/>
      <c r="DYS9" s="476"/>
      <c r="DYT9" s="30"/>
      <c r="DYU9" s="368"/>
      <c r="DYV9" s="476"/>
      <c r="DYW9" s="21"/>
      <c r="DYX9" s="21"/>
      <c r="DYY9" s="153"/>
      <c r="DYZ9" s="197"/>
      <c r="DZA9" s="30"/>
      <c r="DZB9" s="368"/>
      <c r="DZC9" s="30"/>
      <c r="DZD9" s="368"/>
      <c r="DZE9" s="30"/>
      <c r="DZF9" s="370"/>
      <c r="DZG9" s="30"/>
      <c r="DZH9" s="368"/>
      <c r="DZI9" s="476"/>
      <c r="DZJ9" s="30"/>
      <c r="DZK9" s="368"/>
      <c r="DZL9" s="476"/>
      <c r="DZM9" s="21"/>
      <c r="DZN9" s="21"/>
      <c r="DZO9" s="153"/>
      <c r="DZP9" s="197"/>
      <c r="DZQ9" s="30"/>
      <c r="DZR9" s="368"/>
      <c r="DZS9" s="30"/>
      <c r="DZT9" s="368"/>
      <c r="DZU9" s="30"/>
      <c r="DZV9" s="370"/>
      <c r="DZW9" s="30"/>
      <c r="DZX9" s="368"/>
      <c r="DZY9" s="476"/>
      <c r="DZZ9" s="30"/>
      <c r="EAA9" s="368"/>
      <c r="EAB9" s="476"/>
      <c r="EAC9" s="21"/>
      <c r="EAD9" s="21"/>
      <c r="EAE9" s="153"/>
      <c r="EAF9" s="197"/>
      <c r="EAG9" s="30"/>
      <c r="EAH9" s="368"/>
      <c r="EAI9" s="30"/>
      <c r="EAJ9" s="368"/>
      <c r="EAK9" s="30"/>
      <c r="EAL9" s="370"/>
      <c r="EAM9" s="30"/>
      <c r="EAN9" s="368"/>
      <c r="EAO9" s="476"/>
      <c r="EAP9" s="30"/>
      <c r="EAQ9" s="368"/>
      <c r="EAR9" s="476"/>
      <c r="EAS9" s="21"/>
      <c r="EAT9" s="21"/>
      <c r="EAU9" s="153"/>
      <c r="EAV9" s="197"/>
      <c r="EAW9" s="30"/>
      <c r="EAX9" s="368"/>
      <c r="EAY9" s="30"/>
      <c r="EAZ9" s="368"/>
      <c r="EBA9" s="30"/>
      <c r="EBB9" s="370"/>
      <c r="EBC9" s="30"/>
      <c r="EBD9" s="368"/>
      <c r="EBE9" s="476"/>
      <c r="EBF9" s="30"/>
      <c r="EBG9" s="368"/>
      <c r="EBH9" s="476"/>
      <c r="EBI9" s="21"/>
      <c r="EBJ9" s="21"/>
      <c r="EBK9" s="153"/>
      <c r="EBL9" s="197"/>
      <c r="EBM9" s="30"/>
      <c r="EBN9" s="368"/>
      <c r="EBO9" s="30"/>
      <c r="EBP9" s="368"/>
      <c r="EBQ9" s="30"/>
      <c r="EBR9" s="370"/>
      <c r="EBS9" s="30"/>
      <c r="EBT9" s="368"/>
      <c r="EBU9" s="476"/>
      <c r="EBV9" s="30"/>
      <c r="EBW9" s="368"/>
      <c r="EBX9" s="476"/>
      <c r="EBY9" s="21"/>
      <c r="EBZ9" s="21"/>
      <c r="ECA9" s="153"/>
      <c r="ECB9" s="197"/>
      <c r="ECC9" s="30"/>
      <c r="ECD9" s="368"/>
      <c r="ECE9" s="30"/>
      <c r="ECF9" s="368"/>
      <c r="ECG9" s="30"/>
      <c r="ECH9" s="370"/>
      <c r="ECI9" s="30"/>
      <c r="ECJ9" s="368"/>
      <c r="ECK9" s="476"/>
      <c r="ECL9" s="30"/>
      <c r="ECM9" s="368"/>
      <c r="ECN9" s="476"/>
      <c r="ECO9" s="21"/>
      <c r="ECP9" s="21"/>
      <c r="ECQ9" s="153"/>
      <c r="ECR9" s="197"/>
      <c r="ECS9" s="30"/>
      <c r="ECT9" s="368"/>
      <c r="ECU9" s="30"/>
      <c r="ECV9" s="368"/>
      <c r="ECW9" s="30"/>
      <c r="ECX9" s="370"/>
      <c r="ECY9" s="30"/>
      <c r="ECZ9" s="368"/>
      <c r="EDA9" s="476"/>
      <c r="EDB9" s="30"/>
      <c r="EDC9" s="368"/>
      <c r="EDD9" s="476"/>
      <c r="EDE9" s="21"/>
      <c r="EDF9" s="21"/>
      <c r="EDG9" s="153"/>
      <c r="EDH9" s="197"/>
      <c r="EDI9" s="30"/>
      <c r="EDJ9" s="368"/>
      <c r="EDK9" s="30"/>
      <c r="EDL9" s="368"/>
      <c r="EDM9" s="30"/>
      <c r="EDN9" s="370"/>
      <c r="EDO9" s="30"/>
      <c r="EDP9" s="368"/>
      <c r="EDQ9" s="476"/>
      <c r="EDR9" s="30"/>
      <c r="EDS9" s="368"/>
      <c r="EDT9" s="476"/>
      <c r="EDU9" s="21"/>
      <c r="EDV9" s="21"/>
      <c r="EDW9" s="153"/>
      <c r="EDX9" s="197"/>
      <c r="EDY9" s="30"/>
      <c r="EDZ9" s="368"/>
      <c r="EEA9" s="30"/>
      <c r="EEB9" s="368"/>
      <c r="EEC9" s="30"/>
      <c r="EED9" s="370"/>
      <c r="EEE9" s="30"/>
      <c r="EEF9" s="368"/>
      <c r="EEG9" s="476"/>
      <c r="EEH9" s="30"/>
      <c r="EEI9" s="368"/>
      <c r="EEJ9" s="476"/>
      <c r="EEK9" s="21"/>
      <c r="EEL9" s="21"/>
      <c r="EEM9" s="153"/>
      <c r="EEN9" s="197"/>
      <c r="EEO9" s="30"/>
      <c r="EEP9" s="368"/>
      <c r="EEQ9" s="30"/>
      <c r="EER9" s="368"/>
      <c r="EES9" s="30"/>
      <c r="EET9" s="370"/>
      <c r="EEU9" s="30"/>
      <c r="EEV9" s="368"/>
      <c r="EEW9" s="476"/>
      <c r="EEX9" s="30"/>
      <c r="EEY9" s="368"/>
      <c r="EEZ9" s="476"/>
      <c r="EFA9" s="21"/>
      <c r="EFB9" s="21"/>
      <c r="EFC9" s="153"/>
      <c r="EFD9" s="197"/>
      <c r="EFE9" s="30"/>
      <c r="EFF9" s="368"/>
      <c r="EFG9" s="30"/>
      <c r="EFH9" s="368"/>
      <c r="EFI9" s="30"/>
      <c r="EFJ9" s="370"/>
      <c r="EFK9" s="30"/>
      <c r="EFL9" s="368"/>
      <c r="EFM9" s="476"/>
      <c r="EFN9" s="30"/>
      <c r="EFO9" s="368"/>
      <c r="EFP9" s="476"/>
      <c r="EFQ9" s="21"/>
      <c r="EFR9" s="21"/>
      <c r="EFS9" s="153"/>
      <c r="EFT9" s="197"/>
      <c r="EFU9" s="30"/>
      <c r="EFV9" s="368"/>
      <c r="EFW9" s="30"/>
      <c r="EFX9" s="368"/>
      <c r="EFY9" s="30"/>
      <c r="EFZ9" s="370"/>
      <c r="EGA9" s="30"/>
      <c r="EGB9" s="368"/>
      <c r="EGC9" s="476"/>
      <c r="EGD9" s="30"/>
      <c r="EGE9" s="368"/>
      <c r="EGF9" s="476"/>
      <c r="EGG9" s="21"/>
      <c r="EGH9" s="21"/>
      <c r="EGI9" s="153"/>
      <c r="EGJ9" s="197"/>
      <c r="EGK9" s="30"/>
      <c r="EGL9" s="368"/>
      <c r="EGM9" s="30"/>
      <c r="EGN9" s="368"/>
      <c r="EGO9" s="30"/>
      <c r="EGP9" s="370"/>
      <c r="EGQ9" s="30"/>
      <c r="EGR9" s="368"/>
      <c r="EGS9" s="476"/>
      <c r="EGT9" s="30"/>
      <c r="EGU9" s="368"/>
      <c r="EGV9" s="476"/>
      <c r="EGW9" s="21"/>
      <c r="EGX9" s="21"/>
      <c r="EGY9" s="153"/>
      <c r="EGZ9" s="197"/>
      <c r="EHA9" s="30"/>
      <c r="EHB9" s="368"/>
      <c r="EHC9" s="30"/>
      <c r="EHD9" s="368"/>
      <c r="EHE9" s="30"/>
      <c r="EHF9" s="370"/>
      <c r="EHG9" s="30"/>
      <c r="EHH9" s="368"/>
      <c r="EHI9" s="476"/>
      <c r="EHJ9" s="30"/>
      <c r="EHK9" s="368"/>
      <c r="EHL9" s="476"/>
      <c r="EHM9" s="21"/>
      <c r="EHN9" s="21"/>
      <c r="EHO9" s="153"/>
      <c r="EHP9" s="197"/>
      <c r="EHQ9" s="30"/>
      <c r="EHR9" s="368"/>
      <c r="EHS9" s="30"/>
      <c r="EHT9" s="368"/>
      <c r="EHU9" s="30"/>
      <c r="EHV9" s="370"/>
      <c r="EHW9" s="30"/>
      <c r="EHX9" s="368"/>
      <c r="EHY9" s="476"/>
      <c r="EHZ9" s="30"/>
      <c r="EIA9" s="368"/>
      <c r="EIB9" s="476"/>
      <c r="EIC9" s="21"/>
      <c r="EID9" s="21"/>
      <c r="EIE9" s="153"/>
      <c r="EIF9" s="197"/>
      <c r="EIG9" s="30"/>
      <c r="EIH9" s="368"/>
      <c r="EII9" s="30"/>
      <c r="EIJ9" s="368"/>
      <c r="EIK9" s="30"/>
      <c r="EIL9" s="370"/>
      <c r="EIM9" s="30"/>
      <c r="EIN9" s="368"/>
      <c r="EIO9" s="476"/>
      <c r="EIP9" s="30"/>
      <c r="EIQ9" s="368"/>
      <c r="EIR9" s="476"/>
      <c r="EIS9" s="21"/>
      <c r="EIT9" s="21"/>
      <c r="EIU9" s="153"/>
      <c r="EIV9" s="197"/>
      <c r="EIW9" s="30"/>
      <c r="EIX9" s="368"/>
      <c r="EIY9" s="30"/>
      <c r="EIZ9" s="368"/>
      <c r="EJA9" s="30"/>
      <c r="EJB9" s="370"/>
      <c r="EJC9" s="30"/>
      <c r="EJD9" s="368"/>
      <c r="EJE9" s="476"/>
      <c r="EJF9" s="30"/>
      <c r="EJG9" s="368"/>
      <c r="EJH9" s="476"/>
      <c r="EJI9" s="21"/>
      <c r="EJJ9" s="21"/>
      <c r="EJK9" s="153"/>
      <c r="EJL9" s="197"/>
      <c r="EJM9" s="30"/>
      <c r="EJN9" s="368"/>
      <c r="EJO9" s="30"/>
      <c r="EJP9" s="368"/>
      <c r="EJQ9" s="30"/>
      <c r="EJR9" s="370"/>
      <c r="EJS9" s="30"/>
      <c r="EJT9" s="368"/>
      <c r="EJU9" s="476"/>
      <c r="EJV9" s="30"/>
      <c r="EJW9" s="368"/>
      <c r="EJX9" s="476"/>
      <c r="EJY9" s="21"/>
      <c r="EJZ9" s="21"/>
      <c r="EKA9" s="153"/>
      <c r="EKB9" s="197"/>
      <c r="EKC9" s="30"/>
      <c r="EKD9" s="368"/>
      <c r="EKE9" s="30"/>
      <c r="EKF9" s="368"/>
      <c r="EKG9" s="30"/>
      <c r="EKH9" s="370"/>
      <c r="EKI9" s="30"/>
      <c r="EKJ9" s="368"/>
      <c r="EKK9" s="476"/>
      <c r="EKL9" s="30"/>
      <c r="EKM9" s="368"/>
      <c r="EKN9" s="476"/>
      <c r="EKO9" s="21"/>
      <c r="EKP9" s="21"/>
      <c r="EKQ9" s="153"/>
      <c r="EKR9" s="197"/>
      <c r="EKS9" s="30"/>
      <c r="EKT9" s="368"/>
      <c r="EKU9" s="30"/>
      <c r="EKV9" s="368"/>
      <c r="EKW9" s="30"/>
      <c r="EKX9" s="370"/>
      <c r="EKY9" s="30"/>
      <c r="EKZ9" s="368"/>
      <c r="ELA9" s="476"/>
      <c r="ELB9" s="30"/>
      <c r="ELC9" s="368"/>
      <c r="ELD9" s="476"/>
      <c r="ELE9" s="21"/>
      <c r="ELF9" s="21"/>
      <c r="ELG9" s="153"/>
      <c r="ELH9" s="197"/>
      <c r="ELI9" s="30"/>
      <c r="ELJ9" s="368"/>
      <c r="ELK9" s="30"/>
      <c r="ELL9" s="368"/>
      <c r="ELM9" s="30"/>
      <c r="ELN9" s="370"/>
      <c r="ELO9" s="30"/>
      <c r="ELP9" s="368"/>
      <c r="ELQ9" s="476"/>
      <c r="ELR9" s="30"/>
      <c r="ELS9" s="368"/>
      <c r="ELT9" s="476"/>
      <c r="ELU9" s="21"/>
      <c r="ELV9" s="21"/>
      <c r="ELW9" s="153"/>
      <c r="ELX9" s="197"/>
      <c r="ELY9" s="30"/>
      <c r="ELZ9" s="368"/>
      <c r="EMA9" s="30"/>
      <c r="EMB9" s="368"/>
      <c r="EMC9" s="30"/>
      <c r="EMD9" s="370"/>
      <c r="EME9" s="30"/>
      <c r="EMF9" s="368"/>
      <c r="EMG9" s="476"/>
      <c r="EMH9" s="30"/>
      <c r="EMI9" s="368"/>
      <c r="EMJ9" s="476"/>
      <c r="EMK9" s="21"/>
      <c r="EML9" s="21"/>
      <c r="EMM9" s="153"/>
      <c r="EMN9" s="197"/>
      <c r="EMO9" s="30"/>
      <c r="EMP9" s="368"/>
      <c r="EMQ9" s="30"/>
      <c r="EMR9" s="368"/>
      <c r="EMS9" s="30"/>
      <c r="EMT9" s="370"/>
      <c r="EMU9" s="30"/>
      <c r="EMV9" s="368"/>
      <c r="EMW9" s="476"/>
      <c r="EMX9" s="30"/>
      <c r="EMY9" s="368"/>
      <c r="EMZ9" s="476"/>
      <c r="ENA9" s="21"/>
      <c r="ENB9" s="21"/>
      <c r="ENC9" s="153"/>
      <c r="END9" s="197"/>
      <c r="ENE9" s="30"/>
      <c r="ENF9" s="368"/>
      <c r="ENG9" s="30"/>
      <c r="ENH9" s="368"/>
      <c r="ENI9" s="30"/>
      <c r="ENJ9" s="370"/>
      <c r="ENK9" s="30"/>
      <c r="ENL9" s="368"/>
      <c r="ENM9" s="476"/>
      <c r="ENN9" s="30"/>
      <c r="ENO9" s="368"/>
      <c r="ENP9" s="476"/>
      <c r="ENQ9" s="21"/>
      <c r="ENR9" s="21"/>
      <c r="ENS9" s="153"/>
      <c r="ENT9" s="197"/>
      <c r="ENU9" s="30"/>
      <c r="ENV9" s="368"/>
      <c r="ENW9" s="30"/>
      <c r="ENX9" s="368"/>
      <c r="ENY9" s="30"/>
      <c r="ENZ9" s="370"/>
      <c r="EOA9" s="30"/>
      <c r="EOB9" s="368"/>
      <c r="EOC9" s="476"/>
      <c r="EOD9" s="30"/>
      <c r="EOE9" s="368"/>
      <c r="EOF9" s="476"/>
      <c r="EOG9" s="21"/>
      <c r="EOH9" s="21"/>
      <c r="EOI9" s="153"/>
      <c r="EOJ9" s="197"/>
      <c r="EOK9" s="30"/>
      <c r="EOL9" s="368"/>
      <c r="EOM9" s="30"/>
      <c r="EON9" s="368"/>
      <c r="EOO9" s="30"/>
      <c r="EOP9" s="370"/>
      <c r="EOQ9" s="30"/>
      <c r="EOR9" s="368"/>
      <c r="EOS9" s="476"/>
      <c r="EOT9" s="30"/>
      <c r="EOU9" s="368"/>
      <c r="EOV9" s="476"/>
      <c r="EOW9" s="21"/>
      <c r="EOX9" s="21"/>
      <c r="EOY9" s="153"/>
      <c r="EOZ9" s="197"/>
      <c r="EPA9" s="30"/>
      <c r="EPB9" s="368"/>
      <c r="EPC9" s="30"/>
      <c r="EPD9" s="368"/>
      <c r="EPE9" s="30"/>
      <c r="EPF9" s="370"/>
      <c r="EPG9" s="30"/>
      <c r="EPH9" s="368"/>
      <c r="EPI9" s="476"/>
      <c r="EPJ9" s="30"/>
      <c r="EPK9" s="368"/>
      <c r="EPL9" s="476"/>
      <c r="EPM9" s="21"/>
      <c r="EPN9" s="21"/>
      <c r="EPO9" s="153"/>
      <c r="EPP9" s="197"/>
      <c r="EPQ9" s="30"/>
      <c r="EPR9" s="368"/>
      <c r="EPS9" s="30"/>
      <c r="EPT9" s="368"/>
      <c r="EPU9" s="30"/>
      <c r="EPV9" s="370"/>
      <c r="EPW9" s="30"/>
      <c r="EPX9" s="368"/>
      <c r="EPY9" s="476"/>
      <c r="EPZ9" s="30"/>
      <c r="EQA9" s="368"/>
      <c r="EQB9" s="476"/>
      <c r="EQC9" s="21"/>
      <c r="EQD9" s="21"/>
      <c r="EQE9" s="153"/>
      <c r="EQF9" s="197"/>
      <c r="EQG9" s="30"/>
      <c r="EQH9" s="368"/>
      <c r="EQI9" s="30"/>
      <c r="EQJ9" s="368"/>
      <c r="EQK9" s="30"/>
      <c r="EQL9" s="370"/>
      <c r="EQM9" s="30"/>
      <c r="EQN9" s="368"/>
      <c r="EQO9" s="476"/>
      <c r="EQP9" s="30"/>
      <c r="EQQ9" s="368"/>
      <c r="EQR9" s="476"/>
      <c r="EQS9" s="21"/>
      <c r="EQT9" s="21"/>
      <c r="EQU9" s="153"/>
      <c r="EQV9" s="197"/>
      <c r="EQW9" s="30"/>
      <c r="EQX9" s="368"/>
      <c r="EQY9" s="30"/>
      <c r="EQZ9" s="368"/>
      <c r="ERA9" s="30"/>
      <c r="ERB9" s="370"/>
      <c r="ERC9" s="30"/>
      <c r="ERD9" s="368"/>
      <c r="ERE9" s="476"/>
      <c r="ERF9" s="30"/>
      <c r="ERG9" s="368"/>
      <c r="ERH9" s="476"/>
      <c r="ERI9" s="21"/>
      <c r="ERJ9" s="21"/>
      <c r="ERK9" s="153"/>
      <c r="ERL9" s="197"/>
      <c r="ERM9" s="30"/>
      <c r="ERN9" s="368"/>
      <c r="ERO9" s="30"/>
      <c r="ERP9" s="368"/>
      <c r="ERQ9" s="30"/>
      <c r="ERR9" s="370"/>
      <c r="ERS9" s="30"/>
      <c r="ERT9" s="368"/>
      <c r="ERU9" s="476"/>
      <c r="ERV9" s="30"/>
      <c r="ERW9" s="368"/>
      <c r="ERX9" s="476"/>
      <c r="ERY9" s="21"/>
      <c r="ERZ9" s="21"/>
      <c r="ESA9" s="153"/>
      <c r="ESB9" s="197"/>
      <c r="ESC9" s="30"/>
      <c r="ESD9" s="368"/>
      <c r="ESE9" s="30"/>
      <c r="ESF9" s="368"/>
      <c r="ESG9" s="30"/>
      <c r="ESH9" s="370"/>
      <c r="ESI9" s="30"/>
      <c r="ESJ9" s="368"/>
      <c r="ESK9" s="476"/>
      <c r="ESL9" s="30"/>
      <c r="ESM9" s="368"/>
      <c r="ESN9" s="476"/>
      <c r="ESO9" s="21"/>
      <c r="ESP9" s="21"/>
      <c r="ESQ9" s="153"/>
      <c r="ESR9" s="197"/>
      <c r="ESS9" s="30"/>
      <c r="EST9" s="368"/>
      <c r="ESU9" s="30"/>
      <c r="ESV9" s="368"/>
      <c r="ESW9" s="30"/>
      <c r="ESX9" s="370"/>
      <c r="ESY9" s="30"/>
      <c r="ESZ9" s="368"/>
      <c r="ETA9" s="476"/>
      <c r="ETB9" s="30"/>
      <c r="ETC9" s="368"/>
      <c r="ETD9" s="476"/>
      <c r="ETE9" s="21"/>
      <c r="ETF9" s="21"/>
      <c r="ETG9" s="153"/>
      <c r="ETH9" s="197"/>
      <c r="ETI9" s="30"/>
      <c r="ETJ9" s="368"/>
      <c r="ETK9" s="30"/>
      <c r="ETL9" s="368"/>
      <c r="ETM9" s="30"/>
      <c r="ETN9" s="370"/>
      <c r="ETO9" s="30"/>
      <c r="ETP9" s="368"/>
      <c r="ETQ9" s="476"/>
      <c r="ETR9" s="30"/>
      <c r="ETS9" s="368"/>
      <c r="ETT9" s="476"/>
      <c r="ETU9" s="21"/>
      <c r="ETV9" s="21"/>
      <c r="ETW9" s="153"/>
      <c r="ETX9" s="197"/>
      <c r="ETY9" s="30"/>
      <c r="ETZ9" s="368"/>
      <c r="EUA9" s="30"/>
      <c r="EUB9" s="368"/>
      <c r="EUC9" s="30"/>
      <c r="EUD9" s="370"/>
      <c r="EUE9" s="30"/>
      <c r="EUF9" s="368"/>
      <c r="EUG9" s="476"/>
      <c r="EUH9" s="30"/>
      <c r="EUI9" s="368"/>
      <c r="EUJ9" s="476"/>
      <c r="EUK9" s="21"/>
      <c r="EUL9" s="21"/>
      <c r="EUM9" s="153"/>
      <c r="EUN9" s="197"/>
      <c r="EUO9" s="30"/>
      <c r="EUP9" s="368"/>
      <c r="EUQ9" s="30"/>
      <c r="EUR9" s="368"/>
      <c r="EUS9" s="30"/>
      <c r="EUT9" s="370"/>
      <c r="EUU9" s="30"/>
      <c r="EUV9" s="368"/>
      <c r="EUW9" s="476"/>
      <c r="EUX9" s="30"/>
      <c r="EUY9" s="368"/>
      <c r="EUZ9" s="476"/>
      <c r="EVA9" s="21"/>
      <c r="EVB9" s="21"/>
      <c r="EVC9" s="153"/>
      <c r="EVD9" s="197"/>
      <c r="EVE9" s="30"/>
      <c r="EVF9" s="368"/>
      <c r="EVG9" s="30"/>
      <c r="EVH9" s="368"/>
      <c r="EVI9" s="30"/>
      <c r="EVJ9" s="370"/>
      <c r="EVK9" s="30"/>
      <c r="EVL9" s="368"/>
      <c r="EVM9" s="476"/>
      <c r="EVN9" s="30"/>
      <c r="EVO9" s="368"/>
      <c r="EVP9" s="476"/>
      <c r="EVQ9" s="21"/>
      <c r="EVR9" s="21"/>
      <c r="EVS9" s="153"/>
      <c r="EVT9" s="197"/>
      <c r="EVU9" s="30"/>
      <c r="EVV9" s="368"/>
      <c r="EVW9" s="30"/>
      <c r="EVX9" s="368"/>
      <c r="EVY9" s="30"/>
      <c r="EVZ9" s="370"/>
      <c r="EWA9" s="30"/>
      <c r="EWB9" s="368"/>
      <c r="EWC9" s="476"/>
      <c r="EWD9" s="30"/>
      <c r="EWE9" s="368"/>
      <c r="EWF9" s="476"/>
      <c r="EWG9" s="21"/>
      <c r="EWH9" s="21"/>
      <c r="EWI9" s="153"/>
      <c r="EWJ9" s="197"/>
      <c r="EWK9" s="30"/>
      <c r="EWL9" s="368"/>
      <c r="EWM9" s="30"/>
      <c r="EWN9" s="368"/>
      <c r="EWO9" s="30"/>
      <c r="EWP9" s="370"/>
      <c r="EWQ9" s="30"/>
      <c r="EWR9" s="368"/>
      <c r="EWS9" s="476"/>
      <c r="EWT9" s="30"/>
      <c r="EWU9" s="368"/>
      <c r="EWV9" s="476"/>
      <c r="EWW9" s="21"/>
      <c r="EWX9" s="21"/>
      <c r="EWY9" s="153"/>
      <c r="EWZ9" s="197"/>
      <c r="EXA9" s="30"/>
      <c r="EXB9" s="368"/>
      <c r="EXC9" s="30"/>
      <c r="EXD9" s="368"/>
      <c r="EXE9" s="30"/>
      <c r="EXF9" s="370"/>
      <c r="EXG9" s="30"/>
      <c r="EXH9" s="368"/>
      <c r="EXI9" s="476"/>
      <c r="EXJ9" s="30"/>
      <c r="EXK9" s="368"/>
      <c r="EXL9" s="476"/>
      <c r="EXM9" s="21"/>
      <c r="EXN9" s="21"/>
      <c r="EXO9" s="153"/>
      <c r="EXP9" s="197"/>
      <c r="EXQ9" s="30"/>
      <c r="EXR9" s="368"/>
      <c r="EXS9" s="30"/>
      <c r="EXT9" s="368"/>
      <c r="EXU9" s="30"/>
      <c r="EXV9" s="370"/>
      <c r="EXW9" s="30"/>
      <c r="EXX9" s="368"/>
      <c r="EXY9" s="476"/>
      <c r="EXZ9" s="30"/>
      <c r="EYA9" s="368"/>
      <c r="EYB9" s="476"/>
      <c r="EYC9" s="21"/>
      <c r="EYD9" s="21"/>
      <c r="EYE9" s="153"/>
      <c r="EYF9" s="197"/>
      <c r="EYG9" s="30"/>
      <c r="EYH9" s="368"/>
      <c r="EYI9" s="30"/>
      <c r="EYJ9" s="368"/>
      <c r="EYK9" s="30"/>
      <c r="EYL9" s="370"/>
      <c r="EYM9" s="30"/>
      <c r="EYN9" s="368"/>
      <c r="EYO9" s="476"/>
      <c r="EYP9" s="30"/>
      <c r="EYQ9" s="368"/>
      <c r="EYR9" s="476"/>
      <c r="EYS9" s="21"/>
      <c r="EYT9" s="21"/>
      <c r="EYU9" s="153"/>
      <c r="EYV9" s="197"/>
      <c r="EYW9" s="30"/>
      <c r="EYX9" s="368"/>
      <c r="EYY9" s="30"/>
      <c r="EYZ9" s="368"/>
      <c r="EZA9" s="30"/>
      <c r="EZB9" s="370"/>
      <c r="EZC9" s="30"/>
      <c r="EZD9" s="368"/>
      <c r="EZE9" s="476"/>
      <c r="EZF9" s="30"/>
      <c r="EZG9" s="368"/>
      <c r="EZH9" s="476"/>
      <c r="EZI9" s="21"/>
      <c r="EZJ9" s="21"/>
      <c r="EZK9" s="153"/>
      <c r="EZL9" s="197"/>
      <c r="EZM9" s="30"/>
      <c r="EZN9" s="368"/>
      <c r="EZO9" s="30"/>
      <c r="EZP9" s="368"/>
      <c r="EZQ9" s="30"/>
      <c r="EZR9" s="370"/>
      <c r="EZS9" s="30"/>
      <c r="EZT9" s="368"/>
      <c r="EZU9" s="476"/>
      <c r="EZV9" s="30"/>
      <c r="EZW9" s="368"/>
      <c r="EZX9" s="476"/>
      <c r="EZY9" s="21"/>
      <c r="EZZ9" s="21"/>
      <c r="FAA9" s="153"/>
      <c r="FAB9" s="197"/>
      <c r="FAC9" s="30"/>
      <c r="FAD9" s="368"/>
      <c r="FAE9" s="30"/>
      <c r="FAF9" s="368"/>
      <c r="FAG9" s="30"/>
      <c r="FAH9" s="370"/>
      <c r="FAI9" s="30"/>
      <c r="FAJ9" s="368"/>
      <c r="FAK9" s="476"/>
      <c r="FAL9" s="30"/>
      <c r="FAM9" s="368"/>
      <c r="FAN9" s="476"/>
      <c r="FAO9" s="21"/>
      <c r="FAP9" s="21"/>
      <c r="FAQ9" s="153"/>
      <c r="FAR9" s="197"/>
      <c r="FAS9" s="30"/>
      <c r="FAT9" s="368"/>
      <c r="FAU9" s="30"/>
      <c r="FAV9" s="368"/>
      <c r="FAW9" s="30"/>
      <c r="FAX9" s="370"/>
      <c r="FAY9" s="30"/>
      <c r="FAZ9" s="368"/>
      <c r="FBA9" s="476"/>
      <c r="FBB9" s="30"/>
      <c r="FBC9" s="368"/>
      <c r="FBD9" s="476"/>
      <c r="FBE9" s="21"/>
      <c r="FBF9" s="21"/>
      <c r="FBG9" s="153"/>
      <c r="FBH9" s="197"/>
      <c r="FBI9" s="30"/>
      <c r="FBJ9" s="368"/>
      <c r="FBK9" s="30"/>
      <c r="FBL9" s="368"/>
      <c r="FBM9" s="30"/>
      <c r="FBN9" s="370"/>
      <c r="FBO9" s="30"/>
      <c r="FBP9" s="368"/>
      <c r="FBQ9" s="476"/>
      <c r="FBR9" s="30"/>
      <c r="FBS9" s="368"/>
      <c r="FBT9" s="476"/>
      <c r="FBU9" s="21"/>
      <c r="FBV9" s="21"/>
      <c r="FBW9" s="153"/>
      <c r="FBX9" s="197"/>
      <c r="FBY9" s="30"/>
      <c r="FBZ9" s="368"/>
      <c r="FCA9" s="30"/>
      <c r="FCB9" s="368"/>
      <c r="FCC9" s="30"/>
      <c r="FCD9" s="370"/>
      <c r="FCE9" s="30"/>
      <c r="FCF9" s="368"/>
      <c r="FCG9" s="476"/>
      <c r="FCH9" s="30"/>
      <c r="FCI9" s="368"/>
      <c r="FCJ9" s="476"/>
      <c r="FCK9" s="21"/>
      <c r="FCL9" s="21"/>
      <c r="FCM9" s="153"/>
      <c r="FCN9" s="197"/>
      <c r="FCO9" s="30"/>
      <c r="FCP9" s="368"/>
      <c r="FCQ9" s="30"/>
      <c r="FCR9" s="368"/>
      <c r="FCS9" s="30"/>
      <c r="FCT9" s="370"/>
      <c r="FCU9" s="30"/>
      <c r="FCV9" s="368"/>
      <c r="FCW9" s="476"/>
      <c r="FCX9" s="30"/>
      <c r="FCY9" s="368"/>
      <c r="FCZ9" s="476"/>
      <c r="FDA9" s="21"/>
      <c r="FDB9" s="21"/>
      <c r="FDC9" s="153"/>
      <c r="FDD9" s="197"/>
      <c r="FDE9" s="30"/>
      <c r="FDF9" s="368"/>
      <c r="FDG9" s="30"/>
      <c r="FDH9" s="368"/>
      <c r="FDI9" s="30"/>
      <c r="FDJ9" s="370"/>
      <c r="FDK9" s="30"/>
      <c r="FDL9" s="368"/>
      <c r="FDM9" s="476"/>
      <c r="FDN9" s="30"/>
      <c r="FDO9" s="368"/>
      <c r="FDP9" s="476"/>
      <c r="FDQ9" s="21"/>
      <c r="FDR9" s="21"/>
      <c r="FDS9" s="153"/>
      <c r="FDT9" s="197"/>
      <c r="FDU9" s="30"/>
      <c r="FDV9" s="368"/>
      <c r="FDW9" s="30"/>
      <c r="FDX9" s="368"/>
      <c r="FDY9" s="30"/>
      <c r="FDZ9" s="370"/>
      <c r="FEA9" s="30"/>
      <c r="FEB9" s="368"/>
      <c r="FEC9" s="476"/>
      <c r="FED9" s="30"/>
      <c r="FEE9" s="368"/>
      <c r="FEF9" s="476"/>
      <c r="FEG9" s="21"/>
      <c r="FEH9" s="21"/>
      <c r="FEI9" s="153"/>
      <c r="FEJ9" s="197"/>
      <c r="FEK9" s="30"/>
      <c r="FEL9" s="368"/>
      <c r="FEM9" s="30"/>
      <c r="FEN9" s="368"/>
      <c r="FEO9" s="30"/>
      <c r="FEP9" s="370"/>
      <c r="FEQ9" s="30"/>
      <c r="FER9" s="368"/>
      <c r="FES9" s="476"/>
      <c r="FET9" s="30"/>
      <c r="FEU9" s="368"/>
      <c r="FEV9" s="476"/>
      <c r="FEW9" s="21"/>
      <c r="FEX9" s="21"/>
      <c r="FEY9" s="153"/>
      <c r="FEZ9" s="197"/>
      <c r="FFA9" s="30"/>
      <c r="FFB9" s="368"/>
      <c r="FFC9" s="30"/>
      <c r="FFD9" s="368"/>
      <c r="FFE9" s="30"/>
      <c r="FFF9" s="370"/>
      <c r="FFG9" s="30"/>
      <c r="FFH9" s="368"/>
      <c r="FFI9" s="476"/>
      <c r="FFJ9" s="30"/>
      <c r="FFK9" s="368"/>
      <c r="FFL9" s="476"/>
      <c r="FFM9" s="21"/>
      <c r="FFN9" s="21"/>
      <c r="FFO9" s="153"/>
      <c r="FFP9" s="197"/>
      <c r="FFQ9" s="30"/>
      <c r="FFR9" s="368"/>
      <c r="FFS9" s="30"/>
      <c r="FFT9" s="368"/>
      <c r="FFU9" s="30"/>
      <c r="FFV9" s="370"/>
      <c r="FFW9" s="30"/>
      <c r="FFX9" s="368"/>
      <c r="FFY9" s="476"/>
      <c r="FFZ9" s="30"/>
      <c r="FGA9" s="368"/>
      <c r="FGB9" s="476"/>
      <c r="FGC9" s="21"/>
      <c r="FGD9" s="21"/>
      <c r="FGE9" s="153"/>
      <c r="FGF9" s="197"/>
      <c r="FGG9" s="30"/>
      <c r="FGH9" s="368"/>
      <c r="FGI9" s="30"/>
      <c r="FGJ9" s="368"/>
      <c r="FGK9" s="30"/>
      <c r="FGL9" s="370"/>
      <c r="FGM9" s="30"/>
      <c r="FGN9" s="368"/>
      <c r="FGO9" s="476"/>
      <c r="FGP9" s="30"/>
      <c r="FGQ9" s="368"/>
      <c r="FGR9" s="476"/>
      <c r="FGS9" s="21"/>
      <c r="FGT9" s="21"/>
      <c r="FGU9" s="153"/>
      <c r="FGV9" s="197"/>
      <c r="FGW9" s="30"/>
      <c r="FGX9" s="368"/>
      <c r="FGY9" s="30"/>
      <c r="FGZ9" s="368"/>
      <c r="FHA9" s="30"/>
      <c r="FHB9" s="370"/>
      <c r="FHC9" s="30"/>
      <c r="FHD9" s="368"/>
      <c r="FHE9" s="476"/>
      <c r="FHF9" s="30"/>
      <c r="FHG9" s="368"/>
      <c r="FHH9" s="476"/>
      <c r="FHI9" s="21"/>
      <c r="FHJ9" s="21"/>
      <c r="FHK9" s="153"/>
      <c r="FHL9" s="197"/>
      <c r="FHM9" s="30"/>
      <c r="FHN9" s="368"/>
      <c r="FHO9" s="30"/>
      <c r="FHP9" s="368"/>
      <c r="FHQ9" s="30"/>
      <c r="FHR9" s="370"/>
      <c r="FHS9" s="30"/>
      <c r="FHT9" s="368"/>
      <c r="FHU9" s="476"/>
      <c r="FHV9" s="30"/>
      <c r="FHW9" s="368"/>
      <c r="FHX9" s="476"/>
      <c r="FHY9" s="21"/>
      <c r="FHZ9" s="21"/>
      <c r="FIA9" s="153"/>
      <c r="FIB9" s="197"/>
      <c r="FIC9" s="30"/>
      <c r="FID9" s="368"/>
      <c r="FIE9" s="30"/>
      <c r="FIF9" s="368"/>
      <c r="FIG9" s="30"/>
      <c r="FIH9" s="370"/>
      <c r="FII9" s="30"/>
      <c r="FIJ9" s="368"/>
      <c r="FIK9" s="476"/>
      <c r="FIL9" s="30"/>
      <c r="FIM9" s="368"/>
      <c r="FIN9" s="476"/>
      <c r="FIO9" s="21"/>
      <c r="FIP9" s="21"/>
      <c r="FIQ9" s="153"/>
      <c r="FIR9" s="197"/>
      <c r="FIS9" s="30"/>
      <c r="FIT9" s="368"/>
      <c r="FIU9" s="30"/>
      <c r="FIV9" s="368"/>
      <c r="FIW9" s="30"/>
      <c r="FIX9" s="370"/>
      <c r="FIY9" s="30"/>
      <c r="FIZ9" s="368"/>
      <c r="FJA9" s="476"/>
      <c r="FJB9" s="30"/>
      <c r="FJC9" s="368"/>
      <c r="FJD9" s="476"/>
      <c r="FJE9" s="21"/>
      <c r="FJF9" s="21"/>
      <c r="FJG9" s="153"/>
      <c r="FJH9" s="197"/>
      <c r="FJI9" s="30"/>
      <c r="FJJ9" s="368"/>
      <c r="FJK9" s="30"/>
      <c r="FJL9" s="368"/>
      <c r="FJM9" s="30"/>
      <c r="FJN9" s="370"/>
      <c r="FJO9" s="30"/>
      <c r="FJP9" s="368"/>
      <c r="FJQ9" s="476"/>
      <c r="FJR9" s="30"/>
      <c r="FJS9" s="368"/>
      <c r="FJT9" s="476"/>
      <c r="FJU9" s="21"/>
      <c r="FJV9" s="21"/>
      <c r="FJW9" s="153"/>
      <c r="FJX9" s="197"/>
      <c r="FJY9" s="30"/>
      <c r="FJZ9" s="368"/>
      <c r="FKA9" s="30"/>
      <c r="FKB9" s="368"/>
      <c r="FKC9" s="30"/>
      <c r="FKD9" s="370"/>
      <c r="FKE9" s="30"/>
      <c r="FKF9" s="368"/>
      <c r="FKG9" s="476"/>
      <c r="FKH9" s="30"/>
      <c r="FKI9" s="368"/>
      <c r="FKJ9" s="476"/>
      <c r="FKK9" s="21"/>
      <c r="FKL9" s="21"/>
      <c r="FKM9" s="153"/>
      <c r="FKN9" s="197"/>
      <c r="FKO9" s="30"/>
      <c r="FKP9" s="368"/>
      <c r="FKQ9" s="30"/>
      <c r="FKR9" s="368"/>
      <c r="FKS9" s="30"/>
      <c r="FKT9" s="370"/>
      <c r="FKU9" s="30"/>
      <c r="FKV9" s="368"/>
      <c r="FKW9" s="476"/>
      <c r="FKX9" s="30"/>
      <c r="FKY9" s="368"/>
      <c r="FKZ9" s="476"/>
      <c r="FLA9" s="21"/>
      <c r="FLB9" s="21"/>
      <c r="FLC9" s="153"/>
      <c r="FLD9" s="197"/>
      <c r="FLE9" s="30"/>
      <c r="FLF9" s="368"/>
      <c r="FLG9" s="30"/>
      <c r="FLH9" s="368"/>
      <c r="FLI9" s="30"/>
      <c r="FLJ9" s="370"/>
      <c r="FLK9" s="30"/>
      <c r="FLL9" s="368"/>
      <c r="FLM9" s="476"/>
      <c r="FLN9" s="30"/>
      <c r="FLO9" s="368"/>
      <c r="FLP9" s="476"/>
      <c r="FLQ9" s="21"/>
      <c r="FLR9" s="21"/>
      <c r="FLS9" s="153"/>
      <c r="FLT9" s="197"/>
      <c r="FLU9" s="30"/>
      <c r="FLV9" s="368"/>
      <c r="FLW9" s="30"/>
      <c r="FLX9" s="368"/>
      <c r="FLY9" s="30"/>
      <c r="FLZ9" s="370"/>
      <c r="FMA9" s="30"/>
      <c r="FMB9" s="368"/>
      <c r="FMC9" s="476"/>
      <c r="FMD9" s="30"/>
      <c r="FME9" s="368"/>
      <c r="FMF9" s="476"/>
      <c r="FMG9" s="21"/>
      <c r="FMH9" s="21"/>
      <c r="FMI9" s="153"/>
      <c r="FMJ9" s="197"/>
      <c r="FMK9" s="30"/>
      <c r="FML9" s="368"/>
      <c r="FMM9" s="30"/>
      <c r="FMN9" s="368"/>
      <c r="FMO9" s="30"/>
      <c r="FMP9" s="370"/>
      <c r="FMQ9" s="30"/>
      <c r="FMR9" s="368"/>
      <c r="FMS9" s="476"/>
      <c r="FMT9" s="30"/>
      <c r="FMU9" s="368"/>
      <c r="FMV9" s="476"/>
      <c r="FMW9" s="21"/>
      <c r="FMX9" s="21"/>
      <c r="FMY9" s="153"/>
      <c r="FMZ9" s="197"/>
      <c r="FNA9" s="30"/>
      <c r="FNB9" s="368"/>
      <c r="FNC9" s="30"/>
      <c r="FND9" s="368"/>
      <c r="FNE9" s="30"/>
      <c r="FNF9" s="370"/>
      <c r="FNG9" s="30"/>
      <c r="FNH9" s="368"/>
      <c r="FNI9" s="476"/>
      <c r="FNJ9" s="30"/>
      <c r="FNK9" s="368"/>
      <c r="FNL9" s="476"/>
      <c r="FNM9" s="21"/>
      <c r="FNN9" s="21"/>
      <c r="FNO9" s="153"/>
      <c r="FNP9" s="197"/>
      <c r="FNQ9" s="30"/>
      <c r="FNR9" s="368"/>
      <c r="FNS9" s="30"/>
      <c r="FNT9" s="368"/>
      <c r="FNU9" s="30"/>
      <c r="FNV9" s="370"/>
      <c r="FNW9" s="30"/>
      <c r="FNX9" s="368"/>
      <c r="FNY9" s="476"/>
      <c r="FNZ9" s="30"/>
      <c r="FOA9" s="368"/>
      <c r="FOB9" s="476"/>
      <c r="FOC9" s="21"/>
      <c r="FOD9" s="21"/>
      <c r="FOE9" s="153"/>
      <c r="FOF9" s="197"/>
      <c r="FOG9" s="30"/>
      <c r="FOH9" s="368"/>
      <c r="FOI9" s="30"/>
      <c r="FOJ9" s="368"/>
      <c r="FOK9" s="30"/>
      <c r="FOL9" s="370"/>
      <c r="FOM9" s="30"/>
      <c r="FON9" s="368"/>
      <c r="FOO9" s="476"/>
      <c r="FOP9" s="30"/>
      <c r="FOQ9" s="368"/>
      <c r="FOR9" s="476"/>
      <c r="FOS9" s="21"/>
      <c r="FOT9" s="21"/>
      <c r="FOU9" s="153"/>
      <c r="FOV9" s="197"/>
      <c r="FOW9" s="30"/>
      <c r="FOX9" s="368"/>
      <c r="FOY9" s="30"/>
      <c r="FOZ9" s="368"/>
      <c r="FPA9" s="30"/>
      <c r="FPB9" s="370"/>
      <c r="FPC9" s="30"/>
      <c r="FPD9" s="368"/>
      <c r="FPE9" s="476"/>
      <c r="FPF9" s="30"/>
      <c r="FPG9" s="368"/>
      <c r="FPH9" s="476"/>
      <c r="FPI9" s="21"/>
      <c r="FPJ9" s="21"/>
      <c r="FPK9" s="153"/>
      <c r="FPL9" s="197"/>
      <c r="FPM9" s="30"/>
      <c r="FPN9" s="368"/>
      <c r="FPO9" s="30"/>
      <c r="FPP9" s="368"/>
      <c r="FPQ9" s="30"/>
      <c r="FPR9" s="370"/>
      <c r="FPS9" s="30"/>
      <c r="FPT9" s="368"/>
      <c r="FPU9" s="476"/>
      <c r="FPV9" s="30"/>
      <c r="FPW9" s="368"/>
      <c r="FPX9" s="476"/>
      <c r="FPY9" s="21"/>
      <c r="FPZ9" s="21"/>
      <c r="FQA9" s="153"/>
      <c r="FQB9" s="197"/>
      <c r="FQC9" s="30"/>
      <c r="FQD9" s="368"/>
      <c r="FQE9" s="30"/>
      <c r="FQF9" s="368"/>
      <c r="FQG9" s="30"/>
      <c r="FQH9" s="370"/>
      <c r="FQI9" s="30"/>
      <c r="FQJ9" s="368"/>
      <c r="FQK9" s="476"/>
      <c r="FQL9" s="30"/>
      <c r="FQM9" s="368"/>
      <c r="FQN9" s="476"/>
      <c r="FQO9" s="21"/>
      <c r="FQP9" s="21"/>
      <c r="FQQ9" s="153"/>
      <c r="FQR9" s="197"/>
      <c r="FQS9" s="30"/>
      <c r="FQT9" s="368"/>
      <c r="FQU9" s="30"/>
      <c r="FQV9" s="368"/>
      <c r="FQW9" s="30"/>
      <c r="FQX9" s="370"/>
      <c r="FQY9" s="30"/>
      <c r="FQZ9" s="368"/>
      <c r="FRA9" s="476"/>
      <c r="FRB9" s="30"/>
      <c r="FRC9" s="368"/>
      <c r="FRD9" s="476"/>
      <c r="FRE9" s="21"/>
      <c r="FRF9" s="21"/>
      <c r="FRG9" s="153"/>
      <c r="FRH9" s="197"/>
      <c r="FRI9" s="30"/>
      <c r="FRJ9" s="368"/>
      <c r="FRK9" s="30"/>
      <c r="FRL9" s="368"/>
      <c r="FRM9" s="30"/>
      <c r="FRN9" s="370"/>
      <c r="FRO9" s="30"/>
      <c r="FRP9" s="368"/>
      <c r="FRQ9" s="476"/>
      <c r="FRR9" s="30"/>
      <c r="FRS9" s="368"/>
      <c r="FRT9" s="476"/>
      <c r="FRU9" s="21"/>
      <c r="FRV9" s="21"/>
      <c r="FRW9" s="153"/>
      <c r="FRX9" s="197"/>
      <c r="FRY9" s="30"/>
      <c r="FRZ9" s="368"/>
      <c r="FSA9" s="30"/>
      <c r="FSB9" s="368"/>
      <c r="FSC9" s="30"/>
      <c r="FSD9" s="370"/>
      <c r="FSE9" s="30"/>
      <c r="FSF9" s="368"/>
      <c r="FSG9" s="476"/>
      <c r="FSH9" s="30"/>
      <c r="FSI9" s="368"/>
      <c r="FSJ9" s="476"/>
      <c r="FSK9" s="21"/>
      <c r="FSL9" s="21"/>
      <c r="FSM9" s="153"/>
      <c r="FSN9" s="197"/>
      <c r="FSO9" s="30"/>
      <c r="FSP9" s="368"/>
      <c r="FSQ9" s="30"/>
      <c r="FSR9" s="368"/>
      <c r="FSS9" s="30"/>
      <c r="FST9" s="370"/>
      <c r="FSU9" s="30"/>
      <c r="FSV9" s="368"/>
      <c r="FSW9" s="476"/>
      <c r="FSX9" s="30"/>
      <c r="FSY9" s="368"/>
      <c r="FSZ9" s="476"/>
      <c r="FTA9" s="21"/>
      <c r="FTB9" s="21"/>
      <c r="FTC9" s="153"/>
      <c r="FTD9" s="197"/>
      <c r="FTE9" s="30"/>
      <c r="FTF9" s="368"/>
      <c r="FTG9" s="30"/>
      <c r="FTH9" s="368"/>
      <c r="FTI9" s="30"/>
      <c r="FTJ9" s="370"/>
      <c r="FTK9" s="30"/>
      <c r="FTL9" s="368"/>
      <c r="FTM9" s="476"/>
      <c r="FTN9" s="30"/>
      <c r="FTO9" s="368"/>
      <c r="FTP9" s="476"/>
      <c r="FTQ9" s="21"/>
      <c r="FTR9" s="21"/>
      <c r="FTS9" s="153"/>
      <c r="FTT9" s="197"/>
      <c r="FTU9" s="30"/>
      <c r="FTV9" s="368"/>
      <c r="FTW9" s="30"/>
      <c r="FTX9" s="368"/>
      <c r="FTY9" s="30"/>
      <c r="FTZ9" s="370"/>
      <c r="FUA9" s="30"/>
      <c r="FUB9" s="368"/>
      <c r="FUC9" s="476"/>
      <c r="FUD9" s="30"/>
      <c r="FUE9" s="368"/>
      <c r="FUF9" s="476"/>
      <c r="FUG9" s="21"/>
      <c r="FUH9" s="21"/>
      <c r="FUI9" s="153"/>
      <c r="FUJ9" s="197"/>
      <c r="FUK9" s="30"/>
      <c r="FUL9" s="368"/>
      <c r="FUM9" s="30"/>
      <c r="FUN9" s="368"/>
      <c r="FUO9" s="30"/>
      <c r="FUP9" s="370"/>
      <c r="FUQ9" s="30"/>
      <c r="FUR9" s="368"/>
      <c r="FUS9" s="476"/>
      <c r="FUT9" s="30"/>
      <c r="FUU9" s="368"/>
      <c r="FUV9" s="476"/>
      <c r="FUW9" s="21"/>
      <c r="FUX9" s="21"/>
      <c r="FUY9" s="153"/>
      <c r="FUZ9" s="197"/>
      <c r="FVA9" s="30"/>
      <c r="FVB9" s="368"/>
      <c r="FVC9" s="30"/>
      <c r="FVD9" s="368"/>
      <c r="FVE9" s="30"/>
      <c r="FVF9" s="370"/>
      <c r="FVG9" s="30"/>
      <c r="FVH9" s="368"/>
      <c r="FVI9" s="476"/>
      <c r="FVJ9" s="30"/>
      <c r="FVK9" s="368"/>
      <c r="FVL9" s="476"/>
      <c r="FVM9" s="21"/>
      <c r="FVN9" s="21"/>
      <c r="FVO9" s="153"/>
      <c r="FVP9" s="197"/>
      <c r="FVQ9" s="30"/>
      <c r="FVR9" s="368"/>
      <c r="FVS9" s="30"/>
      <c r="FVT9" s="368"/>
      <c r="FVU9" s="30"/>
      <c r="FVV9" s="370"/>
      <c r="FVW9" s="30"/>
      <c r="FVX9" s="368"/>
      <c r="FVY9" s="476"/>
      <c r="FVZ9" s="30"/>
      <c r="FWA9" s="368"/>
      <c r="FWB9" s="476"/>
      <c r="FWC9" s="21"/>
      <c r="FWD9" s="21"/>
      <c r="FWE9" s="153"/>
      <c r="FWF9" s="197"/>
      <c r="FWG9" s="30"/>
      <c r="FWH9" s="368"/>
      <c r="FWI9" s="30"/>
      <c r="FWJ9" s="368"/>
      <c r="FWK9" s="30"/>
      <c r="FWL9" s="370"/>
      <c r="FWM9" s="30"/>
      <c r="FWN9" s="368"/>
      <c r="FWO9" s="476"/>
      <c r="FWP9" s="30"/>
      <c r="FWQ9" s="368"/>
      <c r="FWR9" s="476"/>
      <c r="FWS9" s="21"/>
      <c r="FWT9" s="21"/>
      <c r="FWU9" s="153"/>
      <c r="FWV9" s="197"/>
      <c r="FWW9" s="30"/>
      <c r="FWX9" s="368"/>
      <c r="FWY9" s="30"/>
      <c r="FWZ9" s="368"/>
      <c r="FXA9" s="30"/>
      <c r="FXB9" s="370"/>
      <c r="FXC9" s="30"/>
      <c r="FXD9" s="368"/>
      <c r="FXE9" s="476"/>
      <c r="FXF9" s="30"/>
      <c r="FXG9" s="368"/>
      <c r="FXH9" s="476"/>
      <c r="FXI9" s="21"/>
      <c r="FXJ9" s="21"/>
      <c r="FXK9" s="153"/>
      <c r="FXL9" s="197"/>
      <c r="FXM9" s="30"/>
      <c r="FXN9" s="368"/>
      <c r="FXO9" s="30"/>
      <c r="FXP9" s="368"/>
      <c r="FXQ9" s="30"/>
      <c r="FXR9" s="370"/>
      <c r="FXS9" s="30"/>
      <c r="FXT9" s="368"/>
      <c r="FXU9" s="476"/>
      <c r="FXV9" s="30"/>
      <c r="FXW9" s="368"/>
      <c r="FXX9" s="476"/>
      <c r="FXY9" s="21"/>
      <c r="FXZ9" s="21"/>
      <c r="FYA9" s="153"/>
      <c r="FYB9" s="197"/>
      <c r="FYC9" s="30"/>
      <c r="FYD9" s="368"/>
      <c r="FYE9" s="30"/>
      <c r="FYF9" s="368"/>
      <c r="FYG9" s="30"/>
      <c r="FYH9" s="370"/>
      <c r="FYI9" s="30"/>
      <c r="FYJ9" s="368"/>
      <c r="FYK9" s="476"/>
      <c r="FYL9" s="30"/>
      <c r="FYM9" s="368"/>
      <c r="FYN9" s="476"/>
      <c r="FYO9" s="21"/>
      <c r="FYP9" s="21"/>
      <c r="FYQ9" s="153"/>
      <c r="FYR9" s="197"/>
      <c r="FYS9" s="30"/>
      <c r="FYT9" s="368"/>
      <c r="FYU9" s="30"/>
      <c r="FYV9" s="368"/>
      <c r="FYW9" s="30"/>
      <c r="FYX9" s="370"/>
      <c r="FYY9" s="30"/>
      <c r="FYZ9" s="368"/>
      <c r="FZA9" s="476"/>
      <c r="FZB9" s="30"/>
      <c r="FZC9" s="368"/>
      <c r="FZD9" s="476"/>
      <c r="FZE9" s="21"/>
      <c r="FZF9" s="21"/>
      <c r="FZG9" s="153"/>
      <c r="FZH9" s="197"/>
      <c r="FZI9" s="30"/>
      <c r="FZJ9" s="368"/>
      <c r="FZK9" s="30"/>
      <c r="FZL9" s="368"/>
      <c r="FZM9" s="30"/>
      <c r="FZN9" s="370"/>
      <c r="FZO9" s="30"/>
      <c r="FZP9" s="368"/>
      <c r="FZQ9" s="476"/>
      <c r="FZR9" s="30"/>
      <c r="FZS9" s="368"/>
      <c r="FZT9" s="476"/>
      <c r="FZU9" s="21"/>
      <c r="FZV9" s="21"/>
      <c r="FZW9" s="153"/>
      <c r="FZX9" s="197"/>
      <c r="FZY9" s="30"/>
      <c r="FZZ9" s="368"/>
      <c r="GAA9" s="30"/>
      <c r="GAB9" s="368"/>
      <c r="GAC9" s="30"/>
      <c r="GAD9" s="370"/>
      <c r="GAE9" s="30"/>
      <c r="GAF9" s="368"/>
      <c r="GAG9" s="476"/>
      <c r="GAH9" s="30"/>
      <c r="GAI9" s="368"/>
      <c r="GAJ9" s="476"/>
      <c r="GAK9" s="21"/>
      <c r="GAL9" s="21"/>
      <c r="GAM9" s="153"/>
      <c r="GAN9" s="197"/>
      <c r="GAO9" s="30"/>
      <c r="GAP9" s="368"/>
      <c r="GAQ9" s="30"/>
      <c r="GAR9" s="368"/>
      <c r="GAS9" s="30"/>
      <c r="GAT9" s="370"/>
      <c r="GAU9" s="30"/>
      <c r="GAV9" s="368"/>
      <c r="GAW9" s="476"/>
      <c r="GAX9" s="30"/>
      <c r="GAY9" s="368"/>
      <c r="GAZ9" s="476"/>
      <c r="GBA9" s="21"/>
      <c r="GBB9" s="21"/>
      <c r="GBC9" s="153"/>
      <c r="GBD9" s="197"/>
      <c r="GBE9" s="30"/>
      <c r="GBF9" s="368"/>
      <c r="GBG9" s="30"/>
      <c r="GBH9" s="368"/>
      <c r="GBI9" s="30"/>
      <c r="GBJ9" s="370"/>
      <c r="GBK9" s="30"/>
      <c r="GBL9" s="368"/>
      <c r="GBM9" s="476"/>
      <c r="GBN9" s="30"/>
      <c r="GBO9" s="368"/>
      <c r="GBP9" s="476"/>
      <c r="GBQ9" s="21"/>
      <c r="GBR9" s="21"/>
      <c r="GBS9" s="153"/>
      <c r="GBT9" s="197"/>
      <c r="GBU9" s="30"/>
      <c r="GBV9" s="368"/>
      <c r="GBW9" s="30"/>
      <c r="GBX9" s="368"/>
      <c r="GBY9" s="30"/>
      <c r="GBZ9" s="370"/>
      <c r="GCA9" s="30"/>
      <c r="GCB9" s="368"/>
      <c r="GCC9" s="476"/>
      <c r="GCD9" s="30"/>
      <c r="GCE9" s="368"/>
      <c r="GCF9" s="476"/>
      <c r="GCG9" s="21"/>
      <c r="GCH9" s="21"/>
      <c r="GCI9" s="153"/>
      <c r="GCJ9" s="197"/>
      <c r="GCK9" s="30"/>
      <c r="GCL9" s="368"/>
      <c r="GCM9" s="30"/>
      <c r="GCN9" s="368"/>
      <c r="GCO9" s="30"/>
      <c r="GCP9" s="370"/>
      <c r="GCQ9" s="30"/>
      <c r="GCR9" s="368"/>
      <c r="GCS9" s="476"/>
      <c r="GCT9" s="30"/>
      <c r="GCU9" s="368"/>
      <c r="GCV9" s="476"/>
      <c r="GCW9" s="21"/>
      <c r="GCX9" s="21"/>
      <c r="GCY9" s="153"/>
      <c r="GCZ9" s="197"/>
      <c r="GDA9" s="30"/>
      <c r="GDB9" s="368"/>
      <c r="GDC9" s="30"/>
      <c r="GDD9" s="368"/>
      <c r="GDE9" s="30"/>
      <c r="GDF9" s="370"/>
      <c r="GDG9" s="30"/>
      <c r="GDH9" s="368"/>
      <c r="GDI9" s="476"/>
      <c r="GDJ9" s="30"/>
      <c r="GDK9" s="368"/>
      <c r="GDL9" s="476"/>
      <c r="GDM9" s="21"/>
      <c r="GDN9" s="21"/>
      <c r="GDO9" s="153"/>
      <c r="GDP9" s="197"/>
      <c r="GDQ9" s="30"/>
      <c r="GDR9" s="368"/>
      <c r="GDS9" s="30"/>
      <c r="GDT9" s="368"/>
      <c r="GDU9" s="30"/>
      <c r="GDV9" s="370"/>
      <c r="GDW9" s="30"/>
      <c r="GDX9" s="368"/>
      <c r="GDY9" s="476"/>
      <c r="GDZ9" s="30"/>
      <c r="GEA9" s="368"/>
      <c r="GEB9" s="476"/>
      <c r="GEC9" s="21"/>
      <c r="GED9" s="21"/>
      <c r="GEE9" s="153"/>
      <c r="GEF9" s="197"/>
      <c r="GEG9" s="30"/>
      <c r="GEH9" s="368"/>
      <c r="GEI9" s="30"/>
      <c r="GEJ9" s="368"/>
      <c r="GEK9" s="30"/>
      <c r="GEL9" s="370"/>
      <c r="GEM9" s="30"/>
      <c r="GEN9" s="368"/>
      <c r="GEO9" s="476"/>
      <c r="GEP9" s="30"/>
      <c r="GEQ9" s="368"/>
      <c r="GER9" s="476"/>
      <c r="GES9" s="21"/>
      <c r="GET9" s="21"/>
      <c r="GEU9" s="153"/>
      <c r="GEV9" s="197"/>
      <c r="GEW9" s="30"/>
      <c r="GEX9" s="368"/>
      <c r="GEY9" s="30"/>
      <c r="GEZ9" s="368"/>
      <c r="GFA9" s="30"/>
      <c r="GFB9" s="370"/>
      <c r="GFC9" s="30"/>
      <c r="GFD9" s="368"/>
      <c r="GFE9" s="476"/>
      <c r="GFF9" s="30"/>
      <c r="GFG9" s="368"/>
      <c r="GFH9" s="476"/>
      <c r="GFI9" s="21"/>
      <c r="GFJ9" s="21"/>
      <c r="GFK9" s="153"/>
      <c r="GFL9" s="197"/>
      <c r="GFM9" s="30"/>
      <c r="GFN9" s="368"/>
      <c r="GFO9" s="30"/>
      <c r="GFP9" s="368"/>
      <c r="GFQ9" s="30"/>
      <c r="GFR9" s="370"/>
      <c r="GFS9" s="30"/>
      <c r="GFT9" s="368"/>
      <c r="GFU9" s="476"/>
      <c r="GFV9" s="30"/>
      <c r="GFW9" s="368"/>
      <c r="GFX9" s="476"/>
      <c r="GFY9" s="21"/>
      <c r="GFZ9" s="21"/>
      <c r="GGA9" s="153"/>
      <c r="GGB9" s="197"/>
      <c r="GGC9" s="30"/>
      <c r="GGD9" s="368"/>
      <c r="GGE9" s="30"/>
      <c r="GGF9" s="368"/>
      <c r="GGG9" s="30"/>
      <c r="GGH9" s="370"/>
      <c r="GGI9" s="30"/>
      <c r="GGJ9" s="368"/>
      <c r="GGK9" s="476"/>
      <c r="GGL9" s="30"/>
      <c r="GGM9" s="368"/>
      <c r="GGN9" s="476"/>
      <c r="GGO9" s="21"/>
      <c r="GGP9" s="21"/>
      <c r="GGQ9" s="153"/>
      <c r="GGR9" s="197"/>
      <c r="GGS9" s="30"/>
      <c r="GGT9" s="368"/>
      <c r="GGU9" s="30"/>
      <c r="GGV9" s="368"/>
      <c r="GGW9" s="30"/>
      <c r="GGX9" s="370"/>
      <c r="GGY9" s="30"/>
      <c r="GGZ9" s="368"/>
      <c r="GHA9" s="476"/>
      <c r="GHB9" s="30"/>
      <c r="GHC9" s="368"/>
      <c r="GHD9" s="476"/>
      <c r="GHE9" s="21"/>
      <c r="GHF9" s="21"/>
      <c r="GHG9" s="153"/>
      <c r="GHH9" s="197"/>
      <c r="GHI9" s="30"/>
      <c r="GHJ9" s="368"/>
      <c r="GHK9" s="30"/>
      <c r="GHL9" s="368"/>
      <c r="GHM9" s="30"/>
      <c r="GHN9" s="370"/>
      <c r="GHO9" s="30"/>
      <c r="GHP9" s="368"/>
      <c r="GHQ9" s="476"/>
      <c r="GHR9" s="30"/>
      <c r="GHS9" s="368"/>
      <c r="GHT9" s="476"/>
      <c r="GHU9" s="21"/>
      <c r="GHV9" s="21"/>
      <c r="GHW9" s="153"/>
      <c r="GHX9" s="197"/>
      <c r="GHY9" s="30"/>
      <c r="GHZ9" s="368"/>
      <c r="GIA9" s="30"/>
      <c r="GIB9" s="368"/>
      <c r="GIC9" s="30"/>
      <c r="GID9" s="370"/>
      <c r="GIE9" s="30"/>
      <c r="GIF9" s="368"/>
      <c r="GIG9" s="476"/>
      <c r="GIH9" s="30"/>
      <c r="GII9" s="368"/>
      <c r="GIJ9" s="476"/>
      <c r="GIK9" s="21"/>
      <c r="GIL9" s="21"/>
      <c r="GIM9" s="153"/>
      <c r="GIN9" s="197"/>
      <c r="GIO9" s="30"/>
      <c r="GIP9" s="368"/>
      <c r="GIQ9" s="30"/>
      <c r="GIR9" s="368"/>
      <c r="GIS9" s="30"/>
      <c r="GIT9" s="370"/>
      <c r="GIU9" s="30"/>
      <c r="GIV9" s="368"/>
      <c r="GIW9" s="476"/>
      <c r="GIX9" s="30"/>
      <c r="GIY9" s="368"/>
      <c r="GIZ9" s="476"/>
      <c r="GJA9" s="21"/>
      <c r="GJB9" s="21"/>
      <c r="GJC9" s="153"/>
      <c r="GJD9" s="197"/>
      <c r="GJE9" s="30"/>
      <c r="GJF9" s="368"/>
      <c r="GJG9" s="30"/>
      <c r="GJH9" s="368"/>
      <c r="GJI9" s="30"/>
      <c r="GJJ9" s="370"/>
      <c r="GJK9" s="30"/>
      <c r="GJL9" s="368"/>
      <c r="GJM9" s="476"/>
      <c r="GJN9" s="30"/>
      <c r="GJO9" s="368"/>
      <c r="GJP9" s="476"/>
      <c r="GJQ9" s="21"/>
      <c r="GJR9" s="21"/>
      <c r="GJS9" s="153"/>
      <c r="GJT9" s="197"/>
      <c r="GJU9" s="30"/>
      <c r="GJV9" s="368"/>
      <c r="GJW9" s="30"/>
      <c r="GJX9" s="368"/>
      <c r="GJY9" s="30"/>
      <c r="GJZ9" s="370"/>
      <c r="GKA9" s="30"/>
      <c r="GKB9" s="368"/>
      <c r="GKC9" s="476"/>
      <c r="GKD9" s="30"/>
      <c r="GKE9" s="368"/>
      <c r="GKF9" s="476"/>
      <c r="GKG9" s="21"/>
      <c r="GKH9" s="21"/>
      <c r="GKI9" s="153"/>
      <c r="GKJ9" s="197"/>
      <c r="GKK9" s="30"/>
      <c r="GKL9" s="368"/>
      <c r="GKM9" s="30"/>
      <c r="GKN9" s="368"/>
      <c r="GKO9" s="30"/>
      <c r="GKP9" s="370"/>
      <c r="GKQ9" s="30"/>
      <c r="GKR9" s="368"/>
      <c r="GKS9" s="476"/>
      <c r="GKT9" s="30"/>
      <c r="GKU9" s="368"/>
      <c r="GKV9" s="476"/>
      <c r="GKW9" s="21"/>
      <c r="GKX9" s="21"/>
      <c r="GKY9" s="153"/>
      <c r="GKZ9" s="197"/>
      <c r="GLA9" s="30"/>
      <c r="GLB9" s="368"/>
      <c r="GLC9" s="30"/>
      <c r="GLD9" s="368"/>
      <c r="GLE9" s="30"/>
      <c r="GLF9" s="370"/>
      <c r="GLG9" s="30"/>
      <c r="GLH9" s="368"/>
      <c r="GLI9" s="476"/>
      <c r="GLJ9" s="30"/>
      <c r="GLK9" s="368"/>
      <c r="GLL9" s="476"/>
      <c r="GLM9" s="21"/>
      <c r="GLN9" s="21"/>
      <c r="GLO9" s="153"/>
      <c r="GLP9" s="197"/>
      <c r="GLQ9" s="30"/>
      <c r="GLR9" s="368"/>
      <c r="GLS9" s="30"/>
      <c r="GLT9" s="368"/>
      <c r="GLU9" s="30"/>
      <c r="GLV9" s="370"/>
      <c r="GLW9" s="30"/>
      <c r="GLX9" s="368"/>
      <c r="GLY9" s="476"/>
      <c r="GLZ9" s="30"/>
      <c r="GMA9" s="368"/>
      <c r="GMB9" s="476"/>
      <c r="GMC9" s="21"/>
      <c r="GMD9" s="21"/>
      <c r="GME9" s="153"/>
      <c r="GMF9" s="197"/>
      <c r="GMG9" s="30"/>
      <c r="GMH9" s="368"/>
      <c r="GMI9" s="30"/>
      <c r="GMJ9" s="368"/>
      <c r="GMK9" s="30"/>
      <c r="GML9" s="370"/>
      <c r="GMM9" s="30"/>
      <c r="GMN9" s="368"/>
      <c r="GMO9" s="476"/>
      <c r="GMP9" s="30"/>
      <c r="GMQ9" s="368"/>
      <c r="GMR9" s="476"/>
      <c r="GMS9" s="21"/>
      <c r="GMT9" s="21"/>
      <c r="GMU9" s="153"/>
      <c r="GMV9" s="197"/>
      <c r="GMW9" s="30"/>
      <c r="GMX9" s="368"/>
      <c r="GMY9" s="30"/>
      <c r="GMZ9" s="368"/>
      <c r="GNA9" s="30"/>
      <c r="GNB9" s="370"/>
      <c r="GNC9" s="30"/>
      <c r="GND9" s="368"/>
      <c r="GNE9" s="476"/>
      <c r="GNF9" s="30"/>
      <c r="GNG9" s="368"/>
      <c r="GNH9" s="476"/>
      <c r="GNI9" s="21"/>
      <c r="GNJ9" s="21"/>
      <c r="GNK9" s="153"/>
      <c r="GNL9" s="197"/>
      <c r="GNM9" s="30"/>
      <c r="GNN9" s="368"/>
      <c r="GNO9" s="30"/>
      <c r="GNP9" s="368"/>
      <c r="GNQ9" s="30"/>
      <c r="GNR9" s="370"/>
      <c r="GNS9" s="30"/>
      <c r="GNT9" s="368"/>
      <c r="GNU9" s="476"/>
      <c r="GNV9" s="30"/>
      <c r="GNW9" s="368"/>
      <c r="GNX9" s="476"/>
      <c r="GNY9" s="21"/>
      <c r="GNZ9" s="21"/>
      <c r="GOA9" s="153"/>
      <c r="GOB9" s="197"/>
      <c r="GOC9" s="30"/>
      <c r="GOD9" s="368"/>
      <c r="GOE9" s="30"/>
      <c r="GOF9" s="368"/>
      <c r="GOG9" s="30"/>
      <c r="GOH9" s="370"/>
      <c r="GOI9" s="30"/>
      <c r="GOJ9" s="368"/>
      <c r="GOK9" s="476"/>
      <c r="GOL9" s="30"/>
      <c r="GOM9" s="368"/>
      <c r="GON9" s="476"/>
      <c r="GOO9" s="21"/>
      <c r="GOP9" s="21"/>
      <c r="GOQ9" s="153"/>
      <c r="GOR9" s="197"/>
      <c r="GOS9" s="30"/>
      <c r="GOT9" s="368"/>
      <c r="GOU9" s="30"/>
      <c r="GOV9" s="368"/>
      <c r="GOW9" s="30"/>
      <c r="GOX9" s="370"/>
      <c r="GOY9" s="30"/>
      <c r="GOZ9" s="368"/>
      <c r="GPA9" s="476"/>
      <c r="GPB9" s="30"/>
      <c r="GPC9" s="368"/>
      <c r="GPD9" s="476"/>
      <c r="GPE9" s="21"/>
      <c r="GPF9" s="21"/>
      <c r="GPG9" s="153"/>
      <c r="GPH9" s="197"/>
      <c r="GPI9" s="30"/>
      <c r="GPJ9" s="368"/>
      <c r="GPK9" s="30"/>
      <c r="GPL9" s="368"/>
      <c r="GPM9" s="30"/>
      <c r="GPN9" s="370"/>
      <c r="GPO9" s="30"/>
      <c r="GPP9" s="368"/>
      <c r="GPQ9" s="476"/>
      <c r="GPR9" s="30"/>
      <c r="GPS9" s="368"/>
      <c r="GPT9" s="476"/>
      <c r="GPU9" s="21"/>
      <c r="GPV9" s="21"/>
      <c r="GPW9" s="153"/>
      <c r="GPX9" s="197"/>
      <c r="GPY9" s="30"/>
      <c r="GPZ9" s="368"/>
      <c r="GQA9" s="30"/>
      <c r="GQB9" s="368"/>
      <c r="GQC9" s="30"/>
      <c r="GQD9" s="370"/>
      <c r="GQE9" s="30"/>
      <c r="GQF9" s="368"/>
      <c r="GQG9" s="476"/>
      <c r="GQH9" s="30"/>
      <c r="GQI9" s="368"/>
      <c r="GQJ9" s="476"/>
      <c r="GQK9" s="21"/>
      <c r="GQL9" s="21"/>
      <c r="GQM9" s="153"/>
      <c r="GQN9" s="197"/>
      <c r="GQO9" s="30"/>
      <c r="GQP9" s="368"/>
      <c r="GQQ9" s="30"/>
      <c r="GQR9" s="368"/>
      <c r="GQS9" s="30"/>
      <c r="GQT9" s="370"/>
      <c r="GQU9" s="30"/>
      <c r="GQV9" s="368"/>
      <c r="GQW9" s="476"/>
      <c r="GQX9" s="30"/>
      <c r="GQY9" s="368"/>
      <c r="GQZ9" s="476"/>
      <c r="GRA9" s="21"/>
      <c r="GRB9" s="21"/>
      <c r="GRC9" s="153"/>
      <c r="GRD9" s="197"/>
      <c r="GRE9" s="30"/>
      <c r="GRF9" s="368"/>
      <c r="GRG9" s="30"/>
      <c r="GRH9" s="368"/>
      <c r="GRI9" s="30"/>
      <c r="GRJ9" s="370"/>
      <c r="GRK9" s="30"/>
      <c r="GRL9" s="368"/>
      <c r="GRM9" s="476"/>
      <c r="GRN9" s="30"/>
      <c r="GRO9" s="368"/>
      <c r="GRP9" s="476"/>
      <c r="GRQ9" s="21"/>
      <c r="GRR9" s="21"/>
      <c r="GRS9" s="153"/>
      <c r="GRT9" s="197"/>
      <c r="GRU9" s="30"/>
      <c r="GRV9" s="368"/>
      <c r="GRW9" s="30"/>
      <c r="GRX9" s="368"/>
      <c r="GRY9" s="30"/>
      <c r="GRZ9" s="370"/>
      <c r="GSA9" s="30"/>
      <c r="GSB9" s="368"/>
      <c r="GSC9" s="476"/>
      <c r="GSD9" s="30"/>
      <c r="GSE9" s="368"/>
      <c r="GSF9" s="476"/>
      <c r="GSG9" s="21"/>
      <c r="GSH9" s="21"/>
      <c r="GSI9" s="153"/>
      <c r="GSJ9" s="197"/>
      <c r="GSK9" s="30"/>
      <c r="GSL9" s="368"/>
      <c r="GSM9" s="30"/>
      <c r="GSN9" s="368"/>
      <c r="GSO9" s="30"/>
      <c r="GSP9" s="370"/>
      <c r="GSQ9" s="30"/>
      <c r="GSR9" s="368"/>
      <c r="GSS9" s="476"/>
      <c r="GST9" s="30"/>
      <c r="GSU9" s="368"/>
      <c r="GSV9" s="476"/>
      <c r="GSW9" s="21"/>
      <c r="GSX9" s="21"/>
      <c r="GSY9" s="153"/>
      <c r="GSZ9" s="197"/>
      <c r="GTA9" s="30"/>
      <c r="GTB9" s="368"/>
      <c r="GTC9" s="30"/>
      <c r="GTD9" s="368"/>
      <c r="GTE9" s="30"/>
      <c r="GTF9" s="370"/>
      <c r="GTG9" s="30"/>
      <c r="GTH9" s="368"/>
      <c r="GTI9" s="476"/>
      <c r="GTJ9" s="30"/>
      <c r="GTK9" s="368"/>
      <c r="GTL9" s="476"/>
      <c r="GTM9" s="21"/>
      <c r="GTN9" s="21"/>
      <c r="GTO9" s="153"/>
      <c r="GTP9" s="197"/>
      <c r="GTQ9" s="30"/>
      <c r="GTR9" s="368"/>
      <c r="GTS9" s="30"/>
      <c r="GTT9" s="368"/>
      <c r="GTU9" s="30"/>
      <c r="GTV9" s="370"/>
      <c r="GTW9" s="30"/>
      <c r="GTX9" s="368"/>
      <c r="GTY9" s="476"/>
      <c r="GTZ9" s="30"/>
      <c r="GUA9" s="368"/>
      <c r="GUB9" s="476"/>
      <c r="GUC9" s="21"/>
      <c r="GUD9" s="21"/>
      <c r="GUE9" s="153"/>
      <c r="GUF9" s="197"/>
      <c r="GUG9" s="30"/>
      <c r="GUH9" s="368"/>
      <c r="GUI9" s="30"/>
      <c r="GUJ9" s="368"/>
      <c r="GUK9" s="30"/>
      <c r="GUL9" s="370"/>
      <c r="GUM9" s="30"/>
      <c r="GUN9" s="368"/>
      <c r="GUO9" s="476"/>
      <c r="GUP9" s="30"/>
      <c r="GUQ9" s="368"/>
      <c r="GUR9" s="476"/>
      <c r="GUS9" s="21"/>
      <c r="GUT9" s="21"/>
      <c r="GUU9" s="153"/>
      <c r="GUV9" s="197"/>
      <c r="GUW9" s="30"/>
      <c r="GUX9" s="368"/>
      <c r="GUY9" s="30"/>
      <c r="GUZ9" s="368"/>
      <c r="GVA9" s="30"/>
      <c r="GVB9" s="370"/>
      <c r="GVC9" s="30"/>
      <c r="GVD9" s="368"/>
      <c r="GVE9" s="476"/>
      <c r="GVF9" s="30"/>
      <c r="GVG9" s="368"/>
      <c r="GVH9" s="476"/>
      <c r="GVI9" s="21"/>
      <c r="GVJ9" s="21"/>
      <c r="GVK9" s="153"/>
      <c r="GVL9" s="197"/>
      <c r="GVM9" s="30"/>
      <c r="GVN9" s="368"/>
      <c r="GVO9" s="30"/>
      <c r="GVP9" s="368"/>
      <c r="GVQ9" s="30"/>
      <c r="GVR9" s="370"/>
      <c r="GVS9" s="30"/>
      <c r="GVT9" s="368"/>
      <c r="GVU9" s="476"/>
      <c r="GVV9" s="30"/>
      <c r="GVW9" s="368"/>
      <c r="GVX9" s="476"/>
      <c r="GVY9" s="21"/>
      <c r="GVZ9" s="21"/>
      <c r="GWA9" s="153"/>
      <c r="GWB9" s="197"/>
      <c r="GWC9" s="30"/>
      <c r="GWD9" s="368"/>
      <c r="GWE9" s="30"/>
      <c r="GWF9" s="368"/>
      <c r="GWG9" s="30"/>
      <c r="GWH9" s="370"/>
      <c r="GWI9" s="30"/>
      <c r="GWJ9" s="368"/>
      <c r="GWK9" s="476"/>
      <c r="GWL9" s="30"/>
      <c r="GWM9" s="368"/>
      <c r="GWN9" s="476"/>
      <c r="GWO9" s="21"/>
      <c r="GWP9" s="21"/>
      <c r="GWQ9" s="153"/>
      <c r="GWR9" s="197"/>
      <c r="GWS9" s="30"/>
      <c r="GWT9" s="368"/>
      <c r="GWU9" s="30"/>
      <c r="GWV9" s="368"/>
      <c r="GWW9" s="30"/>
      <c r="GWX9" s="370"/>
      <c r="GWY9" s="30"/>
      <c r="GWZ9" s="368"/>
      <c r="GXA9" s="476"/>
      <c r="GXB9" s="30"/>
      <c r="GXC9" s="368"/>
      <c r="GXD9" s="476"/>
      <c r="GXE9" s="21"/>
      <c r="GXF9" s="21"/>
      <c r="GXG9" s="153"/>
      <c r="GXH9" s="197"/>
      <c r="GXI9" s="30"/>
      <c r="GXJ9" s="368"/>
      <c r="GXK9" s="30"/>
      <c r="GXL9" s="368"/>
      <c r="GXM9" s="30"/>
      <c r="GXN9" s="370"/>
      <c r="GXO9" s="30"/>
      <c r="GXP9" s="368"/>
      <c r="GXQ9" s="476"/>
      <c r="GXR9" s="30"/>
      <c r="GXS9" s="368"/>
      <c r="GXT9" s="476"/>
      <c r="GXU9" s="21"/>
      <c r="GXV9" s="21"/>
      <c r="GXW9" s="153"/>
      <c r="GXX9" s="197"/>
      <c r="GXY9" s="30"/>
      <c r="GXZ9" s="368"/>
      <c r="GYA9" s="30"/>
      <c r="GYB9" s="368"/>
      <c r="GYC9" s="30"/>
      <c r="GYD9" s="370"/>
      <c r="GYE9" s="30"/>
      <c r="GYF9" s="368"/>
      <c r="GYG9" s="476"/>
      <c r="GYH9" s="30"/>
      <c r="GYI9" s="368"/>
      <c r="GYJ9" s="476"/>
      <c r="GYK9" s="21"/>
      <c r="GYL9" s="21"/>
      <c r="GYM9" s="153"/>
      <c r="GYN9" s="197"/>
      <c r="GYO9" s="30"/>
      <c r="GYP9" s="368"/>
      <c r="GYQ9" s="30"/>
      <c r="GYR9" s="368"/>
      <c r="GYS9" s="30"/>
      <c r="GYT9" s="370"/>
      <c r="GYU9" s="30"/>
      <c r="GYV9" s="368"/>
      <c r="GYW9" s="476"/>
      <c r="GYX9" s="30"/>
      <c r="GYY9" s="368"/>
      <c r="GYZ9" s="476"/>
      <c r="GZA9" s="21"/>
      <c r="GZB9" s="21"/>
      <c r="GZC9" s="153"/>
      <c r="GZD9" s="197"/>
      <c r="GZE9" s="30"/>
      <c r="GZF9" s="368"/>
      <c r="GZG9" s="30"/>
      <c r="GZH9" s="368"/>
      <c r="GZI9" s="30"/>
      <c r="GZJ9" s="370"/>
      <c r="GZK9" s="30"/>
      <c r="GZL9" s="368"/>
      <c r="GZM9" s="476"/>
      <c r="GZN9" s="30"/>
      <c r="GZO9" s="368"/>
      <c r="GZP9" s="476"/>
      <c r="GZQ9" s="21"/>
      <c r="GZR9" s="21"/>
      <c r="GZS9" s="153"/>
      <c r="GZT9" s="197"/>
      <c r="GZU9" s="30"/>
      <c r="GZV9" s="368"/>
      <c r="GZW9" s="30"/>
      <c r="GZX9" s="368"/>
      <c r="GZY9" s="30"/>
      <c r="GZZ9" s="370"/>
      <c r="HAA9" s="30"/>
      <c r="HAB9" s="368"/>
      <c r="HAC9" s="476"/>
      <c r="HAD9" s="30"/>
      <c r="HAE9" s="368"/>
      <c r="HAF9" s="476"/>
      <c r="HAG9" s="21"/>
      <c r="HAH9" s="21"/>
      <c r="HAI9" s="153"/>
      <c r="HAJ9" s="197"/>
      <c r="HAK9" s="30"/>
      <c r="HAL9" s="368"/>
      <c r="HAM9" s="30"/>
      <c r="HAN9" s="368"/>
      <c r="HAO9" s="30"/>
      <c r="HAP9" s="370"/>
      <c r="HAQ9" s="30"/>
      <c r="HAR9" s="368"/>
      <c r="HAS9" s="476"/>
      <c r="HAT9" s="30"/>
      <c r="HAU9" s="368"/>
      <c r="HAV9" s="476"/>
      <c r="HAW9" s="21"/>
      <c r="HAX9" s="21"/>
      <c r="HAY9" s="153"/>
      <c r="HAZ9" s="197"/>
      <c r="HBA9" s="30"/>
      <c r="HBB9" s="368"/>
      <c r="HBC9" s="30"/>
      <c r="HBD9" s="368"/>
      <c r="HBE9" s="30"/>
      <c r="HBF9" s="370"/>
      <c r="HBG9" s="30"/>
      <c r="HBH9" s="368"/>
      <c r="HBI9" s="476"/>
      <c r="HBJ9" s="30"/>
      <c r="HBK9" s="368"/>
      <c r="HBL9" s="476"/>
      <c r="HBM9" s="21"/>
      <c r="HBN9" s="21"/>
      <c r="HBO9" s="153"/>
      <c r="HBP9" s="197"/>
      <c r="HBQ9" s="30"/>
      <c r="HBR9" s="368"/>
      <c r="HBS9" s="30"/>
      <c r="HBT9" s="368"/>
      <c r="HBU9" s="30"/>
      <c r="HBV9" s="370"/>
      <c r="HBW9" s="30"/>
      <c r="HBX9" s="368"/>
      <c r="HBY9" s="476"/>
      <c r="HBZ9" s="30"/>
      <c r="HCA9" s="368"/>
      <c r="HCB9" s="476"/>
      <c r="HCC9" s="21"/>
      <c r="HCD9" s="21"/>
      <c r="HCE9" s="153"/>
      <c r="HCF9" s="197"/>
      <c r="HCG9" s="30"/>
      <c r="HCH9" s="368"/>
      <c r="HCI9" s="30"/>
      <c r="HCJ9" s="368"/>
      <c r="HCK9" s="30"/>
      <c r="HCL9" s="370"/>
      <c r="HCM9" s="30"/>
      <c r="HCN9" s="368"/>
      <c r="HCO9" s="476"/>
      <c r="HCP9" s="30"/>
      <c r="HCQ9" s="368"/>
      <c r="HCR9" s="476"/>
      <c r="HCS9" s="21"/>
      <c r="HCT9" s="21"/>
      <c r="HCU9" s="153"/>
      <c r="HCV9" s="197"/>
      <c r="HCW9" s="30"/>
      <c r="HCX9" s="368"/>
      <c r="HCY9" s="30"/>
      <c r="HCZ9" s="368"/>
      <c r="HDA9" s="30"/>
      <c r="HDB9" s="370"/>
      <c r="HDC9" s="30"/>
      <c r="HDD9" s="368"/>
      <c r="HDE9" s="476"/>
      <c r="HDF9" s="30"/>
      <c r="HDG9" s="368"/>
      <c r="HDH9" s="476"/>
      <c r="HDI9" s="21"/>
      <c r="HDJ9" s="21"/>
      <c r="HDK9" s="153"/>
      <c r="HDL9" s="197"/>
      <c r="HDM9" s="30"/>
      <c r="HDN9" s="368"/>
      <c r="HDO9" s="30"/>
      <c r="HDP9" s="368"/>
      <c r="HDQ9" s="30"/>
      <c r="HDR9" s="370"/>
      <c r="HDS9" s="30"/>
      <c r="HDT9" s="368"/>
      <c r="HDU9" s="476"/>
      <c r="HDV9" s="30"/>
      <c r="HDW9" s="368"/>
      <c r="HDX9" s="476"/>
      <c r="HDY9" s="21"/>
      <c r="HDZ9" s="21"/>
      <c r="HEA9" s="153"/>
      <c r="HEB9" s="197"/>
      <c r="HEC9" s="30"/>
      <c r="HED9" s="368"/>
      <c r="HEE9" s="30"/>
      <c r="HEF9" s="368"/>
      <c r="HEG9" s="30"/>
      <c r="HEH9" s="370"/>
      <c r="HEI9" s="30"/>
      <c r="HEJ9" s="368"/>
      <c r="HEK9" s="476"/>
      <c r="HEL9" s="30"/>
      <c r="HEM9" s="368"/>
      <c r="HEN9" s="476"/>
      <c r="HEO9" s="21"/>
      <c r="HEP9" s="21"/>
      <c r="HEQ9" s="153"/>
      <c r="HER9" s="197"/>
      <c r="HES9" s="30"/>
      <c r="HET9" s="368"/>
      <c r="HEU9" s="30"/>
      <c r="HEV9" s="368"/>
      <c r="HEW9" s="30"/>
      <c r="HEX9" s="370"/>
      <c r="HEY9" s="30"/>
      <c r="HEZ9" s="368"/>
      <c r="HFA9" s="476"/>
      <c r="HFB9" s="30"/>
      <c r="HFC9" s="368"/>
      <c r="HFD9" s="476"/>
      <c r="HFE9" s="21"/>
      <c r="HFF9" s="21"/>
      <c r="HFG9" s="153"/>
      <c r="HFH9" s="197"/>
      <c r="HFI9" s="30"/>
      <c r="HFJ9" s="368"/>
      <c r="HFK9" s="30"/>
      <c r="HFL9" s="368"/>
      <c r="HFM9" s="30"/>
      <c r="HFN9" s="370"/>
      <c r="HFO9" s="30"/>
      <c r="HFP9" s="368"/>
      <c r="HFQ9" s="476"/>
      <c r="HFR9" s="30"/>
      <c r="HFS9" s="368"/>
      <c r="HFT9" s="476"/>
      <c r="HFU9" s="21"/>
      <c r="HFV9" s="21"/>
      <c r="HFW9" s="153"/>
      <c r="HFX9" s="197"/>
      <c r="HFY9" s="30"/>
      <c r="HFZ9" s="368"/>
      <c r="HGA9" s="30"/>
      <c r="HGB9" s="368"/>
      <c r="HGC9" s="30"/>
      <c r="HGD9" s="370"/>
      <c r="HGE9" s="30"/>
      <c r="HGF9" s="368"/>
      <c r="HGG9" s="476"/>
      <c r="HGH9" s="30"/>
      <c r="HGI9" s="368"/>
      <c r="HGJ9" s="476"/>
      <c r="HGK9" s="21"/>
      <c r="HGL9" s="21"/>
      <c r="HGM9" s="153"/>
      <c r="HGN9" s="197"/>
      <c r="HGO9" s="30"/>
      <c r="HGP9" s="368"/>
      <c r="HGQ9" s="30"/>
      <c r="HGR9" s="368"/>
      <c r="HGS9" s="30"/>
      <c r="HGT9" s="370"/>
      <c r="HGU9" s="30"/>
      <c r="HGV9" s="368"/>
      <c r="HGW9" s="476"/>
      <c r="HGX9" s="30"/>
      <c r="HGY9" s="368"/>
      <c r="HGZ9" s="476"/>
      <c r="HHA9" s="21"/>
      <c r="HHB9" s="21"/>
      <c r="HHC9" s="153"/>
      <c r="HHD9" s="197"/>
      <c r="HHE9" s="30"/>
      <c r="HHF9" s="368"/>
      <c r="HHG9" s="30"/>
      <c r="HHH9" s="368"/>
      <c r="HHI9" s="30"/>
      <c r="HHJ9" s="370"/>
      <c r="HHK9" s="30"/>
      <c r="HHL9" s="368"/>
      <c r="HHM9" s="476"/>
      <c r="HHN9" s="30"/>
      <c r="HHO9" s="368"/>
      <c r="HHP9" s="476"/>
      <c r="HHQ9" s="21"/>
      <c r="HHR9" s="21"/>
      <c r="HHS9" s="153"/>
      <c r="HHT9" s="197"/>
      <c r="HHU9" s="30"/>
      <c r="HHV9" s="368"/>
      <c r="HHW9" s="30"/>
      <c r="HHX9" s="368"/>
      <c r="HHY9" s="30"/>
      <c r="HHZ9" s="370"/>
      <c r="HIA9" s="30"/>
      <c r="HIB9" s="368"/>
      <c r="HIC9" s="476"/>
      <c r="HID9" s="30"/>
      <c r="HIE9" s="368"/>
      <c r="HIF9" s="476"/>
      <c r="HIG9" s="21"/>
      <c r="HIH9" s="21"/>
      <c r="HII9" s="153"/>
      <c r="HIJ9" s="197"/>
      <c r="HIK9" s="30"/>
      <c r="HIL9" s="368"/>
      <c r="HIM9" s="30"/>
      <c r="HIN9" s="368"/>
      <c r="HIO9" s="30"/>
      <c r="HIP9" s="370"/>
      <c r="HIQ9" s="30"/>
      <c r="HIR9" s="368"/>
      <c r="HIS9" s="476"/>
      <c r="HIT9" s="30"/>
      <c r="HIU9" s="368"/>
      <c r="HIV9" s="476"/>
      <c r="HIW9" s="21"/>
      <c r="HIX9" s="21"/>
      <c r="HIY9" s="153"/>
      <c r="HIZ9" s="197"/>
      <c r="HJA9" s="30"/>
      <c r="HJB9" s="368"/>
      <c r="HJC9" s="30"/>
      <c r="HJD9" s="368"/>
      <c r="HJE9" s="30"/>
      <c r="HJF9" s="370"/>
      <c r="HJG9" s="30"/>
      <c r="HJH9" s="368"/>
      <c r="HJI9" s="476"/>
      <c r="HJJ9" s="30"/>
      <c r="HJK9" s="368"/>
      <c r="HJL9" s="476"/>
      <c r="HJM9" s="21"/>
      <c r="HJN9" s="21"/>
      <c r="HJO9" s="153"/>
      <c r="HJP9" s="197"/>
      <c r="HJQ9" s="30"/>
      <c r="HJR9" s="368"/>
      <c r="HJS9" s="30"/>
      <c r="HJT9" s="368"/>
      <c r="HJU9" s="30"/>
      <c r="HJV9" s="370"/>
      <c r="HJW9" s="30"/>
      <c r="HJX9" s="368"/>
      <c r="HJY9" s="476"/>
      <c r="HJZ9" s="30"/>
      <c r="HKA9" s="368"/>
      <c r="HKB9" s="476"/>
      <c r="HKC9" s="21"/>
      <c r="HKD9" s="21"/>
      <c r="HKE9" s="153"/>
      <c r="HKF9" s="197"/>
      <c r="HKG9" s="30"/>
      <c r="HKH9" s="368"/>
      <c r="HKI9" s="30"/>
      <c r="HKJ9" s="368"/>
      <c r="HKK9" s="30"/>
      <c r="HKL9" s="370"/>
      <c r="HKM9" s="30"/>
      <c r="HKN9" s="368"/>
      <c r="HKO9" s="476"/>
      <c r="HKP9" s="30"/>
      <c r="HKQ9" s="368"/>
      <c r="HKR9" s="476"/>
      <c r="HKS9" s="21"/>
      <c r="HKT9" s="21"/>
      <c r="HKU9" s="153"/>
      <c r="HKV9" s="197"/>
      <c r="HKW9" s="30"/>
      <c r="HKX9" s="368"/>
      <c r="HKY9" s="30"/>
      <c r="HKZ9" s="368"/>
      <c r="HLA9" s="30"/>
      <c r="HLB9" s="370"/>
      <c r="HLC9" s="30"/>
      <c r="HLD9" s="368"/>
      <c r="HLE9" s="476"/>
      <c r="HLF9" s="30"/>
      <c r="HLG9" s="368"/>
      <c r="HLH9" s="476"/>
      <c r="HLI9" s="21"/>
      <c r="HLJ9" s="21"/>
      <c r="HLK9" s="153"/>
      <c r="HLL9" s="197"/>
      <c r="HLM9" s="30"/>
      <c r="HLN9" s="368"/>
      <c r="HLO9" s="30"/>
      <c r="HLP9" s="368"/>
      <c r="HLQ9" s="30"/>
      <c r="HLR9" s="370"/>
      <c r="HLS9" s="30"/>
      <c r="HLT9" s="368"/>
      <c r="HLU9" s="476"/>
      <c r="HLV9" s="30"/>
      <c r="HLW9" s="368"/>
      <c r="HLX9" s="476"/>
      <c r="HLY9" s="21"/>
      <c r="HLZ9" s="21"/>
      <c r="HMA9" s="153"/>
      <c r="HMB9" s="197"/>
      <c r="HMC9" s="30"/>
      <c r="HMD9" s="368"/>
      <c r="HME9" s="30"/>
      <c r="HMF9" s="368"/>
      <c r="HMG9" s="30"/>
      <c r="HMH9" s="370"/>
      <c r="HMI9" s="30"/>
      <c r="HMJ9" s="368"/>
      <c r="HMK9" s="476"/>
      <c r="HML9" s="30"/>
      <c r="HMM9" s="368"/>
      <c r="HMN9" s="476"/>
      <c r="HMO9" s="21"/>
      <c r="HMP9" s="21"/>
      <c r="HMQ9" s="153"/>
      <c r="HMR9" s="197"/>
      <c r="HMS9" s="30"/>
      <c r="HMT9" s="368"/>
      <c r="HMU9" s="30"/>
      <c r="HMV9" s="368"/>
      <c r="HMW9" s="30"/>
      <c r="HMX9" s="370"/>
      <c r="HMY9" s="30"/>
      <c r="HMZ9" s="368"/>
      <c r="HNA9" s="476"/>
      <c r="HNB9" s="30"/>
      <c r="HNC9" s="368"/>
      <c r="HND9" s="476"/>
      <c r="HNE9" s="21"/>
      <c r="HNF9" s="21"/>
      <c r="HNG9" s="153"/>
      <c r="HNH9" s="197"/>
      <c r="HNI9" s="30"/>
      <c r="HNJ9" s="368"/>
      <c r="HNK9" s="30"/>
      <c r="HNL9" s="368"/>
      <c r="HNM9" s="30"/>
      <c r="HNN9" s="370"/>
      <c r="HNO9" s="30"/>
      <c r="HNP9" s="368"/>
      <c r="HNQ9" s="476"/>
      <c r="HNR9" s="30"/>
      <c r="HNS9" s="368"/>
      <c r="HNT9" s="476"/>
      <c r="HNU9" s="21"/>
      <c r="HNV9" s="21"/>
      <c r="HNW9" s="153"/>
      <c r="HNX9" s="197"/>
      <c r="HNY9" s="30"/>
      <c r="HNZ9" s="368"/>
      <c r="HOA9" s="30"/>
      <c r="HOB9" s="368"/>
      <c r="HOC9" s="30"/>
      <c r="HOD9" s="370"/>
      <c r="HOE9" s="30"/>
      <c r="HOF9" s="368"/>
      <c r="HOG9" s="476"/>
      <c r="HOH9" s="30"/>
      <c r="HOI9" s="368"/>
      <c r="HOJ9" s="476"/>
      <c r="HOK9" s="21"/>
      <c r="HOL9" s="21"/>
      <c r="HOM9" s="153"/>
      <c r="HON9" s="197"/>
      <c r="HOO9" s="30"/>
      <c r="HOP9" s="368"/>
      <c r="HOQ9" s="30"/>
      <c r="HOR9" s="368"/>
      <c r="HOS9" s="30"/>
      <c r="HOT9" s="370"/>
      <c r="HOU9" s="30"/>
      <c r="HOV9" s="368"/>
      <c r="HOW9" s="476"/>
      <c r="HOX9" s="30"/>
      <c r="HOY9" s="368"/>
      <c r="HOZ9" s="476"/>
      <c r="HPA9" s="21"/>
      <c r="HPB9" s="21"/>
      <c r="HPC9" s="153"/>
      <c r="HPD9" s="197"/>
      <c r="HPE9" s="30"/>
      <c r="HPF9" s="368"/>
      <c r="HPG9" s="30"/>
      <c r="HPH9" s="368"/>
      <c r="HPI9" s="30"/>
      <c r="HPJ9" s="370"/>
      <c r="HPK9" s="30"/>
      <c r="HPL9" s="368"/>
      <c r="HPM9" s="476"/>
      <c r="HPN9" s="30"/>
      <c r="HPO9" s="368"/>
      <c r="HPP9" s="476"/>
      <c r="HPQ9" s="21"/>
      <c r="HPR9" s="21"/>
      <c r="HPS9" s="153"/>
      <c r="HPT9" s="197"/>
      <c r="HPU9" s="30"/>
      <c r="HPV9" s="368"/>
      <c r="HPW9" s="30"/>
      <c r="HPX9" s="368"/>
      <c r="HPY9" s="30"/>
      <c r="HPZ9" s="370"/>
      <c r="HQA9" s="30"/>
      <c r="HQB9" s="368"/>
      <c r="HQC9" s="476"/>
      <c r="HQD9" s="30"/>
      <c r="HQE9" s="368"/>
      <c r="HQF9" s="476"/>
      <c r="HQG9" s="21"/>
      <c r="HQH9" s="21"/>
      <c r="HQI9" s="153"/>
      <c r="HQJ9" s="197"/>
      <c r="HQK9" s="30"/>
      <c r="HQL9" s="368"/>
      <c r="HQM9" s="30"/>
      <c r="HQN9" s="368"/>
      <c r="HQO9" s="30"/>
      <c r="HQP9" s="370"/>
      <c r="HQQ9" s="30"/>
      <c r="HQR9" s="368"/>
      <c r="HQS9" s="476"/>
      <c r="HQT9" s="30"/>
      <c r="HQU9" s="368"/>
      <c r="HQV9" s="476"/>
      <c r="HQW9" s="21"/>
      <c r="HQX9" s="21"/>
      <c r="HQY9" s="153"/>
      <c r="HQZ9" s="197"/>
      <c r="HRA9" s="30"/>
      <c r="HRB9" s="368"/>
      <c r="HRC9" s="30"/>
      <c r="HRD9" s="368"/>
      <c r="HRE9" s="30"/>
      <c r="HRF9" s="370"/>
      <c r="HRG9" s="30"/>
      <c r="HRH9" s="368"/>
      <c r="HRI9" s="476"/>
      <c r="HRJ9" s="30"/>
      <c r="HRK9" s="368"/>
      <c r="HRL9" s="476"/>
      <c r="HRM9" s="21"/>
      <c r="HRN9" s="21"/>
      <c r="HRO9" s="153"/>
      <c r="HRP9" s="197"/>
      <c r="HRQ9" s="30"/>
      <c r="HRR9" s="368"/>
      <c r="HRS9" s="30"/>
      <c r="HRT9" s="368"/>
      <c r="HRU9" s="30"/>
      <c r="HRV9" s="370"/>
      <c r="HRW9" s="30"/>
      <c r="HRX9" s="368"/>
      <c r="HRY9" s="476"/>
      <c r="HRZ9" s="30"/>
      <c r="HSA9" s="368"/>
      <c r="HSB9" s="476"/>
      <c r="HSC9" s="21"/>
      <c r="HSD9" s="21"/>
      <c r="HSE9" s="153"/>
      <c r="HSF9" s="197"/>
      <c r="HSG9" s="30"/>
      <c r="HSH9" s="368"/>
      <c r="HSI9" s="30"/>
      <c r="HSJ9" s="368"/>
      <c r="HSK9" s="30"/>
      <c r="HSL9" s="370"/>
      <c r="HSM9" s="30"/>
      <c r="HSN9" s="368"/>
      <c r="HSO9" s="476"/>
      <c r="HSP9" s="30"/>
      <c r="HSQ9" s="368"/>
      <c r="HSR9" s="476"/>
      <c r="HSS9" s="21"/>
      <c r="HST9" s="21"/>
      <c r="HSU9" s="153"/>
      <c r="HSV9" s="197"/>
      <c r="HSW9" s="30"/>
      <c r="HSX9" s="368"/>
      <c r="HSY9" s="30"/>
      <c r="HSZ9" s="368"/>
      <c r="HTA9" s="30"/>
      <c r="HTB9" s="370"/>
      <c r="HTC9" s="30"/>
      <c r="HTD9" s="368"/>
      <c r="HTE9" s="476"/>
      <c r="HTF9" s="30"/>
      <c r="HTG9" s="368"/>
      <c r="HTH9" s="476"/>
      <c r="HTI9" s="21"/>
      <c r="HTJ9" s="21"/>
      <c r="HTK9" s="153"/>
      <c r="HTL9" s="197"/>
      <c r="HTM9" s="30"/>
      <c r="HTN9" s="368"/>
      <c r="HTO9" s="30"/>
      <c r="HTP9" s="368"/>
      <c r="HTQ9" s="30"/>
      <c r="HTR9" s="370"/>
      <c r="HTS9" s="30"/>
      <c r="HTT9" s="368"/>
      <c r="HTU9" s="476"/>
      <c r="HTV9" s="30"/>
      <c r="HTW9" s="368"/>
      <c r="HTX9" s="476"/>
      <c r="HTY9" s="21"/>
      <c r="HTZ9" s="21"/>
      <c r="HUA9" s="153"/>
      <c r="HUB9" s="197"/>
      <c r="HUC9" s="30"/>
      <c r="HUD9" s="368"/>
      <c r="HUE9" s="30"/>
      <c r="HUF9" s="368"/>
      <c r="HUG9" s="30"/>
      <c r="HUH9" s="370"/>
      <c r="HUI9" s="30"/>
      <c r="HUJ9" s="368"/>
      <c r="HUK9" s="476"/>
      <c r="HUL9" s="30"/>
      <c r="HUM9" s="368"/>
      <c r="HUN9" s="476"/>
      <c r="HUO9" s="21"/>
      <c r="HUP9" s="21"/>
      <c r="HUQ9" s="153"/>
      <c r="HUR9" s="197"/>
      <c r="HUS9" s="30"/>
      <c r="HUT9" s="368"/>
      <c r="HUU9" s="30"/>
      <c r="HUV9" s="368"/>
      <c r="HUW9" s="30"/>
      <c r="HUX9" s="370"/>
      <c r="HUY9" s="30"/>
      <c r="HUZ9" s="368"/>
      <c r="HVA9" s="476"/>
      <c r="HVB9" s="30"/>
      <c r="HVC9" s="368"/>
      <c r="HVD9" s="476"/>
      <c r="HVE9" s="21"/>
      <c r="HVF9" s="21"/>
      <c r="HVG9" s="153"/>
      <c r="HVH9" s="197"/>
      <c r="HVI9" s="30"/>
      <c r="HVJ9" s="368"/>
      <c r="HVK9" s="30"/>
      <c r="HVL9" s="368"/>
      <c r="HVM9" s="30"/>
      <c r="HVN9" s="370"/>
      <c r="HVO9" s="30"/>
      <c r="HVP9" s="368"/>
      <c r="HVQ9" s="476"/>
      <c r="HVR9" s="30"/>
      <c r="HVS9" s="368"/>
      <c r="HVT9" s="476"/>
      <c r="HVU9" s="21"/>
      <c r="HVV9" s="21"/>
      <c r="HVW9" s="153"/>
      <c r="HVX9" s="197"/>
      <c r="HVY9" s="30"/>
      <c r="HVZ9" s="368"/>
      <c r="HWA9" s="30"/>
      <c r="HWB9" s="368"/>
      <c r="HWC9" s="30"/>
      <c r="HWD9" s="370"/>
      <c r="HWE9" s="30"/>
      <c r="HWF9" s="368"/>
      <c r="HWG9" s="476"/>
      <c r="HWH9" s="30"/>
      <c r="HWI9" s="368"/>
      <c r="HWJ9" s="476"/>
      <c r="HWK9" s="21"/>
      <c r="HWL9" s="21"/>
      <c r="HWM9" s="153"/>
      <c r="HWN9" s="197"/>
      <c r="HWO9" s="30"/>
      <c r="HWP9" s="368"/>
      <c r="HWQ9" s="30"/>
      <c r="HWR9" s="368"/>
      <c r="HWS9" s="30"/>
      <c r="HWT9" s="370"/>
      <c r="HWU9" s="30"/>
      <c r="HWV9" s="368"/>
      <c r="HWW9" s="476"/>
      <c r="HWX9" s="30"/>
      <c r="HWY9" s="368"/>
      <c r="HWZ9" s="476"/>
      <c r="HXA9" s="21"/>
      <c r="HXB9" s="21"/>
      <c r="HXC9" s="153"/>
      <c r="HXD9" s="197"/>
      <c r="HXE9" s="30"/>
      <c r="HXF9" s="368"/>
      <c r="HXG9" s="30"/>
      <c r="HXH9" s="368"/>
      <c r="HXI9" s="30"/>
      <c r="HXJ9" s="370"/>
      <c r="HXK9" s="30"/>
      <c r="HXL9" s="368"/>
      <c r="HXM9" s="476"/>
      <c r="HXN9" s="30"/>
      <c r="HXO9" s="368"/>
      <c r="HXP9" s="476"/>
      <c r="HXQ9" s="21"/>
      <c r="HXR9" s="21"/>
      <c r="HXS9" s="153"/>
      <c r="HXT9" s="197"/>
      <c r="HXU9" s="30"/>
      <c r="HXV9" s="368"/>
      <c r="HXW9" s="30"/>
      <c r="HXX9" s="368"/>
      <c r="HXY9" s="30"/>
      <c r="HXZ9" s="370"/>
      <c r="HYA9" s="30"/>
      <c r="HYB9" s="368"/>
      <c r="HYC9" s="476"/>
      <c r="HYD9" s="30"/>
      <c r="HYE9" s="368"/>
      <c r="HYF9" s="476"/>
      <c r="HYG9" s="21"/>
      <c r="HYH9" s="21"/>
      <c r="HYI9" s="153"/>
      <c r="HYJ9" s="197"/>
      <c r="HYK9" s="30"/>
      <c r="HYL9" s="368"/>
      <c r="HYM9" s="30"/>
      <c r="HYN9" s="368"/>
      <c r="HYO9" s="30"/>
      <c r="HYP9" s="370"/>
      <c r="HYQ9" s="30"/>
      <c r="HYR9" s="368"/>
      <c r="HYS9" s="476"/>
      <c r="HYT9" s="30"/>
      <c r="HYU9" s="368"/>
      <c r="HYV9" s="476"/>
      <c r="HYW9" s="21"/>
      <c r="HYX9" s="21"/>
      <c r="HYY9" s="153"/>
      <c r="HYZ9" s="197"/>
      <c r="HZA9" s="30"/>
      <c r="HZB9" s="368"/>
      <c r="HZC9" s="30"/>
      <c r="HZD9" s="368"/>
      <c r="HZE9" s="30"/>
      <c r="HZF9" s="370"/>
      <c r="HZG9" s="30"/>
      <c r="HZH9" s="368"/>
      <c r="HZI9" s="476"/>
      <c r="HZJ9" s="30"/>
      <c r="HZK9" s="368"/>
      <c r="HZL9" s="476"/>
      <c r="HZM9" s="21"/>
      <c r="HZN9" s="21"/>
      <c r="HZO9" s="153"/>
      <c r="HZP9" s="197"/>
      <c r="HZQ9" s="30"/>
      <c r="HZR9" s="368"/>
      <c r="HZS9" s="30"/>
      <c r="HZT9" s="368"/>
      <c r="HZU9" s="30"/>
      <c r="HZV9" s="370"/>
      <c r="HZW9" s="30"/>
      <c r="HZX9" s="368"/>
      <c r="HZY9" s="476"/>
      <c r="HZZ9" s="30"/>
      <c r="IAA9" s="368"/>
      <c r="IAB9" s="476"/>
      <c r="IAC9" s="21"/>
      <c r="IAD9" s="21"/>
      <c r="IAE9" s="153"/>
      <c r="IAF9" s="197"/>
      <c r="IAG9" s="30"/>
      <c r="IAH9" s="368"/>
      <c r="IAI9" s="30"/>
      <c r="IAJ9" s="368"/>
      <c r="IAK9" s="30"/>
      <c r="IAL9" s="370"/>
      <c r="IAM9" s="30"/>
      <c r="IAN9" s="368"/>
      <c r="IAO9" s="476"/>
      <c r="IAP9" s="30"/>
      <c r="IAQ9" s="368"/>
      <c r="IAR9" s="476"/>
      <c r="IAS9" s="21"/>
      <c r="IAT9" s="21"/>
      <c r="IAU9" s="153"/>
      <c r="IAV9" s="197"/>
      <c r="IAW9" s="30"/>
      <c r="IAX9" s="368"/>
      <c r="IAY9" s="30"/>
      <c r="IAZ9" s="368"/>
      <c r="IBA9" s="30"/>
      <c r="IBB9" s="370"/>
      <c r="IBC9" s="30"/>
      <c r="IBD9" s="368"/>
      <c r="IBE9" s="476"/>
      <c r="IBF9" s="30"/>
      <c r="IBG9" s="368"/>
      <c r="IBH9" s="476"/>
      <c r="IBI9" s="21"/>
      <c r="IBJ9" s="21"/>
      <c r="IBK9" s="153"/>
      <c r="IBL9" s="197"/>
      <c r="IBM9" s="30"/>
      <c r="IBN9" s="368"/>
      <c r="IBO9" s="30"/>
      <c r="IBP9" s="368"/>
      <c r="IBQ9" s="30"/>
      <c r="IBR9" s="370"/>
      <c r="IBS9" s="30"/>
      <c r="IBT9" s="368"/>
      <c r="IBU9" s="476"/>
      <c r="IBV9" s="30"/>
      <c r="IBW9" s="368"/>
      <c r="IBX9" s="476"/>
      <c r="IBY9" s="21"/>
      <c r="IBZ9" s="21"/>
      <c r="ICA9" s="153"/>
      <c r="ICB9" s="197"/>
      <c r="ICC9" s="30"/>
      <c r="ICD9" s="368"/>
      <c r="ICE9" s="30"/>
      <c r="ICF9" s="368"/>
      <c r="ICG9" s="30"/>
      <c r="ICH9" s="370"/>
      <c r="ICI9" s="30"/>
      <c r="ICJ9" s="368"/>
      <c r="ICK9" s="476"/>
      <c r="ICL9" s="30"/>
      <c r="ICM9" s="368"/>
      <c r="ICN9" s="476"/>
      <c r="ICO9" s="21"/>
      <c r="ICP9" s="21"/>
      <c r="ICQ9" s="153"/>
      <c r="ICR9" s="197"/>
      <c r="ICS9" s="30"/>
      <c r="ICT9" s="368"/>
      <c r="ICU9" s="30"/>
      <c r="ICV9" s="368"/>
      <c r="ICW9" s="30"/>
      <c r="ICX9" s="370"/>
      <c r="ICY9" s="30"/>
      <c r="ICZ9" s="368"/>
      <c r="IDA9" s="476"/>
      <c r="IDB9" s="30"/>
      <c r="IDC9" s="368"/>
      <c r="IDD9" s="476"/>
      <c r="IDE9" s="21"/>
      <c r="IDF9" s="21"/>
      <c r="IDG9" s="153"/>
      <c r="IDH9" s="197"/>
      <c r="IDI9" s="30"/>
      <c r="IDJ9" s="368"/>
      <c r="IDK9" s="30"/>
      <c r="IDL9" s="368"/>
      <c r="IDM9" s="30"/>
      <c r="IDN9" s="370"/>
      <c r="IDO9" s="30"/>
      <c r="IDP9" s="368"/>
      <c r="IDQ9" s="476"/>
      <c r="IDR9" s="30"/>
      <c r="IDS9" s="368"/>
      <c r="IDT9" s="476"/>
      <c r="IDU9" s="21"/>
      <c r="IDV9" s="21"/>
      <c r="IDW9" s="153"/>
      <c r="IDX9" s="197"/>
      <c r="IDY9" s="30"/>
      <c r="IDZ9" s="368"/>
      <c r="IEA9" s="30"/>
      <c r="IEB9" s="368"/>
      <c r="IEC9" s="30"/>
      <c r="IED9" s="370"/>
      <c r="IEE9" s="30"/>
      <c r="IEF9" s="368"/>
      <c r="IEG9" s="476"/>
      <c r="IEH9" s="30"/>
      <c r="IEI9" s="368"/>
      <c r="IEJ9" s="476"/>
      <c r="IEK9" s="21"/>
      <c r="IEL9" s="21"/>
      <c r="IEM9" s="153"/>
      <c r="IEN9" s="197"/>
      <c r="IEO9" s="30"/>
      <c r="IEP9" s="368"/>
      <c r="IEQ9" s="30"/>
      <c r="IER9" s="368"/>
      <c r="IES9" s="30"/>
      <c r="IET9" s="370"/>
      <c r="IEU9" s="30"/>
      <c r="IEV9" s="368"/>
      <c r="IEW9" s="476"/>
      <c r="IEX9" s="30"/>
      <c r="IEY9" s="368"/>
      <c r="IEZ9" s="476"/>
      <c r="IFA9" s="21"/>
      <c r="IFB9" s="21"/>
      <c r="IFC9" s="153"/>
      <c r="IFD9" s="197"/>
      <c r="IFE9" s="30"/>
      <c r="IFF9" s="368"/>
      <c r="IFG9" s="30"/>
      <c r="IFH9" s="368"/>
      <c r="IFI9" s="30"/>
      <c r="IFJ9" s="370"/>
      <c r="IFK9" s="30"/>
      <c r="IFL9" s="368"/>
      <c r="IFM9" s="476"/>
      <c r="IFN9" s="30"/>
      <c r="IFO9" s="368"/>
      <c r="IFP9" s="476"/>
      <c r="IFQ9" s="21"/>
      <c r="IFR9" s="21"/>
      <c r="IFS9" s="153"/>
      <c r="IFT9" s="197"/>
      <c r="IFU9" s="30"/>
      <c r="IFV9" s="368"/>
      <c r="IFW9" s="30"/>
      <c r="IFX9" s="368"/>
      <c r="IFY9" s="30"/>
      <c r="IFZ9" s="370"/>
      <c r="IGA9" s="30"/>
      <c r="IGB9" s="368"/>
      <c r="IGC9" s="476"/>
      <c r="IGD9" s="30"/>
      <c r="IGE9" s="368"/>
      <c r="IGF9" s="476"/>
      <c r="IGG9" s="21"/>
      <c r="IGH9" s="21"/>
      <c r="IGI9" s="153"/>
      <c r="IGJ9" s="197"/>
      <c r="IGK9" s="30"/>
      <c r="IGL9" s="368"/>
      <c r="IGM9" s="30"/>
      <c r="IGN9" s="368"/>
      <c r="IGO9" s="30"/>
      <c r="IGP9" s="370"/>
      <c r="IGQ9" s="30"/>
      <c r="IGR9" s="368"/>
      <c r="IGS9" s="476"/>
      <c r="IGT9" s="30"/>
      <c r="IGU9" s="368"/>
      <c r="IGV9" s="476"/>
      <c r="IGW9" s="21"/>
      <c r="IGX9" s="21"/>
      <c r="IGY9" s="153"/>
      <c r="IGZ9" s="197"/>
      <c r="IHA9" s="30"/>
      <c r="IHB9" s="368"/>
      <c r="IHC9" s="30"/>
      <c r="IHD9" s="368"/>
      <c r="IHE9" s="30"/>
      <c r="IHF9" s="370"/>
      <c r="IHG9" s="30"/>
      <c r="IHH9" s="368"/>
      <c r="IHI9" s="476"/>
      <c r="IHJ9" s="30"/>
      <c r="IHK9" s="368"/>
      <c r="IHL9" s="476"/>
      <c r="IHM9" s="21"/>
      <c r="IHN9" s="21"/>
      <c r="IHO9" s="153"/>
      <c r="IHP9" s="197"/>
      <c r="IHQ9" s="30"/>
      <c r="IHR9" s="368"/>
      <c r="IHS9" s="30"/>
      <c r="IHT9" s="368"/>
      <c r="IHU9" s="30"/>
      <c r="IHV9" s="370"/>
      <c r="IHW9" s="30"/>
      <c r="IHX9" s="368"/>
      <c r="IHY9" s="476"/>
      <c r="IHZ9" s="30"/>
      <c r="IIA9" s="368"/>
      <c r="IIB9" s="476"/>
      <c r="IIC9" s="21"/>
      <c r="IID9" s="21"/>
      <c r="IIE9" s="153"/>
      <c r="IIF9" s="197"/>
      <c r="IIG9" s="30"/>
      <c r="IIH9" s="368"/>
      <c r="III9" s="30"/>
      <c r="IIJ9" s="368"/>
      <c r="IIK9" s="30"/>
      <c r="IIL9" s="370"/>
      <c r="IIM9" s="30"/>
      <c r="IIN9" s="368"/>
      <c r="IIO9" s="476"/>
      <c r="IIP9" s="30"/>
      <c r="IIQ9" s="368"/>
      <c r="IIR9" s="476"/>
      <c r="IIS9" s="21"/>
      <c r="IIT9" s="21"/>
      <c r="IIU9" s="153"/>
      <c r="IIV9" s="197"/>
      <c r="IIW9" s="30"/>
      <c r="IIX9" s="368"/>
      <c r="IIY9" s="30"/>
      <c r="IIZ9" s="368"/>
      <c r="IJA9" s="30"/>
      <c r="IJB9" s="370"/>
      <c r="IJC9" s="30"/>
      <c r="IJD9" s="368"/>
      <c r="IJE9" s="476"/>
      <c r="IJF9" s="30"/>
      <c r="IJG9" s="368"/>
      <c r="IJH9" s="476"/>
      <c r="IJI9" s="21"/>
      <c r="IJJ9" s="21"/>
      <c r="IJK9" s="153"/>
      <c r="IJL9" s="197"/>
      <c r="IJM9" s="30"/>
      <c r="IJN9" s="368"/>
      <c r="IJO9" s="30"/>
      <c r="IJP9" s="368"/>
      <c r="IJQ9" s="30"/>
      <c r="IJR9" s="370"/>
      <c r="IJS9" s="30"/>
      <c r="IJT9" s="368"/>
      <c r="IJU9" s="476"/>
      <c r="IJV9" s="30"/>
      <c r="IJW9" s="368"/>
      <c r="IJX9" s="476"/>
      <c r="IJY9" s="21"/>
      <c r="IJZ9" s="21"/>
      <c r="IKA9" s="153"/>
      <c r="IKB9" s="197"/>
      <c r="IKC9" s="30"/>
      <c r="IKD9" s="368"/>
      <c r="IKE9" s="30"/>
      <c r="IKF9" s="368"/>
      <c r="IKG9" s="30"/>
      <c r="IKH9" s="370"/>
      <c r="IKI9" s="30"/>
      <c r="IKJ9" s="368"/>
      <c r="IKK9" s="476"/>
      <c r="IKL9" s="30"/>
      <c r="IKM9" s="368"/>
      <c r="IKN9" s="476"/>
      <c r="IKO9" s="21"/>
      <c r="IKP9" s="21"/>
      <c r="IKQ9" s="153"/>
      <c r="IKR9" s="197"/>
      <c r="IKS9" s="30"/>
      <c r="IKT9" s="368"/>
      <c r="IKU9" s="30"/>
      <c r="IKV9" s="368"/>
      <c r="IKW9" s="30"/>
      <c r="IKX9" s="370"/>
      <c r="IKY9" s="30"/>
      <c r="IKZ9" s="368"/>
      <c r="ILA9" s="476"/>
      <c r="ILB9" s="30"/>
      <c r="ILC9" s="368"/>
      <c r="ILD9" s="476"/>
      <c r="ILE9" s="21"/>
      <c r="ILF9" s="21"/>
      <c r="ILG9" s="153"/>
      <c r="ILH9" s="197"/>
      <c r="ILI9" s="30"/>
      <c r="ILJ9" s="368"/>
      <c r="ILK9" s="30"/>
      <c r="ILL9" s="368"/>
      <c r="ILM9" s="30"/>
      <c r="ILN9" s="370"/>
      <c r="ILO9" s="30"/>
      <c r="ILP9" s="368"/>
      <c r="ILQ9" s="476"/>
      <c r="ILR9" s="30"/>
      <c r="ILS9" s="368"/>
      <c r="ILT9" s="476"/>
      <c r="ILU9" s="21"/>
      <c r="ILV9" s="21"/>
      <c r="ILW9" s="153"/>
      <c r="ILX9" s="197"/>
      <c r="ILY9" s="30"/>
      <c r="ILZ9" s="368"/>
      <c r="IMA9" s="30"/>
      <c r="IMB9" s="368"/>
      <c r="IMC9" s="30"/>
      <c r="IMD9" s="370"/>
      <c r="IME9" s="30"/>
      <c r="IMF9" s="368"/>
      <c r="IMG9" s="476"/>
      <c r="IMH9" s="30"/>
      <c r="IMI9" s="368"/>
      <c r="IMJ9" s="476"/>
      <c r="IMK9" s="21"/>
      <c r="IML9" s="21"/>
      <c r="IMM9" s="153"/>
      <c r="IMN9" s="197"/>
      <c r="IMO9" s="30"/>
      <c r="IMP9" s="368"/>
      <c r="IMQ9" s="30"/>
      <c r="IMR9" s="368"/>
      <c r="IMS9" s="30"/>
      <c r="IMT9" s="370"/>
      <c r="IMU9" s="30"/>
      <c r="IMV9" s="368"/>
      <c r="IMW9" s="476"/>
      <c r="IMX9" s="30"/>
      <c r="IMY9" s="368"/>
      <c r="IMZ9" s="476"/>
      <c r="INA9" s="21"/>
      <c r="INB9" s="21"/>
      <c r="INC9" s="153"/>
      <c r="IND9" s="197"/>
      <c r="INE9" s="30"/>
      <c r="INF9" s="368"/>
      <c r="ING9" s="30"/>
      <c r="INH9" s="368"/>
      <c r="INI9" s="30"/>
      <c r="INJ9" s="370"/>
      <c r="INK9" s="30"/>
      <c r="INL9" s="368"/>
      <c r="INM9" s="476"/>
      <c r="INN9" s="30"/>
      <c r="INO9" s="368"/>
      <c r="INP9" s="476"/>
      <c r="INQ9" s="21"/>
      <c r="INR9" s="21"/>
      <c r="INS9" s="153"/>
      <c r="INT9" s="197"/>
      <c r="INU9" s="30"/>
      <c r="INV9" s="368"/>
      <c r="INW9" s="30"/>
      <c r="INX9" s="368"/>
      <c r="INY9" s="30"/>
      <c r="INZ9" s="370"/>
      <c r="IOA9" s="30"/>
      <c r="IOB9" s="368"/>
      <c r="IOC9" s="476"/>
      <c r="IOD9" s="30"/>
      <c r="IOE9" s="368"/>
      <c r="IOF9" s="476"/>
      <c r="IOG9" s="21"/>
      <c r="IOH9" s="21"/>
      <c r="IOI9" s="153"/>
      <c r="IOJ9" s="197"/>
      <c r="IOK9" s="30"/>
      <c r="IOL9" s="368"/>
      <c r="IOM9" s="30"/>
      <c r="ION9" s="368"/>
      <c r="IOO9" s="30"/>
      <c r="IOP9" s="370"/>
      <c r="IOQ9" s="30"/>
      <c r="IOR9" s="368"/>
      <c r="IOS9" s="476"/>
      <c r="IOT9" s="30"/>
      <c r="IOU9" s="368"/>
      <c r="IOV9" s="476"/>
      <c r="IOW9" s="21"/>
      <c r="IOX9" s="21"/>
      <c r="IOY9" s="153"/>
      <c r="IOZ9" s="197"/>
      <c r="IPA9" s="30"/>
      <c r="IPB9" s="368"/>
      <c r="IPC9" s="30"/>
      <c r="IPD9" s="368"/>
      <c r="IPE9" s="30"/>
      <c r="IPF9" s="370"/>
      <c r="IPG9" s="30"/>
      <c r="IPH9" s="368"/>
      <c r="IPI9" s="476"/>
      <c r="IPJ9" s="30"/>
      <c r="IPK9" s="368"/>
      <c r="IPL9" s="476"/>
      <c r="IPM9" s="21"/>
      <c r="IPN9" s="21"/>
      <c r="IPO9" s="153"/>
      <c r="IPP9" s="197"/>
      <c r="IPQ9" s="30"/>
      <c r="IPR9" s="368"/>
      <c r="IPS9" s="30"/>
      <c r="IPT9" s="368"/>
      <c r="IPU9" s="30"/>
      <c r="IPV9" s="370"/>
      <c r="IPW9" s="30"/>
      <c r="IPX9" s="368"/>
      <c r="IPY9" s="476"/>
      <c r="IPZ9" s="30"/>
      <c r="IQA9" s="368"/>
      <c r="IQB9" s="476"/>
      <c r="IQC9" s="21"/>
      <c r="IQD9" s="21"/>
      <c r="IQE9" s="153"/>
      <c r="IQF9" s="197"/>
      <c r="IQG9" s="30"/>
      <c r="IQH9" s="368"/>
      <c r="IQI9" s="30"/>
      <c r="IQJ9" s="368"/>
      <c r="IQK9" s="30"/>
      <c r="IQL9" s="370"/>
      <c r="IQM9" s="30"/>
      <c r="IQN9" s="368"/>
      <c r="IQO9" s="476"/>
      <c r="IQP9" s="30"/>
      <c r="IQQ9" s="368"/>
      <c r="IQR9" s="476"/>
      <c r="IQS9" s="21"/>
      <c r="IQT9" s="21"/>
      <c r="IQU9" s="153"/>
      <c r="IQV9" s="197"/>
      <c r="IQW9" s="30"/>
      <c r="IQX9" s="368"/>
      <c r="IQY9" s="30"/>
      <c r="IQZ9" s="368"/>
      <c r="IRA9" s="30"/>
      <c r="IRB9" s="370"/>
      <c r="IRC9" s="30"/>
      <c r="IRD9" s="368"/>
      <c r="IRE9" s="476"/>
      <c r="IRF9" s="30"/>
      <c r="IRG9" s="368"/>
      <c r="IRH9" s="476"/>
      <c r="IRI9" s="21"/>
      <c r="IRJ9" s="21"/>
      <c r="IRK9" s="153"/>
      <c r="IRL9" s="197"/>
      <c r="IRM9" s="30"/>
      <c r="IRN9" s="368"/>
      <c r="IRO9" s="30"/>
      <c r="IRP9" s="368"/>
      <c r="IRQ9" s="30"/>
      <c r="IRR9" s="370"/>
      <c r="IRS9" s="30"/>
      <c r="IRT9" s="368"/>
      <c r="IRU9" s="476"/>
      <c r="IRV9" s="30"/>
      <c r="IRW9" s="368"/>
      <c r="IRX9" s="476"/>
      <c r="IRY9" s="21"/>
      <c r="IRZ9" s="21"/>
      <c r="ISA9" s="153"/>
      <c r="ISB9" s="197"/>
      <c r="ISC9" s="30"/>
      <c r="ISD9" s="368"/>
      <c r="ISE9" s="30"/>
      <c r="ISF9" s="368"/>
      <c r="ISG9" s="30"/>
      <c r="ISH9" s="370"/>
      <c r="ISI9" s="30"/>
      <c r="ISJ9" s="368"/>
      <c r="ISK9" s="476"/>
      <c r="ISL9" s="30"/>
      <c r="ISM9" s="368"/>
      <c r="ISN9" s="476"/>
      <c r="ISO9" s="21"/>
      <c r="ISP9" s="21"/>
      <c r="ISQ9" s="153"/>
      <c r="ISR9" s="197"/>
      <c r="ISS9" s="30"/>
      <c r="IST9" s="368"/>
      <c r="ISU9" s="30"/>
      <c r="ISV9" s="368"/>
      <c r="ISW9" s="30"/>
      <c r="ISX9" s="370"/>
      <c r="ISY9" s="30"/>
      <c r="ISZ9" s="368"/>
      <c r="ITA9" s="476"/>
      <c r="ITB9" s="30"/>
      <c r="ITC9" s="368"/>
      <c r="ITD9" s="476"/>
      <c r="ITE9" s="21"/>
      <c r="ITF9" s="21"/>
      <c r="ITG9" s="153"/>
      <c r="ITH9" s="197"/>
      <c r="ITI9" s="30"/>
      <c r="ITJ9" s="368"/>
      <c r="ITK9" s="30"/>
      <c r="ITL9" s="368"/>
      <c r="ITM9" s="30"/>
      <c r="ITN9" s="370"/>
      <c r="ITO9" s="30"/>
      <c r="ITP9" s="368"/>
      <c r="ITQ9" s="476"/>
      <c r="ITR9" s="30"/>
      <c r="ITS9" s="368"/>
      <c r="ITT9" s="476"/>
      <c r="ITU9" s="21"/>
      <c r="ITV9" s="21"/>
      <c r="ITW9" s="153"/>
      <c r="ITX9" s="197"/>
      <c r="ITY9" s="30"/>
      <c r="ITZ9" s="368"/>
      <c r="IUA9" s="30"/>
      <c r="IUB9" s="368"/>
      <c r="IUC9" s="30"/>
      <c r="IUD9" s="370"/>
      <c r="IUE9" s="30"/>
      <c r="IUF9" s="368"/>
      <c r="IUG9" s="476"/>
      <c r="IUH9" s="30"/>
      <c r="IUI9" s="368"/>
      <c r="IUJ9" s="476"/>
      <c r="IUK9" s="21"/>
      <c r="IUL9" s="21"/>
      <c r="IUM9" s="153"/>
      <c r="IUN9" s="197"/>
      <c r="IUO9" s="30"/>
      <c r="IUP9" s="368"/>
      <c r="IUQ9" s="30"/>
      <c r="IUR9" s="368"/>
      <c r="IUS9" s="30"/>
      <c r="IUT9" s="370"/>
      <c r="IUU9" s="30"/>
      <c r="IUV9" s="368"/>
      <c r="IUW9" s="476"/>
      <c r="IUX9" s="30"/>
      <c r="IUY9" s="368"/>
      <c r="IUZ9" s="476"/>
      <c r="IVA9" s="21"/>
      <c r="IVB9" s="21"/>
      <c r="IVC9" s="153"/>
      <c r="IVD9" s="197"/>
      <c r="IVE9" s="30"/>
      <c r="IVF9" s="368"/>
      <c r="IVG9" s="30"/>
      <c r="IVH9" s="368"/>
      <c r="IVI9" s="30"/>
      <c r="IVJ9" s="370"/>
      <c r="IVK9" s="30"/>
      <c r="IVL9" s="368"/>
      <c r="IVM9" s="476"/>
      <c r="IVN9" s="30"/>
      <c r="IVO9" s="368"/>
      <c r="IVP9" s="476"/>
      <c r="IVQ9" s="21"/>
      <c r="IVR9" s="21"/>
      <c r="IVS9" s="153"/>
      <c r="IVT9" s="197"/>
      <c r="IVU9" s="30"/>
      <c r="IVV9" s="368"/>
      <c r="IVW9" s="30"/>
      <c r="IVX9" s="368"/>
      <c r="IVY9" s="30"/>
      <c r="IVZ9" s="370"/>
      <c r="IWA9" s="30"/>
      <c r="IWB9" s="368"/>
      <c r="IWC9" s="476"/>
      <c r="IWD9" s="30"/>
      <c r="IWE9" s="368"/>
      <c r="IWF9" s="476"/>
      <c r="IWG9" s="21"/>
      <c r="IWH9" s="21"/>
      <c r="IWI9" s="153"/>
      <c r="IWJ9" s="197"/>
      <c r="IWK9" s="30"/>
      <c r="IWL9" s="368"/>
      <c r="IWM9" s="30"/>
      <c r="IWN9" s="368"/>
      <c r="IWO9" s="30"/>
      <c r="IWP9" s="370"/>
      <c r="IWQ9" s="30"/>
      <c r="IWR9" s="368"/>
      <c r="IWS9" s="476"/>
      <c r="IWT9" s="30"/>
      <c r="IWU9" s="368"/>
      <c r="IWV9" s="476"/>
      <c r="IWW9" s="21"/>
      <c r="IWX9" s="21"/>
      <c r="IWY9" s="153"/>
      <c r="IWZ9" s="197"/>
      <c r="IXA9" s="30"/>
      <c r="IXB9" s="368"/>
      <c r="IXC9" s="30"/>
      <c r="IXD9" s="368"/>
      <c r="IXE9" s="30"/>
      <c r="IXF9" s="370"/>
      <c r="IXG9" s="30"/>
      <c r="IXH9" s="368"/>
      <c r="IXI9" s="476"/>
      <c r="IXJ9" s="30"/>
      <c r="IXK9" s="368"/>
      <c r="IXL9" s="476"/>
      <c r="IXM9" s="21"/>
      <c r="IXN9" s="21"/>
      <c r="IXO9" s="153"/>
      <c r="IXP9" s="197"/>
      <c r="IXQ9" s="30"/>
      <c r="IXR9" s="368"/>
      <c r="IXS9" s="30"/>
      <c r="IXT9" s="368"/>
      <c r="IXU9" s="30"/>
      <c r="IXV9" s="370"/>
      <c r="IXW9" s="30"/>
      <c r="IXX9" s="368"/>
      <c r="IXY9" s="476"/>
      <c r="IXZ9" s="30"/>
      <c r="IYA9" s="368"/>
      <c r="IYB9" s="476"/>
      <c r="IYC9" s="21"/>
      <c r="IYD9" s="21"/>
      <c r="IYE9" s="153"/>
      <c r="IYF9" s="197"/>
      <c r="IYG9" s="30"/>
      <c r="IYH9" s="368"/>
      <c r="IYI9" s="30"/>
      <c r="IYJ9" s="368"/>
      <c r="IYK9" s="30"/>
      <c r="IYL9" s="370"/>
      <c r="IYM9" s="30"/>
      <c r="IYN9" s="368"/>
      <c r="IYO9" s="476"/>
      <c r="IYP9" s="30"/>
      <c r="IYQ9" s="368"/>
      <c r="IYR9" s="476"/>
      <c r="IYS9" s="21"/>
      <c r="IYT9" s="21"/>
      <c r="IYU9" s="153"/>
      <c r="IYV9" s="197"/>
      <c r="IYW9" s="30"/>
      <c r="IYX9" s="368"/>
      <c r="IYY9" s="30"/>
      <c r="IYZ9" s="368"/>
      <c r="IZA9" s="30"/>
      <c r="IZB9" s="370"/>
      <c r="IZC9" s="30"/>
      <c r="IZD9" s="368"/>
      <c r="IZE9" s="476"/>
      <c r="IZF9" s="30"/>
      <c r="IZG9" s="368"/>
      <c r="IZH9" s="476"/>
      <c r="IZI9" s="21"/>
      <c r="IZJ9" s="21"/>
      <c r="IZK9" s="153"/>
      <c r="IZL9" s="197"/>
      <c r="IZM9" s="30"/>
      <c r="IZN9" s="368"/>
      <c r="IZO9" s="30"/>
      <c r="IZP9" s="368"/>
      <c r="IZQ9" s="30"/>
      <c r="IZR9" s="370"/>
      <c r="IZS9" s="30"/>
      <c r="IZT9" s="368"/>
      <c r="IZU9" s="476"/>
      <c r="IZV9" s="30"/>
      <c r="IZW9" s="368"/>
      <c r="IZX9" s="476"/>
      <c r="IZY9" s="21"/>
      <c r="IZZ9" s="21"/>
      <c r="JAA9" s="153"/>
      <c r="JAB9" s="197"/>
      <c r="JAC9" s="30"/>
      <c r="JAD9" s="368"/>
      <c r="JAE9" s="30"/>
      <c r="JAF9" s="368"/>
      <c r="JAG9" s="30"/>
      <c r="JAH9" s="370"/>
      <c r="JAI9" s="30"/>
      <c r="JAJ9" s="368"/>
      <c r="JAK9" s="476"/>
      <c r="JAL9" s="30"/>
      <c r="JAM9" s="368"/>
      <c r="JAN9" s="476"/>
      <c r="JAO9" s="21"/>
      <c r="JAP9" s="21"/>
      <c r="JAQ9" s="153"/>
      <c r="JAR9" s="197"/>
      <c r="JAS9" s="30"/>
      <c r="JAT9" s="368"/>
      <c r="JAU9" s="30"/>
      <c r="JAV9" s="368"/>
      <c r="JAW9" s="30"/>
      <c r="JAX9" s="370"/>
      <c r="JAY9" s="30"/>
      <c r="JAZ9" s="368"/>
      <c r="JBA9" s="476"/>
      <c r="JBB9" s="30"/>
      <c r="JBC9" s="368"/>
      <c r="JBD9" s="476"/>
      <c r="JBE9" s="21"/>
      <c r="JBF9" s="21"/>
      <c r="JBG9" s="153"/>
      <c r="JBH9" s="197"/>
      <c r="JBI9" s="30"/>
      <c r="JBJ9" s="368"/>
      <c r="JBK9" s="30"/>
      <c r="JBL9" s="368"/>
      <c r="JBM9" s="30"/>
      <c r="JBN9" s="370"/>
      <c r="JBO9" s="30"/>
      <c r="JBP9" s="368"/>
      <c r="JBQ9" s="476"/>
      <c r="JBR9" s="30"/>
      <c r="JBS9" s="368"/>
      <c r="JBT9" s="476"/>
      <c r="JBU9" s="21"/>
      <c r="JBV9" s="21"/>
      <c r="JBW9" s="153"/>
      <c r="JBX9" s="197"/>
      <c r="JBY9" s="30"/>
      <c r="JBZ9" s="368"/>
      <c r="JCA9" s="30"/>
      <c r="JCB9" s="368"/>
      <c r="JCC9" s="30"/>
      <c r="JCD9" s="370"/>
      <c r="JCE9" s="30"/>
      <c r="JCF9" s="368"/>
      <c r="JCG9" s="476"/>
      <c r="JCH9" s="30"/>
      <c r="JCI9" s="368"/>
      <c r="JCJ9" s="476"/>
      <c r="JCK9" s="21"/>
      <c r="JCL9" s="21"/>
      <c r="JCM9" s="153"/>
      <c r="JCN9" s="197"/>
      <c r="JCO9" s="30"/>
      <c r="JCP9" s="368"/>
      <c r="JCQ9" s="30"/>
      <c r="JCR9" s="368"/>
      <c r="JCS9" s="30"/>
      <c r="JCT9" s="370"/>
      <c r="JCU9" s="30"/>
      <c r="JCV9" s="368"/>
      <c r="JCW9" s="476"/>
      <c r="JCX9" s="30"/>
      <c r="JCY9" s="368"/>
      <c r="JCZ9" s="476"/>
      <c r="JDA9" s="21"/>
      <c r="JDB9" s="21"/>
      <c r="JDC9" s="153"/>
      <c r="JDD9" s="197"/>
      <c r="JDE9" s="30"/>
      <c r="JDF9" s="368"/>
      <c r="JDG9" s="30"/>
      <c r="JDH9" s="368"/>
      <c r="JDI9" s="30"/>
      <c r="JDJ9" s="370"/>
      <c r="JDK9" s="30"/>
      <c r="JDL9" s="368"/>
      <c r="JDM9" s="476"/>
      <c r="JDN9" s="30"/>
      <c r="JDO9" s="368"/>
      <c r="JDP9" s="476"/>
      <c r="JDQ9" s="21"/>
      <c r="JDR9" s="21"/>
      <c r="JDS9" s="153"/>
      <c r="JDT9" s="197"/>
      <c r="JDU9" s="30"/>
      <c r="JDV9" s="368"/>
      <c r="JDW9" s="30"/>
      <c r="JDX9" s="368"/>
      <c r="JDY9" s="30"/>
      <c r="JDZ9" s="370"/>
      <c r="JEA9" s="30"/>
      <c r="JEB9" s="368"/>
      <c r="JEC9" s="476"/>
      <c r="JED9" s="30"/>
      <c r="JEE9" s="368"/>
      <c r="JEF9" s="476"/>
      <c r="JEG9" s="21"/>
      <c r="JEH9" s="21"/>
      <c r="JEI9" s="153"/>
      <c r="JEJ9" s="197"/>
      <c r="JEK9" s="30"/>
      <c r="JEL9" s="368"/>
      <c r="JEM9" s="30"/>
      <c r="JEN9" s="368"/>
      <c r="JEO9" s="30"/>
      <c r="JEP9" s="370"/>
      <c r="JEQ9" s="30"/>
      <c r="JER9" s="368"/>
      <c r="JES9" s="476"/>
      <c r="JET9" s="30"/>
      <c r="JEU9" s="368"/>
      <c r="JEV9" s="476"/>
      <c r="JEW9" s="21"/>
      <c r="JEX9" s="21"/>
      <c r="JEY9" s="153"/>
      <c r="JEZ9" s="197"/>
      <c r="JFA9" s="30"/>
      <c r="JFB9" s="368"/>
      <c r="JFC9" s="30"/>
      <c r="JFD9" s="368"/>
      <c r="JFE9" s="30"/>
      <c r="JFF9" s="370"/>
      <c r="JFG9" s="30"/>
      <c r="JFH9" s="368"/>
      <c r="JFI9" s="476"/>
      <c r="JFJ9" s="30"/>
      <c r="JFK9" s="368"/>
      <c r="JFL9" s="476"/>
      <c r="JFM9" s="21"/>
      <c r="JFN9" s="21"/>
      <c r="JFO9" s="153"/>
      <c r="JFP9" s="197"/>
      <c r="JFQ9" s="30"/>
      <c r="JFR9" s="368"/>
      <c r="JFS9" s="30"/>
      <c r="JFT9" s="368"/>
      <c r="JFU9" s="30"/>
      <c r="JFV9" s="370"/>
      <c r="JFW9" s="30"/>
      <c r="JFX9" s="368"/>
      <c r="JFY9" s="476"/>
      <c r="JFZ9" s="30"/>
      <c r="JGA9" s="368"/>
      <c r="JGB9" s="476"/>
      <c r="JGC9" s="21"/>
      <c r="JGD9" s="21"/>
      <c r="JGE9" s="153"/>
      <c r="JGF9" s="197"/>
      <c r="JGG9" s="30"/>
      <c r="JGH9" s="368"/>
      <c r="JGI9" s="30"/>
      <c r="JGJ9" s="368"/>
      <c r="JGK9" s="30"/>
      <c r="JGL9" s="370"/>
      <c r="JGM9" s="30"/>
      <c r="JGN9" s="368"/>
      <c r="JGO9" s="476"/>
      <c r="JGP9" s="30"/>
      <c r="JGQ9" s="368"/>
      <c r="JGR9" s="476"/>
      <c r="JGS9" s="21"/>
      <c r="JGT9" s="21"/>
      <c r="JGU9" s="153"/>
      <c r="JGV9" s="197"/>
      <c r="JGW9" s="30"/>
      <c r="JGX9" s="368"/>
      <c r="JGY9" s="30"/>
      <c r="JGZ9" s="368"/>
      <c r="JHA9" s="30"/>
      <c r="JHB9" s="370"/>
      <c r="JHC9" s="30"/>
      <c r="JHD9" s="368"/>
      <c r="JHE9" s="476"/>
      <c r="JHF9" s="30"/>
      <c r="JHG9" s="368"/>
      <c r="JHH9" s="476"/>
      <c r="JHI9" s="21"/>
      <c r="JHJ9" s="21"/>
      <c r="JHK9" s="153"/>
      <c r="JHL9" s="197"/>
      <c r="JHM9" s="30"/>
      <c r="JHN9" s="368"/>
      <c r="JHO9" s="30"/>
      <c r="JHP9" s="368"/>
      <c r="JHQ9" s="30"/>
      <c r="JHR9" s="370"/>
      <c r="JHS9" s="30"/>
      <c r="JHT9" s="368"/>
      <c r="JHU9" s="476"/>
      <c r="JHV9" s="30"/>
      <c r="JHW9" s="368"/>
      <c r="JHX9" s="476"/>
      <c r="JHY9" s="21"/>
      <c r="JHZ9" s="21"/>
      <c r="JIA9" s="153"/>
      <c r="JIB9" s="197"/>
      <c r="JIC9" s="30"/>
      <c r="JID9" s="368"/>
      <c r="JIE9" s="30"/>
      <c r="JIF9" s="368"/>
      <c r="JIG9" s="30"/>
      <c r="JIH9" s="370"/>
      <c r="JII9" s="30"/>
      <c r="JIJ9" s="368"/>
      <c r="JIK9" s="476"/>
      <c r="JIL9" s="30"/>
      <c r="JIM9" s="368"/>
      <c r="JIN9" s="476"/>
      <c r="JIO9" s="21"/>
      <c r="JIP9" s="21"/>
      <c r="JIQ9" s="153"/>
      <c r="JIR9" s="197"/>
      <c r="JIS9" s="30"/>
      <c r="JIT9" s="368"/>
      <c r="JIU9" s="30"/>
      <c r="JIV9" s="368"/>
      <c r="JIW9" s="30"/>
      <c r="JIX9" s="370"/>
      <c r="JIY9" s="30"/>
      <c r="JIZ9" s="368"/>
      <c r="JJA9" s="476"/>
      <c r="JJB9" s="30"/>
      <c r="JJC9" s="368"/>
      <c r="JJD9" s="476"/>
      <c r="JJE9" s="21"/>
      <c r="JJF9" s="21"/>
      <c r="JJG9" s="153"/>
      <c r="JJH9" s="197"/>
      <c r="JJI9" s="30"/>
      <c r="JJJ9" s="368"/>
      <c r="JJK9" s="30"/>
      <c r="JJL9" s="368"/>
      <c r="JJM9" s="30"/>
      <c r="JJN9" s="370"/>
      <c r="JJO9" s="30"/>
      <c r="JJP9" s="368"/>
      <c r="JJQ9" s="476"/>
      <c r="JJR9" s="30"/>
      <c r="JJS9" s="368"/>
      <c r="JJT9" s="476"/>
      <c r="JJU9" s="21"/>
      <c r="JJV9" s="21"/>
      <c r="JJW9" s="153"/>
      <c r="JJX9" s="197"/>
      <c r="JJY9" s="30"/>
      <c r="JJZ9" s="368"/>
      <c r="JKA9" s="30"/>
      <c r="JKB9" s="368"/>
      <c r="JKC9" s="30"/>
      <c r="JKD9" s="370"/>
      <c r="JKE9" s="30"/>
      <c r="JKF9" s="368"/>
      <c r="JKG9" s="476"/>
      <c r="JKH9" s="30"/>
      <c r="JKI9" s="368"/>
      <c r="JKJ9" s="476"/>
      <c r="JKK9" s="21"/>
      <c r="JKL9" s="21"/>
      <c r="JKM9" s="153"/>
      <c r="JKN9" s="197"/>
      <c r="JKO9" s="30"/>
      <c r="JKP9" s="368"/>
      <c r="JKQ9" s="30"/>
      <c r="JKR9" s="368"/>
      <c r="JKS9" s="30"/>
      <c r="JKT9" s="370"/>
      <c r="JKU9" s="30"/>
      <c r="JKV9" s="368"/>
      <c r="JKW9" s="476"/>
      <c r="JKX9" s="30"/>
      <c r="JKY9" s="368"/>
      <c r="JKZ9" s="476"/>
      <c r="JLA9" s="21"/>
      <c r="JLB9" s="21"/>
      <c r="JLC9" s="153"/>
      <c r="JLD9" s="197"/>
      <c r="JLE9" s="30"/>
      <c r="JLF9" s="368"/>
      <c r="JLG9" s="30"/>
      <c r="JLH9" s="368"/>
      <c r="JLI9" s="30"/>
      <c r="JLJ9" s="370"/>
      <c r="JLK9" s="30"/>
      <c r="JLL9" s="368"/>
      <c r="JLM9" s="476"/>
      <c r="JLN9" s="30"/>
      <c r="JLO9" s="368"/>
      <c r="JLP9" s="476"/>
      <c r="JLQ9" s="21"/>
      <c r="JLR9" s="21"/>
      <c r="JLS9" s="153"/>
      <c r="JLT9" s="197"/>
      <c r="JLU9" s="30"/>
      <c r="JLV9" s="368"/>
      <c r="JLW9" s="30"/>
      <c r="JLX9" s="368"/>
      <c r="JLY9" s="30"/>
      <c r="JLZ9" s="370"/>
      <c r="JMA9" s="30"/>
      <c r="JMB9" s="368"/>
      <c r="JMC9" s="476"/>
      <c r="JMD9" s="30"/>
      <c r="JME9" s="368"/>
      <c r="JMF9" s="476"/>
      <c r="JMG9" s="21"/>
      <c r="JMH9" s="21"/>
      <c r="JMI9" s="153"/>
      <c r="JMJ9" s="197"/>
      <c r="JMK9" s="30"/>
      <c r="JML9" s="368"/>
      <c r="JMM9" s="30"/>
      <c r="JMN9" s="368"/>
      <c r="JMO9" s="30"/>
      <c r="JMP9" s="370"/>
      <c r="JMQ9" s="30"/>
      <c r="JMR9" s="368"/>
      <c r="JMS9" s="476"/>
      <c r="JMT9" s="30"/>
      <c r="JMU9" s="368"/>
      <c r="JMV9" s="476"/>
      <c r="JMW9" s="21"/>
      <c r="JMX9" s="21"/>
      <c r="JMY9" s="153"/>
      <c r="JMZ9" s="197"/>
      <c r="JNA9" s="30"/>
      <c r="JNB9" s="368"/>
      <c r="JNC9" s="30"/>
      <c r="JND9" s="368"/>
      <c r="JNE9" s="30"/>
      <c r="JNF9" s="370"/>
      <c r="JNG9" s="30"/>
      <c r="JNH9" s="368"/>
      <c r="JNI9" s="476"/>
      <c r="JNJ9" s="30"/>
      <c r="JNK9" s="368"/>
      <c r="JNL9" s="476"/>
      <c r="JNM9" s="21"/>
      <c r="JNN9" s="21"/>
      <c r="JNO9" s="153"/>
      <c r="JNP9" s="197"/>
      <c r="JNQ9" s="30"/>
      <c r="JNR9" s="368"/>
      <c r="JNS9" s="30"/>
      <c r="JNT9" s="368"/>
      <c r="JNU9" s="30"/>
      <c r="JNV9" s="370"/>
      <c r="JNW9" s="30"/>
      <c r="JNX9" s="368"/>
      <c r="JNY9" s="476"/>
      <c r="JNZ9" s="30"/>
      <c r="JOA9" s="368"/>
      <c r="JOB9" s="476"/>
      <c r="JOC9" s="21"/>
      <c r="JOD9" s="21"/>
      <c r="JOE9" s="153"/>
      <c r="JOF9" s="197"/>
      <c r="JOG9" s="30"/>
      <c r="JOH9" s="368"/>
      <c r="JOI9" s="30"/>
      <c r="JOJ9" s="368"/>
      <c r="JOK9" s="30"/>
      <c r="JOL9" s="370"/>
      <c r="JOM9" s="30"/>
      <c r="JON9" s="368"/>
      <c r="JOO9" s="476"/>
      <c r="JOP9" s="30"/>
      <c r="JOQ9" s="368"/>
      <c r="JOR9" s="476"/>
      <c r="JOS9" s="21"/>
      <c r="JOT9" s="21"/>
      <c r="JOU9" s="153"/>
      <c r="JOV9" s="197"/>
      <c r="JOW9" s="30"/>
      <c r="JOX9" s="368"/>
      <c r="JOY9" s="30"/>
      <c r="JOZ9" s="368"/>
      <c r="JPA9" s="30"/>
      <c r="JPB9" s="370"/>
      <c r="JPC9" s="30"/>
      <c r="JPD9" s="368"/>
      <c r="JPE9" s="476"/>
      <c r="JPF9" s="30"/>
      <c r="JPG9" s="368"/>
      <c r="JPH9" s="476"/>
      <c r="JPI9" s="21"/>
      <c r="JPJ9" s="21"/>
      <c r="JPK9" s="153"/>
      <c r="JPL9" s="197"/>
      <c r="JPM9" s="30"/>
      <c r="JPN9" s="368"/>
      <c r="JPO9" s="30"/>
      <c r="JPP9" s="368"/>
      <c r="JPQ9" s="30"/>
      <c r="JPR9" s="370"/>
      <c r="JPS9" s="30"/>
      <c r="JPT9" s="368"/>
      <c r="JPU9" s="476"/>
      <c r="JPV9" s="30"/>
      <c r="JPW9" s="368"/>
      <c r="JPX9" s="476"/>
      <c r="JPY9" s="21"/>
      <c r="JPZ9" s="21"/>
      <c r="JQA9" s="153"/>
      <c r="JQB9" s="197"/>
      <c r="JQC9" s="30"/>
      <c r="JQD9" s="368"/>
      <c r="JQE9" s="30"/>
      <c r="JQF9" s="368"/>
      <c r="JQG9" s="30"/>
      <c r="JQH9" s="370"/>
      <c r="JQI9" s="30"/>
      <c r="JQJ9" s="368"/>
      <c r="JQK9" s="476"/>
      <c r="JQL9" s="30"/>
      <c r="JQM9" s="368"/>
      <c r="JQN9" s="476"/>
      <c r="JQO9" s="21"/>
      <c r="JQP9" s="21"/>
      <c r="JQQ9" s="153"/>
      <c r="JQR9" s="197"/>
      <c r="JQS9" s="30"/>
      <c r="JQT9" s="368"/>
      <c r="JQU9" s="30"/>
      <c r="JQV9" s="368"/>
      <c r="JQW9" s="30"/>
      <c r="JQX9" s="370"/>
      <c r="JQY9" s="30"/>
      <c r="JQZ9" s="368"/>
      <c r="JRA9" s="476"/>
      <c r="JRB9" s="30"/>
      <c r="JRC9" s="368"/>
      <c r="JRD9" s="476"/>
      <c r="JRE9" s="21"/>
      <c r="JRF9" s="21"/>
      <c r="JRG9" s="153"/>
      <c r="JRH9" s="197"/>
      <c r="JRI9" s="30"/>
      <c r="JRJ9" s="368"/>
      <c r="JRK9" s="30"/>
      <c r="JRL9" s="368"/>
      <c r="JRM9" s="30"/>
      <c r="JRN9" s="370"/>
      <c r="JRO9" s="30"/>
      <c r="JRP9" s="368"/>
      <c r="JRQ9" s="476"/>
      <c r="JRR9" s="30"/>
      <c r="JRS9" s="368"/>
      <c r="JRT9" s="476"/>
      <c r="JRU9" s="21"/>
      <c r="JRV9" s="21"/>
      <c r="JRW9" s="153"/>
      <c r="JRX9" s="197"/>
      <c r="JRY9" s="30"/>
      <c r="JRZ9" s="368"/>
      <c r="JSA9" s="30"/>
      <c r="JSB9" s="368"/>
      <c r="JSC9" s="30"/>
      <c r="JSD9" s="370"/>
      <c r="JSE9" s="30"/>
      <c r="JSF9" s="368"/>
      <c r="JSG9" s="476"/>
      <c r="JSH9" s="30"/>
      <c r="JSI9" s="368"/>
      <c r="JSJ9" s="476"/>
      <c r="JSK9" s="21"/>
      <c r="JSL9" s="21"/>
      <c r="JSM9" s="153"/>
      <c r="JSN9" s="197"/>
      <c r="JSO9" s="30"/>
      <c r="JSP9" s="368"/>
      <c r="JSQ9" s="30"/>
      <c r="JSR9" s="368"/>
      <c r="JSS9" s="30"/>
      <c r="JST9" s="370"/>
      <c r="JSU9" s="30"/>
      <c r="JSV9" s="368"/>
      <c r="JSW9" s="476"/>
      <c r="JSX9" s="30"/>
      <c r="JSY9" s="368"/>
      <c r="JSZ9" s="476"/>
      <c r="JTA9" s="21"/>
      <c r="JTB9" s="21"/>
      <c r="JTC9" s="153"/>
      <c r="JTD9" s="197"/>
      <c r="JTE9" s="30"/>
      <c r="JTF9" s="368"/>
      <c r="JTG9" s="30"/>
      <c r="JTH9" s="368"/>
      <c r="JTI9" s="30"/>
      <c r="JTJ9" s="370"/>
      <c r="JTK9" s="30"/>
      <c r="JTL9" s="368"/>
      <c r="JTM9" s="476"/>
      <c r="JTN9" s="30"/>
      <c r="JTO9" s="368"/>
      <c r="JTP9" s="476"/>
      <c r="JTQ9" s="21"/>
      <c r="JTR9" s="21"/>
      <c r="JTS9" s="153"/>
      <c r="JTT9" s="197"/>
      <c r="JTU9" s="30"/>
      <c r="JTV9" s="368"/>
      <c r="JTW9" s="30"/>
      <c r="JTX9" s="368"/>
      <c r="JTY9" s="30"/>
      <c r="JTZ9" s="370"/>
      <c r="JUA9" s="30"/>
      <c r="JUB9" s="368"/>
      <c r="JUC9" s="476"/>
      <c r="JUD9" s="30"/>
      <c r="JUE9" s="368"/>
      <c r="JUF9" s="476"/>
      <c r="JUG9" s="21"/>
      <c r="JUH9" s="21"/>
      <c r="JUI9" s="153"/>
      <c r="JUJ9" s="197"/>
      <c r="JUK9" s="30"/>
      <c r="JUL9" s="368"/>
      <c r="JUM9" s="30"/>
      <c r="JUN9" s="368"/>
      <c r="JUO9" s="30"/>
      <c r="JUP9" s="370"/>
      <c r="JUQ9" s="30"/>
      <c r="JUR9" s="368"/>
      <c r="JUS9" s="476"/>
      <c r="JUT9" s="30"/>
      <c r="JUU9" s="368"/>
      <c r="JUV9" s="476"/>
      <c r="JUW9" s="21"/>
      <c r="JUX9" s="21"/>
      <c r="JUY9" s="153"/>
      <c r="JUZ9" s="197"/>
      <c r="JVA9" s="30"/>
      <c r="JVB9" s="368"/>
      <c r="JVC9" s="30"/>
      <c r="JVD9" s="368"/>
      <c r="JVE9" s="30"/>
      <c r="JVF9" s="370"/>
      <c r="JVG9" s="30"/>
      <c r="JVH9" s="368"/>
      <c r="JVI9" s="476"/>
      <c r="JVJ9" s="30"/>
      <c r="JVK9" s="368"/>
      <c r="JVL9" s="476"/>
      <c r="JVM9" s="21"/>
      <c r="JVN9" s="21"/>
      <c r="JVO9" s="153"/>
      <c r="JVP9" s="197"/>
      <c r="JVQ9" s="30"/>
      <c r="JVR9" s="368"/>
      <c r="JVS9" s="30"/>
      <c r="JVT9" s="368"/>
      <c r="JVU9" s="30"/>
      <c r="JVV9" s="370"/>
      <c r="JVW9" s="30"/>
      <c r="JVX9" s="368"/>
      <c r="JVY9" s="476"/>
      <c r="JVZ9" s="30"/>
      <c r="JWA9" s="368"/>
      <c r="JWB9" s="476"/>
      <c r="JWC9" s="21"/>
      <c r="JWD9" s="21"/>
      <c r="JWE9" s="153"/>
      <c r="JWF9" s="197"/>
      <c r="JWG9" s="30"/>
      <c r="JWH9" s="368"/>
      <c r="JWI9" s="30"/>
      <c r="JWJ9" s="368"/>
      <c r="JWK9" s="30"/>
      <c r="JWL9" s="370"/>
      <c r="JWM9" s="30"/>
      <c r="JWN9" s="368"/>
      <c r="JWO9" s="476"/>
      <c r="JWP9" s="30"/>
      <c r="JWQ9" s="368"/>
      <c r="JWR9" s="476"/>
      <c r="JWS9" s="21"/>
      <c r="JWT9" s="21"/>
      <c r="JWU9" s="153"/>
      <c r="JWV9" s="197"/>
      <c r="JWW9" s="30"/>
      <c r="JWX9" s="368"/>
      <c r="JWY9" s="30"/>
      <c r="JWZ9" s="368"/>
      <c r="JXA9" s="30"/>
      <c r="JXB9" s="370"/>
      <c r="JXC9" s="30"/>
      <c r="JXD9" s="368"/>
      <c r="JXE9" s="476"/>
      <c r="JXF9" s="30"/>
      <c r="JXG9" s="368"/>
      <c r="JXH9" s="476"/>
      <c r="JXI9" s="21"/>
      <c r="JXJ9" s="21"/>
      <c r="JXK9" s="153"/>
      <c r="JXL9" s="197"/>
      <c r="JXM9" s="30"/>
      <c r="JXN9" s="368"/>
      <c r="JXO9" s="30"/>
      <c r="JXP9" s="368"/>
      <c r="JXQ9" s="30"/>
      <c r="JXR9" s="370"/>
      <c r="JXS9" s="30"/>
      <c r="JXT9" s="368"/>
      <c r="JXU9" s="476"/>
      <c r="JXV9" s="30"/>
      <c r="JXW9" s="368"/>
      <c r="JXX9" s="476"/>
      <c r="JXY9" s="21"/>
      <c r="JXZ9" s="21"/>
      <c r="JYA9" s="153"/>
      <c r="JYB9" s="197"/>
      <c r="JYC9" s="30"/>
      <c r="JYD9" s="368"/>
      <c r="JYE9" s="30"/>
      <c r="JYF9" s="368"/>
      <c r="JYG9" s="30"/>
      <c r="JYH9" s="370"/>
      <c r="JYI9" s="30"/>
      <c r="JYJ9" s="368"/>
      <c r="JYK9" s="476"/>
      <c r="JYL9" s="30"/>
      <c r="JYM9" s="368"/>
      <c r="JYN9" s="476"/>
      <c r="JYO9" s="21"/>
      <c r="JYP9" s="21"/>
      <c r="JYQ9" s="153"/>
      <c r="JYR9" s="197"/>
      <c r="JYS9" s="30"/>
      <c r="JYT9" s="368"/>
      <c r="JYU9" s="30"/>
      <c r="JYV9" s="368"/>
      <c r="JYW9" s="30"/>
      <c r="JYX9" s="370"/>
      <c r="JYY9" s="30"/>
      <c r="JYZ9" s="368"/>
      <c r="JZA9" s="476"/>
      <c r="JZB9" s="30"/>
      <c r="JZC9" s="368"/>
      <c r="JZD9" s="476"/>
      <c r="JZE9" s="21"/>
      <c r="JZF9" s="21"/>
      <c r="JZG9" s="153"/>
      <c r="JZH9" s="197"/>
      <c r="JZI9" s="30"/>
      <c r="JZJ9" s="368"/>
      <c r="JZK9" s="30"/>
      <c r="JZL9" s="368"/>
      <c r="JZM9" s="30"/>
      <c r="JZN9" s="370"/>
      <c r="JZO9" s="30"/>
      <c r="JZP9" s="368"/>
      <c r="JZQ9" s="476"/>
      <c r="JZR9" s="30"/>
      <c r="JZS9" s="368"/>
      <c r="JZT9" s="476"/>
      <c r="JZU9" s="21"/>
      <c r="JZV9" s="21"/>
      <c r="JZW9" s="153"/>
      <c r="JZX9" s="197"/>
      <c r="JZY9" s="30"/>
      <c r="JZZ9" s="368"/>
      <c r="KAA9" s="30"/>
      <c r="KAB9" s="368"/>
      <c r="KAC9" s="30"/>
      <c r="KAD9" s="370"/>
      <c r="KAE9" s="30"/>
      <c r="KAF9" s="368"/>
      <c r="KAG9" s="476"/>
      <c r="KAH9" s="30"/>
      <c r="KAI9" s="368"/>
      <c r="KAJ9" s="476"/>
      <c r="KAK9" s="21"/>
      <c r="KAL9" s="21"/>
      <c r="KAM9" s="153"/>
      <c r="KAN9" s="197"/>
      <c r="KAO9" s="30"/>
      <c r="KAP9" s="368"/>
      <c r="KAQ9" s="30"/>
      <c r="KAR9" s="368"/>
      <c r="KAS9" s="30"/>
      <c r="KAT9" s="370"/>
      <c r="KAU9" s="30"/>
      <c r="KAV9" s="368"/>
      <c r="KAW9" s="476"/>
      <c r="KAX9" s="30"/>
      <c r="KAY9" s="368"/>
      <c r="KAZ9" s="476"/>
      <c r="KBA9" s="21"/>
      <c r="KBB9" s="21"/>
      <c r="KBC9" s="153"/>
      <c r="KBD9" s="197"/>
      <c r="KBE9" s="30"/>
      <c r="KBF9" s="368"/>
      <c r="KBG9" s="30"/>
      <c r="KBH9" s="368"/>
      <c r="KBI9" s="30"/>
      <c r="KBJ9" s="370"/>
      <c r="KBK9" s="30"/>
      <c r="KBL9" s="368"/>
      <c r="KBM9" s="476"/>
      <c r="KBN9" s="30"/>
      <c r="KBO9" s="368"/>
      <c r="KBP9" s="476"/>
      <c r="KBQ9" s="21"/>
      <c r="KBR9" s="21"/>
      <c r="KBS9" s="153"/>
      <c r="KBT9" s="197"/>
      <c r="KBU9" s="30"/>
      <c r="KBV9" s="368"/>
      <c r="KBW9" s="30"/>
      <c r="KBX9" s="368"/>
      <c r="KBY9" s="30"/>
      <c r="KBZ9" s="370"/>
      <c r="KCA9" s="30"/>
      <c r="KCB9" s="368"/>
      <c r="KCC9" s="476"/>
      <c r="KCD9" s="30"/>
      <c r="KCE9" s="368"/>
      <c r="KCF9" s="476"/>
      <c r="KCG9" s="21"/>
      <c r="KCH9" s="21"/>
      <c r="KCI9" s="153"/>
      <c r="KCJ9" s="197"/>
      <c r="KCK9" s="30"/>
      <c r="KCL9" s="368"/>
      <c r="KCM9" s="30"/>
      <c r="KCN9" s="368"/>
      <c r="KCO9" s="30"/>
      <c r="KCP9" s="370"/>
      <c r="KCQ9" s="30"/>
      <c r="KCR9" s="368"/>
      <c r="KCS9" s="476"/>
      <c r="KCT9" s="30"/>
      <c r="KCU9" s="368"/>
      <c r="KCV9" s="476"/>
      <c r="KCW9" s="21"/>
      <c r="KCX9" s="21"/>
      <c r="KCY9" s="153"/>
      <c r="KCZ9" s="197"/>
      <c r="KDA9" s="30"/>
      <c r="KDB9" s="368"/>
      <c r="KDC9" s="30"/>
      <c r="KDD9" s="368"/>
      <c r="KDE9" s="30"/>
      <c r="KDF9" s="370"/>
      <c r="KDG9" s="30"/>
      <c r="KDH9" s="368"/>
      <c r="KDI9" s="476"/>
      <c r="KDJ9" s="30"/>
      <c r="KDK9" s="368"/>
      <c r="KDL9" s="476"/>
      <c r="KDM9" s="21"/>
      <c r="KDN9" s="21"/>
      <c r="KDO9" s="153"/>
      <c r="KDP9" s="197"/>
      <c r="KDQ9" s="30"/>
      <c r="KDR9" s="368"/>
      <c r="KDS9" s="30"/>
      <c r="KDT9" s="368"/>
      <c r="KDU9" s="30"/>
      <c r="KDV9" s="370"/>
      <c r="KDW9" s="30"/>
      <c r="KDX9" s="368"/>
      <c r="KDY9" s="476"/>
      <c r="KDZ9" s="30"/>
      <c r="KEA9" s="368"/>
      <c r="KEB9" s="476"/>
      <c r="KEC9" s="21"/>
      <c r="KED9" s="21"/>
      <c r="KEE9" s="153"/>
      <c r="KEF9" s="197"/>
      <c r="KEG9" s="30"/>
      <c r="KEH9" s="368"/>
      <c r="KEI9" s="30"/>
      <c r="KEJ9" s="368"/>
      <c r="KEK9" s="30"/>
      <c r="KEL9" s="370"/>
      <c r="KEM9" s="30"/>
      <c r="KEN9" s="368"/>
      <c r="KEO9" s="476"/>
      <c r="KEP9" s="30"/>
      <c r="KEQ9" s="368"/>
      <c r="KER9" s="476"/>
      <c r="KES9" s="21"/>
      <c r="KET9" s="21"/>
      <c r="KEU9" s="153"/>
      <c r="KEV9" s="197"/>
      <c r="KEW9" s="30"/>
      <c r="KEX9" s="368"/>
      <c r="KEY9" s="30"/>
      <c r="KEZ9" s="368"/>
      <c r="KFA9" s="30"/>
      <c r="KFB9" s="370"/>
      <c r="KFC9" s="30"/>
      <c r="KFD9" s="368"/>
      <c r="KFE9" s="476"/>
      <c r="KFF9" s="30"/>
      <c r="KFG9" s="368"/>
      <c r="KFH9" s="476"/>
      <c r="KFI9" s="21"/>
      <c r="KFJ9" s="21"/>
      <c r="KFK9" s="153"/>
      <c r="KFL9" s="197"/>
      <c r="KFM9" s="30"/>
      <c r="KFN9" s="368"/>
      <c r="KFO9" s="30"/>
      <c r="KFP9" s="368"/>
      <c r="KFQ9" s="30"/>
      <c r="KFR9" s="370"/>
      <c r="KFS9" s="30"/>
      <c r="KFT9" s="368"/>
      <c r="KFU9" s="476"/>
      <c r="KFV9" s="30"/>
      <c r="KFW9" s="368"/>
      <c r="KFX9" s="476"/>
      <c r="KFY9" s="21"/>
      <c r="KFZ9" s="21"/>
      <c r="KGA9" s="153"/>
      <c r="KGB9" s="197"/>
      <c r="KGC9" s="30"/>
      <c r="KGD9" s="368"/>
      <c r="KGE9" s="30"/>
      <c r="KGF9" s="368"/>
      <c r="KGG9" s="30"/>
      <c r="KGH9" s="370"/>
      <c r="KGI9" s="30"/>
      <c r="KGJ9" s="368"/>
      <c r="KGK9" s="476"/>
      <c r="KGL9" s="30"/>
      <c r="KGM9" s="368"/>
      <c r="KGN9" s="476"/>
      <c r="KGO9" s="21"/>
      <c r="KGP9" s="21"/>
      <c r="KGQ9" s="153"/>
      <c r="KGR9" s="197"/>
      <c r="KGS9" s="30"/>
      <c r="KGT9" s="368"/>
      <c r="KGU9" s="30"/>
      <c r="KGV9" s="368"/>
      <c r="KGW9" s="30"/>
      <c r="KGX9" s="370"/>
      <c r="KGY9" s="30"/>
      <c r="KGZ9" s="368"/>
      <c r="KHA9" s="476"/>
      <c r="KHB9" s="30"/>
      <c r="KHC9" s="368"/>
      <c r="KHD9" s="476"/>
      <c r="KHE9" s="21"/>
      <c r="KHF9" s="21"/>
      <c r="KHG9" s="153"/>
      <c r="KHH9" s="197"/>
      <c r="KHI9" s="30"/>
      <c r="KHJ9" s="368"/>
      <c r="KHK9" s="30"/>
      <c r="KHL9" s="368"/>
      <c r="KHM9" s="30"/>
      <c r="KHN9" s="370"/>
      <c r="KHO9" s="30"/>
      <c r="KHP9" s="368"/>
      <c r="KHQ9" s="476"/>
      <c r="KHR9" s="30"/>
      <c r="KHS9" s="368"/>
      <c r="KHT9" s="476"/>
      <c r="KHU9" s="21"/>
      <c r="KHV9" s="21"/>
      <c r="KHW9" s="153"/>
      <c r="KHX9" s="197"/>
      <c r="KHY9" s="30"/>
      <c r="KHZ9" s="368"/>
      <c r="KIA9" s="30"/>
      <c r="KIB9" s="368"/>
      <c r="KIC9" s="30"/>
      <c r="KID9" s="370"/>
      <c r="KIE9" s="30"/>
      <c r="KIF9" s="368"/>
      <c r="KIG9" s="476"/>
      <c r="KIH9" s="30"/>
      <c r="KII9" s="368"/>
      <c r="KIJ9" s="476"/>
      <c r="KIK9" s="21"/>
      <c r="KIL9" s="21"/>
      <c r="KIM9" s="153"/>
      <c r="KIN9" s="197"/>
      <c r="KIO9" s="30"/>
      <c r="KIP9" s="368"/>
      <c r="KIQ9" s="30"/>
      <c r="KIR9" s="368"/>
      <c r="KIS9" s="30"/>
      <c r="KIT9" s="370"/>
      <c r="KIU9" s="30"/>
      <c r="KIV9" s="368"/>
      <c r="KIW9" s="476"/>
      <c r="KIX9" s="30"/>
      <c r="KIY9" s="368"/>
      <c r="KIZ9" s="476"/>
      <c r="KJA9" s="21"/>
      <c r="KJB9" s="21"/>
      <c r="KJC9" s="153"/>
      <c r="KJD9" s="197"/>
      <c r="KJE9" s="30"/>
      <c r="KJF9" s="368"/>
      <c r="KJG9" s="30"/>
      <c r="KJH9" s="368"/>
      <c r="KJI9" s="30"/>
      <c r="KJJ9" s="370"/>
      <c r="KJK9" s="30"/>
      <c r="KJL9" s="368"/>
      <c r="KJM9" s="476"/>
      <c r="KJN9" s="30"/>
      <c r="KJO9" s="368"/>
      <c r="KJP9" s="476"/>
      <c r="KJQ9" s="21"/>
      <c r="KJR9" s="21"/>
      <c r="KJS9" s="153"/>
      <c r="KJT9" s="197"/>
      <c r="KJU9" s="30"/>
      <c r="KJV9" s="368"/>
      <c r="KJW9" s="30"/>
      <c r="KJX9" s="368"/>
      <c r="KJY9" s="30"/>
      <c r="KJZ9" s="370"/>
      <c r="KKA9" s="30"/>
      <c r="KKB9" s="368"/>
      <c r="KKC9" s="476"/>
      <c r="KKD9" s="30"/>
      <c r="KKE9" s="368"/>
      <c r="KKF9" s="476"/>
      <c r="KKG9" s="21"/>
      <c r="KKH9" s="21"/>
      <c r="KKI9" s="153"/>
      <c r="KKJ9" s="197"/>
      <c r="KKK9" s="30"/>
      <c r="KKL9" s="368"/>
      <c r="KKM9" s="30"/>
      <c r="KKN9" s="368"/>
      <c r="KKO9" s="30"/>
      <c r="KKP9" s="370"/>
      <c r="KKQ9" s="30"/>
      <c r="KKR9" s="368"/>
      <c r="KKS9" s="476"/>
      <c r="KKT9" s="30"/>
      <c r="KKU9" s="368"/>
      <c r="KKV9" s="476"/>
      <c r="KKW9" s="21"/>
      <c r="KKX9" s="21"/>
      <c r="KKY9" s="153"/>
      <c r="KKZ9" s="197"/>
      <c r="KLA9" s="30"/>
      <c r="KLB9" s="368"/>
      <c r="KLC9" s="30"/>
      <c r="KLD9" s="368"/>
      <c r="KLE9" s="30"/>
      <c r="KLF9" s="370"/>
      <c r="KLG9" s="30"/>
      <c r="KLH9" s="368"/>
      <c r="KLI9" s="476"/>
      <c r="KLJ9" s="30"/>
      <c r="KLK9" s="368"/>
      <c r="KLL9" s="476"/>
      <c r="KLM9" s="21"/>
      <c r="KLN9" s="21"/>
      <c r="KLO9" s="153"/>
      <c r="KLP9" s="197"/>
      <c r="KLQ9" s="30"/>
      <c r="KLR9" s="368"/>
      <c r="KLS9" s="30"/>
      <c r="KLT9" s="368"/>
      <c r="KLU9" s="30"/>
      <c r="KLV9" s="370"/>
      <c r="KLW9" s="30"/>
      <c r="KLX9" s="368"/>
      <c r="KLY9" s="476"/>
      <c r="KLZ9" s="30"/>
      <c r="KMA9" s="368"/>
      <c r="KMB9" s="476"/>
      <c r="KMC9" s="21"/>
      <c r="KMD9" s="21"/>
      <c r="KME9" s="153"/>
      <c r="KMF9" s="197"/>
      <c r="KMG9" s="30"/>
      <c r="KMH9" s="368"/>
      <c r="KMI9" s="30"/>
      <c r="KMJ9" s="368"/>
      <c r="KMK9" s="30"/>
      <c r="KML9" s="370"/>
      <c r="KMM9" s="30"/>
      <c r="KMN9" s="368"/>
      <c r="KMO9" s="476"/>
      <c r="KMP9" s="30"/>
      <c r="KMQ9" s="368"/>
      <c r="KMR9" s="476"/>
      <c r="KMS9" s="21"/>
      <c r="KMT9" s="21"/>
      <c r="KMU9" s="153"/>
      <c r="KMV9" s="197"/>
      <c r="KMW9" s="30"/>
      <c r="KMX9" s="368"/>
      <c r="KMY9" s="30"/>
      <c r="KMZ9" s="368"/>
      <c r="KNA9" s="30"/>
      <c r="KNB9" s="370"/>
      <c r="KNC9" s="30"/>
      <c r="KND9" s="368"/>
      <c r="KNE9" s="476"/>
      <c r="KNF9" s="30"/>
      <c r="KNG9" s="368"/>
      <c r="KNH9" s="476"/>
      <c r="KNI9" s="21"/>
      <c r="KNJ9" s="21"/>
      <c r="KNK9" s="153"/>
      <c r="KNL9" s="197"/>
      <c r="KNM9" s="30"/>
      <c r="KNN9" s="368"/>
      <c r="KNO9" s="30"/>
      <c r="KNP9" s="368"/>
      <c r="KNQ9" s="30"/>
      <c r="KNR9" s="370"/>
      <c r="KNS9" s="30"/>
      <c r="KNT9" s="368"/>
      <c r="KNU9" s="476"/>
      <c r="KNV9" s="30"/>
      <c r="KNW9" s="368"/>
      <c r="KNX9" s="476"/>
      <c r="KNY9" s="21"/>
      <c r="KNZ9" s="21"/>
      <c r="KOA9" s="153"/>
      <c r="KOB9" s="197"/>
      <c r="KOC9" s="30"/>
      <c r="KOD9" s="368"/>
      <c r="KOE9" s="30"/>
      <c r="KOF9" s="368"/>
      <c r="KOG9" s="30"/>
      <c r="KOH9" s="370"/>
      <c r="KOI9" s="30"/>
      <c r="KOJ9" s="368"/>
      <c r="KOK9" s="476"/>
      <c r="KOL9" s="30"/>
      <c r="KOM9" s="368"/>
      <c r="KON9" s="476"/>
      <c r="KOO9" s="21"/>
      <c r="KOP9" s="21"/>
      <c r="KOQ9" s="153"/>
      <c r="KOR9" s="197"/>
      <c r="KOS9" s="30"/>
      <c r="KOT9" s="368"/>
      <c r="KOU9" s="30"/>
      <c r="KOV9" s="368"/>
      <c r="KOW9" s="30"/>
      <c r="KOX9" s="370"/>
      <c r="KOY9" s="30"/>
      <c r="KOZ9" s="368"/>
      <c r="KPA9" s="476"/>
      <c r="KPB9" s="30"/>
      <c r="KPC9" s="368"/>
      <c r="KPD9" s="476"/>
      <c r="KPE9" s="21"/>
      <c r="KPF9" s="21"/>
      <c r="KPG9" s="153"/>
      <c r="KPH9" s="197"/>
      <c r="KPI9" s="30"/>
      <c r="KPJ9" s="368"/>
      <c r="KPK9" s="30"/>
      <c r="KPL9" s="368"/>
      <c r="KPM9" s="30"/>
      <c r="KPN9" s="370"/>
      <c r="KPO9" s="30"/>
      <c r="KPP9" s="368"/>
      <c r="KPQ9" s="476"/>
      <c r="KPR9" s="30"/>
      <c r="KPS9" s="368"/>
      <c r="KPT9" s="476"/>
      <c r="KPU9" s="21"/>
      <c r="KPV9" s="21"/>
      <c r="KPW9" s="153"/>
      <c r="KPX9" s="197"/>
      <c r="KPY9" s="30"/>
      <c r="KPZ9" s="368"/>
      <c r="KQA9" s="30"/>
      <c r="KQB9" s="368"/>
      <c r="KQC9" s="30"/>
      <c r="KQD9" s="370"/>
      <c r="KQE9" s="30"/>
      <c r="KQF9" s="368"/>
      <c r="KQG9" s="476"/>
      <c r="KQH9" s="30"/>
      <c r="KQI9" s="368"/>
      <c r="KQJ9" s="476"/>
      <c r="KQK9" s="21"/>
      <c r="KQL9" s="21"/>
      <c r="KQM9" s="153"/>
      <c r="KQN9" s="197"/>
      <c r="KQO9" s="30"/>
      <c r="KQP9" s="368"/>
      <c r="KQQ9" s="30"/>
      <c r="KQR9" s="368"/>
      <c r="KQS9" s="30"/>
      <c r="KQT9" s="370"/>
      <c r="KQU9" s="30"/>
      <c r="KQV9" s="368"/>
      <c r="KQW9" s="476"/>
      <c r="KQX9" s="30"/>
      <c r="KQY9" s="368"/>
      <c r="KQZ9" s="476"/>
      <c r="KRA9" s="21"/>
      <c r="KRB9" s="21"/>
      <c r="KRC9" s="153"/>
      <c r="KRD9" s="197"/>
      <c r="KRE9" s="30"/>
      <c r="KRF9" s="368"/>
      <c r="KRG9" s="30"/>
      <c r="KRH9" s="368"/>
      <c r="KRI9" s="30"/>
      <c r="KRJ9" s="370"/>
      <c r="KRK9" s="30"/>
      <c r="KRL9" s="368"/>
      <c r="KRM9" s="476"/>
      <c r="KRN9" s="30"/>
      <c r="KRO9" s="368"/>
      <c r="KRP9" s="476"/>
      <c r="KRQ9" s="21"/>
      <c r="KRR9" s="21"/>
      <c r="KRS9" s="153"/>
      <c r="KRT9" s="197"/>
      <c r="KRU9" s="30"/>
      <c r="KRV9" s="368"/>
      <c r="KRW9" s="30"/>
      <c r="KRX9" s="368"/>
      <c r="KRY9" s="30"/>
      <c r="KRZ9" s="370"/>
      <c r="KSA9" s="30"/>
      <c r="KSB9" s="368"/>
      <c r="KSC9" s="476"/>
      <c r="KSD9" s="30"/>
      <c r="KSE9" s="368"/>
      <c r="KSF9" s="476"/>
      <c r="KSG9" s="21"/>
      <c r="KSH9" s="21"/>
      <c r="KSI9" s="153"/>
      <c r="KSJ9" s="197"/>
      <c r="KSK9" s="30"/>
      <c r="KSL9" s="368"/>
      <c r="KSM9" s="30"/>
      <c r="KSN9" s="368"/>
      <c r="KSO9" s="30"/>
      <c r="KSP9" s="370"/>
      <c r="KSQ9" s="30"/>
      <c r="KSR9" s="368"/>
      <c r="KSS9" s="476"/>
      <c r="KST9" s="30"/>
      <c r="KSU9" s="368"/>
      <c r="KSV9" s="476"/>
      <c r="KSW9" s="21"/>
      <c r="KSX9" s="21"/>
      <c r="KSY9" s="153"/>
      <c r="KSZ9" s="197"/>
      <c r="KTA9" s="30"/>
      <c r="KTB9" s="368"/>
      <c r="KTC9" s="30"/>
      <c r="KTD9" s="368"/>
      <c r="KTE9" s="30"/>
      <c r="KTF9" s="370"/>
      <c r="KTG9" s="30"/>
      <c r="KTH9" s="368"/>
      <c r="KTI9" s="476"/>
      <c r="KTJ9" s="30"/>
      <c r="KTK9" s="368"/>
      <c r="KTL9" s="476"/>
      <c r="KTM9" s="21"/>
      <c r="KTN9" s="21"/>
      <c r="KTO9" s="153"/>
      <c r="KTP9" s="197"/>
      <c r="KTQ9" s="30"/>
      <c r="KTR9" s="368"/>
      <c r="KTS9" s="30"/>
      <c r="KTT9" s="368"/>
      <c r="KTU9" s="30"/>
      <c r="KTV9" s="370"/>
      <c r="KTW9" s="30"/>
      <c r="KTX9" s="368"/>
      <c r="KTY9" s="476"/>
      <c r="KTZ9" s="30"/>
      <c r="KUA9" s="368"/>
      <c r="KUB9" s="476"/>
      <c r="KUC9" s="21"/>
      <c r="KUD9" s="21"/>
      <c r="KUE9" s="153"/>
      <c r="KUF9" s="197"/>
      <c r="KUG9" s="30"/>
      <c r="KUH9" s="368"/>
      <c r="KUI9" s="30"/>
      <c r="KUJ9" s="368"/>
      <c r="KUK9" s="30"/>
      <c r="KUL9" s="370"/>
      <c r="KUM9" s="30"/>
      <c r="KUN9" s="368"/>
      <c r="KUO9" s="476"/>
      <c r="KUP9" s="30"/>
      <c r="KUQ9" s="368"/>
      <c r="KUR9" s="476"/>
      <c r="KUS9" s="21"/>
      <c r="KUT9" s="21"/>
      <c r="KUU9" s="153"/>
      <c r="KUV9" s="197"/>
      <c r="KUW9" s="30"/>
      <c r="KUX9" s="368"/>
      <c r="KUY9" s="30"/>
      <c r="KUZ9" s="368"/>
      <c r="KVA9" s="30"/>
      <c r="KVB9" s="370"/>
      <c r="KVC9" s="30"/>
      <c r="KVD9" s="368"/>
      <c r="KVE9" s="476"/>
      <c r="KVF9" s="30"/>
      <c r="KVG9" s="368"/>
      <c r="KVH9" s="476"/>
      <c r="KVI9" s="21"/>
      <c r="KVJ9" s="21"/>
      <c r="KVK9" s="153"/>
      <c r="KVL9" s="197"/>
      <c r="KVM9" s="30"/>
      <c r="KVN9" s="368"/>
      <c r="KVO9" s="30"/>
      <c r="KVP9" s="368"/>
      <c r="KVQ9" s="30"/>
      <c r="KVR9" s="370"/>
      <c r="KVS9" s="30"/>
      <c r="KVT9" s="368"/>
      <c r="KVU9" s="476"/>
      <c r="KVV9" s="30"/>
      <c r="KVW9" s="368"/>
      <c r="KVX9" s="476"/>
      <c r="KVY9" s="21"/>
      <c r="KVZ9" s="21"/>
      <c r="KWA9" s="153"/>
      <c r="KWB9" s="197"/>
      <c r="KWC9" s="30"/>
      <c r="KWD9" s="368"/>
      <c r="KWE9" s="30"/>
      <c r="KWF9" s="368"/>
      <c r="KWG9" s="30"/>
      <c r="KWH9" s="370"/>
      <c r="KWI9" s="30"/>
      <c r="KWJ9" s="368"/>
      <c r="KWK9" s="476"/>
      <c r="KWL9" s="30"/>
      <c r="KWM9" s="368"/>
      <c r="KWN9" s="476"/>
      <c r="KWO9" s="21"/>
      <c r="KWP9" s="21"/>
      <c r="KWQ9" s="153"/>
      <c r="KWR9" s="197"/>
      <c r="KWS9" s="30"/>
      <c r="KWT9" s="368"/>
      <c r="KWU9" s="30"/>
      <c r="KWV9" s="368"/>
      <c r="KWW9" s="30"/>
      <c r="KWX9" s="370"/>
      <c r="KWY9" s="30"/>
      <c r="KWZ9" s="368"/>
      <c r="KXA9" s="476"/>
      <c r="KXB9" s="30"/>
      <c r="KXC9" s="368"/>
      <c r="KXD9" s="476"/>
      <c r="KXE9" s="21"/>
      <c r="KXF9" s="21"/>
      <c r="KXG9" s="153"/>
      <c r="KXH9" s="197"/>
      <c r="KXI9" s="30"/>
      <c r="KXJ9" s="368"/>
      <c r="KXK9" s="30"/>
      <c r="KXL9" s="368"/>
      <c r="KXM9" s="30"/>
      <c r="KXN9" s="370"/>
      <c r="KXO9" s="30"/>
      <c r="KXP9" s="368"/>
      <c r="KXQ9" s="476"/>
      <c r="KXR9" s="30"/>
      <c r="KXS9" s="368"/>
      <c r="KXT9" s="476"/>
      <c r="KXU9" s="21"/>
      <c r="KXV9" s="21"/>
      <c r="KXW9" s="153"/>
      <c r="KXX9" s="197"/>
      <c r="KXY9" s="30"/>
      <c r="KXZ9" s="368"/>
      <c r="KYA9" s="30"/>
      <c r="KYB9" s="368"/>
      <c r="KYC9" s="30"/>
      <c r="KYD9" s="370"/>
      <c r="KYE9" s="30"/>
      <c r="KYF9" s="368"/>
      <c r="KYG9" s="476"/>
      <c r="KYH9" s="30"/>
      <c r="KYI9" s="368"/>
      <c r="KYJ9" s="476"/>
      <c r="KYK9" s="21"/>
      <c r="KYL9" s="21"/>
      <c r="KYM9" s="153"/>
      <c r="KYN9" s="197"/>
      <c r="KYO9" s="30"/>
      <c r="KYP9" s="368"/>
      <c r="KYQ9" s="30"/>
      <c r="KYR9" s="368"/>
      <c r="KYS9" s="30"/>
      <c r="KYT9" s="370"/>
      <c r="KYU9" s="30"/>
      <c r="KYV9" s="368"/>
      <c r="KYW9" s="476"/>
      <c r="KYX9" s="30"/>
      <c r="KYY9" s="368"/>
      <c r="KYZ9" s="476"/>
      <c r="KZA9" s="21"/>
      <c r="KZB9" s="21"/>
      <c r="KZC9" s="153"/>
      <c r="KZD9" s="197"/>
      <c r="KZE9" s="30"/>
      <c r="KZF9" s="368"/>
      <c r="KZG9" s="30"/>
      <c r="KZH9" s="368"/>
      <c r="KZI9" s="30"/>
      <c r="KZJ9" s="370"/>
      <c r="KZK9" s="30"/>
      <c r="KZL9" s="368"/>
      <c r="KZM9" s="476"/>
      <c r="KZN9" s="30"/>
      <c r="KZO9" s="368"/>
      <c r="KZP9" s="476"/>
      <c r="KZQ9" s="21"/>
      <c r="KZR9" s="21"/>
      <c r="KZS9" s="153"/>
      <c r="KZT9" s="197"/>
      <c r="KZU9" s="30"/>
      <c r="KZV9" s="368"/>
      <c r="KZW9" s="30"/>
      <c r="KZX9" s="368"/>
      <c r="KZY9" s="30"/>
      <c r="KZZ9" s="370"/>
      <c r="LAA9" s="30"/>
      <c r="LAB9" s="368"/>
      <c r="LAC9" s="476"/>
      <c r="LAD9" s="30"/>
      <c r="LAE9" s="368"/>
      <c r="LAF9" s="476"/>
      <c r="LAG9" s="21"/>
      <c r="LAH9" s="21"/>
      <c r="LAI9" s="153"/>
      <c r="LAJ9" s="197"/>
      <c r="LAK9" s="30"/>
      <c r="LAL9" s="368"/>
      <c r="LAM9" s="30"/>
      <c r="LAN9" s="368"/>
      <c r="LAO9" s="30"/>
      <c r="LAP9" s="370"/>
      <c r="LAQ9" s="30"/>
      <c r="LAR9" s="368"/>
      <c r="LAS9" s="476"/>
      <c r="LAT9" s="30"/>
      <c r="LAU9" s="368"/>
      <c r="LAV9" s="476"/>
      <c r="LAW9" s="21"/>
      <c r="LAX9" s="21"/>
      <c r="LAY9" s="153"/>
      <c r="LAZ9" s="197"/>
      <c r="LBA9" s="30"/>
      <c r="LBB9" s="368"/>
      <c r="LBC9" s="30"/>
      <c r="LBD9" s="368"/>
      <c r="LBE9" s="30"/>
      <c r="LBF9" s="370"/>
      <c r="LBG9" s="30"/>
      <c r="LBH9" s="368"/>
      <c r="LBI9" s="476"/>
      <c r="LBJ9" s="30"/>
      <c r="LBK9" s="368"/>
      <c r="LBL9" s="476"/>
      <c r="LBM9" s="21"/>
      <c r="LBN9" s="21"/>
      <c r="LBO9" s="153"/>
      <c r="LBP9" s="197"/>
      <c r="LBQ9" s="30"/>
      <c r="LBR9" s="368"/>
      <c r="LBS9" s="30"/>
      <c r="LBT9" s="368"/>
      <c r="LBU9" s="30"/>
      <c r="LBV9" s="370"/>
      <c r="LBW9" s="30"/>
      <c r="LBX9" s="368"/>
      <c r="LBY9" s="476"/>
      <c r="LBZ9" s="30"/>
      <c r="LCA9" s="368"/>
      <c r="LCB9" s="476"/>
      <c r="LCC9" s="21"/>
      <c r="LCD9" s="21"/>
      <c r="LCE9" s="153"/>
      <c r="LCF9" s="197"/>
      <c r="LCG9" s="30"/>
      <c r="LCH9" s="368"/>
      <c r="LCI9" s="30"/>
      <c r="LCJ9" s="368"/>
      <c r="LCK9" s="30"/>
      <c r="LCL9" s="370"/>
      <c r="LCM9" s="30"/>
      <c r="LCN9" s="368"/>
      <c r="LCO9" s="476"/>
      <c r="LCP9" s="30"/>
      <c r="LCQ9" s="368"/>
      <c r="LCR9" s="476"/>
      <c r="LCS9" s="21"/>
      <c r="LCT9" s="21"/>
      <c r="LCU9" s="153"/>
      <c r="LCV9" s="197"/>
      <c r="LCW9" s="30"/>
      <c r="LCX9" s="368"/>
      <c r="LCY9" s="30"/>
      <c r="LCZ9" s="368"/>
      <c r="LDA9" s="30"/>
      <c r="LDB9" s="370"/>
      <c r="LDC9" s="30"/>
      <c r="LDD9" s="368"/>
      <c r="LDE9" s="476"/>
      <c r="LDF9" s="30"/>
      <c r="LDG9" s="368"/>
      <c r="LDH9" s="476"/>
      <c r="LDI9" s="21"/>
      <c r="LDJ9" s="21"/>
      <c r="LDK9" s="153"/>
      <c r="LDL9" s="197"/>
      <c r="LDM9" s="30"/>
      <c r="LDN9" s="368"/>
      <c r="LDO9" s="30"/>
      <c r="LDP9" s="368"/>
      <c r="LDQ9" s="30"/>
      <c r="LDR9" s="370"/>
      <c r="LDS9" s="30"/>
      <c r="LDT9" s="368"/>
      <c r="LDU9" s="476"/>
      <c r="LDV9" s="30"/>
      <c r="LDW9" s="368"/>
      <c r="LDX9" s="476"/>
      <c r="LDY9" s="21"/>
      <c r="LDZ9" s="21"/>
      <c r="LEA9" s="153"/>
      <c r="LEB9" s="197"/>
      <c r="LEC9" s="30"/>
      <c r="LED9" s="368"/>
      <c r="LEE9" s="30"/>
      <c r="LEF9" s="368"/>
      <c r="LEG9" s="30"/>
      <c r="LEH9" s="370"/>
      <c r="LEI9" s="30"/>
      <c r="LEJ9" s="368"/>
      <c r="LEK9" s="476"/>
      <c r="LEL9" s="30"/>
      <c r="LEM9" s="368"/>
      <c r="LEN9" s="476"/>
      <c r="LEO9" s="21"/>
      <c r="LEP9" s="21"/>
      <c r="LEQ9" s="153"/>
      <c r="LER9" s="197"/>
      <c r="LES9" s="30"/>
      <c r="LET9" s="368"/>
      <c r="LEU9" s="30"/>
      <c r="LEV9" s="368"/>
      <c r="LEW9" s="30"/>
      <c r="LEX9" s="370"/>
      <c r="LEY9" s="30"/>
      <c r="LEZ9" s="368"/>
      <c r="LFA9" s="476"/>
      <c r="LFB9" s="30"/>
      <c r="LFC9" s="368"/>
      <c r="LFD9" s="476"/>
      <c r="LFE9" s="21"/>
      <c r="LFF9" s="21"/>
      <c r="LFG9" s="153"/>
      <c r="LFH9" s="197"/>
      <c r="LFI9" s="30"/>
      <c r="LFJ9" s="368"/>
      <c r="LFK9" s="30"/>
      <c r="LFL9" s="368"/>
      <c r="LFM9" s="30"/>
      <c r="LFN9" s="370"/>
      <c r="LFO9" s="30"/>
      <c r="LFP9" s="368"/>
      <c r="LFQ9" s="476"/>
      <c r="LFR9" s="30"/>
      <c r="LFS9" s="368"/>
      <c r="LFT9" s="476"/>
      <c r="LFU9" s="21"/>
      <c r="LFV9" s="21"/>
      <c r="LFW9" s="153"/>
      <c r="LFX9" s="197"/>
      <c r="LFY9" s="30"/>
      <c r="LFZ9" s="368"/>
      <c r="LGA9" s="30"/>
      <c r="LGB9" s="368"/>
      <c r="LGC9" s="30"/>
      <c r="LGD9" s="370"/>
      <c r="LGE9" s="30"/>
      <c r="LGF9" s="368"/>
      <c r="LGG9" s="476"/>
      <c r="LGH9" s="30"/>
      <c r="LGI9" s="368"/>
      <c r="LGJ9" s="476"/>
      <c r="LGK9" s="21"/>
      <c r="LGL9" s="21"/>
      <c r="LGM9" s="153"/>
      <c r="LGN9" s="197"/>
      <c r="LGO9" s="30"/>
      <c r="LGP9" s="368"/>
      <c r="LGQ9" s="30"/>
      <c r="LGR9" s="368"/>
      <c r="LGS9" s="30"/>
      <c r="LGT9" s="370"/>
      <c r="LGU9" s="30"/>
      <c r="LGV9" s="368"/>
      <c r="LGW9" s="476"/>
      <c r="LGX9" s="30"/>
      <c r="LGY9" s="368"/>
      <c r="LGZ9" s="476"/>
      <c r="LHA9" s="21"/>
      <c r="LHB9" s="21"/>
      <c r="LHC9" s="153"/>
      <c r="LHD9" s="197"/>
      <c r="LHE9" s="30"/>
      <c r="LHF9" s="368"/>
      <c r="LHG9" s="30"/>
      <c r="LHH9" s="368"/>
      <c r="LHI9" s="30"/>
      <c r="LHJ9" s="370"/>
      <c r="LHK9" s="30"/>
      <c r="LHL9" s="368"/>
      <c r="LHM9" s="476"/>
      <c r="LHN9" s="30"/>
      <c r="LHO9" s="368"/>
      <c r="LHP9" s="476"/>
      <c r="LHQ9" s="21"/>
      <c r="LHR9" s="21"/>
      <c r="LHS9" s="153"/>
      <c r="LHT9" s="197"/>
      <c r="LHU9" s="30"/>
      <c r="LHV9" s="368"/>
      <c r="LHW9" s="30"/>
      <c r="LHX9" s="368"/>
      <c r="LHY9" s="30"/>
      <c r="LHZ9" s="370"/>
      <c r="LIA9" s="30"/>
      <c r="LIB9" s="368"/>
      <c r="LIC9" s="476"/>
      <c r="LID9" s="30"/>
      <c r="LIE9" s="368"/>
      <c r="LIF9" s="476"/>
      <c r="LIG9" s="21"/>
      <c r="LIH9" s="21"/>
      <c r="LII9" s="153"/>
      <c r="LIJ9" s="197"/>
      <c r="LIK9" s="30"/>
      <c r="LIL9" s="368"/>
      <c r="LIM9" s="30"/>
      <c r="LIN9" s="368"/>
      <c r="LIO9" s="30"/>
      <c r="LIP9" s="370"/>
      <c r="LIQ9" s="30"/>
      <c r="LIR9" s="368"/>
      <c r="LIS9" s="476"/>
      <c r="LIT9" s="30"/>
      <c r="LIU9" s="368"/>
      <c r="LIV9" s="476"/>
      <c r="LIW9" s="21"/>
      <c r="LIX9" s="21"/>
      <c r="LIY9" s="153"/>
      <c r="LIZ9" s="197"/>
      <c r="LJA9" s="30"/>
      <c r="LJB9" s="368"/>
      <c r="LJC9" s="30"/>
      <c r="LJD9" s="368"/>
      <c r="LJE9" s="30"/>
      <c r="LJF9" s="370"/>
      <c r="LJG9" s="30"/>
      <c r="LJH9" s="368"/>
      <c r="LJI9" s="476"/>
      <c r="LJJ9" s="30"/>
      <c r="LJK9" s="368"/>
      <c r="LJL9" s="476"/>
      <c r="LJM9" s="21"/>
      <c r="LJN9" s="21"/>
      <c r="LJO9" s="153"/>
      <c r="LJP9" s="197"/>
      <c r="LJQ9" s="30"/>
      <c r="LJR9" s="368"/>
      <c r="LJS9" s="30"/>
      <c r="LJT9" s="368"/>
      <c r="LJU9" s="30"/>
      <c r="LJV9" s="370"/>
      <c r="LJW9" s="30"/>
      <c r="LJX9" s="368"/>
      <c r="LJY9" s="476"/>
      <c r="LJZ9" s="30"/>
      <c r="LKA9" s="368"/>
      <c r="LKB9" s="476"/>
      <c r="LKC9" s="21"/>
      <c r="LKD9" s="21"/>
      <c r="LKE9" s="153"/>
      <c r="LKF9" s="197"/>
      <c r="LKG9" s="30"/>
      <c r="LKH9" s="368"/>
      <c r="LKI9" s="30"/>
      <c r="LKJ9" s="368"/>
      <c r="LKK9" s="30"/>
      <c r="LKL9" s="370"/>
      <c r="LKM9" s="30"/>
      <c r="LKN9" s="368"/>
      <c r="LKO9" s="476"/>
      <c r="LKP9" s="30"/>
      <c r="LKQ9" s="368"/>
      <c r="LKR9" s="476"/>
      <c r="LKS9" s="21"/>
      <c r="LKT9" s="21"/>
      <c r="LKU9" s="153"/>
      <c r="LKV9" s="197"/>
      <c r="LKW9" s="30"/>
      <c r="LKX9" s="368"/>
      <c r="LKY9" s="30"/>
      <c r="LKZ9" s="368"/>
      <c r="LLA9" s="30"/>
      <c r="LLB9" s="370"/>
      <c r="LLC9" s="30"/>
      <c r="LLD9" s="368"/>
      <c r="LLE9" s="476"/>
      <c r="LLF9" s="30"/>
      <c r="LLG9" s="368"/>
      <c r="LLH9" s="476"/>
      <c r="LLI9" s="21"/>
      <c r="LLJ9" s="21"/>
      <c r="LLK9" s="153"/>
      <c r="LLL9" s="197"/>
      <c r="LLM9" s="30"/>
      <c r="LLN9" s="368"/>
      <c r="LLO9" s="30"/>
      <c r="LLP9" s="368"/>
      <c r="LLQ9" s="30"/>
      <c r="LLR9" s="370"/>
      <c r="LLS9" s="30"/>
      <c r="LLT9" s="368"/>
      <c r="LLU9" s="476"/>
      <c r="LLV9" s="30"/>
      <c r="LLW9" s="368"/>
      <c r="LLX9" s="476"/>
      <c r="LLY9" s="21"/>
      <c r="LLZ9" s="21"/>
      <c r="LMA9" s="153"/>
      <c r="LMB9" s="197"/>
      <c r="LMC9" s="30"/>
      <c r="LMD9" s="368"/>
      <c r="LME9" s="30"/>
      <c r="LMF9" s="368"/>
      <c r="LMG9" s="30"/>
      <c r="LMH9" s="370"/>
      <c r="LMI9" s="30"/>
      <c r="LMJ9" s="368"/>
      <c r="LMK9" s="476"/>
      <c r="LML9" s="30"/>
      <c r="LMM9" s="368"/>
      <c r="LMN9" s="476"/>
      <c r="LMO9" s="21"/>
      <c r="LMP9" s="21"/>
      <c r="LMQ9" s="153"/>
      <c r="LMR9" s="197"/>
      <c r="LMS9" s="30"/>
      <c r="LMT9" s="368"/>
      <c r="LMU9" s="30"/>
      <c r="LMV9" s="368"/>
      <c r="LMW9" s="30"/>
      <c r="LMX9" s="370"/>
      <c r="LMY9" s="30"/>
      <c r="LMZ9" s="368"/>
      <c r="LNA9" s="476"/>
      <c r="LNB9" s="30"/>
      <c r="LNC9" s="368"/>
      <c r="LND9" s="476"/>
      <c r="LNE9" s="21"/>
      <c r="LNF9" s="21"/>
      <c r="LNG9" s="153"/>
      <c r="LNH9" s="197"/>
      <c r="LNI9" s="30"/>
      <c r="LNJ9" s="368"/>
      <c r="LNK9" s="30"/>
      <c r="LNL9" s="368"/>
      <c r="LNM9" s="30"/>
      <c r="LNN9" s="370"/>
      <c r="LNO9" s="30"/>
      <c r="LNP9" s="368"/>
      <c r="LNQ9" s="476"/>
      <c r="LNR9" s="30"/>
      <c r="LNS9" s="368"/>
      <c r="LNT9" s="476"/>
      <c r="LNU9" s="21"/>
      <c r="LNV9" s="21"/>
      <c r="LNW9" s="153"/>
      <c r="LNX9" s="197"/>
      <c r="LNY9" s="30"/>
      <c r="LNZ9" s="368"/>
      <c r="LOA9" s="30"/>
      <c r="LOB9" s="368"/>
      <c r="LOC9" s="30"/>
      <c r="LOD9" s="370"/>
      <c r="LOE9" s="30"/>
      <c r="LOF9" s="368"/>
      <c r="LOG9" s="476"/>
      <c r="LOH9" s="30"/>
      <c r="LOI9" s="368"/>
      <c r="LOJ9" s="476"/>
      <c r="LOK9" s="21"/>
      <c r="LOL9" s="21"/>
      <c r="LOM9" s="153"/>
      <c r="LON9" s="197"/>
      <c r="LOO9" s="30"/>
      <c r="LOP9" s="368"/>
      <c r="LOQ9" s="30"/>
      <c r="LOR9" s="368"/>
      <c r="LOS9" s="30"/>
      <c r="LOT9" s="370"/>
      <c r="LOU9" s="30"/>
      <c r="LOV9" s="368"/>
      <c r="LOW9" s="476"/>
      <c r="LOX9" s="30"/>
      <c r="LOY9" s="368"/>
      <c r="LOZ9" s="476"/>
      <c r="LPA9" s="21"/>
      <c r="LPB9" s="21"/>
      <c r="LPC9" s="153"/>
      <c r="LPD9" s="197"/>
      <c r="LPE9" s="30"/>
      <c r="LPF9" s="368"/>
      <c r="LPG9" s="30"/>
      <c r="LPH9" s="368"/>
      <c r="LPI9" s="30"/>
      <c r="LPJ9" s="370"/>
      <c r="LPK9" s="30"/>
      <c r="LPL9" s="368"/>
      <c r="LPM9" s="476"/>
      <c r="LPN9" s="30"/>
      <c r="LPO9" s="368"/>
      <c r="LPP9" s="476"/>
      <c r="LPQ9" s="21"/>
      <c r="LPR9" s="21"/>
      <c r="LPS9" s="153"/>
      <c r="LPT9" s="197"/>
      <c r="LPU9" s="30"/>
      <c r="LPV9" s="368"/>
      <c r="LPW9" s="30"/>
      <c r="LPX9" s="368"/>
      <c r="LPY9" s="30"/>
      <c r="LPZ9" s="370"/>
      <c r="LQA9" s="30"/>
      <c r="LQB9" s="368"/>
      <c r="LQC9" s="476"/>
      <c r="LQD9" s="30"/>
      <c r="LQE9" s="368"/>
      <c r="LQF9" s="476"/>
      <c r="LQG9" s="21"/>
      <c r="LQH9" s="21"/>
      <c r="LQI9" s="153"/>
      <c r="LQJ9" s="197"/>
      <c r="LQK9" s="30"/>
      <c r="LQL9" s="368"/>
      <c r="LQM9" s="30"/>
      <c r="LQN9" s="368"/>
      <c r="LQO9" s="30"/>
      <c r="LQP9" s="370"/>
      <c r="LQQ9" s="30"/>
      <c r="LQR9" s="368"/>
      <c r="LQS9" s="476"/>
      <c r="LQT9" s="30"/>
      <c r="LQU9" s="368"/>
      <c r="LQV9" s="476"/>
      <c r="LQW9" s="21"/>
      <c r="LQX9" s="21"/>
      <c r="LQY9" s="153"/>
      <c r="LQZ9" s="197"/>
      <c r="LRA9" s="30"/>
      <c r="LRB9" s="368"/>
      <c r="LRC9" s="30"/>
      <c r="LRD9" s="368"/>
      <c r="LRE9" s="30"/>
      <c r="LRF9" s="370"/>
      <c r="LRG9" s="30"/>
      <c r="LRH9" s="368"/>
      <c r="LRI9" s="476"/>
      <c r="LRJ9" s="30"/>
      <c r="LRK9" s="368"/>
      <c r="LRL9" s="476"/>
      <c r="LRM9" s="21"/>
      <c r="LRN9" s="21"/>
      <c r="LRO9" s="153"/>
      <c r="LRP9" s="197"/>
      <c r="LRQ9" s="30"/>
      <c r="LRR9" s="368"/>
      <c r="LRS9" s="30"/>
      <c r="LRT9" s="368"/>
      <c r="LRU9" s="30"/>
      <c r="LRV9" s="370"/>
      <c r="LRW9" s="30"/>
      <c r="LRX9" s="368"/>
      <c r="LRY9" s="476"/>
      <c r="LRZ9" s="30"/>
      <c r="LSA9" s="368"/>
      <c r="LSB9" s="476"/>
      <c r="LSC9" s="21"/>
      <c r="LSD9" s="21"/>
      <c r="LSE9" s="153"/>
      <c r="LSF9" s="197"/>
      <c r="LSG9" s="30"/>
      <c r="LSH9" s="368"/>
      <c r="LSI9" s="30"/>
      <c r="LSJ9" s="368"/>
      <c r="LSK9" s="30"/>
      <c r="LSL9" s="370"/>
      <c r="LSM9" s="30"/>
      <c r="LSN9" s="368"/>
      <c r="LSO9" s="476"/>
      <c r="LSP9" s="30"/>
      <c r="LSQ9" s="368"/>
      <c r="LSR9" s="476"/>
      <c r="LSS9" s="21"/>
      <c r="LST9" s="21"/>
      <c r="LSU9" s="153"/>
      <c r="LSV9" s="197"/>
      <c r="LSW9" s="30"/>
      <c r="LSX9" s="368"/>
      <c r="LSY9" s="30"/>
      <c r="LSZ9" s="368"/>
      <c r="LTA9" s="30"/>
      <c r="LTB9" s="370"/>
      <c r="LTC9" s="30"/>
      <c r="LTD9" s="368"/>
      <c r="LTE9" s="476"/>
      <c r="LTF9" s="30"/>
      <c r="LTG9" s="368"/>
      <c r="LTH9" s="476"/>
      <c r="LTI9" s="21"/>
      <c r="LTJ9" s="21"/>
      <c r="LTK9" s="153"/>
      <c r="LTL9" s="197"/>
      <c r="LTM9" s="30"/>
      <c r="LTN9" s="368"/>
      <c r="LTO9" s="30"/>
      <c r="LTP9" s="368"/>
      <c r="LTQ9" s="30"/>
      <c r="LTR9" s="370"/>
      <c r="LTS9" s="30"/>
      <c r="LTT9" s="368"/>
      <c r="LTU9" s="476"/>
      <c r="LTV9" s="30"/>
      <c r="LTW9" s="368"/>
      <c r="LTX9" s="476"/>
      <c r="LTY9" s="21"/>
      <c r="LTZ9" s="21"/>
      <c r="LUA9" s="153"/>
      <c r="LUB9" s="197"/>
      <c r="LUC9" s="30"/>
      <c r="LUD9" s="368"/>
      <c r="LUE9" s="30"/>
      <c r="LUF9" s="368"/>
      <c r="LUG9" s="30"/>
      <c r="LUH9" s="370"/>
      <c r="LUI9" s="30"/>
      <c r="LUJ9" s="368"/>
      <c r="LUK9" s="476"/>
      <c r="LUL9" s="30"/>
      <c r="LUM9" s="368"/>
      <c r="LUN9" s="476"/>
      <c r="LUO9" s="21"/>
      <c r="LUP9" s="21"/>
      <c r="LUQ9" s="153"/>
      <c r="LUR9" s="197"/>
      <c r="LUS9" s="30"/>
      <c r="LUT9" s="368"/>
      <c r="LUU9" s="30"/>
      <c r="LUV9" s="368"/>
      <c r="LUW9" s="30"/>
      <c r="LUX9" s="370"/>
      <c r="LUY9" s="30"/>
      <c r="LUZ9" s="368"/>
      <c r="LVA9" s="476"/>
      <c r="LVB9" s="30"/>
      <c r="LVC9" s="368"/>
      <c r="LVD9" s="476"/>
      <c r="LVE9" s="21"/>
      <c r="LVF9" s="21"/>
      <c r="LVG9" s="153"/>
      <c r="LVH9" s="197"/>
      <c r="LVI9" s="30"/>
      <c r="LVJ9" s="368"/>
      <c r="LVK9" s="30"/>
      <c r="LVL9" s="368"/>
      <c r="LVM9" s="30"/>
      <c r="LVN9" s="370"/>
      <c r="LVO9" s="30"/>
      <c r="LVP9" s="368"/>
      <c r="LVQ9" s="476"/>
      <c r="LVR9" s="30"/>
      <c r="LVS9" s="368"/>
      <c r="LVT9" s="476"/>
      <c r="LVU9" s="21"/>
      <c r="LVV9" s="21"/>
      <c r="LVW9" s="153"/>
      <c r="LVX9" s="197"/>
      <c r="LVY9" s="30"/>
      <c r="LVZ9" s="368"/>
      <c r="LWA9" s="30"/>
      <c r="LWB9" s="368"/>
      <c r="LWC9" s="30"/>
      <c r="LWD9" s="370"/>
      <c r="LWE9" s="30"/>
      <c r="LWF9" s="368"/>
      <c r="LWG9" s="476"/>
      <c r="LWH9" s="30"/>
      <c r="LWI9" s="368"/>
      <c r="LWJ9" s="476"/>
      <c r="LWK9" s="21"/>
      <c r="LWL9" s="21"/>
      <c r="LWM9" s="153"/>
      <c r="LWN9" s="197"/>
      <c r="LWO9" s="30"/>
      <c r="LWP9" s="368"/>
      <c r="LWQ9" s="30"/>
      <c r="LWR9" s="368"/>
      <c r="LWS9" s="30"/>
      <c r="LWT9" s="370"/>
      <c r="LWU9" s="30"/>
      <c r="LWV9" s="368"/>
      <c r="LWW9" s="476"/>
      <c r="LWX9" s="30"/>
      <c r="LWY9" s="368"/>
      <c r="LWZ9" s="476"/>
      <c r="LXA9" s="21"/>
      <c r="LXB9" s="21"/>
      <c r="LXC9" s="153"/>
      <c r="LXD9" s="197"/>
      <c r="LXE9" s="30"/>
      <c r="LXF9" s="368"/>
      <c r="LXG9" s="30"/>
      <c r="LXH9" s="368"/>
      <c r="LXI9" s="30"/>
      <c r="LXJ9" s="370"/>
      <c r="LXK9" s="30"/>
      <c r="LXL9" s="368"/>
      <c r="LXM9" s="476"/>
      <c r="LXN9" s="30"/>
      <c r="LXO9" s="368"/>
      <c r="LXP9" s="476"/>
      <c r="LXQ9" s="21"/>
      <c r="LXR9" s="21"/>
      <c r="LXS9" s="153"/>
      <c r="LXT9" s="197"/>
      <c r="LXU9" s="30"/>
      <c r="LXV9" s="368"/>
      <c r="LXW9" s="30"/>
      <c r="LXX9" s="368"/>
      <c r="LXY9" s="30"/>
      <c r="LXZ9" s="370"/>
      <c r="LYA9" s="30"/>
      <c r="LYB9" s="368"/>
      <c r="LYC9" s="476"/>
      <c r="LYD9" s="30"/>
      <c r="LYE9" s="368"/>
      <c r="LYF9" s="476"/>
      <c r="LYG9" s="21"/>
      <c r="LYH9" s="21"/>
      <c r="LYI9" s="153"/>
      <c r="LYJ9" s="197"/>
      <c r="LYK9" s="30"/>
      <c r="LYL9" s="368"/>
      <c r="LYM9" s="30"/>
      <c r="LYN9" s="368"/>
      <c r="LYO9" s="30"/>
      <c r="LYP9" s="370"/>
      <c r="LYQ9" s="30"/>
      <c r="LYR9" s="368"/>
      <c r="LYS9" s="476"/>
      <c r="LYT9" s="30"/>
      <c r="LYU9" s="368"/>
      <c r="LYV9" s="476"/>
      <c r="LYW9" s="21"/>
      <c r="LYX9" s="21"/>
      <c r="LYY9" s="153"/>
      <c r="LYZ9" s="197"/>
      <c r="LZA9" s="30"/>
      <c r="LZB9" s="368"/>
      <c r="LZC9" s="30"/>
      <c r="LZD9" s="368"/>
      <c r="LZE9" s="30"/>
      <c r="LZF9" s="370"/>
      <c r="LZG9" s="30"/>
      <c r="LZH9" s="368"/>
      <c r="LZI9" s="476"/>
      <c r="LZJ9" s="30"/>
      <c r="LZK9" s="368"/>
      <c r="LZL9" s="476"/>
      <c r="LZM9" s="21"/>
      <c r="LZN9" s="21"/>
      <c r="LZO9" s="153"/>
      <c r="LZP9" s="197"/>
      <c r="LZQ9" s="30"/>
      <c r="LZR9" s="368"/>
      <c r="LZS9" s="30"/>
      <c r="LZT9" s="368"/>
      <c r="LZU9" s="30"/>
      <c r="LZV9" s="370"/>
      <c r="LZW9" s="30"/>
      <c r="LZX9" s="368"/>
      <c r="LZY9" s="476"/>
      <c r="LZZ9" s="30"/>
      <c r="MAA9" s="368"/>
      <c r="MAB9" s="476"/>
      <c r="MAC9" s="21"/>
      <c r="MAD9" s="21"/>
      <c r="MAE9" s="153"/>
      <c r="MAF9" s="197"/>
      <c r="MAG9" s="30"/>
      <c r="MAH9" s="368"/>
      <c r="MAI9" s="30"/>
      <c r="MAJ9" s="368"/>
      <c r="MAK9" s="30"/>
      <c r="MAL9" s="370"/>
      <c r="MAM9" s="30"/>
      <c r="MAN9" s="368"/>
      <c r="MAO9" s="476"/>
      <c r="MAP9" s="30"/>
      <c r="MAQ9" s="368"/>
      <c r="MAR9" s="476"/>
      <c r="MAS9" s="21"/>
      <c r="MAT9" s="21"/>
      <c r="MAU9" s="153"/>
      <c r="MAV9" s="197"/>
      <c r="MAW9" s="30"/>
      <c r="MAX9" s="368"/>
      <c r="MAY9" s="30"/>
      <c r="MAZ9" s="368"/>
      <c r="MBA9" s="30"/>
      <c r="MBB9" s="370"/>
      <c r="MBC9" s="30"/>
      <c r="MBD9" s="368"/>
      <c r="MBE9" s="476"/>
      <c r="MBF9" s="30"/>
      <c r="MBG9" s="368"/>
      <c r="MBH9" s="476"/>
      <c r="MBI9" s="21"/>
      <c r="MBJ9" s="21"/>
      <c r="MBK9" s="153"/>
      <c r="MBL9" s="197"/>
      <c r="MBM9" s="30"/>
      <c r="MBN9" s="368"/>
      <c r="MBO9" s="30"/>
      <c r="MBP9" s="368"/>
      <c r="MBQ9" s="30"/>
      <c r="MBR9" s="370"/>
      <c r="MBS9" s="30"/>
      <c r="MBT9" s="368"/>
      <c r="MBU9" s="476"/>
      <c r="MBV9" s="30"/>
      <c r="MBW9" s="368"/>
      <c r="MBX9" s="476"/>
      <c r="MBY9" s="21"/>
      <c r="MBZ9" s="21"/>
      <c r="MCA9" s="153"/>
      <c r="MCB9" s="197"/>
      <c r="MCC9" s="30"/>
      <c r="MCD9" s="368"/>
      <c r="MCE9" s="30"/>
      <c r="MCF9" s="368"/>
      <c r="MCG9" s="30"/>
      <c r="MCH9" s="370"/>
      <c r="MCI9" s="30"/>
      <c r="MCJ9" s="368"/>
      <c r="MCK9" s="476"/>
      <c r="MCL9" s="30"/>
      <c r="MCM9" s="368"/>
      <c r="MCN9" s="476"/>
      <c r="MCO9" s="21"/>
      <c r="MCP9" s="21"/>
      <c r="MCQ9" s="153"/>
      <c r="MCR9" s="197"/>
      <c r="MCS9" s="30"/>
      <c r="MCT9" s="368"/>
      <c r="MCU9" s="30"/>
      <c r="MCV9" s="368"/>
      <c r="MCW9" s="30"/>
      <c r="MCX9" s="370"/>
      <c r="MCY9" s="30"/>
      <c r="MCZ9" s="368"/>
      <c r="MDA9" s="476"/>
      <c r="MDB9" s="30"/>
      <c r="MDC9" s="368"/>
      <c r="MDD9" s="476"/>
      <c r="MDE9" s="21"/>
      <c r="MDF9" s="21"/>
      <c r="MDG9" s="153"/>
      <c r="MDH9" s="197"/>
      <c r="MDI9" s="30"/>
      <c r="MDJ9" s="368"/>
      <c r="MDK9" s="30"/>
      <c r="MDL9" s="368"/>
      <c r="MDM9" s="30"/>
      <c r="MDN9" s="370"/>
      <c r="MDO9" s="30"/>
      <c r="MDP9" s="368"/>
      <c r="MDQ9" s="476"/>
      <c r="MDR9" s="30"/>
      <c r="MDS9" s="368"/>
      <c r="MDT9" s="476"/>
      <c r="MDU9" s="21"/>
      <c r="MDV9" s="21"/>
      <c r="MDW9" s="153"/>
      <c r="MDX9" s="197"/>
      <c r="MDY9" s="30"/>
      <c r="MDZ9" s="368"/>
      <c r="MEA9" s="30"/>
      <c r="MEB9" s="368"/>
      <c r="MEC9" s="30"/>
      <c r="MED9" s="370"/>
      <c r="MEE9" s="30"/>
      <c r="MEF9" s="368"/>
      <c r="MEG9" s="476"/>
      <c r="MEH9" s="30"/>
      <c r="MEI9" s="368"/>
      <c r="MEJ9" s="476"/>
      <c r="MEK9" s="21"/>
      <c r="MEL9" s="21"/>
      <c r="MEM9" s="153"/>
      <c r="MEN9" s="197"/>
      <c r="MEO9" s="30"/>
      <c r="MEP9" s="368"/>
      <c r="MEQ9" s="30"/>
      <c r="MER9" s="368"/>
      <c r="MES9" s="30"/>
      <c r="MET9" s="370"/>
      <c r="MEU9" s="30"/>
      <c r="MEV9" s="368"/>
      <c r="MEW9" s="476"/>
      <c r="MEX9" s="30"/>
      <c r="MEY9" s="368"/>
      <c r="MEZ9" s="476"/>
      <c r="MFA9" s="21"/>
      <c r="MFB9" s="21"/>
      <c r="MFC9" s="153"/>
      <c r="MFD9" s="197"/>
      <c r="MFE9" s="30"/>
      <c r="MFF9" s="368"/>
      <c r="MFG9" s="30"/>
      <c r="MFH9" s="368"/>
      <c r="MFI9" s="30"/>
      <c r="MFJ9" s="370"/>
      <c r="MFK9" s="30"/>
      <c r="MFL9" s="368"/>
      <c r="MFM9" s="476"/>
      <c r="MFN9" s="30"/>
      <c r="MFO9" s="368"/>
      <c r="MFP9" s="476"/>
      <c r="MFQ9" s="21"/>
      <c r="MFR9" s="21"/>
      <c r="MFS9" s="153"/>
      <c r="MFT9" s="197"/>
      <c r="MFU9" s="30"/>
      <c r="MFV9" s="368"/>
      <c r="MFW9" s="30"/>
      <c r="MFX9" s="368"/>
      <c r="MFY9" s="30"/>
      <c r="MFZ9" s="370"/>
      <c r="MGA9" s="30"/>
      <c r="MGB9" s="368"/>
      <c r="MGC9" s="476"/>
      <c r="MGD9" s="30"/>
      <c r="MGE9" s="368"/>
      <c r="MGF9" s="476"/>
      <c r="MGG9" s="21"/>
      <c r="MGH9" s="21"/>
      <c r="MGI9" s="153"/>
      <c r="MGJ9" s="197"/>
      <c r="MGK9" s="30"/>
      <c r="MGL9" s="368"/>
      <c r="MGM9" s="30"/>
      <c r="MGN9" s="368"/>
      <c r="MGO9" s="30"/>
      <c r="MGP9" s="370"/>
      <c r="MGQ9" s="30"/>
      <c r="MGR9" s="368"/>
      <c r="MGS9" s="476"/>
      <c r="MGT9" s="30"/>
      <c r="MGU9" s="368"/>
      <c r="MGV9" s="476"/>
      <c r="MGW9" s="21"/>
      <c r="MGX9" s="21"/>
      <c r="MGY9" s="153"/>
      <c r="MGZ9" s="197"/>
      <c r="MHA9" s="30"/>
      <c r="MHB9" s="368"/>
      <c r="MHC9" s="30"/>
      <c r="MHD9" s="368"/>
      <c r="MHE9" s="30"/>
      <c r="MHF9" s="370"/>
      <c r="MHG9" s="30"/>
      <c r="MHH9" s="368"/>
      <c r="MHI9" s="476"/>
      <c r="MHJ9" s="30"/>
      <c r="MHK9" s="368"/>
      <c r="MHL9" s="476"/>
      <c r="MHM9" s="21"/>
      <c r="MHN9" s="21"/>
      <c r="MHO9" s="153"/>
      <c r="MHP9" s="197"/>
      <c r="MHQ9" s="30"/>
      <c r="MHR9" s="368"/>
      <c r="MHS9" s="30"/>
      <c r="MHT9" s="368"/>
      <c r="MHU9" s="30"/>
      <c r="MHV9" s="370"/>
      <c r="MHW9" s="30"/>
      <c r="MHX9" s="368"/>
      <c r="MHY9" s="476"/>
      <c r="MHZ9" s="30"/>
      <c r="MIA9" s="368"/>
      <c r="MIB9" s="476"/>
      <c r="MIC9" s="21"/>
      <c r="MID9" s="21"/>
      <c r="MIE9" s="153"/>
      <c r="MIF9" s="197"/>
      <c r="MIG9" s="30"/>
      <c r="MIH9" s="368"/>
      <c r="MII9" s="30"/>
      <c r="MIJ9" s="368"/>
      <c r="MIK9" s="30"/>
      <c r="MIL9" s="370"/>
      <c r="MIM9" s="30"/>
      <c r="MIN9" s="368"/>
      <c r="MIO9" s="476"/>
      <c r="MIP9" s="30"/>
      <c r="MIQ9" s="368"/>
      <c r="MIR9" s="476"/>
      <c r="MIS9" s="21"/>
      <c r="MIT9" s="21"/>
      <c r="MIU9" s="153"/>
      <c r="MIV9" s="197"/>
      <c r="MIW9" s="30"/>
      <c r="MIX9" s="368"/>
      <c r="MIY9" s="30"/>
      <c r="MIZ9" s="368"/>
      <c r="MJA9" s="30"/>
      <c r="MJB9" s="370"/>
      <c r="MJC9" s="30"/>
      <c r="MJD9" s="368"/>
      <c r="MJE9" s="476"/>
      <c r="MJF9" s="30"/>
      <c r="MJG9" s="368"/>
      <c r="MJH9" s="476"/>
      <c r="MJI9" s="21"/>
      <c r="MJJ9" s="21"/>
      <c r="MJK9" s="153"/>
      <c r="MJL9" s="197"/>
      <c r="MJM9" s="30"/>
      <c r="MJN9" s="368"/>
      <c r="MJO9" s="30"/>
      <c r="MJP9" s="368"/>
      <c r="MJQ9" s="30"/>
      <c r="MJR9" s="370"/>
      <c r="MJS9" s="30"/>
      <c r="MJT9" s="368"/>
      <c r="MJU9" s="476"/>
      <c r="MJV9" s="30"/>
      <c r="MJW9" s="368"/>
      <c r="MJX9" s="476"/>
      <c r="MJY9" s="21"/>
      <c r="MJZ9" s="21"/>
      <c r="MKA9" s="153"/>
      <c r="MKB9" s="197"/>
      <c r="MKC9" s="30"/>
      <c r="MKD9" s="368"/>
      <c r="MKE9" s="30"/>
      <c r="MKF9" s="368"/>
      <c r="MKG9" s="30"/>
      <c r="MKH9" s="370"/>
      <c r="MKI9" s="30"/>
      <c r="MKJ9" s="368"/>
      <c r="MKK9" s="476"/>
      <c r="MKL9" s="30"/>
      <c r="MKM9" s="368"/>
      <c r="MKN9" s="476"/>
      <c r="MKO9" s="21"/>
      <c r="MKP9" s="21"/>
      <c r="MKQ9" s="153"/>
      <c r="MKR9" s="197"/>
      <c r="MKS9" s="30"/>
      <c r="MKT9" s="368"/>
      <c r="MKU9" s="30"/>
      <c r="MKV9" s="368"/>
      <c r="MKW9" s="30"/>
      <c r="MKX9" s="370"/>
      <c r="MKY9" s="30"/>
      <c r="MKZ9" s="368"/>
      <c r="MLA9" s="476"/>
      <c r="MLB9" s="30"/>
      <c r="MLC9" s="368"/>
      <c r="MLD9" s="476"/>
      <c r="MLE9" s="21"/>
      <c r="MLF9" s="21"/>
      <c r="MLG9" s="153"/>
      <c r="MLH9" s="197"/>
      <c r="MLI9" s="30"/>
      <c r="MLJ9" s="368"/>
      <c r="MLK9" s="30"/>
      <c r="MLL9" s="368"/>
      <c r="MLM9" s="30"/>
      <c r="MLN9" s="370"/>
      <c r="MLO9" s="30"/>
      <c r="MLP9" s="368"/>
      <c r="MLQ9" s="476"/>
      <c r="MLR9" s="30"/>
      <c r="MLS9" s="368"/>
      <c r="MLT9" s="476"/>
      <c r="MLU9" s="21"/>
      <c r="MLV9" s="21"/>
      <c r="MLW9" s="153"/>
      <c r="MLX9" s="197"/>
      <c r="MLY9" s="30"/>
      <c r="MLZ9" s="368"/>
      <c r="MMA9" s="30"/>
      <c r="MMB9" s="368"/>
      <c r="MMC9" s="30"/>
      <c r="MMD9" s="370"/>
      <c r="MME9" s="30"/>
      <c r="MMF9" s="368"/>
      <c r="MMG9" s="476"/>
      <c r="MMH9" s="30"/>
      <c r="MMI9" s="368"/>
      <c r="MMJ9" s="476"/>
      <c r="MMK9" s="21"/>
      <c r="MML9" s="21"/>
      <c r="MMM9" s="153"/>
      <c r="MMN9" s="197"/>
      <c r="MMO9" s="30"/>
      <c r="MMP9" s="368"/>
      <c r="MMQ9" s="30"/>
      <c r="MMR9" s="368"/>
      <c r="MMS9" s="30"/>
      <c r="MMT9" s="370"/>
      <c r="MMU9" s="30"/>
      <c r="MMV9" s="368"/>
      <c r="MMW9" s="476"/>
      <c r="MMX9" s="30"/>
      <c r="MMY9" s="368"/>
      <c r="MMZ9" s="476"/>
      <c r="MNA9" s="21"/>
      <c r="MNB9" s="21"/>
      <c r="MNC9" s="153"/>
      <c r="MND9" s="197"/>
      <c r="MNE9" s="30"/>
      <c r="MNF9" s="368"/>
      <c r="MNG9" s="30"/>
      <c r="MNH9" s="368"/>
      <c r="MNI9" s="30"/>
      <c r="MNJ9" s="370"/>
      <c r="MNK9" s="30"/>
      <c r="MNL9" s="368"/>
      <c r="MNM9" s="476"/>
      <c r="MNN9" s="30"/>
      <c r="MNO9" s="368"/>
      <c r="MNP9" s="476"/>
      <c r="MNQ9" s="21"/>
      <c r="MNR9" s="21"/>
      <c r="MNS9" s="153"/>
      <c r="MNT9" s="197"/>
      <c r="MNU9" s="30"/>
      <c r="MNV9" s="368"/>
      <c r="MNW9" s="30"/>
      <c r="MNX9" s="368"/>
      <c r="MNY9" s="30"/>
      <c r="MNZ9" s="370"/>
      <c r="MOA9" s="30"/>
      <c r="MOB9" s="368"/>
      <c r="MOC9" s="476"/>
      <c r="MOD9" s="30"/>
      <c r="MOE9" s="368"/>
      <c r="MOF9" s="476"/>
      <c r="MOG9" s="21"/>
      <c r="MOH9" s="21"/>
      <c r="MOI9" s="153"/>
      <c r="MOJ9" s="197"/>
      <c r="MOK9" s="30"/>
      <c r="MOL9" s="368"/>
      <c r="MOM9" s="30"/>
      <c r="MON9" s="368"/>
      <c r="MOO9" s="30"/>
      <c r="MOP9" s="370"/>
      <c r="MOQ9" s="30"/>
      <c r="MOR9" s="368"/>
      <c r="MOS9" s="476"/>
      <c r="MOT9" s="30"/>
      <c r="MOU9" s="368"/>
      <c r="MOV9" s="476"/>
      <c r="MOW9" s="21"/>
      <c r="MOX9" s="21"/>
      <c r="MOY9" s="153"/>
      <c r="MOZ9" s="197"/>
      <c r="MPA9" s="30"/>
      <c r="MPB9" s="368"/>
      <c r="MPC9" s="30"/>
      <c r="MPD9" s="368"/>
      <c r="MPE9" s="30"/>
      <c r="MPF9" s="370"/>
      <c r="MPG9" s="30"/>
      <c r="MPH9" s="368"/>
      <c r="MPI9" s="476"/>
      <c r="MPJ9" s="30"/>
      <c r="MPK9" s="368"/>
      <c r="MPL9" s="476"/>
      <c r="MPM9" s="21"/>
      <c r="MPN9" s="21"/>
      <c r="MPO9" s="153"/>
      <c r="MPP9" s="197"/>
      <c r="MPQ9" s="30"/>
      <c r="MPR9" s="368"/>
      <c r="MPS9" s="30"/>
      <c r="MPT9" s="368"/>
      <c r="MPU9" s="30"/>
      <c r="MPV9" s="370"/>
      <c r="MPW9" s="30"/>
      <c r="MPX9" s="368"/>
      <c r="MPY9" s="476"/>
      <c r="MPZ9" s="30"/>
      <c r="MQA9" s="368"/>
      <c r="MQB9" s="476"/>
      <c r="MQC9" s="21"/>
      <c r="MQD9" s="21"/>
      <c r="MQE9" s="153"/>
      <c r="MQF9" s="197"/>
      <c r="MQG9" s="30"/>
      <c r="MQH9" s="368"/>
      <c r="MQI9" s="30"/>
      <c r="MQJ9" s="368"/>
      <c r="MQK9" s="30"/>
      <c r="MQL9" s="370"/>
      <c r="MQM9" s="30"/>
      <c r="MQN9" s="368"/>
      <c r="MQO9" s="476"/>
      <c r="MQP9" s="30"/>
      <c r="MQQ9" s="368"/>
      <c r="MQR9" s="476"/>
      <c r="MQS9" s="21"/>
      <c r="MQT9" s="21"/>
      <c r="MQU9" s="153"/>
      <c r="MQV9" s="197"/>
      <c r="MQW9" s="30"/>
      <c r="MQX9" s="368"/>
      <c r="MQY9" s="30"/>
      <c r="MQZ9" s="368"/>
      <c r="MRA9" s="30"/>
      <c r="MRB9" s="370"/>
      <c r="MRC9" s="30"/>
      <c r="MRD9" s="368"/>
      <c r="MRE9" s="476"/>
      <c r="MRF9" s="30"/>
      <c r="MRG9" s="368"/>
      <c r="MRH9" s="476"/>
      <c r="MRI9" s="21"/>
      <c r="MRJ9" s="21"/>
      <c r="MRK9" s="153"/>
      <c r="MRL9" s="197"/>
      <c r="MRM9" s="30"/>
      <c r="MRN9" s="368"/>
      <c r="MRO9" s="30"/>
      <c r="MRP9" s="368"/>
      <c r="MRQ9" s="30"/>
      <c r="MRR9" s="370"/>
      <c r="MRS9" s="30"/>
      <c r="MRT9" s="368"/>
      <c r="MRU9" s="476"/>
      <c r="MRV9" s="30"/>
      <c r="MRW9" s="368"/>
      <c r="MRX9" s="476"/>
      <c r="MRY9" s="21"/>
      <c r="MRZ9" s="21"/>
      <c r="MSA9" s="153"/>
      <c r="MSB9" s="197"/>
      <c r="MSC9" s="30"/>
      <c r="MSD9" s="368"/>
      <c r="MSE9" s="30"/>
      <c r="MSF9" s="368"/>
      <c r="MSG9" s="30"/>
      <c r="MSH9" s="370"/>
      <c r="MSI9" s="30"/>
      <c r="MSJ9" s="368"/>
      <c r="MSK9" s="476"/>
      <c r="MSL9" s="30"/>
      <c r="MSM9" s="368"/>
      <c r="MSN9" s="476"/>
      <c r="MSO9" s="21"/>
      <c r="MSP9" s="21"/>
      <c r="MSQ9" s="153"/>
      <c r="MSR9" s="197"/>
      <c r="MSS9" s="30"/>
      <c r="MST9" s="368"/>
      <c r="MSU9" s="30"/>
      <c r="MSV9" s="368"/>
      <c r="MSW9" s="30"/>
      <c r="MSX9" s="370"/>
      <c r="MSY9" s="30"/>
      <c r="MSZ9" s="368"/>
      <c r="MTA9" s="476"/>
      <c r="MTB9" s="30"/>
      <c r="MTC9" s="368"/>
      <c r="MTD9" s="476"/>
      <c r="MTE9" s="21"/>
      <c r="MTF9" s="21"/>
      <c r="MTG9" s="153"/>
      <c r="MTH9" s="197"/>
      <c r="MTI9" s="30"/>
      <c r="MTJ9" s="368"/>
      <c r="MTK9" s="30"/>
      <c r="MTL9" s="368"/>
      <c r="MTM9" s="30"/>
      <c r="MTN9" s="370"/>
      <c r="MTO9" s="30"/>
      <c r="MTP9" s="368"/>
      <c r="MTQ9" s="476"/>
      <c r="MTR9" s="30"/>
      <c r="MTS9" s="368"/>
      <c r="MTT9" s="476"/>
      <c r="MTU9" s="21"/>
      <c r="MTV9" s="21"/>
      <c r="MTW9" s="153"/>
      <c r="MTX9" s="197"/>
      <c r="MTY9" s="30"/>
      <c r="MTZ9" s="368"/>
      <c r="MUA9" s="30"/>
      <c r="MUB9" s="368"/>
      <c r="MUC9" s="30"/>
      <c r="MUD9" s="370"/>
      <c r="MUE9" s="30"/>
      <c r="MUF9" s="368"/>
      <c r="MUG9" s="476"/>
      <c r="MUH9" s="30"/>
      <c r="MUI9" s="368"/>
      <c r="MUJ9" s="476"/>
      <c r="MUK9" s="21"/>
      <c r="MUL9" s="21"/>
      <c r="MUM9" s="153"/>
      <c r="MUN9" s="197"/>
      <c r="MUO9" s="30"/>
      <c r="MUP9" s="368"/>
      <c r="MUQ9" s="30"/>
      <c r="MUR9" s="368"/>
      <c r="MUS9" s="30"/>
      <c r="MUT9" s="370"/>
      <c r="MUU9" s="30"/>
      <c r="MUV9" s="368"/>
      <c r="MUW9" s="476"/>
      <c r="MUX9" s="30"/>
      <c r="MUY9" s="368"/>
      <c r="MUZ9" s="476"/>
      <c r="MVA9" s="21"/>
      <c r="MVB9" s="21"/>
      <c r="MVC9" s="153"/>
      <c r="MVD9" s="197"/>
      <c r="MVE9" s="30"/>
      <c r="MVF9" s="368"/>
      <c r="MVG9" s="30"/>
      <c r="MVH9" s="368"/>
      <c r="MVI9" s="30"/>
      <c r="MVJ9" s="370"/>
      <c r="MVK9" s="30"/>
      <c r="MVL9" s="368"/>
      <c r="MVM9" s="476"/>
      <c r="MVN9" s="30"/>
      <c r="MVO9" s="368"/>
      <c r="MVP9" s="476"/>
      <c r="MVQ9" s="21"/>
      <c r="MVR9" s="21"/>
      <c r="MVS9" s="153"/>
      <c r="MVT9" s="197"/>
      <c r="MVU9" s="30"/>
      <c r="MVV9" s="368"/>
      <c r="MVW9" s="30"/>
      <c r="MVX9" s="368"/>
      <c r="MVY9" s="30"/>
      <c r="MVZ9" s="370"/>
      <c r="MWA9" s="30"/>
      <c r="MWB9" s="368"/>
      <c r="MWC9" s="476"/>
      <c r="MWD9" s="30"/>
      <c r="MWE9" s="368"/>
      <c r="MWF9" s="476"/>
      <c r="MWG9" s="21"/>
      <c r="MWH9" s="21"/>
      <c r="MWI9" s="153"/>
      <c r="MWJ9" s="197"/>
      <c r="MWK9" s="30"/>
      <c r="MWL9" s="368"/>
      <c r="MWM9" s="30"/>
      <c r="MWN9" s="368"/>
      <c r="MWO9" s="30"/>
      <c r="MWP9" s="370"/>
      <c r="MWQ9" s="30"/>
      <c r="MWR9" s="368"/>
      <c r="MWS9" s="476"/>
      <c r="MWT9" s="30"/>
      <c r="MWU9" s="368"/>
      <c r="MWV9" s="476"/>
      <c r="MWW9" s="21"/>
      <c r="MWX9" s="21"/>
      <c r="MWY9" s="153"/>
      <c r="MWZ9" s="197"/>
      <c r="MXA9" s="30"/>
      <c r="MXB9" s="368"/>
      <c r="MXC9" s="30"/>
      <c r="MXD9" s="368"/>
      <c r="MXE9" s="30"/>
      <c r="MXF9" s="370"/>
      <c r="MXG9" s="30"/>
      <c r="MXH9" s="368"/>
      <c r="MXI9" s="476"/>
      <c r="MXJ9" s="30"/>
      <c r="MXK9" s="368"/>
      <c r="MXL9" s="476"/>
      <c r="MXM9" s="21"/>
      <c r="MXN9" s="21"/>
      <c r="MXO9" s="153"/>
      <c r="MXP9" s="197"/>
      <c r="MXQ9" s="30"/>
      <c r="MXR9" s="368"/>
      <c r="MXS9" s="30"/>
      <c r="MXT9" s="368"/>
      <c r="MXU9" s="30"/>
      <c r="MXV9" s="370"/>
      <c r="MXW9" s="30"/>
      <c r="MXX9" s="368"/>
      <c r="MXY9" s="476"/>
      <c r="MXZ9" s="30"/>
      <c r="MYA9" s="368"/>
      <c r="MYB9" s="476"/>
      <c r="MYC9" s="21"/>
      <c r="MYD9" s="21"/>
      <c r="MYE9" s="153"/>
      <c r="MYF9" s="197"/>
      <c r="MYG9" s="30"/>
      <c r="MYH9" s="368"/>
      <c r="MYI9" s="30"/>
      <c r="MYJ9" s="368"/>
      <c r="MYK9" s="30"/>
      <c r="MYL9" s="370"/>
      <c r="MYM9" s="30"/>
      <c r="MYN9" s="368"/>
      <c r="MYO9" s="476"/>
      <c r="MYP9" s="30"/>
      <c r="MYQ9" s="368"/>
      <c r="MYR9" s="476"/>
      <c r="MYS9" s="21"/>
      <c r="MYT9" s="21"/>
      <c r="MYU9" s="153"/>
      <c r="MYV9" s="197"/>
      <c r="MYW9" s="30"/>
      <c r="MYX9" s="368"/>
      <c r="MYY9" s="30"/>
      <c r="MYZ9" s="368"/>
      <c r="MZA9" s="30"/>
      <c r="MZB9" s="370"/>
      <c r="MZC9" s="30"/>
      <c r="MZD9" s="368"/>
      <c r="MZE9" s="476"/>
      <c r="MZF9" s="30"/>
      <c r="MZG9" s="368"/>
      <c r="MZH9" s="476"/>
      <c r="MZI9" s="21"/>
      <c r="MZJ9" s="21"/>
      <c r="MZK9" s="153"/>
      <c r="MZL9" s="197"/>
      <c r="MZM9" s="30"/>
      <c r="MZN9" s="368"/>
      <c r="MZO9" s="30"/>
      <c r="MZP9" s="368"/>
      <c r="MZQ9" s="30"/>
      <c r="MZR9" s="370"/>
      <c r="MZS9" s="30"/>
      <c r="MZT9" s="368"/>
      <c r="MZU9" s="476"/>
      <c r="MZV9" s="30"/>
      <c r="MZW9" s="368"/>
      <c r="MZX9" s="476"/>
      <c r="MZY9" s="21"/>
      <c r="MZZ9" s="21"/>
      <c r="NAA9" s="153"/>
      <c r="NAB9" s="197"/>
      <c r="NAC9" s="30"/>
      <c r="NAD9" s="368"/>
      <c r="NAE9" s="30"/>
      <c r="NAF9" s="368"/>
      <c r="NAG9" s="30"/>
      <c r="NAH9" s="370"/>
      <c r="NAI9" s="30"/>
      <c r="NAJ9" s="368"/>
      <c r="NAK9" s="476"/>
      <c r="NAL9" s="30"/>
      <c r="NAM9" s="368"/>
      <c r="NAN9" s="476"/>
      <c r="NAO9" s="21"/>
      <c r="NAP9" s="21"/>
      <c r="NAQ9" s="153"/>
      <c r="NAR9" s="197"/>
      <c r="NAS9" s="30"/>
      <c r="NAT9" s="368"/>
      <c r="NAU9" s="30"/>
      <c r="NAV9" s="368"/>
      <c r="NAW9" s="30"/>
      <c r="NAX9" s="370"/>
      <c r="NAY9" s="30"/>
      <c r="NAZ9" s="368"/>
      <c r="NBA9" s="476"/>
      <c r="NBB9" s="30"/>
      <c r="NBC9" s="368"/>
      <c r="NBD9" s="476"/>
      <c r="NBE9" s="21"/>
      <c r="NBF9" s="21"/>
      <c r="NBG9" s="153"/>
      <c r="NBH9" s="197"/>
      <c r="NBI9" s="30"/>
      <c r="NBJ9" s="368"/>
      <c r="NBK9" s="30"/>
      <c r="NBL9" s="368"/>
      <c r="NBM9" s="30"/>
      <c r="NBN9" s="370"/>
      <c r="NBO9" s="30"/>
      <c r="NBP9" s="368"/>
      <c r="NBQ9" s="476"/>
      <c r="NBR9" s="30"/>
      <c r="NBS9" s="368"/>
      <c r="NBT9" s="476"/>
      <c r="NBU9" s="21"/>
      <c r="NBV9" s="21"/>
      <c r="NBW9" s="153"/>
      <c r="NBX9" s="197"/>
      <c r="NBY9" s="30"/>
      <c r="NBZ9" s="368"/>
      <c r="NCA9" s="30"/>
      <c r="NCB9" s="368"/>
      <c r="NCC9" s="30"/>
      <c r="NCD9" s="370"/>
      <c r="NCE9" s="30"/>
      <c r="NCF9" s="368"/>
      <c r="NCG9" s="476"/>
      <c r="NCH9" s="30"/>
      <c r="NCI9" s="368"/>
      <c r="NCJ9" s="476"/>
      <c r="NCK9" s="21"/>
      <c r="NCL9" s="21"/>
      <c r="NCM9" s="153"/>
      <c r="NCN9" s="197"/>
      <c r="NCO9" s="30"/>
      <c r="NCP9" s="368"/>
      <c r="NCQ9" s="30"/>
      <c r="NCR9" s="368"/>
      <c r="NCS9" s="30"/>
      <c r="NCT9" s="370"/>
      <c r="NCU9" s="30"/>
      <c r="NCV9" s="368"/>
      <c r="NCW9" s="476"/>
      <c r="NCX9" s="30"/>
      <c r="NCY9" s="368"/>
      <c r="NCZ9" s="476"/>
      <c r="NDA9" s="21"/>
      <c r="NDB9" s="21"/>
      <c r="NDC9" s="153"/>
      <c r="NDD9" s="197"/>
      <c r="NDE9" s="30"/>
      <c r="NDF9" s="368"/>
      <c r="NDG9" s="30"/>
      <c r="NDH9" s="368"/>
      <c r="NDI9" s="30"/>
      <c r="NDJ9" s="370"/>
      <c r="NDK9" s="30"/>
      <c r="NDL9" s="368"/>
      <c r="NDM9" s="476"/>
      <c r="NDN9" s="30"/>
      <c r="NDO9" s="368"/>
      <c r="NDP9" s="476"/>
      <c r="NDQ9" s="21"/>
      <c r="NDR9" s="21"/>
      <c r="NDS9" s="153"/>
      <c r="NDT9" s="197"/>
      <c r="NDU9" s="30"/>
      <c r="NDV9" s="368"/>
      <c r="NDW9" s="30"/>
      <c r="NDX9" s="368"/>
      <c r="NDY9" s="30"/>
      <c r="NDZ9" s="370"/>
      <c r="NEA9" s="30"/>
      <c r="NEB9" s="368"/>
      <c r="NEC9" s="476"/>
      <c r="NED9" s="30"/>
      <c r="NEE9" s="368"/>
      <c r="NEF9" s="476"/>
      <c r="NEG9" s="21"/>
      <c r="NEH9" s="21"/>
      <c r="NEI9" s="153"/>
      <c r="NEJ9" s="197"/>
      <c r="NEK9" s="30"/>
      <c r="NEL9" s="368"/>
      <c r="NEM9" s="30"/>
      <c r="NEN9" s="368"/>
      <c r="NEO9" s="30"/>
      <c r="NEP9" s="370"/>
      <c r="NEQ9" s="30"/>
      <c r="NER9" s="368"/>
      <c r="NES9" s="476"/>
      <c r="NET9" s="30"/>
      <c r="NEU9" s="368"/>
      <c r="NEV9" s="476"/>
      <c r="NEW9" s="21"/>
      <c r="NEX9" s="21"/>
      <c r="NEY9" s="153"/>
      <c r="NEZ9" s="197"/>
      <c r="NFA9" s="30"/>
      <c r="NFB9" s="368"/>
      <c r="NFC9" s="30"/>
      <c r="NFD9" s="368"/>
      <c r="NFE9" s="30"/>
      <c r="NFF9" s="370"/>
      <c r="NFG9" s="30"/>
      <c r="NFH9" s="368"/>
      <c r="NFI9" s="476"/>
      <c r="NFJ9" s="30"/>
      <c r="NFK9" s="368"/>
      <c r="NFL9" s="476"/>
      <c r="NFM9" s="21"/>
      <c r="NFN9" s="21"/>
      <c r="NFO9" s="153"/>
      <c r="NFP9" s="197"/>
      <c r="NFQ9" s="30"/>
      <c r="NFR9" s="368"/>
      <c r="NFS9" s="30"/>
      <c r="NFT9" s="368"/>
      <c r="NFU9" s="30"/>
      <c r="NFV9" s="370"/>
      <c r="NFW9" s="30"/>
      <c r="NFX9" s="368"/>
      <c r="NFY9" s="476"/>
      <c r="NFZ9" s="30"/>
      <c r="NGA9" s="368"/>
      <c r="NGB9" s="476"/>
      <c r="NGC9" s="21"/>
      <c r="NGD9" s="21"/>
      <c r="NGE9" s="153"/>
      <c r="NGF9" s="197"/>
      <c r="NGG9" s="30"/>
      <c r="NGH9" s="368"/>
      <c r="NGI9" s="30"/>
      <c r="NGJ9" s="368"/>
      <c r="NGK9" s="30"/>
      <c r="NGL9" s="370"/>
      <c r="NGM9" s="30"/>
      <c r="NGN9" s="368"/>
      <c r="NGO9" s="476"/>
      <c r="NGP9" s="30"/>
      <c r="NGQ9" s="368"/>
      <c r="NGR9" s="476"/>
      <c r="NGS9" s="21"/>
      <c r="NGT9" s="21"/>
      <c r="NGU9" s="153"/>
      <c r="NGV9" s="197"/>
      <c r="NGW9" s="30"/>
      <c r="NGX9" s="368"/>
      <c r="NGY9" s="30"/>
      <c r="NGZ9" s="368"/>
      <c r="NHA9" s="30"/>
      <c r="NHB9" s="370"/>
      <c r="NHC9" s="30"/>
      <c r="NHD9" s="368"/>
      <c r="NHE9" s="476"/>
      <c r="NHF9" s="30"/>
      <c r="NHG9" s="368"/>
      <c r="NHH9" s="476"/>
      <c r="NHI9" s="21"/>
      <c r="NHJ9" s="21"/>
      <c r="NHK9" s="153"/>
      <c r="NHL9" s="197"/>
      <c r="NHM9" s="30"/>
      <c r="NHN9" s="368"/>
      <c r="NHO9" s="30"/>
      <c r="NHP9" s="368"/>
      <c r="NHQ9" s="30"/>
      <c r="NHR9" s="370"/>
      <c r="NHS9" s="30"/>
      <c r="NHT9" s="368"/>
      <c r="NHU9" s="476"/>
      <c r="NHV9" s="30"/>
      <c r="NHW9" s="368"/>
      <c r="NHX9" s="476"/>
      <c r="NHY9" s="21"/>
      <c r="NHZ9" s="21"/>
      <c r="NIA9" s="153"/>
      <c r="NIB9" s="197"/>
      <c r="NIC9" s="30"/>
      <c r="NID9" s="368"/>
      <c r="NIE9" s="30"/>
      <c r="NIF9" s="368"/>
      <c r="NIG9" s="30"/>
      <c r="NIH9" s="370"/>
      <c r="NII9" s="30"/>
      <c r="NIJ9" s="368"/>
      <c r="NIK9" s="476"/>
      <c r="NIL9" s="30"/>
      <c r="NIM9" s="368"/>
      <c r="NIN9" s="476"/>
      <c r="NIO9" s="21"/>
      <c r="NIP9" s="21"/>
      <c r="NIQ9" s="153"/>
      <c r="NIR9" s="197"/>
      <c r="NIS9" s="30"/>
      <c r="NIT9" s="368"/>
      <c r="NIU9" s="30"/>
      <c r="NIV9" s="368"/>
      <c r="NIW9" s="30"/>
      <c r="NIX9" s="370"/>
      <c r="NIY9" s="30"/>
      <c r="NIZ9" s="368"/>
      <c r="NJA9" s="476"/>
      <c r="NJB9" s="30"/>
      <c r="NJC9" s="368"/>
      <c r="NJD9" s="476"/>
      <c r="NJE9" s="21"/>
      <c r="NJF9" s="21"/>
      <c r="NJG9" s="153"/>
      <c r="NJH9" s="197"/>
      <c r="NJI9" s="30"/>
      <c r="NJJ9" s="368"/>
      <c r="NJK9" s="30"/>
      <c r="NJL9" s="368"/>
      <c r="NJM9" s="30"/>
      <c r="NJN9" s="370"/>
      <c r="NJO9" s="30"/>
      <c r="NJP9" s="368"/>
      <c r="NJQ9" s="476"/>
      <c r="NJR9" s="30"/>
      <c r="NJS9" s="368"/>
      <c r="NJT9" s="476"/>
      <c r="NJU9" s="21"/>
      <c r="NJV9" s="21"/>
      <c r="NJW9" s="153"/>
      <c r="NJX9" s="197"/>
      <c r="NJY9" s="30"/>
      <c r="NJZ9" s="368"/>
      <c r="NKA9" s="30"/>
      <c r="NKB9" s="368"/>
      <c r="NKC9" s="30"/>
      <c r="NKD9" s="370"/>
      <c r="NKE9" s="30"/>
      <c r="NKF9" s="368"/>
      <c r="NKG9" s="476"/>
      <c r="NKH9" s="30"/>
      <c r="NKI9" s="368"/>
      <c r="NKJ9" s="476"/>
      <c r="NKK9" s="21"/>
      <c r="NKL9" s="21"/>
      <c r="NKM9" s="153"/>
      <c r="NKN9" s="197"/>
      <c r="NKO9" s="30"/>
      <c r="NKP9" s="368"/>
      <c r="NKQ9" s="30"/>
      <c r="NKR9" s="368"/>
      <c r="NKS9" s="30"/>
      <c r="NKT9" s="370"/>
      <c r="NKU9" s="30"/>
      <c r="NKV9" s="368"/>
      <c r="NKW9" s="476"/>
      <c r="NKX9" s="30"/>
      <c r="NKY9" s="368"/>
      <c r="NKZ9" s="476"/>
      <c r="NLA9" s="21"/>
      <c r="NLB9" s="21"/>
      <c r="NLC9" s="153"/>
      <c r="NLD9" s="197"/>
      <c r="NLE9" s="30"/>
      <c r="NLF9" s="368"/>
      <c r="NLG9" s="30"/>
      <c r="NLH9" s="368"/>
      <c r="NLI9" s="30"/>
      <c r="NLJ9" s="370"/>
      <c r="NLK9" s="30"/>
      <c r="NLL9" s="368"/>
      <c r="NLM9" s="476"/>
      <c r="NLN9" s="30"/>
      <c r="NLO9" s="368"/>
      <c r="NLP9" s="476"/>
      <c r="NLQ9" s="21"/>
      <c r="NLR9" s="21"/>
      <c r="NLS9" s="153"/>
      <c r="NLT9" s="197"/>
      <c r="NLU9" s="30"/>
      <c r="NLV9" s="368"/>
      <c r="NLW9" s="30"/>
      <c r="NLX9" s="368"/>
      <c r="NLY9" s="30"/>
      <c r="NLZ9" s="370"/>
      <c r="NMA9" s="30"/>
      <c r="NMB9" s="368"/>
      <c r="NMC9" s="476"/>
      <c r="NMD9" s="30"/>
      <c r="NME9" s="368"/>
      <c r="NMF9" s="476"/>
      <c r="NMG9" s="21"/>
      <c r="NMH9" s="21"/>
      <c r="NMI9" s="153"/>
      <c r="NMJ9" s="197"/>
      <c r="NMK9" s="30"/>
      <c r="NML9" s="368"/>
      <c r="NMM9" s="30"/>
      <c r="NMN9" s="368"/>
      <c r="NMO9" s="30"/>
      <c r="NMP9" s="370"/>
      <c r="NMQ9" s="30"/>
      <c r="NMR9" s="368"/>
      <c r="NMS9" s="476"/>
      <c r="NMT9" s="30"/>
      <c r="NMU9" s="368"/>
      <c r="NMV9" s="476"/>
      <c r="NMW9" s="21"/>
      <c r="NMX9" s="21"/>
      <c r="NMY9" s="153"/>
      <c r="NMZ9" s="197"/>
      <c r="NNA9" s="30"/>
      <c r="NNB9" s="368"/>
      <c r="NNC9" s="30"/>
      <c r="NND9" s="368"/>
      <c r="NNE9" s="30"/>
      <c r="NNF9" s="370"/>
      <c r="NNG9" s="30"/>
      <c r="NNH9" s="368"/>
      <c r="NNI9" s="476"/>
      <c r="NNJ9" s="30"/>
      <c r="NNK9" s="368"/>
      <c r="NNL9" s="476"/>
      <c r="NNM9" s="21"/>
      <c r="NNN9" s="21"/>
      <c r="NNO9" s="153"/>
      <c r="NNP9" s="197"/>
      <c r="NNQ9" s="30"/>
      <c r="NNR9" s="368"/>
      <c r="NNS9" s="30"/>
      <c r="NNT9" s="368"/>
      <c r="NNU9" s="30"/>
      <c r="NNV9" s="370"/>
      <c r="NNW9" s="30"/>
      <c r="NNX9" s="368"/>
      <c r="NNY9" s="476"/>
      <c r="NNZ9" s="30"/>
      <c r="NOA9" s="368"/>
      <c r="NOB9" s="476"/>
      <c r="NOC9" s="21"/>
      <c r="NOD9" s="21"/>
      <c r="NOE9" s="153"/>
      <c r="NOF9" s="197"/>
      <c r="NOG9" s="30"/>
      <c r="NOH9" s="368"/>
      <c r="NOI9" s="30"/>
      <c r="NOJ9" s="368"/>
      <c r="NOK9" s="30"/>
      <c r="NOL9" s="370"/>
      <c r="NOM9" s="30"/>
      <c r="NON9" s="368"/>
      <c r="NOO9" s="476"/>
      <c r="NOP9" s="30"/>
      <c r="NOQ9" s="368"/>
      <c r="NOR9" s="476"/>
      <c r="NOS9" s="21"/>
      <c r="NOT9" s="21"/>
      <c r="NOU9" s="153"/>
      <c r="NOV9" s="197"/>
      <c r="NOW9" s="30"/>
      <c r="NOX9" s="368"/>
      <c r="NOY9" s="30"/>
      <c r="NOZ9" s="368"/>
      <c r="NPA9" s="30"/>
      <c r="NPB9" s="370"/>
      <c r="NPC9" s="30"/>
      <c r="NPD9" s="368"/>
      <c r="NPE9" s="476"/>
      <c r="NPF9" s="30"/>
      <c r="NPG9" s="368"/>
      <c r="NPH9" s="476"/>
      <c r="NPI9" s="21"/>
      <c r="NPJ9" s="21"/>
      <c r="NPK9" s="153"/>
      <c r="NPL9" s="197"/>
      <c r="NPM9" s="30"/>
      <c r="NPN9" s="368"/>
      <c r="NPO9" s="30"/>
      <c r="NPP9" s="368"/>
      <c r="NPQ9" s="30"/>
      <c r="NPR9" s="370"/>
      <c r="NPS9" s="30"/>
      <c r="NPT9" s="368"/>
      <c r="NPU9" s="476"/>
      <c r="NPV9" s="30"/>
      <c r="NPW9" s="368"/>
      <c r="NPX9" s="476"/>
      <c r="NPY9" s="21"/>
      <c r="NPZ9" s="21"/>
      <c r="NQA9" s="153"/>
      <c r="NQB9" s="197"/>
      <c r="NQC9" s="30"/>
      <c r="NQD9" s="368"/>
      <c r="NQE9" s="30"/>
      <c r="NQF9" s="368"/>
      <c r="NQG9" s="30"/>
      <c r="NQH9" s="370"/>
      <c r="NQI9" s="30"/>
      <c r="NQJ9" s="368"/>
      <c r="NQK9" s="476"/>
      <c r="NQL9" s="30"/>
      <c r="NQM9" s="368"/>
      <c r="NQN9" s="476"/>
      <c r="NQO9" s="21"/>
      <c r="NQP9" s="21"/>
      <c r="NQQ9" s="153"/>
      <c r="NQR9" s="197"/>
      <c r="NQS9" s="30"/>
      <c r="NQT9" s="368"/>
      <c r="NQU9" s="30"/>
      <c r="NQV9" s="368"/>
      <c r="NQW9" s="30"/>
      <c r="NQX9" s="370"/>
      <c r="NQY9" s="30"/>
      <c r="NQZ9" s="368"/>
      <c r="NRA9" s="476"/>
      <c r="NRB9" s="30"/>
      <c r="NRC9" s="368"/>
      <c r="NRD9" s="476"/>
      <c r="NRE9" s="21"/>
      <c r="NRF9" s="21"/>
      <c r="NRG9" s="153"/>
      <c r="NRH9" s="197"/>
      <c r="NRI9" s="30"/>
      <c r="NRJ9" s="368"/>
      <c r="NRK9" s="30"/>
      <c r="NRL9" s="368"/>
      <c r="NRM9" s="30"/>
      <c r="NRN9" s="370"/>
      <c r="NRO9" s="30"/>
      <c r="NRP9" s="368"/>
      <c r="NRQ9" s="476"/>
      <c r="NRR9" s="30"/>
      <c r="NRS9" s="368"/>
      <c r="NRT9" s="476"/>
      <c r="NRU9" s="21"/>
      <c r="NRV9" s="21"/>
      <c r="NRW9" s="153"/>
      <c r="NRX9" s="197"/>
      <c r="NRY9" s="30"/>
      <c r="NRZ9" s="368"/>
      <c r="NSA9" s="30"/>
      <c r="NSB9" s="368"/>
      <c r="NSC9" s="30"/>
      <c r="NSD9" s="370"/>
      <c r="NSE9" s="30"/>
      <c r="NSF9" s="368"/>
      <c r="NSG9" s="476"/>
      <c r="NSH9" s="30"/>
      <c r="NSI9" s="368"/>
      <c r="NSJ9" s="476"/>
      <c r="NSK9" s="21"/>
      <c r="NSL9" s="21"/>
      <c r="NSM9" s="153"/>
      <c r="NSN9" s="197"/>
      <c r="NSO9" s="30"/>
      <c r="NSP9" s="368"/>
      <c r="NSQ9" s="30"/>
      <c r="NSR9" s="368"/>
      <c r="NSS9" s="30"/>
      <c r="NST9" s="370"/>
      <c r="NSU9" s="30"/>
      <c r="NSV9" s="368"/>
      <c r="NSW9" s="476"/>
      <c r="NSX9" s="30"/>
      <c r="NSY9" s="368"/>
      <c r="NSZ9" s="476"/>
      <c r="NTA9" s="21"/>
      <c r="NTB9" s="21"/>
      <c r="NTC9" s="153"/>
      <c r="NTD9" s="197"/>
      <c r="NTE9" s="30"/>
      <c r="NTF9" s="368"/>
      <c r="NTG9" s="30"/>
      <c r="NTH9" s="368"/>
      <c r="NTI9" s="30"/>
      <c r="NTJ9" s="370"/>
      <c r="NTK9" s="30"/>
      <c r="NTL9" s="368"/>
      <c r="NTM9" s="476"/>
      <c r="NTN9" s="30"/>
      <c r="NTO9" s="368"/>
      <c r="NTP9" s="476"/>
      <c r="NTQ9" s="21"/>
      <c r="NTR9" s="21"/>
      <c r="NTS9" s="153"/>
      <c r="NTT9" s="197"/>
      <c r="NTU9" s="30"/>
      <c r="NTV9" s="368"/>
      <c r="NTW9" s="30"/>
      <c r="NTX9" s="368"/>
      <c r="NTY9" s="30"/>
      <c r="NTZ9" s="370"/>
      <c r="NUA9" s="30"/>
      <c r="NUB9" s="368"/>
      <c r="NUC9" s="476"/>
      <c r="NUD9" s="30"/>
      <c r="NUE9" s="368"/>
      <c r="NUF9" s="476"/>
      <c r="NUG9" s="21"/>
      <c r="NUH9" s="21"/>
      <c r="NUI9" s="153"/>
      <c r="NUJ9" s="197"/>
      <c r="NUK9" s="30"/>
      <c r="NUL9" s="368"/>
      <c r="NUM9" s="30"/>
      <c r="NUN9" s="368"/>
      <c r="NUO9" s="30"/>
      <c r="NUP9" s="370"/>
      <c r="NUQ9" s="30"/>
      <c r="NUR9" s="368"/>
      <c r="NUS9" s="476"/>
      <c r="NUT9" s="30"/>
      <c r="NUU9" s="368"/>
      <c r="NUV9" s="476"/>
      <c r="NUW9" s="21"/>
      <c r="NUX9" s="21"/>
      <c r="NUY9" s="153"/>
      <c r="NUZ9" s="197"/>
      <c r="NVA9" s="30"/>
      <c r="NVB9" s="368"/>
      <c r="NVC9" s="30"/>
      <c r="NVD9" s="368"/>
      <c r="NVE9" s="30"/>
      <c r="NVF9" s="370"/>
      <c r="NVG9" s="30"/>
      <c r="NVH9" s="368"/>
      <c r="NVI9" s="476"/>
      <c r="NVJ9" s="30"/>
      <c r="NVK9" s="368"/>
      <c r="NVL9" s="476"/>
      <c r="NVM9" s="21"/>
      <c r="NVN9" s="21"/>
      <c r="NVO9" s="153"/>
      <c r="NVP9" s="197"/>
      <c r="NVQ9" s="30"/>
      <c r="NVR9" s="368"/>
      <c r="NVS9" s="30"/>
      <c r="NVT9" s="368"/>
      <c r="NVU9" s="30"/>
      <c r="NVV9" s="370"/>
      <c r="NVW9" s="30"/>
      <c r="NVX9" s="368"/>
      <c r="NVY9" s="476"/>
      <c r="NVZ9" s="30"/>
      <c r="NWA9" s="368"/>
      <c r="NWB9" s="476"/>
      <c r="NWC9" s="21"/>
      <c r="NWD9" s="21"/>
      <c r="NWE9" s="153"/>
      <c r="NWF9" s="197"/>
      <c r="NWG9" s="30"/>
      <c r="NWH9" s="368"/>
      <c r="NWI9" s="30"/>
      <c r="NWJ9" s="368"/>
      <c r="NWK9" s="30"/>
      <c r="NWL9" s="370"/>
      <c r="NWM9" s="30"/>
      <c r="NWN9" s="368"/>
      <c r="NWO9" s="476"/>
      <c r="NWP9" s="30"/>
      <c r="NWQ9" s="368"/>
      <c r="NWR9" s="476"/>
      <c r="NWS9" s="21"/>
      <c r="NWT9" s="21"/>
      <c r="NWU9" s="153"/>
      <c r="NWV9" s="197"/>
      <c r="NWW9" s="30"/>
      <c r="NWX9" s="368"/>
      <c r="NWY9" s="30"/>
      <c r="NWZ9" s="368"/>
      <c r="NXA9" s="30"/>
      <c r="NXB9" s="370"/>
      <c r="NXC9" s="30"/>
      <c r="NXD9" s="368"/>
      <c r="NXE9" s="476"/>
      <c r="NXF9" s="30"/>
      <c r="NXG9" s="368"/>
      <c r="NXH9" s="476"/>
      <c r="NXI9" s="21"/>
      <c r="NXJ9" s="21"/>
      <c r="NXK9" s="153"/>
      <c r="NXL9" s="197"/>
      <c r="NXM9" s="30"/>
      <c r="NXN9" s="368"/>
      <c r="NXO9" s="30"/>
      <c r="NXP9" s="368"/>
      <c r="NXQ9" s="30"/>
      <c r="NXR9" s="370"/>
      <c r="NXS9" s="30"/>
      <c r="NXT9" s="368"/>
      <c r="NXU9" s="476"/>
      <c r="NXV9" s="30"/>
      <c r="NXW9" s="368"/>
      <c r="NXX9" s="476"/>
      <c r="NXY9" s="21"/>
      <c r="NXZ9" s="21"/>
      <c r="NYA9" s="153"/>
      <c r="NYB9" s="197"/>
      <c r="NYC9" s="30"/>
      <c r="NYD9" s="368"/>
      <c r="NYE9" s="30"/>
      <c r="NYF9" s="368"/>
      <c r="NYG9" s="30"/>
      <c r="NYH9" s="370"/>
      <c r="NYI9" s="30"/>
      <c r="NYJ9" s="368"/>
      <c r="NYK9" s="476"/>
      <c r="NYL9" s="30"/>
      <c r="NYM9" s="368"/>
      <c r="NYN9" s="476"/>
      <c r="NYO9" s="21"/>
      <c r="NYP9" s="21"/>
      <c r="NYQ9" s="153"/>
      <c r="NYR9" s="197"/>
      <c r="NYS9" s="30"/>
      <c r="NYT9" s="368"/>
      <c r="NYU9" s="30"/>
      <c r="NYV9" s="368"/>
      <c r="NYW9" s="30"/>
      <c r="NYX9" s="370"/>
      <c r="NYY9" s="30"/>
      <c r="NYZ9" s="368"/>
      <c r="NZA9" s="476"/>
      <c r="NZB9" s="30"/>
      <c r="NZC9" s="368"/>
      <c r="NZD9" s="476"/>
      <c r="NZE9" s="21"/>
      <c r="NZF9" s="21"/>
      <c r="NZG9" s="153"/>
      <c r="NZH9" s="197"/>
      <c r="NZI9" s="30"/>
      <c r="NZJ9" s="368"/>
      <c r="NZK9" s="30"/>
      <c r="NZL9" s="368"/>
      <c r="NZM9" s="30"/>
      <c r="NZN9" s="370"/>
      <c r="NZO9" s="30"/>
      <c r="NZP9" s="368"/>
      <c r="NZQ9" s="476"/>
      <c r="NZR9" s="30"/>
      <c r="NZS9" s="368"/>
      <c r="NZT9" s="476"/>
      <c r="NZU9" s="21"/>
      <c r="NZV9" s="21"/>
      <c r="NZW9" s="153"/>
      <c r="NZX9" s="197"/>
      <c r="NZY9" s="30"/>
      <c r="NZZ9" s="368"/>
      <c r="OAA9" s="30"/>
      <c r="OAB9" s="368"/>
      <c r="OAC9" s="30"/>
      <c r="OAD9" s="370"/>
      <c r="OAE9" s="30"/>
      <c r="OAF9" s="368"/>
      <c r="OAG9" s="476"/>
      <c r="OAH9" s="30"/>
      <c r="OAI9" s="368"/>
      <c r="OAJ9" s="476"/>
      <c r="OAK9" s="21"/>
      <c r="OAL9" s="21"/>
      <c r="OAM9" s="153"/>
      <c r="OAN9" s="197"/>
      <c r="OAO9" s="30"/>
      <c r="OAP9" s="368"/>
      <c r="OAQ9" s="30"/>
      <c r="OAR9" s="368"/>
      <c r="OAS9" s="30"/>
      <c r="OAT9" s="370"/>
      <c r="OAU9" s="30"/>
      <c r="OAV9" s="368"/>
      <c r="OAW9" s="476"/>
      <c r="OAX9" s="30"/>
      <c r="OAY9" s="368"/>
      <c r="OAZ9" s="476"/>
      <c r="OBA9" s="21"/>
      <c r="OBB9" s="21"/>
      <c r="OBC9" s="153"/>
      <c r="OBD9" s="197"/>
      <c r="OBE9" s="30"/>
      <c r="OBF9" s="368"/>
      <c r="OBG9" s="30"/>
      <c r="OBH9" s="368"/>
      <c r="OBI9" s="30"/>
      <c r="OBJ9" s="370"/>
      <c r="OBK9" s="30"/>
      <c r="OBL9" s="368"/>
      <c r="OBM9" s="476"/>
      <c r="OBN9" s="30"/>
      <c r="OBO9" s="368"/>
      <c r="OBP9" s="476"/>
      <c r="OBQ9" s="21"/>
      <c r="OBR9" s="21"/>
      <c r="OBS9" s="153"/>
      <c r="OBT9" s="197"/>
      <c r="OBU9" s="30"/>
      <c r="OBV9" s="368"/>
      <c r="OBW9" s="30"/>
      <c r="OBX9" s="368"/>
      <c r="OBY9" s="30"/>
      <c r="OBZ9" s="370"/>
      <c r="OCA9" s="30"/>
      <c r="OCB9" s="368"/>
      <c r="OCC9" s="476"/>
      <c r="OCD9" s="30"/>
      <c r="OCE9" s="368"/>
      <c r="OCF9" s="476"/>
      <c r="OCG9" s="21"/>
      <c r="OCH9" s="21"/>
      <c r="OCI9" s="153"/>
      <c r="OCJ9" s="197"/>
      <c r="OCK9" s="30"/>
      <c r="OCL9" s="368"/>
      <c r="OCM9" s="30"/>
      <c r="OCN9" s="368"/>
      <c r="OCO9" s="30"/>
      <c r="OCP9" s="370"/>
      <c r="OCQ9" s="30"/>
      <c r="OCR9" s="368"/>
      <c r="OCS9" s="476"/>
      <c r="OCT9" s="30"/>
      <c r="OCU9" s="368"/>
      <c r="OCV9" s="476"/>
      <c r="OCW9" s="21"/>
      <c r="OCX9" s="21"/>
      <c r="OCY9" s="153"/>
      <c r="OCZ9" s="197"/>
      <c r="ODA9" s="30"/>
      <c r="ODB9" s="368"/>
      <c r="ODC9" s="30"/>
      <c r="ODD9" s="368"/>
      <c r="ODE9" s="30"/>
      <c r="ODF9" s="370"/>
      <c r="ODG9" s="30"/>
      <c r="ODH9" s="368"/>
      <c r="ODI9" s="476"/>
      <c r="ODJ9" s="30"/>
      <c r="ODK9" s="368"/>
      <c r="ODL9" s="476"/>
      <c r="ODM9" s="21"/>
      <c r="ODN9" s="21"/>
      <c r="ODO9" s="153"/>
      <c r="ODP9" s="197"/>
      <c r="ODQ9" s="30"/>
      <c r="ODR9" s="368"/>
      <c r="ODS9" s="30"/>
      <c r="ODT9" s="368"/>
      <c r="ODU9" s="30"/>
      <c r="ODV9" s="370"/>
      <c r="ODW9" s="30"/>
      <c r="ODX9" s="368"/>
      <c r="ODY9" s="476"/>
      <c r="ODZ9" s="30"/>
      <c r="OEA9" s="368"/>
      <c r="OEB9" s="476"/>
      <c r="OEC9" s="21"/>
      <c r="OED9" s="21"/>
      <c r="OEE9" s="153"/>
      <c r="OEF9" s="197"/>
      <c r="OEG9" s="30"/>
      <c r="OEH9" s="368"/>
      <c r="OEI9" s="30"/>
      <c r="OEJ9" s="368"/>
      <c r="OEK9" s="30"/>
      <c r="OEL9" s="370"/>
      <c r="OEM9" s="30"/>
      <c r="OEN9" s="368"/>
      <c r="OEO9" s="476"/>
      <c r="OEP9" s="30"/>
      <c r="OEQ9" s="368"/>
      <c r="OER9" s="476"/>
      <c r="OES9" s="21"/>
      <c r="OET9" s="21"/>
      <c r="OEU9" s="153"/>
      <c r="OEV9" s="197"/>
      <c r="OEW9" s="30"/>
      <c r="OEX9" s="368"/>
      <c r="OEY9" s="30"/>
      <c r="OEZ9" s="368"/>
      <c r="OFA9" s="30"/>
      <c r="OFB9" s="370"/>
      <c r="OFC9" s="30"/>
      <c r="OFD9" s="368"/>
      <c r="OFE9" s="476"/>
      <c r="OFF9" s="30"/>
      <c r="OFG9" s="368"/>
      <c r="OFH9" s="476"/>
      <c r="OFI9" s="21"/>
      <c r="OFJ9" s="21"/>
      <c r="OFK9" s="153"/>
      <c r="OFL9" s="197"/>
      <c r="OFM9" s="30"/>
      <c r="OFN9" s="368"/>
      <c r="OFO9" s="30"/>
      <c r="OFP9" s="368"/>
      <c r="OFQ9" s="30"/>
      <c r="OFR9" s="370"/>
      <c r="OFS9" s="30"/>
      <c r="OFT9" s="368"/>
      <c r="OFU9" s="476"/>
      <c r="OFV9" s="30"/>
      <c r="OFW9" s="368"/>
      <c r="OFX9" s="476"/>
      <c r="OFY9" s="21"/>
      <c r="OFZ9" s="21"/>
      <c r="OGA9" s="153"/>
      <c r="OGB9" s="197"/>
      <c r="OGC9" s="30"/>
      <c r="OGD9" s="368"/>
      <c r="OGE9" s="30"/>
      <c r="OGF9" s="368"/>
      <c r="OGG9" s="30"/>
      <c r="OGH9" s="370"/>
      <c r="OGI9" s="30"/>
      <c r="OGJ9" s="368"/>
      <c r="OGK9" s="476"/>
      <c r="OGL9" s="30"/>
      <c r="OGM9" s="368"/>
      <c r="OGN9" s="476"/>
      <c r="OGO9" s="21"/>
      <c r="OGP9" s="21"/>
      <c r="OGQ9" s="153"/>
      <c r="OGR9" s="197"/>
      <c r="OGS9" s="30"/>
      <c r="OGT9" s="368"/>
      <c r="OGU9" s="30"/>
      <c r="OGV9" s="368"/>
      <c r="OGW9" s="30"/>
      <c r="OGX9" s="370"/>
      <c r="OGY9" s="30"/>
      <c r="OGZ9" s="368"/>
      <c r="OHA9" s="476"/>
      <c r="OHB9" s="30"/>
      <c r="OHC9" s="368"/>
      <c r="OHD9" s="476"/>
      <c r="OHE9" s="21"/>
      <c r="OHF9" s="21"/>
      <c r="OHG9" s="153"/>
      <c r="OHH9" s="197"/>
      <c r="OHI9" s="30"/>
      <c r="OHJ9" s="368"/>
      <c r="OHK9" s="30"/>
      <c r="OHL9" s="368"/>
      <c r="OHM9" s="30"/>
      <c r="OHN9" s="370"/>
      <c r="OHO9" s="30"/>
      <c r="OHP9" s="368"/>
      <c r="OHQ9" s="476"/>
      <c r="OHR9" s="30"/>
      <c r="OHS9" s="368"/>
      <c r="OHT9" s="476"/>
      <c r="OHU9" s="21"/>
      <c r="OHV9" s="21"/>
      <c r="OHW9" s="153"/>
      <c r="OHX9" s="197"/>
      <c r="OHY9" s="30"/>
      <c r="OHZ9" s="368"/>
      <c r="OIA9" s="30"/>
      <c r="OIB9" s="368"/>
      <c r="OIC9" s="30"/>
      <c r="OID9" s="370"/>
      <c r="OIE9" s="30"/>
      <c r="OIF9" s="368"/>
      <c r="OIG9" s="476"/>
      <c r="OIH9" s="30"/>
      <c r="OII9" s="368"/>
      <c r="OIJ9" s="476"/>
      <c r="OIK9" s="21"/>
      <c r="OIL9" s="21"/>
      <c r="OIM9" s="153"/>
      <c r="OIN9" s="197"/>
      <c r="OIO9" s="30"/>
      <c r="OIP9" s="368"/>
      <c r="OIQ9" s="30"/>
      <c r="OIR9" s="368"/>
      <c r="OIS9" s="30"/>
      <c r="OIT9" s="370"/>
      <c r="OIU9" s="30"/>
      <c r="OIV9" s="368"/>
      <c r="OIW9" s="476"/>
      <c r="OIX9" s="30"/>
      <c r="OIY9" s="368"/>
      <c r="OIZ9" s="476"/>
      <c r="OJA9" s="21"/>
      <c r="OJB9" s="21"/>
      <c r="OJC9" s="153"/>
      <c r="OJD9" s="197"/>
      <c r="OJE9" s="30"/>
      <c r="OJF9" s="368"/>
      <c r="OJG9" s="30"/>
      <c r="OJH9" s="368"/>
      <c r="OJI9" s="30"/>
      <c r="OJJ9" s="370"/>
      <c r="OJK9" s="30"/>
      <c r="OJL9" s="368"/>
      <c r="OJM9" s="476"/>
      <c r="OJN9" s="30"/>
      <c r="OJO9" s="368"/>
      <c r="OJP9" s="476"/>
      <c r="OJQ9" s="21"/>
      <c r="OJR9" s="21"/>
      <c r="OJS9" s="153"/>
      <c r="OJT9" s="197"/>
      <c r="OJU9" s="30"/>
      <c r="OJV9" s="368"/>
      <c r="OJW9" s="30"/>
      <c r="OJX9" s="368"/>
      <c r="OJY9" s="30"/>
      <c r="OJZ9" s="370"/>
      <c r="OKA9" s="30"/>
      <c r="OKB9" s="368"/>
      <c r="OKC9" s="476"/>
      <c r="OKD9" s="30"/>
      <c r="OKE9" s="368"/>
      <c r="OKF9" s="476"/>
      <c r="OKG9" s="21"/>
      <c r="OKH9" s="21"/>
      <c r="OKI9" s="153"/>
      <c r="OKJ9" s="197"/>
      <c r="OKK9" s="30"/>
      <c r="OKL9" s="368"/>
      <c r="OKM9" s="30"/>
      <c r="OKN9" s="368"/>
      <c r="OKO9" s="30"/>
      <c r="OKP9" s="370"/>
      <c r="OKQ9" s="30"/>
      <c r="OKR9" s="368"/>
      <c r="OKS9" s="476"/>
      <c r="OKT9" s="30"/>
      <c r="OKU9" s="368"/>
      <c r="OKV9" s="476"/>
      <c r="OKW9" s="21"/>
      <c r="OKX9" s="21"/>
      <c r="OKY9" s="153"/>
      <c r="OKZ9" s="197"/>
      <c r="OLA9" s="30"/>
      <c r="OLB9" s="368"/>
      <c r="OLC9" s="30"/>
      <c r="OLD9" s="368"/>
      <c r="OLE9" s="30"/>
      <c r="OLF9" s="370"/>
      <c r="OLG9" s="30"/>
      <c r="OLH9" s="368"/>
      <c r="OLI9" s="476"/>
      <c r="OLJ9" s="30"/>
      <c r="OLK9" s="368"/>
      <c r="OLL9" s="476"/>
      <c r="OLM9" s="21"/>
      <c r="OLN9" s="21"/>
      <c r="OLO9" s="153"/>
      <c r="OLP9" s="197"/>
      <c r="OLQ9" s="30"/>
      <c r="OLR9" s="368"/>
      <c r="OLS9" s="30"/>
      <c r="OLT9" s="368"/>
      <c r="OLU9" s="30"/>
      <c r="OLV9" s="370"/>
      <c r="OLW9" s="30"/>
      <c r="OLX9" s="368"/>
      <c r="OLY9" s="476"/>
      <c r="OLZ9" s="30"/>
      <c r="OMA9" s="368"/>
      <c r="OMB9" s="476"/>
      <c r="OMC9" s="21"/>
      <c r="OMD9" s="21"/>
      <c r="OME9" s="153"/>
      <c r="OMF9" s="197"/>
      <c r="OMG9" s="30"/>
      <c r="OMH9" s="368"/>
      <c r="OMI9" s="30"/>
      <c r="OMJ9" s="368"/>
      <c r="OMK9" s="30"/>
      <c r="OML9" s="370"/>
      <c r="OMM9" s="30"/>
      <c r="OMN9" s="368"/>
      <c r="OMO9" s="476"/>
      <c r="OMP9" s="30"/>
      <c r="OMQ9" s="368"/>
      <c r="OMR9" s="476"/>
      <c r="OMS9" s="21"/>
      <c r="OMT9" s="21"/>
      <c r="OMU9" s="153"/>
      <c r="OMV9" s="197"/>
      <c r="OMW9" s="30"/>
      <c r="OMX9" s="368"/>
      <c r="OMY9" s="30"/>
      <c r="OMZ9" s="368"/>
      <c r="ONA9" s="30"/>
      <c r="ONB9" s="370"/>
      <c r="ONC9" s="30"/>
      <c r="OND9" s="368"/>
      <c r="ONE9" s="476"/>
      <c r="ONF9" s="30"/>
      <c r="ONG9" s="368"/>
      <c r="ONH9" s="476"/>
      <c r="ONI9" s="21"/>
      <c r="ONJ9" s="21"/>
      <c r="ONK9" s="153"/>
      <c r="ONL9" s="197"/>
      <c r="ONM9" s="30"/>
      <c r="ONN9" s="368"/>
      <c r="ONO9" s="30"/>
      <c r="ONP9" s="368"/>
      <c r="ONQ9" s="30"/>
      <c r="ONR9" s="370"/>
      <c r="ONS9" s="30"/>
      <c r="ONT9" s="368"/>
      <c r="ONU9" s="476"/>
      <c r="ONV9" s="30"/>
      <c r="ONW9" s="368"/>
      <c r="ONX9" s="476"/>
      <c r="ONY9" s="21"/>
      <c r="ONZ9" s="21"/>
      <c r="OOA9" s="153"/>
      <c r="OOB9" s="197"/>
      <c r="OOC9" s="30"/>
      <c r="OOD9" s="368"/>
      <c r="OOE9" s="30"/>
      <c r="OOF9" s="368"/>
      <c r="OOG9" s="30"/>
      <c r="OOH9" s="370"/>
      <c r="OOI9" s="30"/>
      <c r="OOJ9" s="368"/>
      <c r="OOK9" s="476"/>
      <c r="OOL9" s="30"/>
      <c r="OOM9" s="368"/>
      <c r="OON9" s="476"/>
      <c r="OOO9" s="21"/>
      <c r="OOP9" s="21"/>
      <c r="OOQ9" s="153"/>
      <c r="OOR9" s="197"/>
      <c r="OOS9" s="30"/>
      <c r="OOT9" s="368"/>
      <c r="OOU9" s="30"/>
      <c r="OOV9" s="368"/>
      <c r="OOW9" s="30"/>
      <c r="OOX9" s="370"/>
      <c r="OOY9" s="30"/>
      <c r="OOZ9" s="368"/>
      <c r="OPA9" s="476"/>
      <c r="OPB9" s="30"/>
      <c r="OPC9" s="368"/>
      <c r="OPD9" s="476"/>
      <c r="OPE9" s="21"/>
      <c r="OPF9" s="21"/>
      <c r="OPG9" s="153"/>
      <c r="OPH9" s="197"/>
      <c r="OPI9" s="30"/>
      <c r="OPJ9" s="368"/>
      <c r="OPK9" s="30"/>
      <c r="OPL9" s="368"/>
      <c r="OPM9" s="30"/>
      <c r="OPN9" s="370"/>
      <c r="OPO9" s="30"/>
      <c r="OPP9" s="368"/>
      <c r="OPQ9" s="476"/>
      <c r="OPR9" s="30"/>
      <c r="OPS9" s="368"/>
      <c r="OPT9" s="476"/>
      <c r="OPU9" s="21"/>
      <c r="OPV9" s="21"/>
      <c r="OPW9" s="153"/>
      <c r="OPX9" s="197"/>
      <c r="OPY9" s="30"/>
      <c r="OPZ9" s="368"/>
      <c r="OQA9" s="30"/>
      <c r="OQB9" s="368"/>
      <c r="OQC9" s="30"/>
      <c r="OQD9" s="370"/>
      <c r="OQE9" s="30"/>
      <c r="OQF9" s="368"/>
      <c r="OQG9" s="476"/>
      <c r="OQH9" s="30"/>
      <c r="OQI9" s="368"/>
      <c r="OQJ9" s="476"/>
      <c r="OQK9" s="21"/>
      <c r="OQL9" s="21"/>
      <c r="OQM9" s="153"/>
      <c r="OQN9" s="197"/>
      <c r="OQO9" s="30"/>
      <c r="OQP9" s="368"/>
      <c r="OQQ9" s="30"/>
      <c r="OQR9" s="368"/>
      <c r="OQS9" s="30"/>
      <c r="OQT9" s="370"/>
      <c r="OQU9" s="30"/>
      <c r="OQV9" s="368"/>
      <c r="OQW9" s="476"/>
      <c r="OQX9" s="30"/>
      <c r="OQY9" s="368"/>
      <c r="OQZ9" s="476"/>
      <c r="ORA9" s="21"/>
      <c r="ORB9" s="21"/>
      <c r="ORC9" s="153"/>
      <c r="ORD9" s="197"/>
      <c r="ORE9" s="30"/>
      <c r="ORF9" s="368"/>
      <c r="ORG9" s="30"/>
      <c r="ORH9" s="368"/>
      <c r="ORI9" s="30"/>
      <c r="ORJ9" s="370"/>
      <c r="ORK9" s="30"/>
      <c r="ORL9" s="368"/>
      <c r="ORM9" s="476"/>
      <c r="ORN9" s="30"/>
      <c r="ORO9" s="368"/>
      <c r="ORP9" s="476"/>
      <c r="ORQ9" s="21"/>
      <c r="ORR9" s="21"/>
      <c r="ORS9" s="153"/>
      <c r="ORT9" s="197"/>
      <c r="ORU9" s="30"/>
      <c r="ORV9" s="368"/>
      <c r="ORW9" s="30"/>
      <c r="ORX9" s="368"/>
      <c r="ORY9" s="30"/>
      <c r="ORZ9" s="370"/>
      <c r="OSA9" s="30"/>
      <c r="OSB9" s="368"/>
      <c r="OSC9" s="476"/>
      <c r="OSD9" s="30"/>
      <c r="OSE9" s="368"/>
      <c r="OSF9" s="476"/>
      <c r="OSG9" s="21"/>
      <c r="OSH9" s="21"/>
      <c r="OSI9" s="153"/>
      <c r="OSJ9" s="197"/>
      <c r="OSK9" s="30"/>
      <c r="OSL9" s="368"/>
      <c r="OSM9" s="30"/>
      <c r="OSN9" s="368"/>
      <c r="OSO9" s="30"/>
      <c r="OSP9" s="370"/>
      <c r="OSQ9" s="30"/>
      <c r="OSR9" s="368"/>
      <c r="OSS9" s="476"/>
      <c r="OST9" s="30"/>
      <c r="OSU9" s="368"/>
      <c r="OSV9" s="476"/>
      <c r="OSW9" s="21"/>
      <c r="OSX9" s="21"/>
      <c r="OSY9" s="153"/>
      <c r="OSZ9" s="197"/>
      <c r="OTA9" s="30"/>
      <c r="OTB9" s="368"/>
      <c r="OTC9" s="30"/>
      <c r="OTD9" s="368"/>
      <c r="OTE9" s="30"/>
      <c r="OTF9" s="370"/>
      <c r="OTG9" s="30"/>
      <c r="OTH9" s="368"/>
      <c r="OTI9" s="476"/>
      <c r="OTJ9" s="30"/>
      <c r="OTK9" s="368"/>
      <c r="OTL9" s="476"/>
      <c r="OTM9" s="21"/>
      <c r="OTN9" s="21"/>
      <c r="OTO9" s="153"/>
      <c r="OTP9" s="197"/>
      <c r="OTQ9" s="30"/>
      <c r="OTR9" s="368"/>
      <c r="OTS9" s="30"/>
      <c r="OTT9" s="368"/>
      <c r="OTU9" s="30"/>
      <c r="OTV9" s="370"/>
      <c r="OTW9" s="30"/>
      <c r="OTX9" s="368"/>
      <c r="OTY9" s="476"/>
      <c r="OTZ9" s="30"/>
      <c r="OUA9" s="368"/>
      <c r="OUB9" s="476"/>
      <c r="OUC9" s="21"/>
      <c r="OUD9" s="21"/>
      <c r="OUE9" s="153"/>
      <c r="OUF9" s="197"/>
      <c r="OUG9" s="30"/>
      <c r="OUH9" s="368"/>
      <c r="OUI9" s="30"/>
      <c r="OUJ9" s="368"/>
      <c r="OUK9" s="30"/>
      <c r="OUL9" s="370"/>
      <c r="OUM9" s="30"/>
      <c r="OUN9" s="368"/>
      <c r="OUO9" s="476"/>
      <c r="OUP9" s="30"/>
      <c r="OUQ9" s="368"/>
      <c r="OUR9" s="476"/>
      <c r="OUS9" s="21"/>
      <c r="OUT9" s="21"/>
      <c r="OUU9" s="153"/>
      <c r="OUV9" s="197"/>
      <c r="OUW9" s="30"/>
      <c r="OUX9" s="368"/>
      <c r="OUY9" s="30"/>
      <c r="OUZ9" s="368"/>
      <c r="OVA9" s="30"/>
      <c r="OVB9" s="370"/>
      <c r="OVC9" s="30"/>
      <c r="OVD9" s="368"/>
      <c r="OVE9" s="476"/>
      <c r="OVF9" s="30"/>
      <c r="OVG9" s="368"/>
      <c r="OVH9" s="476"/>
      <c r="OVI9" s="21"/>
      <c r="OVJ9" s="21"/>
      <c r="OVK9" s="153"/>
      <c r="OVL9" s="197"/>
      <c r="OVM9" s="30"/>
      <c r="OVN9" s="368"/>
      <c r="OVO9" s="30"/>
      <c r="OVP9" s="368"/>
      <c r="OVQ9" s="30"/>
      <c r="OVR9" s="370"/>
      <c r="OVS9" s="30"/>
      <c r="OVT9" s="368"/>
      <c r="OVU9" s="476"/>
      <c r="OVV9" s="30"/>
      <c r="OVW9" s="368"/>
      <c r="OVX9" s="476"/>
      <c r="OVY9" s="21"/>
      <c r="OVZ9" s="21"/>
      <c r="OWA9" s="153"/>
      <c r="OWB9" s="197"/>
      <c r="OWC9" s="30"/>
      <c r="OWD9" s="368"/>
      <c r="OWE9" s="30"/>
      <c r="OWF9" s="368"/>
      <c r="OWG9" s="30"/>
      <c r="OWH9" s="370"/>
      <c r="OWI9" s="30"/>
      <c r="OWJ9" s="368"/>
      <c r="OWK9" s="476"/>
      <c r="OWL9" s="30"/>
      <c r="OWM9" s="368"/>
      <c r="OWN9" s="476"/>
      <c r="OWO9" s="21"/>
      <c r="OWP9" s="21"/>
      <c r="OWQ9" s="153"/>
      <c r="OWR9" s="197"/>
      <c r="OWS9" s="30"/>
      <c r="OWT9" s="368"/>
      <c r="OWU9" s="30"/>
      <c r="OWV9" s="368"/>
      <c r="OWW9" s="30"/>
      <c r="OWX9" s="370"/>
      <c r="OWY9" s="30"/>
      <c r="OWZ9" s="368"/>
      <c r="OXA9" s="476"/>
      <c r="OXB9" s="30"/>
      <c r="OXC9" s="368"/>
      <c r="OXD9" s="476"/>
      <c r="OXE9" s="21"/>
      <c r="OXF9" s="21"/>
      <c r="OXG9" s="153"/>
      <c r="OXH9" s="197"/>
      <c r="OXI9" s="30"/>
      <c r="OXJ9" s="368"/>
      <c r="OXK9" s="30"/>
      <c r="OXL9" s="368"/>
      <c r="OXM9" s="30"/>
      <c r="OXN9" s="370"/>
      <c r="OXO9" s="30"/>
      <c r="OXP9" s="368"/>
      <c r="OXQ9" s="476"/>
      <c r="OXR9" s="30"/>
      <c r="OXS9" s="368"/>
      <c r="OXT9" s="476"/>
      <c r="OXU9" s="21"/>
      <c r="OXV9" s="21"/>
      <c r="OXW9" s="153"/>
      <c r="OXX9" s="197"/>
      <c r="OXY9" s="30"/>
      <c r="OXZ9" s="368"/>
      <c r="OYA9" s="30"/>
      <c r="OYB9" s="368"/>
      <c r="OYC9" s="30"/>
      <c r="OYD9" s="370"/>
      <c r="OYE9" s="30"/>
      <c r="OYF9" s="368"/>
      <c r="OYG9" s="476"/>
      <c r="OYH9" s="30"/>
      <c r="OYI9" s="368"/>
      <c r="OYJ9" s="476"/>
      <c r="OYK9" s="21"/>
      <c r="OYL9" s="21"/>
      <c r="OYM9" s="153"/>
      <c r="OYN9" s="197"/>
      <c r="OYO9" s="30"/>
      <c r="OYP9" s="368"/>
      <c r="OYQ9" s="30"/>
      <c r="OYR9" s="368"/>
      <c r="OYS9" s="30"/>
      <c r="OYT9" s="370"/>
      <c r="OYU9" s="30"/>
      <c r="OYV9" s="368"/>
      <c r="OYW9" s="476"/>
      <c r="OYX9" s="30"/>
      <c r="OYY9" s="368"/>
      <c r="OYZ9" s="476"/>
      <c r="OZA9" s="21"/>
      <c r="OZB9" s="21"/>
      <c r="OZC9" s="153"/>
      <c r="OZD9" s="197"/>
      <c r="OZE9" s="30"/>
      <c r="OZF9" s="368"/>
      <c r="OZG9" s="30"/>
      <c r="OZH9" s="368"/>
      <c r="OZI9" s="30"/>
      <c r="OZJ9" s="370"/>
      <c r="OZK9" s="30"/>
      <c r="OZL9" s="368"/>
      <c r="OZM9" s="476"/>
      <c r="OZN9" s="30"/>
      <c r="OZO9" s="368"/>
      <c r="OZP9" s="476"/>
      <c r="OZQ9" s="21"/>
      <c r="OZR9" s="21"/>
      <c r="OZS9" s="153"/>
      <c r="OZT9" s="197"/>
      <c r="OZU9" s="30"/>
      <c r="OZV9" s="368"/>
      <c r="OZW9" s="30"/>
      <c r="OZX9" s="368"/>
      <c r="OZY9" s="30"/>
      <c r="OZZ9" s="370"/>
      <c r="PAA9" s="30"/>
      <c r="PAB9" s="368"/>
      <c r="PAC9" s="476"/>
      <c r="PAD9" s="30"/>
      <c r="PAE9" s="368"/>
      <c r="PAF9" s="476"/>
      <c r="PAG9" s="21"/>
      <c r="PAH9" s="21"/>
      <c r="PAI9" s="153"/>
      <c r="PAJ9" s="197"/>
      <c r="PAK9" s="30"/>
      <c r="PAL9" s="368"/>
      <c r="PAM9" s="30"/>
      <c r="PAN9" s="368"/>
      <c r="PAO9" s="30"/>
      <c r="PAP9" s="370"/>
      <c r="PAQ9" s="30"/>
      <c r="PAR9" s="368"/>
      <c r="PAS9" s="476"/>
      <c r="PAT9" s="30"/>
      <c r="PAU9" s="368"/>
      <c r="PAV9" s="476"/>
      <c r="PAW9" s="21"/>
      <c r="PAX9" s="21"/>
      <c r="PAY9" s="153"/>
      <c r="PAZ9" s="197"/>
      <c r="PBA9" s="30"/>
      <c r="PBB9" s="368"/>
      <c r="PBC9" s="30"/>
      <c r="PBD9" s="368"/>
      <c r="PBE9" s="30"/>
      <c r="PBF9" s="370"/>
      <c r="PBG9" s="30"/>
      <c r="PBH9" s="368"/>
      <c r="PBI9" s="476"/>
      <c r="PBJ9" s="30"/>
      <c r="PBK9" s="368"/>
      <c r="PBL9" s="476"/>
      <c r="PBM9" s="21"/>
      <c r="PBN9" s="21"/>
      <c r="PBO9" s="153"/>
      <c r="PBP9" s="197"/>
      <c r="PBQ9" s="30"/>
      <c r="PBR9" s="368"/>
      <c r="PBS9" s="30"/>
      <c r="PBT9" s="368"/>
      <c r="PBU9" s="30"/>
      <c r="PBV9" s="370"/>
      <c r="PBW9" s="30"/>
      <c r="PBX9" s="368"/>
      <c r="PBY9" s="476"/>
      <c r="PBZ9" s="30"/>
      <c r="PCA9" s="368"/>
      <c r="PCB9" s="476"/>
      <c r="PCC9" s="21"/>
      <c r="PCD9" s="21"/>
      <c r="PCE9" s="153"/>
      <c r="PCF9" s="197"/>
      <c r="PCG9" s="30"/>
      <c r="PCH9" s="368"/>
      <c r="PCI9" s="30"/>
      <c r="PCJ9" s="368"/>
      <c r="PCK9" s="30"/>
      <c r="PCL9" s="370"/>
      <c r="PCM9" s="30"/>
      <c r="PCN9" s="368"/>
      <c r="PCO9" s="476"/>
      <c r="PCP9" s="30"/>
      <c r="PCQ9" s="368"/>
      <c r="PCR9" s="476"/>
      <c r="PCS9" s="21"/>
      <c r="PCT9" s="21"/>
      <c r="PCU9" s="153"/>
      <c r="PCV9" s="197"/>
      <c r="PCW9" s="30"/>
      <c r="PCX9" s="368"/>
      <c r="PCY9" s="30"/>
      <c r="PCZ9" s="368"/>
      <c r="PDA9" s="30"/>
      <c r="PDB9" s="370"/>
      <c r="PDC9" s="30"/>
      <c r="PDD9" s="368"/>
      <c r="PDE9" s="476"/>
      <c r="PDF9" s="30"/>
      <c r="PDG9" s="368"/>
      <c r="PDH9" s="476"/>
      <c r="PDI9" s="21"/>
      <c r="PDJ9" s="21"/>
      <c r="PDK9" s="153"/>
      <c r="PDL9" s="197"/>
      <c r="PDM9" s="30"/>
      <c r="PDN9" s="368"/>
      <c r="PDO9" s="30"/>
      <c r="PDP9" s="368"/>
      <c r="PDQ9" s="30"/>
      <c r="PDR9" s="370"/>
      <c r="PDS9" s="30"/>
      <c r="PDT9" s="368"/>
      <c r="PDU9" s="476"/>
      <c r="PDV9" s="30"/>
      <c r="PDW9" s="368"/>
      <c r="PDX9" s="476"/>
      <c r="PDY9" s="21"/>
      <c r="PDZ9" s="21"/>
      <c r="PEA9" s="153"/>
      <c r="PEB9" s="197"/>
      <c r="PEC9" s="30"/>
      <c r="PED9" s="368"/>
      <c r="PEE9" s="30"/>
      <c r="PEF9" s="368"/>
      <c r="PEG9" s="30"/>
      <c r="PEH9" s="370"/>
      <c r="PEI9" s="30"/>
      <c r="PEJ9" s="368"/>
      <c r="PEK9" s="476"/>
      <c r="PEL9" s="30"/>
      <c r="PEM9" s="368"/>
      <c r="PEN9" s="476"/>
      <c r="PEO9" s="21"/>
      <c r="PEP9" s="21"/>
      <c r="PEQ9" s="153"/>
      <c r="PER9" s="197"/>
      <c r="PES9" s="30"/>
      <c r="PET9" s="368"/>
      <c r="PEU9" s="30"/>
      <c r="PEV9" s="368"/>
      <c r="PEW9" s="30"/>
      <c r="PEX9" s="370"/>
      <c r="PEY9" s="30"/>
      <c r="PEZ9" s="368"/>
      <c r="PFA9" s="476"/>
      <c r="PFB9" s="30"/>
      <c r="PFC9" s="368"/>
      <c r="PFD9" s="476"/>
      <c r="PFE9" s="21"/>
      <c r="PFF9" s="21"/>
      <c r="PFG9" s="153"/>
      <c r="PFH9" s="197"/>
      <c r="PFI9" s="30"/>
      <c r="PFJ9" s="368"/>
      <c r="PFK9" s="30"/>
      <c r="PFL9" s="368"/>
      <c r="PFM9" s="30"/>
      <c r="PFN9" s="370"/>
      <c r="PFO9" s="30"/>
      <c r="PFP9" s="368"/>
      <c r="PFQ9" s="476"/>
      <c r="PFR9" s="30"/>
      <c r="PFS9" s="368"/>
      <c r="PFT9" s="476"/>
      <c r="PFU9" s="21"/>
      <c r="PFV9" s="21"/>
      <c r="PFW9" s="153"/>
      <c r="PFX9" s="197"/>
      <c r="PFY9" s="30"/>
      <c r="PFZ9" s="368"/>
      <c r="PGA9" s="30"/>
      <c r="PGB9" s="368"/>
      <c r="PGC9" s="30"/>
      <c r="PGD9" s="370"/>
      <c r="PGE9" s="30"/>
      <c r="PGF9" s="368"/>
      <c r="PGG9" s="476"/>
      <c r="PGH9" s="30"/>
      <c r="PGI9" s="368"/>
      <c r="PGJ9" s="476"/>
      <c r="PGK9" s="21"/>
      <c r="PGL9" s="21"/>
      <c r="PGM9" s="153"/>
      <c r="PGN9" s="197"/>
      <c r="PGO9" s="30"/>
      <c r="PGP9" s="368"/>
      <c r="PGQ9" s="30"/>
      <c r="PGR9" s="368"/>
      <c r="PGS9" s="30"/>
      <c r="PGT9" s="370"/>
      <c r="PGU9" s="30"/>
      <c r="PGV9" s="368"/>
      <c r="PGW9" s="476"/>
      <c r="PGX9" s="30"/>
      <c r="PGY9" s="368"/>
      <c r="PGZ9" s="476"/>
      <c r="PHA9" s="21"/>
      <c r="PHB9" s="21"/>
      <c r="PHC9" s="153"/>
      <c r="PHD9" s="197"/>
      <c r="PHE9" s="30"/>
      <c r="PHF9" s="368"/>
      <c r="PHG9" s="30"/>
      <c r="PHH9" s="368"/>
      <c r="PHI9" s="30"/>
      <c r="PHJ9" s="370"/>
      <c r="PHK9" s="30"/>
      <c r="PHL9" s="368"/>
      <c r="PHM9" s="476"/>
      <c r="PHN9" s="30"/>
      <c r="PHO9" s="368"/>
      <c r="PHP9" s="476"/>
      <c r="PHQ9" s="21"/>
      <c r="PHR9" s="21"/>
      <c r="PHS9" s="153"/>
      <c r="PHT9" s="197"/>
      <c r="PHU9" s="30"/>
      <c r="PHV9" s="368"/>
      <c r="PHW9" s="30"/>
      <c r="PHX9" s="368"/>
      <c r="PHY9" s="30"/>
      <c r="PHZ9" s="370"/>
      <c r="PIA9" s="30"/>
      <c r="PIB9" s="368"/>
      <c r="PIC9" s="476"/>
      <c r="PID9" s="30"/>
      <c r="PIE9" s="368"/>
      <c r="PIF9" s="476"/>
      <c r="PIG9" s="21"/>
      <c r="PIH9" s="21"/>
      <c r="PII9" s="153"/>
      <c r="PIJ9" s="197"/>
      <c r="PIK9" s="30"/>
      <c r="PIL9" s="368"/>
      <c r="PIM9" s="30"/>
      <c r="PIN9" s="368"/>
      <c r="PIO9" s="30"/>
      <c r="PIP9" s="370"/>
      <c r="PIQ9" s="30"/>
      <c r="PIR9" s="368"/>
      <c r="PIS9" s="476"/>
      <c r="PIT9" s="30"/>
      <c r="PIU9" s="368"/>
      <c r="PIV9" s="476"/>
      <c r="PIW9" s="21"/>
      <c r="PIX9" s="21"/>
      <c r="PIY9" s="153"/>
      <c r="PIZ9" s="197"/>
      <c r="PJA9" s="30"/>
      <c r="PJB9" s="368"/>
      <c r="PJC9" s="30"/>
      <c r="PJD9" s="368"/>
      <c r="PJE9" s="30"/>
      <c r="PJF9" s="370"/>
      <c r="PJG9" s="30"/>
      <c r="PJH9" s="368"/>
      <c r="PJI9" s="476"/>
      <c r="PJJ9" s="30"/>
      <c r="PJK9" s="368"/>
      <c r="PJL9" s="476"/>
      <c r="PJM9" s="21"/>
      <c r="PJN9" s="21"/>
      <c r="PJO9" s="153"/>
      <c r="PJP9" s="197"/>
      <c r="PJQ9" s="30"/>
      <c r="PJR9" s="368"/>
      <c r="PJS9" s="30"/>
      <c r="PJT9" s="368"/>
      <c r="PJU9" s="30"/>
      <c r="PJV9" s="370"/>
      <c r="PJW9" s="30"/>
      <c r="PJX9" s="368"/>
      <c r="PJY9" s="476"/>
      <c r="PJZ9" s="30"/>
      <c r="PKA9" s="368"/>
      <c r="PKB9" s="476"/>
      <c r="PKC9" s="21"/>
      <c r="PKD9" s="21"/>
      <c r="PKE9" s="153"/>
      <c r="PKF9" s="197"/>
      <c r="PKG9" s="30"/>
      <c r="PKH9" s="368"/>
      <c r="PKI9" s="30"/>
      <c r="PKJ9" s="368"/>
      <c r="PKK9" s="30"/>
      <c r="PKL9" s="370"/>
      <c r="PKM9" s="30"/>
      <c r="PKN9" s="368"/>
      <c r="PKO9" s="476"/>
      <c r="PKP9" s="30"/>
      <c r="PKQ9" s="368"/>
      <c r="PKR9" s="476"/>
      <c r="PKS9" s="21"/>
      <c r="PKT9" s="21"/>
      <c r="PKU9" s="153"/>
      <c r="PKV9" s="197"/>
      <c r="PKW9" s="30"/>
      <c r="PKX9" s="368"/>
      <c r="PKY9" s="30"/>
      <c r="PKZ9" s="368"/>
      <c r="PLA9" s="30"/>
      <c r="PLB9" s="370"/>
      <c r="PLC9" s="30"/>
      <c r="PLD9" s="368"/>
      <c r="PLE9" s="476"/>
      <c r="PLF9" s="30"/>
      <c r="PLG9" s="368"/>
      <c r="PLH9" s="476"/>
      <c r="PLI9" s="21"/>
      <c r="PLJ9" s="21"/>
      <c r="PLK9" s="153"/>
      <c r="PLL9" s="197"/>
      <c r="PLM9" s="30"/>
      <c r="PLN9" s="368"/>
      <c r="PLO9" s="30"/>
      <c r="PLP9" s="368"/>
      <c r="PLQ9" s="30"/>
      <c r="PLR9" s="370"/>
      <c r="PLS9" s="30"/>
      <c r="PLT9" s="368"/>
      <c r="PLU9" s="476"/>
      <c r="PLV9" s="30"/>
      <c r="PLW9" s="368"/>
      <c r="PLX9" s="476"/>
      <c r="PLY9" s="21"/>
      <c r="PLZ9" s="21"/>
      <c r="PMA9" s="153"/>
      <c r="PMB9" s="197"/>
      <c r="PMC9" s="30"/>
      <c r="PMD9" s="368"/>
      <c r="PME9" s="30"/>
      <c r="PMF9" s="368"/>
      <c r="PMG9" s="30"/>
      <c r="PMH9" s="370"/>
      <c r="PMI9" s="30"/>
      <c r="PMJ9" s="368"/>
      <c r="PMK9" s="476"/>
      <c r="PML9" s="30"/>
      <c r="PMM9" s="368"/>
      <c r="PMN9" s="476"/>
      <c r="PMO9" s="21"/>
      <c r="PMP9" s="21"/>
      <c r="PMQ9" s="153"/>
      <c r="PMR9" s="197"/>
      <c r="PMS9" s="30"/>
      <c r="PMT9" s="368"/>
      <c r="PMU9" s="30"/>
      <c r="PMV9" s="368"/>
      <c r="PMW9" s="30"/>
      <c r="PMX9" s="370"/>
      <c r="PMY9" s="30"/>
      <c r="PMZ9" s="368"/>
      <c r="PNA9" s="476"/>
      <c r="PNB9" s="30"/>
      <c r="PNC9" s="368"/>
      <c r="PND9" s="476"/>
      <c r="PNE9" s="21"/>
      <c r="PNF9" s="21"/>
      <c r="PNG9" s="153"/>
      <c r="PNH9" s="197"/>
      <c r="PNI9" s="30"/>
      <c r="PNJ9" s="368"/>
      <c r="PNK9" s="30"/>
      <c r="PNL9" s="368"/>
      <c r="PNM9" s="30"/>
      <c r="PNN9" s="370"/>
      <c r="PNO9" s="30"/>
      <c r="PNP9" s="368"/>
      <c r="PNQ9" s="476"/>
      <c r="PNR9" s="30"/>
      <c r="PNS9" s="368"/>
      <c r="PNT9" s="476"/>
      <c r="PNU9" s="21"/>
      <c r="PNV9" s="21"/>
      <c r="PNW9" s="153"/>
      <c r="PNX9" s="197"/>
      <c r="PNY9" s="30"/>
      <c r="PNZ9" s="368"/>
      <c r="POA9" s="30"/>
      <c r="POB9" s="368"/>
      <c r="POC9" s="30"/>
      <c r="POD9" s="370"/>
      <c r="POE9" s="30"/>
      <c r="POF9" s="368"/>
      <c r="POG9" s="476"/>
      <c r="POH9" s="30"/>
      <c r="POI9" s="368"/>
      <c r="POJ9" s="476"/>
      <c r="POK9" s="21"/>
      <c r="POL9" s="21"/>
      <c r="POM9" s="153"/>
      <c r="PON9" s="197"/>
      <c r="POO9" s="30"/>
      <c r="POP9" s="368"/>
      <c r="POQ9" s="30"/>
      <c r="POR9" s="368"/>
      <c r="POS9" s="30"/>
      <c r="POT9" s="370"/>
      <c r="POU9" s="30"/>
      <c r="POV9" s="368"/>
      <c r="POW9" s="476"/>
      <c r="POX9" s="30"/>
      <c r="POY9" s="368"/>
      <c r="POZ9" s="476"/>
      <c r="PPA9" s="21"/>
      <c r="PPB9" s="21"/>
      <c r="PPC9" s="153"/>
      <c r="PPD9" s="197"/>
      <c r="PPE9" s="30"/>
      <c r="PPF9" s="368"/>
      <c r="PPG9" s="30"/>
      <c r="PPH9" s="368"/>
      <c r="PPI9" s="30"/>
      <c r="PPJ9" s="370"/>
      <c r="PPK9" s="30"/>
      <c r="PPL9" s="368"/>
      <c r="PPM9" s="476"/>
      <c r="PPN9" s="30"/>
      <c r="PPO9" s="368"/>
      <c r="PPP9" s="476"/>
      <c r="PPQ9" s="21"/>
      <c r="PPR9" s="21"/>
      <c r="PPS9" s="153"/>
      <c r="PPT9" s="197"/>
      <c r="PPU9" s="30"/>
      <c r="PPV9" s="368"/>
      <c r="PPW9" s="30"/>
      <c r="PPX9" s="368"/>
      <c r="PPY9" s="30"/>
      <c r="PPZ9" s="370"/>
      <c r="PQA9" s="30"/>
      <c r="PQB9" s="368"/>
      <c r="PQC9" s="476"/>
      <c r="PQD9" s="30"/>
      <c r="PQE9" s="368"/>
      <c r="PQF9" s="476"/>
      <c r="PQG9" s="21"/>
      <c r="PQH9" s="21"/>
      <c r="PQI9" s="153"/>
      <c r="PQJ9" s="197"/>
      <c r="PQK9" s="30"/>
      <c r="PQL9" s="368"/>
      <c r="PQM9" s="30"/>
      <c r="PQN9" s="368"/>
      <c r="PQO9" s="30"/>
      <c r="PQP9" s="370"/>
      <c r="PQQ9" s="30"/>
      <c r="PQR9" s="368"/>
      <c r="PQS9" s="476"/>
      <c r="PQT9" s="30"/>
      <c r="PQU9" s="368"/>
      <c r="PQV9" s="476"/>
      <c r="PQW9" s="21"/>
      <c r="PQX9" s="21"/>
      <c r="PQY9" s="153"/>
      <c r="PQZ9" s="197"/>
      <c r="PRA9" s="30"/>
      <c r="PRB9" s="368"/>
      <c r="PRC9" s="30"/>
      <c r="PRD9" s="368"/>
      <c r="PRE9" s="30"/>
      <c r="PRF9" s="370"/>
      <c r="PRG9" s="30"/>
      <c r="PRH9" s="368"/>
      <c r="PRI9" s="476"/>
      <c r="PRJ9" s="30"/>
      <c r="PRK9" s="368"/>
      <c r="PRL9" s="476"/>
      <c r="PRM9" s="21"/>
      <c r="PRN9" s="21"/>
      <c r="PRO9" s="153"/>
      <c r="PRP9" s="197"/>
      <c r="PRQ9" s="30"/>
      <c r="PRR9" s="368"/>
      <c r="PRS9" s="30"/>
      <c r="PRT9" s="368"/>
      <c r="PRU9" s="30"/>
      <c r="PRV9" s="370"/>
      <c r="PRW9" s="30"/>
      <c r="PRX9" s="368"/>
      <c r="PRY9" s="476"/>
      <c r="PRZ9" s="30"/>
      <c r="PSA9" s="368"/>
      <c r="PSB9" s="476"/>
      <c r="PSC9" s="21"/>
      <c r="PSD9" s="21"/>
      <c r="PSE9" s="153"/>
      <c r="PSF9" s="197"/>
      <c r="PSG9" s="30"/>
      <c r="PSH9" s="368"/>
      <c r="PSI9" s="30"/>
      <c r="PSJ9" s="368"/>
      <c r="PSK9" s="30"/>
      <c r="PSL9" s="370"/>
      <c r="PSM9" s="30"/>
      <c r="PSN9" s="368"/>
      <c r="PSO9" s="476"/>
      <c r="PSP9" s="30"/>
      <c r="PSQ9" s="368"/>
      <c r="PSR9" s="476"/>
      <c r="PSS9" s="21"/>
      <c r="PST9" s="21"/>
      <c r="PSU9" s="153"/>
      <c r="PSV9" s="197"/>
      <c r="PSW9" s="30"/>
      <c r="PSX9" s="368"/>
      <c r="PSY9" s="30"/>
      <c r="PSZ9" s="368"/>
      <c r="PTA9" s="30"/>
      <c r="PTB9" s="370"/>
      <c r="PTC9" s="30"/>
      <c r="PTD9" s="368"/>
      <c r="PTE9" s="476"/>
      <c r="PTF9" s="30"/>
      <c r="PTG9" s="368"/>
      <c r="PTH9" s="476"/>
      <c r="PTI9" s="21"/>
      <c r="PTJ9" s="21"/>
      <c r="PTK9" s="153"/>
      <c r="PTL9" s="197"/>
      <c r="PTM9" s="30"/>
      <c r="PTN9" s="368"/>
      <c r="PTO9" s="30"/>
      <c r="PTP9" s="368"/>
      <c r="PTQ9" s="30"/>
      <c r="PTR9" s="370"/>
      <c r="PTS9" s="30"/>
      <c r="PTT9" s="368"/>
      <c r="PTU9" s="476"/>
      <c r="PTV9" s="30"/>
      <c r="PTW9" s="368"/>
      <c r="PTX9" s="476"/>
      <c r="PTY9" s="21"/>
      <c r="PTZ9" s="21"/>
      <c r="PUA9" s="153"/>
      <c r="PUB9" s="197"/>
      <c r="PUC9" s="30"/>
      <c r="PUD9" s="368"/>
      <c r="PUE9" s="30"/>
      <c r="PUF9" s="368"/>
      <c r="PUG9" s="30"/>
      <c r="PUH9" s="370"/>
      <c r="PUI9" s="30"/>
      <c r="PUJ9" s="368"/>
      <c r="PUK9" s="476"/>
      <c r="PUL9" s="30"/>
      <c r="PUM9" s="368"/>
      <c r="PUN9" s="476"/>
      <c r="PUO9" s="21"/>
      <c r="PUP9" s="21"/>
      <c r="PUQ9" s="153"/>
      <c r="PUR9" s="197"/>
      <c r="PUS9" s="30"/>
      <c r="PUT9" s="368"/>
      <c r="PUU9" s="30"/>
      <c r="PUV9" s="368"/>
      <c r="PUW9" s="30"/>
      <c r="PUX9" s="370"/>
      <c r="PUY9" s="30"/>
      <c r="PUZ9" s="368"/>
      <c r="PVA9" s="476"/>
      <c r="PVB9" s="30"/>
      <c r="PVC9" s="368"/>
      <c r="PVD9" s="476"/>
      <c r="PVE9" s="21"/>
      <c r="PVF9" s="21"/>
      <c r="PVG9" s="153"/>
      <c r="PVH9" s="197"/>
      <c r="PVI9" s="30"/>
      <c r="PVJ9" s="368"/>
      <c r="PVK9" s="30"/>
      <c r="PVL9" s="368"/>
      <c r="PVM9" s="30"/>
      <c r="PVN9" s="370"/>
      <c r="PVO9" s="30"/>
      <c r="PVP9" s="368"/>
      <c r="PVQ9" s="476"/>
      <c r="PVR9" s="30"/>
      <c r="PVS9" s="368"/>
      <c r="PVT9" s="476"/>
      <c r="PVU9" s="21"/>
      <c r="PVV9" s="21"/>
      <c r="PVW9" s="153"/>
      <c r="PVX9" s="197"/>
      <c r="PVY9" s="30"/>
      <c r="PVZ9" s="368"/>
      <c r="PWA9" s="30"/>
      <c r="PWB9" s="368"/>
      <c r="PWC9" s="30"/>
      <c r="PWD9" s="370"/>
      <c r="PWE9" s="30"/>
      <c r="PWF9" s="368"/>
      <c r="PWG9" s="476"/>
      <c r="PWH9" s="30"/>
      <c r="PWI9" s="368"/>
      <c r="PWJ9" s="476"/>
      <c r="PWK9" s="21"/>
      <c r="PWL9" s="21"/>
      <c r="PWM9" s="153"/>
      <c r="PWN9" s="197"/>
      <c r="PWO9" s="30"/>
      <c r="PWP9" s="368"/>
      <c r="PWQ9" s="30"/>
      <c r="PWR9" s="368"/>
      <c r="PWS9" s="30"/>
      <c r="PWT9" s="370"/>
      <c r="PWU9" s="30"/>
      <c r="PWV9" s="368"/>
      <c r="PWW9" s="476"/>
      <c r="PWX9" s="30"/>
      <c r="PWY9" s="368"/>
      <c r="PWZ9" s="476"/>
      <c r="PXA9" s="21"/>
      <c r="PXB9" s="21"/>
      <c r="PXC9" s="153"/>
      <c r="PXD9" s="197"/>
      <c r="PXE9" s="30"/>
      <c r="PXF9" s="368"/>
      <c r="PXG9" s="30"/>
      <c r="PXH9" s="368"/>
      <c r="PXI9" s="30"/>
      <c r="PXJ9" s="370"/>
      <c r="PXK9" s="30"/>
      <c r="PXL9" s="368"/>
      <c r="PXM9" s="476"/>
      <c r="PXN9" s="30"/>
      <c r="PXO9" s="368"/>
      <c r="PXP9" s="476"/>
      <c r="PXQ9" s="21"/>
      <c r="PXR9" s="21"/>
      <c r="PXS9" s="153"/>
      <c r="PXT9" s="197"/>
      <c r="PXU9" s="30"/>
      <c r="PXV9" s="368"/>
      <c r="PXW9" s="30"/>
      <c r="PXX9" s="368"/>
      <c r="PXY9" s="30"/>
      <c r="PXZ9" s="370"/>
      <c r="PYA9" s="30"/>
      <c r="PYB9" s="368"/>
      <c r="PYC9" s="476"/>
      <c r="PYD9" s="30"/>
      <c r="PYE9" s="368"/>
      <c r="PYF9" s="476"/>
      <c r="PYG9" s="21"/>
      <c r="PYH9" s="21"/>
      <c r="PYI9" s="153"/>
      <c r="PYJ9" s="197"/>
      <c r="PYK9" s="30"/>
      <c r="PYL9" s="368"/>
      <c r="PYM9" s="30"/>
      <c r="PYN9" s="368"/>
      <c r="PYO9" s="30"/>
      <c r="PYP9" s="370"/>
      <c r="PYQ9" s="30"/>
      <c r="PYR9" s="368"/>
      <c r="PYS9" s="476"/>
      <c r="PYT9" s="30"/>
      <c r="PYU9" s="368"/>
      <c r="PYV9" s="476"/>
      <c r="PYW9" s="21"/>
      <c r="PYX9" s="21"/>
      <c r="PYY9" s="153"/>
      <c r="PYZ9" s="197"/>
      <c r="PZA9" s="30"/>
      <c r="PZB9" s="368"/>
      <c r="PZC9" s="30"/>
      <c r="PZD9" s="368"/>
      <c r="PZE9" s="30"/>
      <c r="PZF9" s="370"/>
      <c r="PZG9" s="30"/>
      <c r="PZH9" s="368"/>
      <c r="PZI9" s="476"/>
      <c r="PZJ9" s="30"/>
      <c r="PZK9" s="368"/>
      <c r="PZL9" s="476"/>
      <c r="PZM9" s="21"/>
      <c r="PZN9" s="21"/>
      <c r="PZO9" s="153"/>
      <c r="PZP9" s="197"/>
      <c r="PZQ9" s="30"/>
      <c r="PZR9" s="368"/>
      <c r="PZS9" s="30"/>
      <c r="PZT9" s="368"/>
      <c r="PZU9" s="30"/>
      <c r="PZV9" s="370"/>
      <c r="PZW9" s="30"/>
      <c r="PZX9" s="368"/>
      <c r="PZY9" s="476"/>
      <c r="PZZ9" s="30"/>
      <c r="QAA9" s="368"/>
      <c r="QAB9" s="476"/>
      <c r="QAC9" s="21"/>
      <c r="QAD9" s="21"/>
      <c r="QAE9" s="153"/>
      <c r="QAF9" s="197"/>
      <c r="QAG9" s="30"/>
      <c r="QAH9" s="368"/>
      <c r="QAI9" s="30"/>
      <c r="QAJ9" s="368"/>
      <c r="QAK9" s="30"/>
      <c r="QAL9" s="370"/>
      <c r="QAM9" s="30"/>
      <c r="QAN9" s="368"/>
      <c r="QAO9" s="476"/>
      <c r="QAP9" s="30"/>
      <c r="QAQ9" s="368"/>
      <c r="QAR9" s="476"/>
      <c r="QAS9" s="21"/>
      <c r="QAT9" s="21"/>
      <c r="QAU9" s="153"/>
      <c r="QAV9" s="197"/>
      <c r="QAW9" s="30"/>
      <c r="QAX9" s="368"/>
      <c r="QAY9" s="30"/>
      <c r="QAZ9" s="368"/>
      <c r="QBA9" s="30"/>
      <c r="QBB9" s="370"/>
      <c r="QBC9" s="30"/>
      <c r="QBD9" s="368"/>
      <c r="QBE9" s="476"/>
      <c r="QBF9" s="30"/>
      <c r="QBG9" s="368"/>
      <c r="QBH9" s="476"/>
      <c r="QBI9" s="21"/>
      <c r="QBJ9" s="21"/>
      <c r="QBK9" s="153"/>
      <c r="QBL9" s="197"/>
      <c r="QBM9" s="30"/>
      <c r="QBN9" s="368"/>
      <c r="QBO9" s="30"/>
      <c r="QBP9" s="368"/>
      <c r="QBQ9" s="30"/>
      <c r="QBR9" s="370"/>
      <c r="QBS9" s="30"/>
      <c r="QBT9" s="368"/>
      <c r="QBU9" s="476"/>
      <c r="QBV9" s="30"/>
      <c r="QBW9" s="368"/>
      <c r="QBX9" s="476"/>
      <c r="QBY9" s="21"/>
      <c r="QBZ9" s="21"/>
      <c r="QCA9" s="153"/>
      <c r="QCB9" s="197"/>
      <c r="QCC9" s="30"/>
      <c r="QCD9" s="368"/>
      <c r="QCE9" s="30"/>
      <c r="QCF9" s="368"/>
      <c r="QCG9" s="30"/>
      <c r="QCH9" s="370"/>
      <c r="QCI9" s="30"/>
      <c r="QCJ9" s="368"/>
      <c r="QCK9" s="476"/>
      <c r="QCL9" s="30"/>
      <c r="QCM9" s="368"/>
      <c r="QCN9" s="476"/>
      <c r="QCO9" s="21"/>
      <c r="QCP9" s="21"/>
      <c r="QCQ9" s="153"/>
      <c r="QCR9" s="197"/>
      <c r="QCS9" s="30"/>
      <c r="QCT9" s="368"/>
      <c r="QCU9" s="30"/>
      <c r="QCV9" s="368"/>
      <c r="QCW9" s="30"/>
      <c r="QCX9" s="370"/>
      <c r="QCY9" s="30"/>
      <c r="QCZ9" s="368"/>
      <c r="QDA9" s="476"/>
      <c r="QDB9" s="30"/>
      <c r="QDC9" s="368"/>
      <c r="QDD9" s="476"/>
      <c r="QDE9" s="21"/>
      <c r="QDF9" s="21"/>
      <c r="QDG9" s="153"/>
      <c r="QDH9" s="197"/>
      <c r="QDI9" s="30"/>
      <c r="QDJ9" s="368"/>
      <c r="QDK9" s="30"/>
      <c r="QDL9" s="368"/>
      <c r="QDM9" s="30"/>
      <c r="QDN9" s="370"/>
      <c r="QDO9" s="30"/>
      <c r="QDP9" s="368"/>
      <c r="QDQ9" s="476"/>
      <c r="QDR9" s="30"/>
      <c r="QDS9" s="368"/>
      <c r="QDT9" s="476"/>
      <c r="QDU9" s="21"/>
      <c r="QDV9" s="21"/>
      <c r="QDW9" s="153"/>
      <c r="QDX9" s="197"/>
      <c r="QDY9" s="30"/>
      <c r="QDZ9" s="368"/>
      <c r="QEA9" s="30"/>
      <c r="QEB9" s="368"/>
      <c r="QEC9" s="30"/>
      <c r="QED9" s="370"/>
      <c r="QEE9" s="30"/>
      <c r="QEF9" s="368"/>
      <c r="QEG9" s="476"/>
      <c r="QEH9" s="30"/>
      <c r="QEI9" s="368"/>
      <c r="QEJ9" s="476"/>
      <c r="QEK9" s="21"/>
      <c r="QEL9" s="21"/>
      <c r="QEM9" s="153"/>
      <c r="QEN9" s="197"/>
      <c r="QEO9" s="30"/>
      <c r="QEP9" s="368"/>
      <c r="QEQ9" s="30"/>
      <c r="QER9" s="368"/>
      <c r="QES9" s="30"/>
      <c r="QET9" s="370"/>
      <c r="QEU9" s="30"/>
      <c r="QEV9" s="368"/>
      <c r="QEW9" s="476"/>
      <c r="QEX9" s="30"/>
      <c r="QEY9" s="368"/>
      <c r="QEZ9" s="476"/>
      <c r="QFA9" s="21"/>
      <c r="QFB9" s="21"/>
      <c r="QFC9" s="153"/>
      <c r="QFD9" s="197"/>
      <c r="QFE9" s="30"/>
      <c r="QFF9" s="368"/>
      <c r="QFG9" s="30"/>
      <c r="QFH9" s="368"/>
      <c r="QFI9" s="30"/>
      <c r="QFJ9" s="370"/>
      <c r="QFK9" s="30"/>
      <c r="QFL9" s="368"/>
      <c r="QFM9" s="476"/>
      <c r="QFN9" s="30"/>
      <c r="QFO9" s="368"/>
      <c r="QFP9" s="476"/>
      <c r="QFQ9" s="21"/>
      <c r="QFR9" s="21"/>
      <c r="QFS9" s="153"/>
      <c r="QFT9" s="197"/>
      <c r="QFU9" s="30"/>
      <c r="QFV9" s="368"/>
      <c r="QFW9" s="30"/>
      <c r="QFX9" s="368"/>
      <c r="QFY9" s="30"/>
      <c r="QFZ9" s="370"/>
      <c r="QGA9" s="30"/>
      <c r="QGB9" s="368"/>
      <c r="QGC9" s="476"/>
      <c r="QGD9" s="30"/>
      <c r="QGE9" s="368"/>
      <c r="QGF9" s="476"/>
      <c r="QGG9" s="21"/>
      <c r="QGH9" s="21"/>
      <c r="QGI9" s="153"/>
      <c r="QGJ9" s="197"/>
      <c r="QGK9" s="30"/>
      <c r="QGL9" s="368"/>
      <c r="QGM9" s="30"/>
      <c r="QGN9" s="368"/>
      <c r="QGO9" s="30"/>
      <c r="QGP9" s="370"/>
      <c r="QGQ9" s="30"/>
      <c r="QGR9" s="368"/>
      <c r="QGS9" s="476"/>
      <c r="QGT9" s="30"/>
      <c r="QGU9" s="368"/>
      <c r="QGV9" s="476"/>
      <c r="QGW9" s="21"/>
      <c r="QGX9" s="21"/>
      <c r="QGY9" s="153"/>
      <c r="QGZ9" s="197"/>
      <c r="QHA9" s="30"/>
      <c r="QHB9" s="368"/>
      <c r="QHC9" s="30"/>
      <c r="QHD9" s="368"/>
      <c r="QHE9" s="30"/>
      <c r="QHF9" s="370"/>
      <c r="QHG9" s="30"/>
      <c r="QHH9" s="368"/>
      <c r="QHI9" s="476"/>
      <c r="QHJ9" s="30"/>
      <c r="QHK9" s="368"/>
      <c r="QHL9" s="476"/>
      <c r="QHM9" s="21"/>
      <c r="QHN9" s="21"/>
      <c r="QHO9" s="153"/>
      <c r="QHP9" s="197"/>
      <c r="QHQ9" s="30"/>
      <c r="QHR9" s="368"/>
      <c r="QHS9" s="30"/>
      <c r="QHT9" s="368"/>
      <c r="QHU9" s="30"/>
      <c r="QHV9" s="370"/>
      <c r="QHW9" s="30"/>
      <c r="QHX9" s="368"/>
      <c r="QHY9" s="476"/>
      <c r="QHZ9" s="30"/>
      <c r="QIA9" s="368"/>
      <c r="QIB9" s="476"/>
      <c r="QIC9" s="21"/>
      <c r="QID9" s="21"/>
      <c r="QIE9" s="153"/>
      <c r="QIF9" s="197"/>
      <c r="QIG9" s="30"/>
      <c r="QIH9" s="368"/>
      <c r="QII9" s="30"/>
      <c r="QIJ9" s="368"/>
      <c r="QIK9" s="30"/>
      <c r="QIL9" s="370"/>
      <c r="QIM9" s="30"/>
      <c r="QIN9" s="368"/>
      <c r="QIO9" s="476"/>
      <c r="QIP9" s="30"/>
      <c r="QIQ9" s="368"/>
      <c r="QIR9" s="476"/>
      <c r="QIS9" s="21"/>
      <c r="QIT9" s="21"/>
      <c r="QIU9" s="153"/>
      <c r="QIV9" s="197"/>
      <c r="QIW9" s="30"/>
      <c r="QIX9" s="368"/>
      <c r="QIY9" s="30"/>
      <c r="QIZ9" s="368"/>
      <c r="QJA9" s="30"/>
      <c r="QJB9" s="370"/>
      <c r="QJC9" s="30"/>
      <c r="QJD9" s="368"/>
      <c r="QJE9" s="476"/>
      <c r="QJF9" s="30"/>
      <c r="QJG9" s="368"/>
      <c r="QJH9" s="476"/>
      <c r="QJI9" s="21"/>
      <c r="QJJ9" s="21"/>
      <c r="QJK9" s="153"/>
      <c r="QJL9" s="197"/>
      <c r="QJM9" s="30"/>
      <c r="QJN9" s="368"/>
      <c r="QJO9" s="30"/>
      <c r="QJP9" s="368"/>
      <c r="QJQ9" s="30"/>
      <c r="QJR9" s="370"/>
      <c r="QJS9" s="30"/>
      <c r="QJT9" s="368"/>
      <c r="QJU9" s="476"/>
      <c r="QJV9" s="30"/>
      <c r="QJW9" s="368"/>
      <c r="QJX9" s="476"/>
      <c r="QJY9" s="21"/>
      <c r="QJZ9" s="21"/>
      <c r="QKA9" s="153"/>
      <c r="QKB9" s="197"/>
      <c r="QKC9" s="30"/>
      <c r="QKD9" s="368"/>
      <c r="QKE9" s="30"/>
      <c r="QKF9" s="368"/>
      <c r="QKG9" s="30"/>
      <c r="QKH9" s="370"/>
      <c r="QKI9" s="30"/>
      <c r="QKJ9" s="368"/>
      <c r="QKK9" s="476"/>
      <c r="QKL9" s="30"/>
      <c r="QKM9" s="368"/>
      <c r="QKN9" s="476"/>
      <c r="QKO9" s="21"/>
      <c r="QKP9" s="21"/>
      <c r="QKQ9" s="153"/>
      <c r="QKR9" s="197"/>
      <c r="QKS9" s="30"/>
      <c r="QKT9" s="368"/>
      <c r="QKU9" s="30"/>
      <c r="QKV9" s="368"/>
      <c r="QKW9" s="30"/>
      <c r="QKX9" s="370"/>
      <c r="QKY9" s="30"/>
      <c r="QKZ9" s="368"/>
      <c r="QLA9" s="476"/>
      <c r="QLB9" s="30"/>
      <c r="QLC9" s="368"/>
      <c r="QLD9" s="476"/>
      <c r="QLE9" s="21"/>
      <c r="QLF9" s="21"/>
      <c r="QLG9" s="153"/>
      <c r="QLH9" s="197"/>
      <c r="QLI9" s="30"/>
      <c r="QLJ9" s="368"/>
      <c r="QLK9" s="30"/>
      <c r="QLL9" s="368"/>
      <c r="QLM9" s="30"/>
      <c r="QLN9" s="370"/>
      <c r="QLO9" s="30"/>
      <c r="QLP9" s="368"/>
      <c r="QLQ9" s="476"/>
      <c r="QLR9" s="30"/>
      <c r="QLS9" s="368"/>
      <c r="QLT9" s="476"/>
      <c r="QLU9" s="21"/>
      <c r="QLV9" s="21"/>
      <c r="QLW9" s="153"/>
      <c r="QLX9" s="197"/>
      <c r="QLY9" s="30"/>
      <c r="QLZ9" s="368"/>
      <c r="QMA9" s="30"/>
      <c r="QMB9" s="368"/>
      <c r="QMC9" s="30"/>
      <c r="QMD9" s="370"/>
      <c r="QME9" s="30"/>
      <c r="QMF9" s="368"/>
      <c r="QMG9" s="476"/>
      <c r="QMH9" s="30"/>
      <c r="QMI9" s="368"/>
      <c r="QMJ9" s="476"/>
      <c r="QMK9" s="21"/>
      <c r="QML9" s="21"/>
      <c r="QMM9" s="153"/>
      <c r="QMN9" s="197"/>
      <c r="QMO9" s="30"/>
      <c r="QMP9" s="368"/>
      <c r="QMQ9" s="30"/>
      <c r="QMR9" s="368"/>
      <c r="QMS9" s="30"/>
      <c r="QMT9" s="370"/>
      <c r="QMU9" s="30"/>
      <c r="QMV9" s="368"/>
      <c r="QMW9" s="476"/>
      <c r="QMX9" s="30"/>
      <c r="QMY9" s="368"/>
      <c r="QMZ9" s="476"/>
      <c r="QNA9" s="21"/>
      <c r="QNB9" s="21"/>
      <c r="QNC9" s="153"/>
      <c r="QND9" s="197"/>
      <c r="QNE9" s="30"/>
      <c r="QNF9" s="368"/>
      <c r="QNG9" s="30"/>
      <c r="QNH9" s="368"/>
      <c r="QNI9" s="30"/>
      <c r="QNJ9" s="370"/>
      <c r="QNK9" s="30"/>
      <c r="QNL9" s="368"/>
      <c r="QNM9" s="476"/>
      <c r="QNN9" s="30"/>
      <c r="QNO9" s="368"/>
      <c r="QNP9" s="476"/>
      <c r="QNQ9" s="21"/>
      <c r="QNR9" s="21"/>
      <c r="QNS9" s="153"/>
      <c r="QNT9" s="197"/>
      <c r="QNU9" s="30"/>
      <c r="QNV9" s="368"/>
      <c r="QNW9" s="30"/>
      <c r="QNX9" s="368"/>
      <c r="QNY9" s="30"/>
      <c r="QNZ9" s="370"/>
      <c r="QOA9" s="30"/>
      <c r="QOB9" s="368"/>
      <c r="QOC9" s="476"/>
      <c r="QOD9" s="30"/>
      <c r="QOE9" s="368"/>
      <c r="QOF9" s="476"/>
      <c r="QOG9" s="21"/>
      <c r="QOH9" s="21"/>
      <c r="QOI9" s="153"/>
      <c r="QOJ9" s="197"/>
      <c r="QOK9" s="30"/>
      <c r="QOL9" s="368"/>
      <c r="QOM9" s="30"/>
      <c r="QON9" s="368"/>
      <c r="QOO9" s="30"/>
      <c r="QOP9" s="370"/>
      <c r="QOQ9" s="30"/>
      <c r="QOR9" s="368"/>
      <c r="QOS9" s="476"/>
      <c r="QOT9" s="30"/>
      <c r="QOU9" s="368"/>
      <c r="QOV9" s="476"/>
      <c r="QOW9" s="21"/>
      <c r="QOX9" s="21"/>
      <c r="QOY9" s="153"/>
      <c r="QOZ9" s="197"/>
      <c r="QPA9" s="30"/>
      <c r="QPB9" s="368"/>
      <c r="QPC9" s="30"/>
      <c r="QPD9" s="368"/>
      <c r="QPE9" s="30"/>
      <c r="QPF9" s="370"/>
      <c r="QPG9" s="30"/>
      <c r="QPH9" s="368"/>
      <c r="QPI9" s="476"/>
      <c r="QPJ9" s="30"/>
      <c r="QPK9" s="368"/>
      <c r="QPL9" s="476"/>
      <c r="QPM9" s="21"/>
      <c r="QPN9" s="21"/>
      <c r="QPO9" s="153"/>
      <c r="QPP9" s="197"/>
      <c r="QPQ9" s="30"/>
      <c r="QPR9" s="368"/>
      <c r="QPS9" s="30"/>
      <c r="QPT9" s="368"/>
      <c r="QPU9" s="30"/>
      <c r="QPV9" s="370"/>
      <c r="QPW9" s="30"/>
      <c r="QPX9" s="368"/>
      <c r="QPY9" s="476"/>
      <c r="QPZ9" s="30"/>
      <c r="QQA9" s="368"/>
      <c r="QQB9" s="476"/>
      <c r="QQC9" s="21"/>
      <c r="QQD9" s="21"/>
      <c r="QQE9" s="153"/>
      <c r="QQF9" s="197"/>
      <c r="QQG9" s="30"/>
      <c r="QQH9" s="368"/>
      <c r="QQI9" s="30"/>
      <c r="QQJ9" s="368"/>
      <c r="QQK9" s="30"/>
      <c r="QQL9" s="370"/>
      <c r="QQM9" s="30"/>
      <c r="QQN9" s="368"/>
      <c r="QQO9" s="476"/>
      <c r="QQP9" s="30"/>
      <c r="QQQ9" s="368"/>
      <c r="QQR9" s="476"/>
      <c r="QQS9" s="21"/>
      <c r="QQT9" s="21"/>
      <c r="QQU9" s="153"/>
      <c r="QQV9" s="197"/>
      <c r="QQW9" s="30"/>
      <c r="QQX9" s="368"/>
      <c r="QQY9" s="30"/>
      <c r="QQZ9" s="368"/>
      <c r="QRA9" s="30"/>
      <c r="QRB9" s="370"/>
      <c r="QRC9" s="30"/>
      <c r="QRD9" s="368"/>
      <c r="QRE9" s="476"/>
      <c r="QRF9" s="30"/>
      <c r="QRG9" s="368"/>
      <c r="QRH9" s="476"/>
      <c r="QRI9" s="21"/>
      <c r="QRJ9" s="21"/>
      <c r="QRK9" s="153"/>
      <c r="QRL9" s="197"/>
      <c r="QRM9" s="30"/>
      <c r="QRN9" s="368"/>
      <c r="QRO9" s="30"/>
      <c r="QRP9" s="368"/>
      <c r="QRQ9" s="30"/>
      <c r="QRR9" s="370"/>
      <c r="QRS9" s="30"/>
      <c r="QRT9" s="368"/>
      <c r="QRU9" s="476"/>
      <c r="QRV9" s="30"/>
      <c r="QRW9" s="368"/>
      <c r="QRX9" s="476"/>
      <c r="QRY9" s="21"/>
      <c r="QRZ9" s="21"/>
      <c r="QSA9" s="153"/>
      <c r="QSB9" s="197"/>
      <c r="QSC9" s="30"/>
      <c r="QSD9" s="368"/>
      <c r="QSE9" s="30"/>
      <c r="QSF9" s="368"/>
      <c r="QSG9" s="30"/>
      <c r="QSH9" s="370"/>
      <c r="QSI9" s="30"/>
      <c r="QSJ9" s="368"/>
      <c r="QSK9" s="476"/>
      <c r="QSL9" s="30"/>
      <c r="QSM9" s="368"/>
      <c r="QSN9" s="476"/>
      <c r="QSO9" s="21"/>
      <c r="QSP9" s="21"/>
      <c r="QSQ9" s="153"/>
      <c r="QSR9" s="197"/>
      <c r="QSS9" s="30"/>
      <c r="QST9" s="368"/>
      <c r="QSU9" s="30"/>
      <c r="QSV9" s="368"/>
      <c r="QSW9" s="30"/>
      <c r="QSX9" s="370"/>
      <c r="QSY9" s="30"/>
      <c r="QSZ9" s="368"/>
      <c r="QTA9" s="476"/>
      <c r="QTB9" s="30"/>
      <c r="QTC9" s="368"/>
      <c r="QTD9" s="476"/>
      <c r="QTE9" s="21"/>
      <c r="QTF9" s="21"/>
      <c r="QTG9" s="153"/>
      <c r="QTH9" s="197"/>
      <c r="QTI9" s="30"/>
      <c r="QTJ9" s="368"/>
      <c r="QTK9" s="30"/>
      <c r="QTL9" s="368"/>
      <c r="QTM9" s="30"/>
      <c r="QTN9" s="370"/>
      <c r="QTO9" s="30"/>
      <c r="QTP9" s="368"/>
      <c r="QTQ9" s="476"/>
      <c r="QTR9" s="30"/>
      <c r="QTS9" s="368"/>
      <c r="QTT9" s="476"/>
      <c r="QTU9" s="21"/>
      <c r="QTV9" s="21"/>
      <c r="QTW9" s="153"/>
      <c r="QTX9" s="197"/>
      <c r="QTY9" s="30"/>
      <c r="QTZ9" s="368"/>
      <c r="QUA9" s="30"/>
      <c r="QUB9" s="368"/>
      <c r="QUC9" s="30"/>
      <c r="QUD9" s="370"/>
      <c r="QUE9" s="30"/>
      <c r="QUF9" s="368"/>
      <c r="QUG9" s="476"/>
      <c r="QUH9" s="30"/>
      <c r="QUI9" s="368"/>
      <c r="QUJ9" s="476"/>
      <c r="QUK9" s="21"/>
      <c r="QUL9" s="21"/>
      <c r="QUM9" s="153"/>
      <c r="QUN9" s="197"/>
      <c r="QUO9" s="30"/>
      <c r="QUP9" s="368"/>
      <c r="QUQ9" s="30"/>
      <c r="QUR9" s="368"/>
      <c r="QUS9" s="30"/>
      <c r="QUT9" s="370"/>
      <c r="QUU9" s="30"/>
      <c r="QUV9" s="368"/>
      <c r="QUW9" s="476"/>
      <c r="QUX9" s="30"/>
      <c r="QUY9" s="368"/>
      <c r="QUZ9" s="476"/>
      <c r="QVA9" s="21"/>
      <c r="QVB9" s="21"/>
      <c r="QVC9" s="153"/>
      <c r="QVD9" s="197"/>
      <c r="QVE9" s="30"/>
      <c r="QVF9" s="368"/>
      <c r="QVG9" s="30"/>
      <c r="QVH9" s="368"/>
      <c r="QVI9" s="30"/>
      <c r="QVJ9" s="370"/>
      <c r="QVK9" s="30"/>
      <c r="QVL9" s="368"/>
      <c r="QVM9" s="476"/>
      <c r="QVN9" s="30"/>
      <c r="QVO9" s="368"/>
      <c r="QVP9" s="476"/>
      <c r="QVQ9" s="21"/>
      <c r="QVR9" s="21"/>
      <c r="QVS9" s="153"/>
      <c r="QVT9" s="197"/>
      <c r="QVU9" s="30"/>
      <c r="QVV9" s="368"/>
      <c r="QVW9" s="30"/>
      <c r="QVX9" s="368"/>
      <c r="QVY9" s="30"/>
      <c r="QVZ9" s="370"/>
      <c r="QWA9" s="30"/>
      <c r="QWB9" s="368"/>
      <c r="QWC9" s="476"/>
      <c r="QWD9" s="30"/>
      <c r="QWE9" s="368"/>
      <c r="QWF9" s="476"/>
      <c r="QWG9" s="21"/>
      <c r="QWH9" s="21"/>
      <c r="QWI9" s="153"/>
      <c r="QWJ9" s="197"/>
      <c r="QWK9" s="30"/>
      <c r="QWL9" s="368"/>
      <c r="QWM9" s="30"/>
      <c r="QWN9" s="368"/>
      <c r="QWO9" s="30"/>
      <c r="QWP9" s="370"/>
      <c r="QWQ9" s="30"/>
      <c r="QWR9" s="368"/>
      <c r="QWS9" s="476"/>
      <c r="QWT9" s="30"/>
      <c r="QWU9" s="368"/>
      <c r="QWV9" s="476"/>
      <c r="QWW9" s="21"/>
      <c r="QWX9" s="21"/>
      <c r="QWY9" s="153"/>
      <c r="QWZ9" s="197"/>
      <c r="QXA9" s="30"/>
      <c r="QXB9" s="368"/>
      <c r="QXC9" s="30"/>
      <c r="QXD9" s="368"/>
      <c r="QXE9" s="30"/>
      <c r="QXF9" s="370"/>
      <c r="QXG9" s="30"/>
      <c r="QXH9" s="368"/>
      <c r="QXI9" s="476"/>
      <c r="QXJ9" s="30"/>
      <c r="QXK9" s="368"/>
      <c r="QXL9" s="476"/>
      <c r="QXM9" s="21"/>
      <c r="QXN9" s="21"/>
      <c r="QXO9" s="153"/>
      <c r="QXP9" s="197"/>
      <c r="QXQ9" s="30"/>
      <c r="QXR9" s="368"/>
      <c r="QXS9" s="30"/>
      <c r="QXT9" s="368"/>
      <c r="QXU9" s="30"/>
      <c r="QXV9" s="370"/>
      <c r="QXW9" s="30"/>
      <c r="QXX9" s="368"/>
      <c r="QXY9" s="476"/>
      <c r="QXZ9" s="30"/>
      <c r="QYA9" s="368"/>
      <c r="QYB9" s="476"/>
      <c r="QYC9" s="21"/>
      <c r="QYD9" s="21"/>
      <c r="QYE9" s="153"/>
      <c r="QYF9" s="197"/>
      <c r="QYG9" s="30"/>
      <c r="QYH9" s="368"/>
      <c r="QYI9" s="30"/>
      <c r="QYJ9" s="368"/>
      <c r="QYK9" s="30"/>
      <c r="QYL9" s="370"/>
      <c r="QYM9" s="30"/>
      <c r="QYN9" s="368"/>
      <c r="QYO9" s="476"/>
      <c r="QYP9" s="30"/>
      <c r="QYQ9" s="368"/>
      <c r="QYR9" s="476"/>
      <c r="QYS9" s="21"/>
      <c r="QYT9" s="21"/>
      <c r="QYU9" s="153"/>
      <c r="QYV9" s="197"/>
      <c r="QYW9" s="30"/>
      <c r="QYX9" s="368"/>
      <c r="QYY9" s="30"/>
      <c r="QYZ9" s="368"/>
      <c r="QZA9" s="30"/>
      <c r="QZB9" s="370"/>
      <c r="QZC9" s="30"/>
      <c r="QZD9" s="368"/>
      <c r="QZE9" s="476"/>
      <c r="QZF9" s="30"/>
      <c r="QZG9" s="368"/>
      <c r="QZH9" s="476"/>
      <c r="QZI9" s="21"/>
      <c r="QZJ9" s="21"/>
      <c r="QZK9" s="153"/>
      <c r="QZL9" s="197"/>
      <c r="QZM9" s="30"/>
      <c r="QZN9" s="368"/>
      <c r="QZO9" s="30"/>
      <c r="QZP9" s="368"/>
      <c r="QZQ9" s="30"/>
      <c r="QZR9" s="370"/>
      <c r="QZS9" s="30"/>
      <c r="QZT9" s="368"/>
      <c r="QZU9" s="476"/>
      <c r="QZV9" s="30"/>
      <c r="QZW9" s="368"/>
      <c r="QZX9" s="476"/>
      <c r="QZY9" s="21"/>
      <c r="QZZ9" s="21"/>
      <c r="RAA9" s="153"/>
      <c r="RAB9" s="197"/>
      <c r="RAC9" s="30"/>
      <c r="RAD9" s="368"/>
      <c r="RAE9" s="30"/>
      <c r="RAF9" s="368"/>
      <c r="RAG9" s="30"/>
      <c r="RAH9" s="370"/>
      <c r="RAI9" s="30"/>
      <c r="RAJ9" s="368"/>
      <c r="RAK9" s="476"/>
      <c r="RAL9" s="30"/>
      <c r="RAM9" s="368"/>
      <c r="RAN9" s="476"/>
      <c r="RAO9" s="21"/>
      <c r="RAP9" s="21"/>
      <c r="RAQ9" s="153"/>
      <c r="RAR9" s="197"/>
      <c r="RAS9" s="30"/>
      <c r="RAT9" s="368"/>
      <c r="RAU9" s="30"/>
      <c r="RAV9" s="368"/>
      <c r="RAW9" s="30"/>
      <c r="RAX9" s="370"/>
      <c r="RAY9" s="30"/>
      <c r="RAZ9" s="368"/>
      <c r="RBA9" s="476"/>
      <c r="RBB9" s="30"/>
      <c r="RBC9" s="368"/>
      <c r="RBD9" s="476"/>
      <c r="RBE9" s="21"/>
      <c r="RBF9" s="21"/>
      <c r="RBG9" s="153"/>
      <c r="RBH9" s="197"/>
      <c r="RBI9" s="30"/>
      <c r="RBJ9" s="368"/>
      <c r="RBK9" s="30"/>
      <c r="RBL9" s="368"/>
      <c r="RBM9" s="30"/>
      <c r="RBN9" s="370"/>
      <c r="RBO9" s="30"/>
      <c r="RBP9" s="368"/>
      <c r="RBQ9" s="476"/>
      <c r="RBR9" s="30"/>
      <c r="RBS9" s="368"/>
      <c r="RBT9" s="476"/>
      <c r="RBU9" s="21"/>
      <c r="RBV9" s="21"/>
      <c r="RBW9" s="153"/>
      <c r="RBX9" s="197"/>
      <c r="RBY9" s="30"/>
      <c r="RBZ9" s="368"/>
      <c r="RCA9" s="30"/>
      <c r="RCB9" s="368"/>
      <c r="RCC9" s="30"/>
      <c r="RCD9" s="370"/>
      <c r="RCE9" s="30"/>
      <c r="RCF9" s="368"/>
      <c r="RCG9" s="476"/>
      <c r="RCH9" s="30"/>
      <c r="RCI9" s="368"/>
      <c r="RCJ9" s="476"/>
      <c r="RCK9" s="21"/>
      <c r="RCL9" s="21"/>
      <c r="RCM9" s="153"/>
      <c r="RCN9" s="197"/>
      <c r="RCO9" s="30"/>
      <c r="RCP9" s="368"/>
      <c r="RCQ9" s="30"/>
      <c r="RCR9" s="368"/>
      <c r="RCS9" s="30"/>
      <c r="RCT9" s="370"/>
      <c r="RCU9" s="30"/>
      <c r="RCV9" s="368"/>
      <c r="RCW9" s="476"/>
      <c r="RCX9" s="30"/>
      <c r="RCY9" s="368"/>
      <c r="RCZ9" s="476"/>
      <c r="RDA9" s="21"/>
      <c r="RDB9" s="21"/>
      <c r="RDC9" s="153"/>
      <c r="RDD9" s="197"/>
      <c r="RDE9" s="30"/>
      <c r="RDF9" s="368"/>
      <c r="RDG9" s="30"/>
      <c r="RDH9" s="368"/>
      <c r="RDI9" s="30"/>
      <c r="RDJ9" s="370"/>
      <c r="RDK9" s="30"/>
      <c r="RDL9" s="368"/>
      <c r="RDM9" s="476"/>
      <c r="RDN9" s="30"/>
      <c r="RDO9" s="368"/>
      <c r="RDP9" s="476"/>
      <c r="RDQ9" s="21"/>
      <c r="RDR9" s="21"/>
      <c r="RDS9" s="153"/>
      <c r="RDT9" s="197"/>
      <c r="RDU9" s="30"/>
      <c r="RDV9" s="368"/>
      <c r="RDW9" s="30"/>
      <c r="RDX9" s="368"/>
      <c r="RDY9" s="30"/>
      <c r="RDZ9" s="370"/>
      <c r="REA9" s="30"/>
      <c r="REB9" s="368"/>
      <c r="REC9" s="476"/>
      <c r="RED9" s="30"/>
      <c r="REE9" s="368"/>
      <c r="REF9" s="476"/>
      <c r="REG9" s="21"/>
      <c r="REH9" s="21"/>
      <c r="REI9" s="153"/>
      <c r="REJ9" s="197"/>
      <c r="REK9" s="30"/>
      <c r="REL9" s="368"/>
      <c r="REM9" s="30"/>
      <c r="REN9" s="368"/>
      <c r="REO9" s="30"/>
      <c r="REP9" s="370"/>
      <c r="REQ9" s="30"/>
      <c r="RER9" s="368"/>
      <c r="RES9" s="476"/>
      <c r="RET9" s="30"/>
      <c r="REU9" s="368"/>
      <c r="REV9" s="476"/>
      <c r="REW9" s="21"/>
      <c r="REX9" s="21"/>
      <c r="REY9" s="153"/>
      <c r="REZ9" s="197"/>
      <c r="RFA9" s="30"/>
      <c r="RFB9" s="368"/>
      <c r="RFC9" s="30"/>
      <c r="RFD9" s="368"/>
      <c r="RFE9" s="30"/>
      <c r="RFF9" s="370"/>
      <c r="RFG9" s="30"/>
      <c r="RFH9" s="368"/>
      <c r="RFI9" s="476"/>
      <c r="RFJ9" s="30"/>
      <c r="RFK9" s="368"/>
      <c r="RFL9" s="476"/>
      <c r="RFM9" s="21"/>
      <c r="RFN9" s="21"/>
      <c r="RFO9" s="153"/>
      <c r="RFP9" s="197"/>
      <c r="RFQ9" s="30"/>
      <c r="RFR9" s="368"/>
      <c r="RFS9" s="30"/>
      <c r="RFT9" s="368"/>
      <c r="RFU9" s="30"/>
      <c r="RFV9" s="370"/>
      <c r="RFW9" s="30"/>
      <c r="RFX9" s="368"/>
      <c r="RFY9" s="476"/>
      <c r="RFZ9" s="30"/>
      <c r="RGA9" s="368"/>
      <c r="RGB9" s="476"/>
      <c r="RGC9" s="21"/>
      <c r="RGD9" s="21"/>
      <c r="RGE9" s="153"/>
      <c r="RGF9" s="197"/>
      <c r="RGG9" s="30"/>
      <c r="RGH9" s="368"/>
      <c r="RGI9" s="30"/>
      <c r="RGJ9" s="368"/>
      <c r="RGK9" s="30"/>
      <c r="RGL9" s="370"/>
      <c r="RGM9" s="30"/>
      <c r="RGN9" s="368"/>
      <c r="RGO9" s="476"/>
      <c r="RGP9" s="30"/>
      <c r="RGQ9" s="368"/>
      <c r="RGR9" s="476"/>
      <c r="RGS9" s="21"/>
      <c r="RGT9" s="21"/>
      <c r="RGU9" s="153"/>
      <c r="RGV9" s="197"/>
      <c r="RGW9" s="30"/>
      <c r="RGX9" s="368"/>
      <c r="RGY9" s="30"/>
      <c r="RGZ9" s="368"/>
      <c r="RHA9" s="30"/>
      <c r="RHB9" s="370"/>
      <c r="RHC9" s="30"/>
      <c r="RHD9" s="368"/>
      <c r="RHE9" s="476"/>
      <c r="RHF9" s="30"/>
      <c r="RHG9" s="368"/>
      <c r="RHH9" s="476"/>
      <c r="RHI9" s="21"/>
      <c r="RHJ9" s="21"/>
      <c r="RHK9" s="153"/>
      <c r="RHL9" s="197"/>
      <c r="RHM9" s="30"/>
      <c r="RHN9" s="368"/>
      <c r="RHO9" s="30"/>
      <c r="RHP9" s="368"/>
      <c r="RHQ9" s="30"/>
      <c r="RHR9" s="370"/>
      <c r="RHS9" s="30"/>
      <c r="RHT9" s="368"/>
      <c r="RHU9" s="476"/>
      <c r="RHV9" s="30"/>
      <c r="RHW9" s="368"/>
      <c r="RHX9" s="476"/>
      <c r="RHY9" s="21"/>
      <c r="RHZ9" s="21"/>
      <c r="RIA9" s="153"/>
      <c r="RIB9" s="197"/>
      <c r="RIC9" s="30"/>
      <c r="RID9" s="368"/>
      <c r="RIE9" s="30"/>
      <c r="RIF9" s="368"/>
      <c r="RIG9" s="30"/>
      <c r="RIH9" s="370"/>
      <c r="RII9" s="30"/>
      <c r="RIJ9" s="368"/>
      <c r="RIK9" s="476"/>
      <c r="RIL9" s="30"/>
      <c r="RIM9" s="368"/>
      <c r="RIN9" s="476"/>
      <c r="RIO9" s="21"/>
      <c r="RIP9" s="21"/>
      <c r="RIQ9" s="153"/>
      <c r="RIR9" s="197"/>
      <c r="RIS9" s="30"/>
      <c r="RIT9" s="368"/>
      <c r="RIU9" s="30"/>
      <c r="RIV9" s="368"/>
      <c r="RIW9" s="30"/>
      <c r="RIX9" s="370"/>
      <c r="RIY9" s="30"/>
      <c r="RIZ9" s="368"/>
      <c r="RJA9" s="476"/>
      <c r="RJB9" s="30"/>
      <c r="RJC9" s="368"/>
      <c r="RJD9" s="476"/>
      <c r="RJE9" s="21"/>
      <c r="RJF9" s="21"/>
      <c r="RJG9" s="153"/>
      <c r="RJH9" s="197"/>
      <c r="RJI9" s="30"/>
      <c r="RJJ9" s="368"/>
      <c r="RJK9" s="30"/>
      <c r="RJL9" s="368"/>
      <c r="RJM9" s="30"/>
      <c r="RJN9" s="370"/>
      <c r="RJO9" s="30"/>
      <c r="RJP9" s="368"/>
      <c r="RJQ9" s="476"/>
      <c r="RJR9" s="30"/>
      <c r="RJS9" s="368"/>
      <c r="RJT9" s="476"/>
      <c r="RJU9" s="21"/>
      <c r="RJV9" s="21"/>
      <c r="RJW9" s="153"/>
      <c r="RJX9" s="197"/>
      <c r="RJY9" s="30"/>
      <c r="RJZ9" s="368"/>
      <c r="RKA9" s="30"/>
      <c r="RKB9" s="368"/>
      <c r="RKC9" s="30"/>
      <c r="RKD9" s="370"/>
      <c r="RKE9" s="30"/>
      <c r="RKF9" s="368"/>
      <c r="RKG9" s="476"/>
      <c r="RKH9" s="30"/>
      <c r="RKI9" s="368"/>
      <c r="RKJ9" s="476"/>
      <c r="RKK9" s="21"/>
      <c r="RKL9" s="21"/>
      <c r="RKM9" s="153"/>
      <c r="RKN9" s="197"/>
      <c r="RKO9" s="30"/>
      <c r="RKP9" s="368"/>
      <c r="RKQ9" s="30"/>
      <c r="RKR9" s="368"/>
      <c r="RKS9" s="30"/>
      <c r="RKT9" s="370"/>
      <c r="RKU9" s="30"/>
      <c r="RKV9" s="368"/>
      <c r="RKW9" s="476"/>
      <c r="RKX9" s="30"/>
      <c r="RKY9" s="368"/>
      <c r="RKZ9" s="476"/>
      <c r="RLA9" s="21"/>
      <c r="RLB9" s="21"/>
      <c r="RLC9" s="153"/>
      <c r="RLD9" s="197"/>
      <c r="RLE9" s="30"/>
      <c r="RLF9" s="368"/>
      <c r="RLG9" s="30"/>
      <c r="RLH9" s="368"/>
      <c r="RLI9" s="30"/>
      <c r="RLJ9" s="370"/>
      <c r="RLK9" s="30"/>
      <c r="RLL9" s="368"/>
      <c r="RLM9" s="476"/>
      <c r="RLN9" s="30"/>
      <c r="RLO9" s="368"/>
      <c r="RLP9" s="476"/>
      <c r="RLQ9" s="21"/>
      <c r="RLR9" s="21"/>
      <c r="RLS9" s="153"/>
      <c r="RLT9" s="197"/>
      <c r="RLU9" s="30"/>
      <c r="RLV9" s="368"/>
      <c r="RLW9" s="30"/>
      <c r="RLX9" s="368"/>
      <c r="RLY9" s="30"/>
      <c r="RLZ9" s="370"/>
      <c r="RMA9" s="30"/>
      <c r="RMB9" s="368"/>
      <c r="RMC9" s="476"/>
      <c r="RMD9" s="30"/>
      <c r="RME9" s="368"/>
      <c r="RMF9" s="476"/>
      <c r="RMG9" s="21"/>
      <c r="RMH9" s="21"/>
      <c r="RMI9" s="153"/>
      <c r="RMJ9" s="197"/>
      <c r="RMK9" s="30"/>
      <c r="RML9" s="368"/>
      <c r="RMM9" s="30"/>
      <c r="RMN9" s="368"/>
      <c r="RMO9" s="30"/>
      <c r="RMP9" s="370"/>
      <c r="RMQ9" s="30"/>
      <c r="RMR9" s="368"/>
      <c r="RMS9" s="476"/>
      <c r="RMT9" s="30"/>
      <c r="RMU9" s="368"/>
      <c r="RMV9" s="476"/>
      <c r="RMW9" s="21"/>
      <c r="RMX9" s="21"/>
      <c r="RMY9" s="153"/>
      <c r="RMZ9" s="197"/>
      <c r="RNA9" s="30"/>
      <c r="RNB9" s="368"/>
      <c r="RNC9" s="30"/>
      <c r="RND9" s="368"/>
      <c r="RNE9" s="30"/>
      <c r="RNF9" s="370"/>
      <c r="RNG9" s="30"/>
      <c r="RNH9" s="368"/>
      <c r="RNI9" s="476"/>
      <c r="RNJ9" s="30"/>
      <c r="RNK9" s="368"/>
      <c r="RNL9" s="476"/>
      <c r="RNM9" s="21"/>
      <c r="RNN9" s="21"/>
      <c r="RNO9" s="153"/>
      <c r="RNP9" s="197"/>
      <c r="RNQ9" s="30"/>
      <c r="RNR9" s="368"/>
      <c r="RNS9" s="30"/>
      <c r="RNT9" s="368"/>
      <c r="RNU9" s="30"/>
      <c r="RNV9" s="370"/>
      <c r="RNW9" s="30"/>
      <c r="RNX9" s="368"/>
      <c r="RNY9" s="476"/>
      <c r="RNZ9" s="30"/>
      <c r="ROA9" s="368"/>
      <c r="ROB9" s="476"/>
      <c r="ROC9" s="21"/>
      <c r="ROD9" s="21"/>
      <c r="ROE9" s="153"/>
      <c r="ROF9" s="197"/>
      <c r="ROG9" s="30"/>
      <c r="ROH9" s="368"/>
      <c r="ROI9" s="30"/>
      <c r="ROJ9" s="368"/>
      <c r="ROK9" s="30"/>
      <c r="ROL9" s="370"/>
      <c r="ROM9" s="30"/>
      <c r="RON9" s="368"/>
      <c r="ROO9" s="476"/>
      <c r="ROP9" s="30"/>
      <c r="ROQ9" s="368"/>
      <c r="ROR9" s="476"/>
      <c r="ROS9" s="21"/>
      <c r="ROT9" s="21"/>
      <c r="ROU9" s="153"/>
      <c r="ROV9" s="197"/>
      <c r="ROW9" s="30"/>
      <c r="ROX9" s="368"/>
      <c r="ROY9" s="30"/>
      <c r="ROZ9" s="368"/>
      <c r="RPA9" s="30"/>
      <c r="RPB9" s="370"/>
      <c r="RPC9" s="30"/>
      <c r="RPD9" s="368"/>
      <c r="RPE9" s="476"/>
      <c r="RPF9" s="30"/>
      <c r="RPG9" s="368"/>
      <c r="RPH9" s="476"/>
      <c r="RPI9" s="21"/>
      <c r="RPJ9" s="21"/>
      <c r="RPK9" s="153"/>
      <c r="RPL9" s="197"/>
      <c r="RPM9" s="30"/>
      <c r="RPN9" s="368"/>
      <c r="RPO9" s="30"/>
      <c r="RPP9" s="368"/>
      <c r="RPQ9" s="30"/>
      <c r="RPR9" s="370"/>
      <c r="RPS9" s="30"/>
      <c r="RPT9" s="368"/>
      <c r="RPU9" s="476"/>
      <c r="RPV9" s="30"/>
      <c r="RPW9" s="368"/>
      <c r="RPX9" s="476"/>
      <c r="RPY9" s="21"/>
      <c r="RPZ9" s="21"/>
      <c r="RQA9" s="153"/>
      <c r="RQB9" s="197"/>
      <c r="RQC9" s="30"/>
      <c r="RQD9" s="368"/>
      <c r="RQE9" s="30"/>
      <c r="RQF9" s="368"/>
      <c r="RQG9" s="30"/>
      <c r="RQH9" s="370"/>
      <c r="RQI9" s="30"/>
      <c r="RQJ9" s="368"/>
      <c r="RQK9" s="476"/>
      <c r="RQL9" s="30"/>
      <c r="RQM9" s="368"/>
      <c r="RQN9" s="476"/>
      <c r="RQO9" s="21"/>
      <c r="RQP9" s="21"/>
      <c r="RQQ9" s="153"/>
      <c r="RQR9" s="197"/>
      <c r="RQS9" s="30"/>
      <c r="RQT9" s="368"/>
      <c r="RQU9" s="30"/>
      <c r="RQV9" s="368"/>
      <c r="RQW9" s="30"/>
      <c r="RQX9" s="370"/>
      <c r="RQY9" s="30"/>
      <c r="RQZ9" s="368"/>
      <c r="RRA9" s="476"/>
      <c r="RRB9" s="30"/>
      <c r="RRC9" s="368"/>
      <c r="RRD9" s="476"/>
      <c r="RRE9" s="21"/>
      <c r="RRF9" s="21"/>
      <c r="RRG9" s="153"/>
      <c r="RRH9" s="197"/>
      <c r="RRI9" s="30"/>
      <c r="RRJ9" s="368"/>
      <c r="RRK9" s="30"/>
      <c r="RRL9" s="368"/>
      <c r="RRM9" s="30"/>
      <c r="RRN9" s="370"/>
      <c r="RRO9" s="30"/>
      <c r="RRP9" s="368"/>
      <c r="RRQ9" s="476"/>
      <c r="RRR9" s="30"/>
      <c r="RRS9" s="368"/>
      <c r="RRT9" s="476"/>
      <c r="RRU9" s="21"/>
      <c r="RRV9" s="21"/>
      <c r="RRW9" s="153"/>
      <c r="RRX9" s="197"/>
      <c r="RRY9" s="30"/>
      <c r="RRZ9" s="368"/>
      <c r="RSA9" s="30"/>
      <c r="RSB9" s="368"/>
      <c r="RSC9" s="30"/>
      <c r="RSD9" s="370"/>
      <c r="RSE9" s="30"/>
      <c r="RSF9" s="368"/>
      <c r="RSG9" s="476"/>
      <c r="RSH9" s="30"/>
      <c r="RSI9" s="368"/>
      <c r="RSJ9" s="476"/>
      <c r="RSK9" s="21"/>
      <c r="RSL9" s="21"/>
      <c r="RSM9" s="153"/>
      <c r="RSN9" s="197"/>
      <c r="RSO9" s="30"/>
      <c r="RSP9" s="368"/>
      <c r="RSQ9" s="30"/>
      <c r="RSR9" s="368"/>
      <c r="RSS9" s="30"/>
      <c r="RST9" s="370"/>
      <c r="RSU9" s="30"/>
      <c r="RSV9" s="368"/>
      <c r="RSW9" s="476"/>
      <c r="RSX9" s="30"/>
      <c r="RSY9" s="368"/>
      <c r="RSZ9" s="476"/>
      <c r="RTA9" s="21"/>
      <c r="RTB9" s="21"/>
      <c r="RTC9" s="153"/>
      <c r="RTD9" s="197"/>
      <c r="RTE9" s="30"/>
      <c r="RTF9" s="368"/>
      <c r="RTG9" s="30"/>
      <c r="RTH9" s="368"/>
      <c r="RTI9" s="30"/>
      <c r="RTJ9" s="370"/>
      <c r="RTK9" s="30"/>
      <c r="RTL9" s="368"/>
      <c r="RTM9" s="476"/>
      <c r="RTN9" s="30"/>
      <c r="RTO9" s="368"/>
      <c r="RTP9" s="476"/>
      <c r="RTQ9" s="21"/>
      <c r="RTR9" s="21"/>
      <c r="RTS9" s="153"/>
      <c r="RTT9" s="197"/>
      <c r="RTU9" s="30"/>
      <c r="RTV9" s="368"/>
      <c r="RTW9" s="30"/>
      <c r="RTX9" s="368"/>
      <c r="RTY9" s="30"/>
      <c r="RTZ9" s="370"/>
      <c r="RUA9" s="30"/>
      <c r="RUB9" s="368"/>
      <c r="RUC9" s="476"/>
      <c r="RUD9" s="30"/>
      <c r="RUE9" s="368"/>
      <c r="RUF9" s="476"/>
      <c r="RUG9" s="21"/>
      <c r="RUH9" s="21"/>
      <c r="RUI9" s="153"/>
      <c r="RUJ9" s="197"/>
      <c r="RUK9" s="30"/>
      <c r="RUL9" s="368"/>
      <c r="RUM9" s="30"/>
      <c r="RUN9" s="368"/>
      <c r="RUO9" s="30"/>
      <c r="RUP9" s="370"/>
      <c r="RUQ9" s="30"/>
      <c r="RUR9" s="368"/>
      <c r="RUS9" s="476"/>
      <c r="RUT9" s="30"/>
      <c r="RUU9" s="368"/>
      <c r="RUV9" s="476"/>
      <c r="RUW9" s="21"/>
      <c r="RUX9" s="21"/>
      <c r="RUY9" s="153"/>
      <c r="RUZ9" s="197"/>
      <c r="RVA9" s="30"/>
      <c r="RVB9" s="368"/>
      <c r="RVC9" s="30"/>
      <c r="RVD9" s="368"/>
      <c r="RVE9" s="30"/>
      <c r="RVF9" s="370"/>
      <c r="RVG9" s="30"/>
      <c r="RVH9" s="368"/>
      <c r="RVI9" s="476"/>
      <c r="RVJ9" s="30"/>
      <c r="RVK9" s="368"/>
      <c r="RVL9" s="476"/>
      <c r="RVM9" s="21"/>
      <c r="RVN9" s="21"/>
      <c r="RVO9" s="153"/>
      <c r="RVP9" s="197"/>
      <c r="RVQ9" s="30"/>
      <c r="RVR9" s="368"/>
      <c r="RVS9" s="30"/>
      <c r="RVT9" s="368"/>
      <c r="RVU9" s="30"/>
      <c r="RVV9" s="370"/>
      <c r="RVW9" s="30"/>
      <c r="RVX9" s="368"/>
      <c r="RVY9" s="476"/>
      <c r="RVZ9" s="30"/>
      <c r="RWA9" s="368"/>
      <c r="RWB9" s="476"/>
      <c r="RWC9" s="21"/>
      <c r="RWD9" s="21"/>
      <c r="RWE9" s="153"/>
      <c r="RWF9" s="197"/>
      <c r="RWG9" s="30"/>
      <c r="RWH9" s="368"/>
      <c r="RWI9" s="30"/>
      <c r="RWJ9" s="368"/>
      <c r="RWK9" s="30"/>
      <c r="RWL9" s="370"/>
      <c r="RWM9" s="30"/>
      <c r="RWN9" s="368"/>
      <c r="RWO9" s="476"/>
      <c r="RWP9" s="30"/>
      <c r="RWQ9" s="368"/>
      <c r="RWR9" s="476"/>
      <c r="RWS9" s="21"/>
      <c r="RWT9" s="21"/>
      <c r="RWU9" s="153"/>
      <c r="RWV9" s="197"/>
      <c r="RWW9" s="30"/>
      <c r="RWX9" s="368"/>
      <c r="RWY9" s="30"/>
      <c r="RWZ9" s="368"/>
      <c r="RXA9" s="30"/>
      <c r="RXB9" s="370"/>
      <c r="RXC9" s="30"/>
      <c r="RXD9" s="368"/>
      <c r="RXE9" s="476"/>
      <c r="RXF9" s="30"/>
      <c r="RXG9" s="368"/>
      <c r="RXH9" s="476"/>
      <c r="RXI9" s="21"/>
      <c r="RXJ9" s="21"/>
      <c r="RXK9" s="153"/>
      <c r="RXL9" s="197"/>
      <c r="RXM9" s="30"/>
      <c r="RXN9" s="368"/>
      <c r="RXO9" s="30"/>
      <c r="RXP9" s="368"/>
      <c r="RXQ9" s="30"/>
      <c r="RXR9" s="370"/>
      <c r="RXS9" s="30"/>
      <c r="RXT9" s="368"/>
      <c r="RXU9" s="476"/>
      <c r="RXV9" s="30"/>
      <c r="RXW9" s="368"/>
      <c r="RXX9" s="476"/>
      <c r="RXY9" s="21"/>
      <c r="RXZ9" s="21"/>
      <c r="RYA9" s="153"/>
      <c r="RYB9" s="197"/>
      <c r="RYC9" s="30"/>
      <c r="RYD9" s="368"/>
      <c r="RYE9" s="30"/>
      <c r="RYF9" s="368"/>
      <c r="RYG9" s="30"/>
      <c r="RYH9" s="370"/>
      <c r="RYI9" s="30"/>
      <c r="RYJ9" s="368"/>
      <c r="RYK9" s="476"/>
      <c r="RYL9" s="30"/>
      <c r="RYM9" s="368"/>
      <c r="RYN9" s="476"/>
      <c r="RYO9" s="21"/>
      <c r="RYP9" s="21"/>
      <c r="RYQ9" s="153"/>
      <c r="RYR9" s="197"/>
      <c r="RYS9" s="30"/>
      <c r="RYT9" s="368"/>
      <c r="RYU9" s="30"/>
      <c r="RYV9" s="368"/>
      <c r="RYW9" s="30"/>
      <c r="RYX9" s="370"/>
      <c r="RYY9" s="30"/>
      <c r="RYZ9" s="368"/>
      <c r="RZA9" s="476"/>
      <c r="RZB9" s="30"/>
      <c r="RZC9" s="368"/>
      <c r="RZD9" s="476"/>
      <c r="RZE9" s="21"/>
      <c r="RZF9" s="21"/>
      <c r="RZG9" s="153"/>
      <c r="RZH9" s="197"/>
      <c r="RZI9" s="30"/>
      <c r="RZJ9" s="368"/>
      <c r="RZK9" s="30"/>
      <c r="RZL9" s="368"/>
      <c r="RZM9" s="30"/>
      <c r="RZN9" s="370"/>
      <c r="RZO9" s="30"/>
      <c r="RZP9" s="368"/>
      <c r="RZQ9" s="476"/>
      <c r="RZR9" s="30"/>
      <c r="RZS9" s="368"/>
      <c r="RZT9" s="476"/>
      <c r="RZU9" s="21"/>
      <c r="RZV9" s="21"/>
      <c r="RZW9" s="153"/>
      <c r="RZX9" s="197"/>
      <c r="RZY9" s="30"/>
      <c r="RZZ9" s="368"/>
      <c r="SAA9" s="30"/>
      <c r="SAB9" s="368"/>
      <c r="SAC9" s="30"/>
      <c r="SAD9" s="370"/>
      <c r="SAE9" s="30"/>
      <c r="SAF9" s="368"/>
      <c r="SAG9" s="476"/>
      <c r="SAH9" s="30"/>
      <c r="SAI9" s="368"/>
      <c r="SAJ9" s="476"/>
      <c r="SAK9" s="21"/>
      <c r="SAL9" s="21"/>
      <c r="SAM9" s="153"/>
      <c r="SAN9" s="197"/>
      <c r="SAO9" s="30"/>
      <c r="SAP9" s="368"/>
      <c r="SAQ9" s="30"/>
      <c r="SAR9" s="368"/>
      <c r="SAS9" s="30"/>
      <c r="SAT9" s="370"/>
      <c r="SAU9" s="30"/>
      <c r="SAV9" s="368"/>
      <c r="SAW9" s="476"/>
      <c r="SAX9" s="30"/>
      <c r="SAY9" s="368"/>
      <c r="SAZ9" s="476"/>
      <c r="SBA9" s="21"/>
      <c r="SBB9" s="21"/>
      <c r="SBC9" s="153"/>
      <c r="SBD9" s="197"/>
      <c r="SBE9" s="30"/>
      <c r="SBF9" s="368"/>
      <c r="SBG9" s="30"/>
      <c r="SBH9" s="368"/>
      <c r="SBI9" s="30"/>
      <c r="SBJ9" s="370"/>
      <c r="SBK9" s="30"/>
      <c r="SBL9" s="368"/>
      <c r="SBM9" s="476"/>
      <c r="SBN9" s="30"/>
      <c r="SBO9" s="368"/>
      <c r="SBP9" s="476"/>
      <c r="SBQ9" s="21"/>
      <c r="SBR9" s="21"/>
      <c r="SBS9" s="153"/>
      <c r="SBT9" s="197"/>
      <c r="SBU9" s="30"/>
      <c r="SBV9" s="368"/>
      <c r="SBW9" s="30"/>
      <c r="SBX9" s="368"/>
      <c r="SBY9" s="30"/>
      <c r="SBZ9" s="370"/>
      <c r="SCA9" s="30"/>
      <c r="SCB9" s="368"/>
      <c r="SCC9" s="476"/>
      <c r="SCD9" s="30"/>
      <c r="SCE9" s="368"/>
      <c r="SCF9" s="476"/>
      <c r="SCG9" s="21"/>
      <c r="SCH9" s="21"/>
      <c r="SCI9" s="153"/>
      <c r="SCJ9" s="197"/>
      <c r="SCK9" s="30"/>
      <c r="SCL9" s="368"/>
      <c r="SCM9" s="30"/>
      <c r="SCN9" s="368"/>
      <c r="SCO9" s="30"/>
      <c r="SCP9" s="370"/>
      <c r="SCQ9" s="30"/>
      <c r="SCR9" s="368"/>
      <c r="SCS9" s="476"/>
      <c r="SCT9" s="30"/>
      <c r="SCU9" s="368"/>
      <c r="SCV9" s="476"/>
      <c r="SCW9" s="21"/>
      <c r="SCX9" s="21"/>
      <c r="SCY9" s="153"/>
      <c r="SCZ9" s="197"/>
      <c r="SDA9" s="30"/>
      <c r="SDB9" s="368"/>
      <c r="SDC9" s="30"/>
      <c r="SDD9" s="368"/>
      <c r="SDE9" s="30"/>
      <c r="SDF9" s="370"/>
      <c r="SDG9" s="30"/>
      <c r="SDH9" s="368"/>
      <c r="SDI9" s="476"/>
      <c r="SDJ9" s="30"/>
      <c r="SDK9" s="368"/>
      <c r="SDL9" s="476"/>
      <c r="SDM9" s="21"/>
      <c r="SDN9" s="21"/>
      <c r="SDO9" s="153"/>
      <c r="SDP9" s="197"/>
      <c r="SDQ9" s="30"/>
      <c r="SDR9" s="368"/>
      <c r="SDS9" s="30"/>
      <c r="SDT9" s="368"/>
      <c r="SDU9" s="30"/>
      <c r="SDV9" s="370"/>
      <c r="SDW9" s="30"/>
      <c r="SDX9" s="368"/>
      <c r="SDY9" s="476"/>
      <c r="SDZ9" s="30"/>
      <c r="SEA9" s="368"/>
      <c r="SEB9" s="476"/>
      <c r="SEC9" s="21"/>
      <c r="SED9" s="21"/>
      <c r="SEE9" s="153"/>
      <c r="SEF9" s="197"/>
      <c r="SEG9" s="30"/>
      <c r="SEH9" s="368"/>
      <c r="SEI9" s="30"/>
      <c r="SEJ9" s="368"/>
      <c r="SEK9" s="30"/>
      <c r="SEL9" s="370"/>
      <c r="SEM9" s="30"/>
      <c r="SEN9" s="368"/>
      <c r="SEO9" s="476"/>
      <c r="SEP9" s="30"/>
      <c r="SEQ9" s="368"/>
      <c r="SER9" s="476"/>
      <c r="SES9" s="21"/>
      <c r="SET9" s="21"/>
      <c r="SEU9" s="153"/>
      <c r="SEV9" s="197"/>
      <c r="SEW9" s="30"/>
      <c r="SEX9" s="368"/>
      <c r="SEY9" s="30"/>
      <c r="SEZ9" s="368"/>
      <c r="SFA9" s="30"/>
      <c r="SFB9" s="370"/>
      <c r="SFC9" s="30"/>
      <c r="SFD9" s="368"/>
      <c r="SFE9" s="476"/>
      <c r="SFF9" s="30"/>
      <c r="SFG9" s="368"/>
      <c r="SFH9" s="476"/>
      <c r="SFI9" s="21"/>
      <c r="SFJ9" s="21"/>
      <c r="SFK9" s="153"/>
      <c r="SFL9" s="197"/>
      <c r="SFM9" s="30"/>
      <c r="SFN9" s="368"/>
      <c r="SFO9" s="30"/>
      <c r="SFP9" s="368"/>
      <c r="SFQ9" s="30"/>
      <c r="SFR9" s="370"/>
      <c r="SFS9" s="30"/>
      <c r="SFT9" s="368"/>
      <c r="SFU9" s="476"/>
      <c r="SFV9" s="30"/>
      <c r="SFW9" s="368"/>
      <c r="SFX9" s="476"/>
      <c r="SFY9" s="21"/>
      <c r="SFZ9" s="21"/>
      <c r="SGA9" s="153"/>
      <c r="SGB9" s="197"/>
      <c r="SGC9" s="30"/>
      <c r="SGD9" s="368"/>
      <c r="SGE9" s="30"/>
      <c r="SGF9" s="368"/>
      <c r="SGG9" s="30"/>
      <c r="SGH9" s="370"/>
      <c r="SGI9" s="30"/>
      <c r="SGJ9" s="368"/>
      <c r="SGK9" s="476"/>
      <c r="SGL9" s="30"/>
      <c r="SGM9" s="368"/>
      <c r="SGN9" s="476"/>
      <c r="SGO9" s="21"/>
      <c r="SGP9" s="21"/>
      <c r="SGQ9" s="153"/>
      <c r="SGR9" s="197"/>
      <c r="SGS9" s="30"/>
      <c r="SGT9" s="368"/>
      <c r="SGU9" s="30"/>
      <c r="SGV9" s="368"/>
      <c r="SGW9" s="30"/>
      <c r="SGX9" s="370"/>
      <c r="SGY9" s="30"/>
      <c r="SGZ9" s="368"/>
      <c r="SHA9" s="476"/>
      <c r="SHB9" s="30"/>
      <c r="SHC9" s="368"/>
      <c r="SHD9" s="476"/>
      <c r="SHE9" s="21"/>
      <c r="SHF9" s="21"/>
      <c r="SHG9" s="153"/>
      <c r="SHH9" s="197"/>
      <c r="SHI9" s="30"/>
      <c r="SHJ9" s="368"/>
      <c r="SHK9" s="30"/>
      <c r="SHL9" s="368"/>
      <c r="SHM9" s="30"/>
      <c r="SHN9" s="370"/>
      <c r="SHO9" s="30"/>
      <c r="SHP9" s="368"/>
      <c r="SHQ9" s="476"/>
      <c r="SHR9" s="30"/>
      <c r="SHS9" s="368"/>
      <c r="SHT9" s="476"/>
      <c r="SHU9" s="21"/>
      <c r="SHV9" s="21"/>
      <c r="SHW9" s="153"/>
      <c r="SHX9" s="197"/>
      <c r="SHY9" s="30"/>
      <c r="SHZ9" s="368"/>
      <c r="SIA9" s="30"/>
      <c r="SIB9" s="368"/>
      <c r="SIC9" s="30"/>
      <c r="SID9" s="370"/>
      <c r="SIE9" s="30"/>
      <c r="SIF9" s="368"/>
      <c r="SIG9" s="476"/>
      <c r="SIH9" s="30"/>
      <c r="SII9" s="368"/>
      <c r="SIJ9" s="476"/>
      <c r="SIK9" s="21"/>
      <c r="SIL9" s="21"/>
      <c r="SIM9" s="153"/>
      <c r="SIN9" s="197"/>
      <c r="SIO9" s="30"/>
      <c r="SIP9" s="368"/>
      <c r="SIQ9" s="30"/>
      <c r="SIR9" s="368"/>
      <c r="SIS9" s="30"/>
      <c r="SIT9" s="370"/>
      <c r="SIU9" s="30"/>
      <c r="SIV9" s="368"/>
      <c r="SIW9" s="476"/>
      <c r="SIX9" s="30"/>
      <c r="SIY9" s="368"/>
      <c r="SIZ9" s="476"/>
      <c r="SJA9" s="21"/>
      <c r="SJB9" s="21"/>
      <c r="SJC9" s="153"/>
      <c r="SJD9" s="197"/>
      <c r="SJE9" s="30"/>
      <c r="SJF9" s="368"/>
      <c r="SJG9" s="30"/>
      <c r="SJH9" s="368"/>
      <c r="SJI9" s="30"/>
      <c r="SJJ9" s="370"/>
      <c r="SJK9" s="30"/>
      <c r="SJL9" s="368"/>
      <c r="SJM9" s="476"/>
      <c r="SJN9" s="30"/>
      <c r="SJO9" s="368"/>
      <c r="SJP9" s="476"/>
      <c r="SJQ9" s="21"/>
      <c r="SJR9" s="21"/>
      <c r="SJS9" s="153"/>
      <c r="SJT9" s="197"/>
      <c r="SJU9" s="30"/>
      <c r="SJV9" s="368"/>
      <c r="SJW9" s="30"/>
      <c r="SJX9" s="368"/>
      <c r="SJY9" s="30"/>
      <c r="SJZ9" s="370"/>
      <c r="SKA9" s="30"/>
      <c r="SKB9" s="368"/>
      <c r="SKC9" s="476"/>
      <c r="SKD9" s="30"/>
      <c r="SKE9" s="368"/>
      <c r="SKF9" s="476"/>
      <c r="SKG9" s="21"/>
      <c r="SKH9" s="21"/>
      <c r="SKI9" s="153"/>
      <c r="SKJ9" s="197"/>
      <c r="SKK9" s="30"/>
      <c r="SKL9" s="368"/>
      <c r="SKM9" s="30"/>
      <c r="SKN9" s="368"/>
      <c r="SKO9" s="30"/>
      <c r="SKP9" s="370"/>
      <c r="SKQ9" s="30"/>
      <c r="SKR9" s="368"/>
      <c r="SKS9" s="476"/>
      <c r="SKT9" s="30"/>
      <c r="SKU9" s="368"/>
      <c r="SKV9" s="476"/>
      <c r="SKW9" s="21"/>
      <c r="SKX9" s="21"/>
      <c r="SKY9" s="153"/>
      <c r="SKZ9" s="197"/>
      <c r="SLA9" s="30"/>
      <c r="SLB9" s="368"/>
      <c r="SLC9" s="30"/>
      <c r="SLD9" s="368"/>
      <c r="SLE9" s="30"/>
      <c r="SLF9" s="370"/>
      <c r="SLG9" s="30"/>
      <c r="SLH9" s="368"/>
      <c r="SLI9" s="476"/>
      <c r="SLJ9" s="30"/>
      <c r="SLK9" s="368"/>
      <c r="SLL9" s="476"/>
      <c r="SLM9" s="21"/>
      <c r="SLN9" s="21"/>
      <c r="SLO9" s="153"/>
      <c r="SLP9" s="197"/>
      <c r="SLQ9" s="30"/>
      <c r="SLR9" s="368"/>
      <c r="SLS9" s="30"/>
      <c r="SLT9" s="368"/>
      <c r="SLU9" s="30"/>
      <c r="SLV9" s="370"/>
      <c r="SLW9" s="30"/>
      <c r="SLX9" s="368"/>
      <c r="SLY9" s="476"/>
      <c r="SLZ9" s="30"/>
      <c r="SMA9" s="368"/>
      <c r="SMB9" s="476"/>
      <c r="SMC9" s="21"/>
      <c r="SMD9" s="21"/>
      <c r="SME9" s="153"/>
      <c r="SMF9" s="197"/>
      <c r="SMG9" s="30"/>
      <c r="SMH9" s="368"/>
      <c r="SMI9" s="30"/>
      <c r="SMJ9" s="368"/>
      <c r="SMK9" s="30"/>
      <c r="SML9" s="370"/>
      <c r="SMM9" s="30"/>
      <c r="SMN9" s="368"/>
      <c r="SMO9" s="476"/>
      <c r="SMP9" s="30"/>
      <c r="SMQ9" s="368"/>
      <c r="SMR9" s="476"/>
      <c r="SMS9" s="21"/>
      <c r="SMT9" s="21"/>
      <c r="SMU9" s="153"/>
      <c r="SMV9" s="197"/>
      <c r="SMW9" s="30"/>
      <c r="SMX9" s="368"/>
      <c r="SMY9" s="30"/>
      <c r="SMZ9" s="368"/>
      <c r="SNA9" s="30"/>
      <c r="SNB9" s="370"/>
      <c r="SNC9" s="30"/>
      <c r="SND9" s="368"/>
      <c r="SNE9" s="476"/>
      <c r="SNF9" s="30"/>
      <c r="SNG9" s="368"/>
      <c r="SNH9" s="476"/>
      <c r="SNI9" s="21"/>
      <c r="SNJ9" s="21"/>
      <c r="SNK9" s="153"/>
      <c r="SNL9" s="197"/>
      <c r="SNM9" s="30"/>
      <c r="SNN9" s="368"/>
      <c r="SNO9" s="30"/>
      <c r="SNP9" s="368"/>
      <c r="SNQ9" s="30"/>
      <c r="SNR9" s="370"/>
      <c r="SNS9" s="30"/>
      <c r="SNT9" s="368"/>
      <c r="SNU9" s="476"/>
      <c r="SNV9" s="30"/>
      <c r="SNW9" s="368"/>
      <c r="SNX9" s="476"/>
      <c r="SNY9" s="21"/>
      <c r="SNZ9" s="21"/>
      <c r="SOA9" s="153"/>
      <c r="SOB9" s="197"/>
      <c r="SOC9" s="30"/>
      <c r="SOD9" s="368"/>
      <c r="SOE9" s="30"/>
      <c r="SOF9" s="368"/>
      <c r="SOG9" s="30"/>
      <c r="SOH9" s="370"/>
      <c r="SOI9" s="30"/>
      <c r="SOJ9" s="368"/>
      <c r="SOK9" s="476"/>
      <c r="SOL9" s="30"/>
      <c r="SOM9" s="368"/>
      <c r="SON9" s="476"/>
      <c r="SOO9" s="21"/>
      <c r="SOP9" s="21"/>
      <c r="SOQ9" s="153"/>
      <c r="SOR9" s="197"/>
      <c r="SOS9" s="30"/>
      <c r="SOT9" s="368"/>
      <c r="SOU9" s="30"/>
      <c r="SOV9" s="368"/>
      <c r="SOW9" s="30"/>
      <c r="SOX9" s="370"/>
      <c r="SOY9" s="30"/>
      <c r="SOZ9" s="368"/>
      <c r="SPA9" s="476"/>
      <c r="SPB9" s="30"/>
      <c r="SPC9" s="368"/>
      <c r="SPD9" s="476"/>
      <c r="SPE9" s="21"/>
      <c r="SPF9" s="21"/>
      <c r="SPG9" s="153"/>
      <c r="SPH9" s="197"/>
      <c r="SPI9" s="30"/>
      <c r="SPJ9" s="368"/>
      <c r="SPK9" s="30"/>
      <c r="SPL9" s="368"/>
      <c r="SPM9" s="30"/>
      <c r="SPN9" s="370"/>
      <c r="SPO9" s="30"/>
      <c r="SPP9" s="368"/>
      <c r="SPQ9" s="476"/>
      <c r="SPR9" s="30"/>
      <c r="SPS9" s="368"/>
      <c r="SPT9" s="476"/>
      <c r="SPU9" s="21"/>
      <c r="SPV9" s="21"/>
      <c r="SPW9" s="153"/>
      <c r="SPX9" s="197"/>
      <c r="SPY9" s="30"/>
      <c r="SPZ9" s="368"/>
      <c r="SQA9" s="30"/>
      <c r="SQB9" s="368"/>
      <c r="SQC9" s="30"/>
      <c r="SQD9" s="370"/>
      <c r="SQE9" s="30"/>
      <c r="SQF9" s="368"/>
      <c r="SQG9" s="476"/>
      <c r="SQH9" s="30"/>
      <c r="SQI9" s="368"/>
      <c r="SQJ9" s="476"/>
      <c r="SQK9" s="21"/>
      <c r="SQL9" s="21"/>
      <c r="SQM9" s="153"/>
      <c r="SQN9" s="197"/>
      <c r="SQO9" s="30"/>
      <c r="SQP9" s="368"/>
      <c r="SQQ9" s="30"/>
      <c r="SQR9" s="368"/>
      <c r="SQS9" s="30"/>
      <c r="SQT9" s="370"/>
      <c r="SQU9" s="30"/>
      <c r="SQV9" s="368"/>
      <c r="SQW9" s="476"/>
      <c r="SQX9" s="30"/>
      <c r="SQY9" s="368"/>
      <c r="SQZ9" s="476"/>
      <c r="SRA9" s="21"/>
      <c r="SRB9" s="21"/>
      <c r="SRC9" s="153"/>
      <c r="SRD9" s="197"/>
      <c r="SRE9" s="30"/>
      <c r="SRF9" s="368"/>
      <c r="SRG9" s="30"/>
      <c r="SRH9" s="368"/>
      <c r="SRI9" s="30"/>
      <c r="SRJ9" s="370"/>
      <c r="SRK9" s="30"/>
      <c r="SRL9" s="368"/>
      <c r="SRM9" s="476"/>
      <c r="SRN9" s="30"/>
      <c r="SRO9" s="368"/>
      <c r="SRP9" s="476"/>
      <c r="SRQ9" s="21"/>
      <c r="SRR9" s="21"/>
      <c r="SRS9" s="153"/>
      <c r="SRT9" s="197"/>
      <c r="SRU9" s="30"/>
      <c r="SRV9" s="368"/>
      <c r="SRW9" s="30"/>
      <c r="SRX9" s="368"/>
      <c r="SRY9" s="30"/>
      <c r="SRZ9" s="370"/>
      <c r="SSA9" s="30"/>
      <c r="SSB9" s="368"/>
      <c r="SSC9" s="476"/>
      <c r="SSD9" s="30"/>
      <c r="SSE9" s="368"/>
      <c r="SSF9" s="476"/>
      <c r="SSG9" s="21"/>
      <c r="SSH9" s="21"/>
      <c r="SSI9" s="153"/>
      <c r="SSJ9" s="197"/>
      <c r="SSK9" s="30"/>
      <c r="SSL9" s="368"/>
      <c r="SSM9" s="30"/>
      <c r="SSN9" s="368"/>
      <c r="SSO9" s="30"/>
      <c r="SSP9" s="370"/>
      <c r="SSQ9" s="30"/>
      <c r="SSR9" s="368"/>
      <c r="SSS9" s="476"/>
      <c r="SST9" s="30"/>
      <c r="SSU9" s="368"/>
      <c r="SSV9" s="476"/>
      <c r="SSW9" s="21"/>
      <c r="SSX9" s="21"/>
      <c r="SSY9" s="153"/>
      <c r="SSZ9" s="197"/>
      <c r="STA9" s="30"/>
      <c r="STB9" s="368"/>
      <c r="STC9" s="30"/>
      <c r="STD9" s="368"/>
      <c r="STE9" s="30"/>
      <c r="STF9" s="370"/>
      <c r="STG9" s="30"/>
      <c r="STH9" s="368"/>
      <c r="STI9" s="476"/>
      <c r="STJ9" s="30"/>
      <c r="STK9" s="368"/>
      <c r="STL9" s="476"/>
      <c r="STM9" s="21"/>
      <c r="STN9" s="21"/>
      <c r="STO9" s="153"/>
      <c r="STP9" s="197"/>
      <c r="STQ9" s="30"/>
      <c r="STR9" s="368"/>
      <c r="STS9" s="30"/>
      <c r="STT9" s="368"/>
      <c r="STU9" s="30"/>
      <c r="STV9" s="370"/>
      <c r="STW9" s="30"/>
      <c r="STX9" s="368"/>
      <c r="STY9" s="476"/>
      <c r="STZ9" s="30"/>
      <c r="SUA9" s="368"/>
      <c r="SUB9" s="476"/>
      <c r="SUC9" s="21"/>
      <c r="SUD9" s="21"/>
      <c r="SUE9" s="153"/>
      <c r="SUF9" s="197"/>
      <c r="SUG9" s="30"/>
      <c r="SUH9" s="368"/>
      <c r="SUI9" s="30"/>
      <c r="SUJ9" s="368"/>
      <c r="SUK9" s="30"/>
      <c r="SUL9" s="370"/>
      <c r="SUM9" s="30"/>
      <c r="SUN9" s="368"/>
      <c r="SUO9" s="476"/>
      <c r="SUP9" s="30"/>
      <c r="SUQ9" s="368"/>
      <c r="SUR9" s="476"/>
      <c r="SUS9" s="21"/>
      <c r="SUT9" s="21"/>
      <c r="SUU9" s="153"/>
      <c r="SUV9" s="197"/>
      <c r="SUW9" s="30"/>
      <c r="SUX9" s="368"/>
      <c r="SUY9" s="30"/>
      <c r="SUZ9" s="368"/>
      <c r="SVA9" s="30"/>
      <c r="SVB9" s="370"/>
      <c r="SVC9" s="30"/>
      <c r="SVD9" s="368"/>
      <c r="SVE9" s="476"/>
      <c r="SVF9" s="30"/>
      <c r="SVG9" s="368"/>
      <c r="SVH9" s="476"/>
      <c r="SVI9" s="21"/>
      <c r="SVJ9" s="21"/>
      <c r="SVK9" s="153"/>
      <c r="SVL9" s="197"/>
      <c r="SVM9" s="30"/>
      <c r="SVN9" s="368"/>
      <c r="SVO9" s="30"/>
      <c r="SVP9" s="368"/>
      <c r="SVQ9" s="30"/>
      <c r="SVR9" s="370"/>
      <c r="SVS9" s="30"/>
      <c r="SVT9" s="368"/>
      <c r="SVU9" s="476"/>
      <c r="SVV9" s="30"/>
      <c r="SVW9" s="368"/>
      <c r="SVX9" s="476"/>
      <c r="SVY9" s="21"/>
      <c r="SVZ9" s="21"/>
      <c r="SWA9" s="153"/>
      <c r="SWB9" s="197"/>
      <c r="SWC9" s="30"/>
      <c r="SWD9" s="368"/>
      <c r="SWE9" s="30"/>
      <c r="SWF9" s="368"/>
      <c r="SWG9" s="30"/>
      <c r="SWH9" s="370"/>
      <c r="SWI9" s="30"/>
      <c r="SWJ9" s="368"/>
      <c r="SWK9" s="476"/>
      <c r="SWL9" s="30"/>
      <c r="SWM9" s="368"/>
      <c r="SWN9" s="476"/>
      <c r="SWO9" s="21"/>
      <c r="SWP9" s="21"/>
      <c r="SWQ9" s="153"/>
      <c r="SWR9" s="197"/>
      <c r="SWS9" s="30"/>
      <c r="SWT9" s="368"/>
      <c r="SWU9" s="30"/>
      <c r="SWV9" s="368"/>
      <c r="SWW9" s="30"/>
      <c r="SWX9" s="370"/>
      <c r="SWY9" s="30"/>
      <c r="SWZ9" s="368"/>
      <c r="SXA9" s="476"/>
      <c r="SXB9" s="30"/>
      <c r="SXC9" s="368"/>
      <c r="SXD9" s="476"/>
      <c r="SXE9" s="21"/>
      <c r="SXF9" s="21"/>
      <c r="SXG9" s="153"/>
      <c r="SXH9" s="197"/>
      <c r="SXI9" s="30"/>
      <c r="SXJ9" s="368"/>
      <c r="SXK9" s="30"/>
      <c r="SXL9" s="368"/>
      <c r="SXM9" s="30"/>
      <c r="SXN9" s="370"/>
      <c r="SXO9" s="30"/>
      <c r="SXP9" s="368"/>
      <c r="SXQ9" s="476"/>
      <c r="SXR9" s="30"/>
      <c r="SXS9" s="368"/>
      <c r="SXT9" s="476"/>
      <c r="SXU9" s="21"/>
      <c r="SXV9" s="21"/>
      <c r="SXW9" s="153"/>
      <c r="SXX9" s="197"/>
      <c r="SXY9" s="30"/>
      <c r="SXZ9" s="368"/>
      <c r="SYA9" s="30"/>
      <c r="SYB9" s="368"/>
      <c r="SYC9" s="30"/>
      <c r="SYD9" s="370"/>
      <c r="SYE9" s="30"/>
      <c r="SYF9" s="368"/>
      <c r="SYG9" s="476"/>
      <c r="SYH9" s="30"/>
      <c r="SYI9" s="368"/>
      <c r="SYJ9" s="476"/>
      <c r="SYK9" s="21"/>
      <c r="SYL9" s="21"/>
      <c r="SYM9" s="153"/>
      <c r="SYN9" s="197"/>
      <c r="SYO9" s="30"/>
      <c r="SYP9" s="368"/>
      <c r="SYQ9" s="30"/>
      <c r="SYR9" s="368"/>
      <c r="SYS9" s="30"/>
      <c r="SYT9" s="370"/>
      <c r="SYU9" s="30"/>
      <c r="SYV9" s="368"/>
      <c r="SYW9" s="476"/>
      <c r="SYX9" s="30"/>
      <c r="SYY9" s="368"/>
      <c r="SYZ9" s="476"/>
      <c r="SZA9" s="21"/>
      <c r="SZB9" s="21"/>
      <c r="SZC9" s="153"/>
      <c r="SZD9" s="197"/>
      <c r="SZE9" s="30"/>
      <c r="SZF9" s="368"/>
      <c r="SZG9" s="30"/>
      <c r="SZH9" s="368"/>
      <c r="SZI9" s="30"/>
      <c r="SZJ9" s="370"/>
      <c r="SZK9" s="30"/>
      <c r="SZL9" s="368"/>
      <c r="SZM9" s="476"/>
      <c r="SZN9" s="30"/>
      <c r="SZO9" s="368"/>
      <c r="SZP9" s="476"/>
      <c r="SZQ9" s="21"/>
      <c r="SZR9" s="21"/>
      <c r="SZS9" s="153"/>
      <c r="SZT9" s="197"/>
      <c r="SZU9" s="30"/>
      <c r="SZV9" s="368"/>
      <c r="SZW9" s="30"/>
      <c r="SZX9" s="368"/>
      <c r="SZY9" s="30"/>
      <c r="SZZ9" s="370"/>
      <c r="TAA9" s="30"/>
      <c r="TAB9" s="368"/>
      <c r="TAC9" s="476"/>
      <c r="TAD9" s="30"/>
      <c r="TAE9" s="368"/>
      <c r="TAF9" s="476"/>
      <c r="TAG9" s="21"/>
      <c r="TAH9" s="21"/>
      <c r="TAI9" s="153"/>
      <c r="TAJ9" s="197"/>
      <c r="TAK9" s="30"/>
      <c r="TAL9" s="368"/>
      <c r="TAM9" s="30"/>
      <c r="TAN9" s="368"/>
      <c r="TAO9" s="30"/>
      <c r="TAP9" s="370"/>
      <c r="TAQ9" s="30"/>
      <c r="TAR9" s="368"/>
      <c r="TAS9" s="476"/>
      <c r="TAT9" s="30"/>
      <c r="TAU9" s="368"/>
      <c r="TAV9" s="476"/>
      <c r="TAW9" s="21"/>
      <c r="TAX9" s="21"/>
      <c r="TAY9" s="153"/>
      <c r="TAZ9" s="197"/>
      <c r="TBA9" s="30"/>
      <c r="TBB9" s="368"/>
      <c r="TBC9" s="30"/>
      <c r="TBD9" s="368"/>
      <c r="TBE9" s="30"/>
      <c r="TBF9" s="370"/>
      <c r="TBG9" s="30"/>
      <c r="TBH9" s="368"/>
      <c r="TBI9" s="476"/>
      <c r="TBJ9" s="30"/>
      <c r="TBK9" s="368"/>
      <c r="TBL9" s="476"/>
      <c r="TBM9" s="21"/>
      <c r="TBN9" s="21"/>
      <c r="TBO9" s="153"/>
      <c r="TBP9" s="197"/>
      <c r="TBQ9" s="30"/>
      <c r="TBR9" s="368"/>
      <c r="TBS9" s="30"/>
      <c r="TBT9" s="368"/>
      <c r="TBU9" s="30"/>
      <c r="TBV9" s="370"/>
      <c r="TBW9" s="30"/>
      <c r="TBX9" s="368"/>
      <c r="TBY9" s="476"/>
      <c r="TBZ9" s="30"/>
      <c r="TCA9" s="368"/>
      <c r="TCB9" s="476"/>
      <c r="TCC9" s="21"/>
      <c r="TCD9" s="21"/>
      <c r="TCE9" s="153"/>
      <c r="TCF9" s="197"/>
      <c r="TCG9" s="30"/>
      <c r="TCH9" s="368"/>
      <c r="TCI9" s="30"/>
      <c r="TCJ9" s="368"/>
      <c r="TCK9" s="30"/>
      <c r="TCL9" s="370"/>
      <c r="TCM9" s="30"/>
      <c r="TCN9" s="368"/>
      <c r="TCO9" s="476"/>
      <c r="TCP9" s="30"/>
      <c r="TCQ9" s="368"/>
      <c r="TCR9" s="476"/>
      <c r="TCS9" s="21"/>
      <c r="TCT9" s="21"/>
      <c r="TCU9" s="153"/>
      <c r="TCV9" s="197"/>
      <c r="TCW9" s="30"/>
      <c r="TCX9" s="368"/>
      <c r="TCY9" s="30"/>
      <c r="TCZ9" s="368"/>
      <c r="TDA9" s="30"/>
      <c r="TDB9" s="370"/>
      <c r="TDC9" s="30"/>
      <c r="TDD9" s="368"/>
      <c r="TDE9" s="476"/>
      <c r="TDF9" s="30"/>
      <c r="TDG9" s="368"/>
      <c r="TDH9" s="476"/>
      <c r="TDI9" s="21"/>
      <c r="TDJ9" s="21"/>
      <c r="TDK9" s="153"/>
      <c r="TDL9" s="197"/>
      <c r="TDM9" s="30"/>
      <c r="TDN9" s="368"/>
      <c r="TDO9" s="30"/>
      <c r="TDP9" s="368"/>
      <c r="TDQ9" s="30"/>
      <c r="TDR9" s="370"/>
      <c r="TDS9" s="30"/>
      <c r="TDT9" s="368"/>
      <c r="TDU9" s="476"/>
      <c r="TDV9" s="30"/>
      <c r="TDW9" s="368"/>
      <c r="TDX9" s="476"/>
      <c r="TDY9" s="21"/>
      <c r="TDZ9" s="21"/>
      <c r="TEA9" s="153"/>
      <c r="TEB9" s="197"/>
      <c r="TEC9" s="30"/>
      <c r="TED9" s="368"/>
      <c r="TEE9" s="30"/>
      <c r="TEF9" s="368"/>
      <c r="TEG9" s="30"/>
      <c r="TEH9" s="370"/>
      <c r="TEI9" s="30"/>
      <c r="TEJ9" s="368"/>
      <c r="TEK9" s="476"/>
      <c r="TEL9" s="30"/>
      <c r="TEM9" s="368"/>
      <c r="TEN9" s="476"/>
      <c r="TEO9" s="21"/>
      <c r="TEP9" s="21"/>
      <c r="TEQ9" s="153"/>
      <c r="TER9" s="197"/>
      <c r="TES9" s="30"/>
      <c r="TET9" s="368"/>
      <c r="TEU9" s="30"/>
      <c r="TEV9" s="368"/>
      <c r="TEW9" s="30"/>
      <c r="TEX9" s="370"/>
      <c r="TEY9" s="30"/>
      <c r="TEZ9" s="368"/>
      <c r="TFA9" s="476"/>
      <c r="TFB9" s="30"/>
      <c r="TFC9" s="368"/>
      <c r="TFD9" s="476"/>
      <c r="TFE9" s="21"/>
      <c r="TFF9" s="21"/>
      <c r="TFG9" s="153"/>
      <c r="TFH9" s="197"/>
      <c r="TFI9" s="30"/>
      <c r="TFJ9" s="368"/>
      <c r="TFK9" s="30"/>
      <c r="TFL9" s="368"/>
      <c r="TFM9" s="30"/>
      <c r="TFN9" s="370"/>
      <c r="TFO9" s="30"/>
      <c r="TFP9" s="368"/>
      <c r="TFQ9" s="476"/>
      <c r="TFR9" s="30"/>
      <c r="TFS9" s="368"/>
      <c r="TFT9" s="476"/>
      <c r="TFU9" s="21"/>
      <c r="TFV9" s="21"/>
      <c r="TFW9" s="153"/>
      <c r="TFX9" s="197"/>
      <c r="TFY9" s="30"/>
      <c r="TFZ9" s="368"/>
      <c r="TGA9" s="30"/>
      <c r="TGB9" s="368"/>
      <c r="TGC9" s="30"/>
      <c r="TGD9" s="370"/>
      <c r="TGE9" s="30"/>
      <c r="TGF9" s="368"/>
      <c r="TGG9" s="476"/>
      <c r="TGH9" s="30"/>
      <c r="TGI9" s="368"/>
      <c r="TGJ9" s="476"/>
      <c r="TGK9" s="21"/>
      <c r="TGL9" s="21"/>
      <c r="TGM9" s="153"/>
      <c r="TGN9" s="197"/>
      <c r="TGO9" s="30"/>
      <c r="TGP9" s="368"/>
      <c r="TGQ9" s="30"/>
      <c r="TGR9" s="368"/>
      <c r="TGS9" s="30"/>
      <c r="TGT9" s="370"/>
      <c r="TGU9" s="30"/>
      <c r="TGV9" s="368"/>
      <c r="TGW9" s="476"/>
      <c r="TGX9" s="30"/>
      <c r="TGY9" s="368"/>
      <c r="TGZ9" s="476"/>
      <c r="THA9" s="21"/>
      <c r="THB9" s="21"/>
      <c r="THC9" s="153"/>
      <c r="THD9" s="197"/>
      <c r="THE9" s="30"/>
      <c r="THF9" s="368"/>
      <c r="THG9" s="30"/>
      <c r="THH9" s="368"/>
      <c r="THI9" s="30"/>
      <c r="THJ9" s="370"/>
      <c r="THK9" s="30"/>
      <c r="THL9" s="368"/>
      <c r="THM9" s="476"/>
      <c r="THN9" s="30"/>
      <c r="THO9" s="368"/>
      <c r="THP9" s="476"/>
      <c r="THQ9" s="21"/>
      <c r="THR9" s="21"/>
      <c r="THS9" s="153"/>
      <c r="THT9" s="197"/>
      <c r="THU9" s="30"/>
      <c r="THV9" s="368"/>
      <c r="THW9" s="30"/>
      <c r="THX9" s="368"/>
      <c r="THY9" s="30"/>
      <c r="THZ9" s="370"/>
      <c r="TIA9" s="30"/>
      <c r="TIB9" s="368"/>
      <c r="TIC9" s="476"/>
      <c r="TID9" s="30"/>
      <c r="TIE9" s="368"/>
      <c r="TIF9" s="476"/>
      <c r="TIG9" s="21"/>
      <c r="TIH9" s="21"/>
      <c r="TII9" s="153"/>
      <c r="TIJ9" s="197"/>
      <c r="TIK9" s="30"/>
      <c r="TIL9" s="368"/>
      <c r="TIM9" s="30"/>
      <c r="TIN9" s="368"/>
      <c r="TIO9" s="30"/>
      <c r="TIP9" s="370"/>
      <c r="TIQ9" s="30"/>
      <c r="TIR9" s="368"/>
      <c r="TIS9" s="476"/>
      <c r="TIT9" s="30"/>
      <c r="TIU9" s="368"/>
      <c r="TIV9" s="476"/>
      <c r="TIW9" s="21"/>
      <c r="TIX9" s="21"/>
      <c r="TIY9" s="153"/>
      <c r="TIZ9" s="197"/>
      <c r="TJA9" s="30"/>
      <c r="TJB9" s="368"/>
      <c r="TJC9" s="30"/>
      <c r="TJD9" s="368"/>
      <c r="TJE9" s="30"/>
      <c r="TJF9" s="370"/>
      <c r="TJG9" s="30"/>
      <c r="TJH9" s="368"/>
      <c r="TJI9" s="476"/>
      <c r="TJJ9" s="30"/>
      <c r="TJK9" s="368"/>
      <c r="TJL9" s="476"/>
      <c r="TJM9" s="21"/>
      <c r="TJN9" s="21"/>
      <c r="TJO9" s="153"/>
      <c r="TJP9" s="197"/>
      <c r="TJQ9" s="30"/>
      <c r="TJR9" s="368"/>
      <c r="TJS9" s="30"/>
      <c r="TJT9" s="368"/>
      <c r="TJU9" s="30"/>
      <c r="TJV9" s="370"/>
      <c r="TJW9" s="30"/>
      <c r="TJX9" s="368"/>
      <c r="TJY9" s="476"/>
      <c r="TJZ9" s="30"/>
      <c r="TKA9" s="368"/>
      <c r="TKB9" s="476"/>
      <c r="TKC9" s="21"/>
      <c r="TKD9" s="21"/>
      <c r="TKE9" s="153"/>
      <c r="TKF9" s="197"/>
      <c r="TKG9" s="30"/>
      <c r="TKH9" s="368"/>
      <c r="TKI9" s="30"/>
      <c r="TKJ9" s="368"/>
      <c r="TKK9" s="30"/>
      <c r="TKL9" s="370"/>
      <c r="TKM9" s="30"/>
      <c r="TKN9" s="368"/>
      <c r="TKO9" s="476"/>
      <c r="TKP9" s="30"/>
      <c r="TKQ9" s="368"/>
      <c r="TKR9" s="476"/>
      <c r="TKS9" s="21"/>
      <c r="TKT9" s="21"/>
      <c r="TKU9" s="153"/>
      <c r="TKV9" s="197"/>
      <c r="TKW9" s="30"/>
      <c r="TKX9" s="368"/>
      <c r="TKY9" s="30"/>
      <c r="TKZ9" s="368"/>
      <c r="TLA9" s="30"/>
      <c r="TLB9" s="370"/>
      <c r="TLC9" s="30"/>
      <c r="TLD9" s="368"/>
      <c r="TLE9" s="476"/>
      <c r="TLF9" s="30"/>
      <c r="TLG9" s="368"/>
      <c r="TLH9" s="476"/>
      <c r="TLI9" s="21"/>
      <c r="TLJ9" s="21"/>
      <c r="TLK9" s="153"/>
      <c r="TLL9" s="197"/>
      <c r="TLM9" s="30"/>
      <c r="TLN9" s="368"/>
      <c r="TLO9" s="30"/>
      <c r="TLP9" s="368"/>
      <c r="TLQ9" s="30"/>
      <c r="TLR9" s="370"/>
      <c r="TLS9" s="30"/>
      <c r="TLT9" s="368"/>
      <c r="TLU9" s="476"/>
      <c r="TLV9" s="30"/>
      <c r="TLW9" s="368"/>
      <c r="TLX9" s="476"/>
      <c r="TLY9" s="21"/>
      <c r="TLZ9" s="21"/>
      <c r="TMA9" s="153"/>
      <c r="TMB9" s="197"/>
      <c r="TMC9" s="30"/>
      <c r="TMD9" s="368"/>
      <c r="TME9" s="30"/>
      <c r="TMF9" s="368"/>
      <c r="TMG9" s="30"/>
      <c r="TMH9" s="370"/>
      <c r="TMI9" s="30"/>
      <c r="TMJ9" s="368"/>
      <c r="TMK9" s="476"/>
      <c r="TML9" s="30"/>
      <c r="TMM9" s="368"/>
      <c r="TMN9" s="476"/>
      <c r="TMO9" s="21"/>
      <c r="TMP9" s="21"/>
      <c r="TMQ9" s="153"/>
      <c r="TMR9" s="197"/>
      <c r="TMS9" s="30"/>
      <c r="TMT9" s="368"/>
      <c r="TMU9" s="30"/>
      <c r="TMV9" s="368"/>
      <c r="TMW9" s="30"/>
      <c r="TMX9" s="370"/>
      <c r="TMY9" s="30"/>
      <c r="TMZ9" s="368"/>
      <c r="TNA9" s="476"/>
      <c r="TNB9" s="30"/>
      <c r="TNC9" s="368"/>
      <c r="TND9" s="476"/>
      <c r="TNE9" s="21"/>
      <c r="TNF9" s="21"/>
      <c r="TNG9" s="153"/>
      <c r="TNH9" s="197"/>
      <c r="TNI9" s="30"/>
      <c r="TNJ9" s="368"/>
      <c r="TNK9" s="30"/>
      <c r="TNL9" s="368"/>
      <c r="TNM9" s="30"/>
      <c r="TNN9" s="370"/>
      <c r="TNO9" s="30"/>
      <c r="TNP9" s="368"/>
      <c r="TNQ9" s="476"/>
      <c r="TNR9" s="30"/>
      <c r="TNS9" s="368"/>
      <c r="TNT9" s="476"/>
      <c r="TNU9" s="21"/>
      <c r="TNV9" s="21"/>
      <c r="TNW9" s="153"/>
      <c r="TNX9" s="197"/>
      <c r="TNY9" s="30"/>
      <c r="TNZ9" s="368"/>
      <c r="TOA9" s="30"/>
      <c r="TOB9" s="368"/>
      <c r="TOC9" s="30"/>
      <c r="TOD9" s="370"/>
      <c r="TOE9" s="30"/>
      <c r="TOF9" s="368"/>
      <c r="TOG9" s="476"/>
      <c r="TOH9" s="30"/>
      <c r="TOI9" s="368"/>
      <c r="TOJ9" s="476"/>
      <c r="TOK9" s="21"/>
      <c r="TOL9" s="21"/>
      <c r="TOM9" s="153"/>
      <c r="TON9" s="197"/>
      <c r="TOO9" s="30"/>
      <c r="TOP9" s="368"/>
      <c r="TOQ9" s="30"/>
      <c r="TOR9" s="368"/>
      <c r="TOS9" s="30"/>
      <c r="TOT9" s="370"/>
      <c r="TOU9" s="30"/>
      <c r="TOV9" s="368"/>
      <c r="TOW9" s="476"/>
      <c r="TOX9" s="30"/>
      <c r="TOY9" s="368"/>
      <c r="TOZ9" s="476"/>
      <c r="TPA9" s="21"/>
      <c r="TPB9" s="21"/>
      <c r="TPC9" s="153"/>
      <c r="TPD9" s="197"/>
      <c r="TPE9" s="30"/>
      <c r="TPF9" s="368"/>
      <c r="TPG9" s="30"/>
      <c r="TPH9" s="368"/>
      <c r="TPI9" s="30"/>
      <c r="TPJ9" s="370"/>
      <c r="TPK9" s="30"/>
      <c r="TPL9" s="368"/>
      <c r="TPM9" s="476"/>
      <c r="TPN9" s="30"/>
      <c r="TPO9" s="368"/>
      <c r="TPP9" s="476"/>
      <c r="TPQ9" s="21"/>
      <c r="TPR9" s="21"/>
      <c r="TPS9" s="153"/>
      <c r="TPT9" s="197"/>
      <c r="TPU9" s="30"/>
      <c r="TPV9" s="368"/>
      <c r="TPW9" s="30"/>
      <c r="TPX9" s="368"/>
      <c r="TPY9" s="30"/>
      <c r="TPZ9" s="370"/>
      <c r="TQA9" s="30"/>
      <c r="TQB9" s="368"/>
      <c r="TQC9" s="476"/>
      <c r="TQD9" s="30"/>
      <c r="TQE9" s="368"/>
      <c r="TQF9" s="476"/>
      <c r="TQG9" s="21"/>
      <c r="TQH9" s="21"/>
      <c r="TQI9" s="153"/>
      <c r="TQJ9" s="197"/>
      <c r="TQK9" s="30"/>
      <c r="TQL9" s="368"/>
      <c r="TQM9" s="30"/>
      <c r="TQN9" s="368"/>
      <c r="TQO9" s="30"/>
      <c r="TQP9" s="370"/>
      <c r="TQQ9" s="30"/>
      <c r="TQR9" s="368"/>
      <c r="TQS9" s="476"/>
      <c r="TQT9" s="30"/>
      <c r="TQU9" s="368"/>
      <c r="TQV9" s="476"/>
      <c r="TQW9" s="21"/>
      <c r="TQX9" s="21"/>
      <c r="TQY9" s="153"/>
      <c r="TQZ9" s="197"/>
      <c r="TRA9" s="30"/>
      <c r="TRB9" s="368"/>
      <c r="TRC9" s="30"/>
      <c r="TRD9" s="368"/>
      <c r="TRE9" s="30"/>
      <c r="TRF9" s="370"/>
      <c r="TRG9" s="30"/>
      <c r="TRH9" s="368"/>
      <c r="TRI9" s="476"/>
      <c r="TRJ9" s="30"/>
      <c r="TRK9" s="368"/>
      <c r="TRL9" s="476"/>
      <c r="TRM9" s="21"/>
      <c r="TRN9" s="21"/>
      <c r="TRO9" s="153"/>
      <c r="TRP9" s="197"/>
      <c r="TRQ9" s="30"/>
      <c r="TRR9" s="368"/>
      <c r="TRS9" s="30"/>
      <c r="TRT9" s="368"/>
      <c r="TRU9" s="30"/>
      <c r="TRV9" s="370"/>
      <c r="TRW9" s="30"/>
      <c r="TRX9" s="368"/>
      <c r="TRY9" s="476"/>
      <c r="TRZ9" s="30"/>
      <c r="TSA9" s="368"/>
      <c r="TSB9" s="476"/>
      <c r="TSC9" s="21"/>
      <c r="TSD9" s="21"/>
      <c r="TSE9" s="153"/>
      <c r="TSF9" s="197"/>
      <c r="TSG9" s="30"/>
      <c r="TSH9" s="368"/>
      <c r="TSI9" s="30"/>
      <c r="TSJ9" s="368"/>
      <c r="TSK9" s="30"/>
      <c r="TSL9" s="370"/>
      <c r="TSM9" s="30"/>
      <c r="TSN9" s="368"/>
      <c r="TSO9" s="476"/>
      <c r="TSP9" s="30"/>
      <c r="TSQ9" s="368"/>
      <c r="TSR9" s="476"/>
      <c r="TSS9" s="21"/>
      <c r="TST9" s="21"/>
      <c r="TSU9" s="153"/>
      <c r="TSV9" s="197"/>
      <c r="TSW9" s="30"/>
      <c r="TSX9" s="368"/>
      <c r="TSY9" s="30"/>
      <c r="TSZ9" s="368"/>
      <c r="TTA9" s="30"/>
      <c r="TTB9" s="370"/>
      <c r="TTC9" s="30"/>
      <c r="TTD9" s="368"/>
      <c r="TTE9" s="476"/>
      <c r="TTF9" s="30"/>
      <c r="TTG9" s="368"/>
      <c r="TTH9" s="476"/>
      <c r="TTI9" s="21"/>
      <c r="TTJ9" s="21"/>
      <c r="TTK9" s="153"/>
      <c r="TTL9" s="197"/>
      <c r="TTM9" s="30"/>
      <c r="TTN9" s="368"/>
      <c r="TTO9" s="30"/>
      <c r="TTP9" s="368"/>
      <c r="TTQ9" s="30"/>
      <c r="TTR9" s="370"/>
      <c r="TTS9" s="30"/>
      <c r="TTT9" s="368"/>
      <c r="TTU9" s="476"/>
      <c r="TTV9" s="30"/>
      <c r="TTW9" s="368"/>
      <c r="TTX9" s="476"/>
      <c r="TTY9" s="21"/>
      <c r="TTZ9" s="21"/>
      <c r="TUA9" s="153"/>
      <c r="TUB9" s="197"/>
      <c r="TUC9" s="30"/>
      <c r="TUD9" s="368"/>
      <c r="TUE9" s="30"/>
      <c r="TUF9" s="368"/>
      <c r="TUG9" s="30"/>
      <c r="TUH9" s="370"/>
      <c r="TUI9" s="30"/>
      <c r="TUJ9" s="368"/>
      <c r="TUK9" s="476"/>
      <c r="TUL9" s="30"/>
      <c r="TUM9" s="368"/>
      <c r="TUN9" s="476"/>
      <c r="TUO9" s="21"/>
      <c r="TUP9" s="21"/>
      <c r="TUQ9" s="153"/>
      <c r="TUR9" s="197"/>
      <c r="TUS9" s="30"/>
      <c r="TUT9" s="368"/>
      <c r="TUU9" s="30"/>
      <c r="TUV9" s="368"/>
      <c r="TUW9" s="30"/>
      <c r="TUX9" s="370"/>
      <c r="TUY9" s="30"/>
      <c r="TUZ9" s="368"/>
      <c r="TVA9" s="476"/>
      <c r="TVB9" s="30"/>
      <c r="TVC9" s="368"/>
      <c r="TVD9" s="476"/>
      <c r="TVE9" s="21"/>
      <c r="TVF9" s="21"/>
      <c r="TVG9" s="153"/>
      <c r="TVH9" s="197"/>
      <c r="TVI9" s="30"/>
      <c r="TVJ9" s="368"/>
      <c r="TVK9" s="30"/>
      <c r="TVL9" s="368"/>
      <c r="TVM9" s="30"/>
      <c r="TVN9" s="370"/>
      <c r="TVO9" s="30"/>
      <c r="TVP9" s="368"/>
      <c r="TVQ9" s="476"/>
      <c r="TVR9" s="30"/>
      <c r="TVS9" s="368"/>
      <c r="TVT9" s="476"/>
      <c r="TVU9" s="21"/>
      <c r="TVV9" s="21"/>
      <c r="TVW9" s="153"/>
      <c r="TVX9" s="197"/>
      <c r="TVY9" s="30"/>
      <c r="TVZ9" s="368"/>
      <c r="TWA9" s="30"/>
      <c r="TWB9" s="368"/>
      <c r="TWC9" s="30"/>
      <c r="TWD9" s="370"/>
      <c r="TWE9" s="30"/>
      <c r="TWF9" s="368"/>
      <c r="TWG9" s="476"/>
      <c r="TWH9" s="30"/>
      <c r="TWI9" s="368"/>
      <c r="TWJ9" s="476"/>
      <c r="TWK9" s="21"/>
      <c r="TWL9" s="21"/>
      <c r="TWM9" s="153"/>
      <c r="TWN9" s="197"/>
      <c r="TWO9" s="30"/>
      <c r="TWP9" s="368"/>
      <c r="TWQ9" s="30"/>
      <c r="TWR9" s="368"/>
      <c r="TWS9" s="30"/>
      <c r="TWT9" s="370"/>
      <c r="TWU9" s="30"/>
      <c r="TWV9" s="368"/>
      <c r="TWW9" s="476"/>
      <c r="TWX9" s="30"/>
      <c r="TWY9" s="368"/>
      <c r="TWZ9" s="476"/>
      <c r="TXA9" s="21"/>
      <c r="TXB9" s="21"/>
      <c r="TXC9" s="153"/>
      <c r="TXD9" s="197"/>
      <c r="TXE9" s="30"/>
      <c r="TXF9" s="368"/>
      <c r="TXG9" s="30"/>
      <c r="TXH9" s="368"/>
      <c r="TXI9" s="30"/>
      <c r="TXJ9" s="370"/>
      <c r="TXK9" s="30"/>
      <c r="TXL9" s="368"/>
      <c r="TXM9" s="476"/>
      <c r="TXN9" s="30"/>
      <c r="TXO9" s="368"/>
      <c r="TXP9" s="476"/>
      <c r="TXQ9" s="21"/>
      <c r="TXR9" s="21"/>
      <c r="TXS9" s="153"/>
      <c r="TXT9" s="197"/>
      <c r="TXU9" s="30"/>
      <c r="TXV9" s="368"/>
      <c r="TXW9" s="30"/>
      <c r="TXX9" s="368"/>
      <c r="TXY9" s="30"/>
      <c r="TXZ9" s="370"/>
      <c r="TYA9" s="30"/>
      <c r="TYB9" s="368"/>
      <c r="TYC9" s="476"/>
      <c r="TYD9" s="30"/>
      <c r="TYE9" s="368"/>
      <c r="TYF9" s="476"/>
      <c r="TYG9" s="21"/>
      <c r="TYH9" s="21"/>
      <c r="TYI9" s="153"/>
      <c r="TYJ9" s="197"/>
      <c r="TYK9" s="30"/>
      <c r="TYL9" s="368"/>
      <c r="TYM9" s="30"/>
      <c r="TYN9" s="368"/>
      <c r="TYO9" s="30"/>
      <c r="TYP9" s="370"/>
      <c r="TYQ9" s="30"/>
      <c r="TYR9" s="368"/>
      <c r="TYS9" s="476"/>
      <c r="TYT9" s="30"/>
      <c r="TYU9" s="368"/>
      <c r="TYV9" s="476"/>
      <c r="TYW9" s="21"/>
      <c r="TYX9" s="21"/>
      <c r="TYY9" s="153"/>
      <c r="TYZ9" s="197"/>
      <c r="TZA9" s="30"/>
      <c r="TZB9" s="368"/>
      <c r="TZC9" s="30"/>
      <c r="TZD9" s="368"/>
      <c r="TZE9" s="30"/>
      <c r="TZF9" s="370"/>
      <c r="TZG9" s="30"/>
      <c r="TZH9" s="368"/>
      <c r="TZI9" s="476"/>
      <c r="TZJ9" s="30"/>
      <c r="TZK9" s="368"/>
      <c r="TZL9" s="476"/>
      <c r="TZM9" s="21"/>
      <c r="TZN9" s="21"/>
      <c r="TZO9" s="153"/>
      <c r="TZP9" s="197"/>
      <c r="TZQ9" s="30"/>
      <c r="TZR9" s="368"/>
      <c r="TZS9" s="30"/>
      <c r="TZT9" s="368"/>
      <c r="TZU9" s="30"/>
      <c r="TZV9" s="370"/>
      <c r="TZW9" s="30"/>
      <c r="TZX9" s="368"/>
      <c r="TZY9" s="476"/>
      <c r="TZZ9" s="30"/>
      <c r="UAA9" s="368"/>
      <c r="UAB9" s="476"/>
      <c r="UAC9" s="21"/>
      <c r="UAD9" s="21"/>
      <c r="UAE9" s="153"/>
      <c r="UAF9" s="197"/>
      <c r="UAG9" s="30"/>
      <c r="UAH9" s="368"/>
      <c r="UAI9" s="30"/>
      <c r="UAJ9" s="368"/>
      <c r="UAK9" s="30"/>
      <c r="UAL9" s="370"/>
      <c r="UAM9" s="30"/>
      <c r="UAN9" s="368"/>
      <c r="UAO9" s="476"/>
      <c r="UAP9" s="30"/>
      <c r="UAQ9" s="368"/>
      <c r="UAR9" s="476"/>
      <c r="UAS9" s="21"/>
      <c r="UAT9" s="21"/>
      <c r="UAU9" s="153"/>
      <c r="UAV9" s="197"/>
      <c r="UAW9" s="30"/>
      <c r="UAX9" s="368"/>
      <c r="UAY9" s="30"/>
      <c r="UAZ9" s="368"/>
      <c r="UBA9" s="30"/>
      <c r="UBB9" s="370"/>
      <c r="UBC9" s="30"/>
      <c r="UBD9" s="368"/>
      <c r="UBE9" s="476"/>
      <c r="UBF9" s="30"/>
      <c r="UBG9" s="368"/>
      <c r="UBH9" s="476"/>
      <c r="UBI9" s="21"/>
      <c r="UBJ9" s="21"/>
      <c r="UBK9" s="153"/>
      <c r="UBL9" s="197"/>
      <c r="UBM9" s="30"/>
      <c r="UBN9" s="368"/>
      <c r="UBO9" s="30"/>
      <c r="UBP9" s="368"/>
      <c r="UBQ9" s="30"/>
      <c r="UBR9" s="370"/>
      <c r="UBS9" s="30"/>
      <c r="UBT9" s="368"/>
      <c r="UBU9" s="476"/>
      <c r="UBV9" s="30"/>
      <c r="UBW9" s="368"/>
      <c r="UBX9" s="476"/>
      <c r="UBY9" s="21"/>
      <c r="UBZ9" s="21"/>
      <c r="UCA9" s="153"/>
      <c r="UCB9" s="197"/>
      <c r="UCC9" s="30"/>
      <c r="UCD9" s="368"/>
      <c r="UCE9" s="30"/>
      <c r="UCF9" s="368"/>
      <c r="UCG9" s="30"/>
      <c r="UCH9" s="370"/>
      <c r="UCI9" s="30"/>
      <c r="UCJ9" s="368"/>
      <c r="UCK9" s="476"/>
      <c r="UCL9" s="30"/>
      <c r="UCM9" s="368"/>
      <c r="UCN9" s="476"/>
      <c r="UCO9" s="21"/>
      <c r="UCP9" s="21"/>
      <c r="UCQ9" s="153"/>
      <c r="UCR9" s="197"/>
      <c r="UCS9" s="30"/>
      <c r="UCT9" s="368"/>
      <c r="UCU9" s="30"/>
      <c r="UCV9" s="368"/>
      <c r="UCW9" s="30"/>
      <c r="UCX9" s="370"/>
      <c r="UCY9" s="30"/>
      <c r="UCZ9" s="368"/>
      <c r="UDA9" s="476"/>
      <c r="UDB9" s="30"/>
      <c r="UDC9" s="368"/>
      <c r="UDD9" s="476"/>
      <c r="UDE9" s="21"/>
      <c r="UDF9" s="21"/>
      <c r="UDG9" s="153"/>
      <c r="UDH9" s="197"/>
      <c r="UDI9" s="30"/>
      <c r="UDJ9" s="368"/>
      <c r="UDK9" s="30"/>
      <c r="UDL9" s="368"/>
      <c r="UDM9" s="30"/>
      <c r="UDN9" s="370"/>
      <c r="UDO9" s="30"/>
      <c r="UDP9" s="368"/>
      <c r="UDQ9" s="476"/>
      <c r="UDR9" s="30"/>
      <c r="UDS9" s="368"/>
      <c r="UDT9" s="476"/>
      <c r="UDU9" s="21"/>
      <c r="UDV9" s="21"/>
      <c r="UDW9" s="153"/>
      <c r="UDX9" s="197"/>
      <c r="UDY9" s="30"/>
      <c r="UDZ9" s="368"/>
      <c r="UEA9" s="30"/>
      <c r="UEB9" s="368"/>
      <c r="UEC9" s="30"/>
      <c r="UED9" s="370"/>
      <c r="UEE9" s="30"/>
      <c r="UEF9" s="368"/>
      <c r="UEG9" s="476"/>
      <c r="UEH9" s="30"/>
      <c r="UEI9" s="368"/>
      <c r="UEJ9" s="476"/>
      <c r="UEK9" s="21"/>
      <c r="UEL9" s="21"/>
      <c r="UEM9" s="153"/>
      <c r="UEN9" s="197"/>
      <c r="UEO9" s="30"/>
      <c r="UEP9" s="368"/>
      <c r="UEQ9" s="30"/>
      <c r="UER9" s="368"/>
      <c r="UES9" s="30"/>
      <c r="UET9" s="370"/>
      <c r="UEU9" s="30"/>
      <c r="UEV9" s="368"/>
      <c r="UEW9" s="476"/>
      <c r="UEX9" s="30"/>
      <c r="UEY9" s="368"/>
      <c r="UEZ9" s="476"/>
      <c r="UFA9" s="21"/>
      <c r="UFB9" s="21"/>
      <c r="UFC9" s="153"/>
      <c r="UFD9" s="197"/>
      <c r="UFE9" s="30"/>
      <c r="UFF9" s="368"/>
      <c r="UFG9" s="30"/>
      <c r="UFH9" s="368"/>
      <c r="UFI9" s="30"/>
      <c r="UFJ9" s="370"/>
      <c r="UFK9" s="30"/>
      <c r="UFL9" s="368"/>
      <c r="UFM9" s="476"/>
      <c r="UFN9" s="30"/>
      <c r="UFO9" s="368"/>
      <c r="UFP9" s="476"/>
      <c r="UFQ9" s="21"/>
      <c r="UFR9" s="21"/>
      <c r="UFS9" s="153"/>
      <c r="UFT9" s="197"/>
      <c r="UFU9" s="30"/>
      <c r="UFV9" s="368"/>
      <c r="UFW9" s="30"/>
      <c r="UFX9" s="368"/>
      <c r="UFY9" s="30"/>
      <c r="UFZ9" s="370"/>
      <c r="UGA9" s="30"/>
      <c r="UGB9" s="368"/>
      <c r="UGC9" s="476"/>
      <c r="UGD9" s="30"/>
      <c r="UGE9" s="368"/>
      <c r="UGF9" s="476"/>
      <c r="UGG9" s="21"/>
      <c r="UGH9" s="21"/>
      <c r="UGI9" s="153"/>
      <c r="UGJ9" s="197"/>
      <c r="UGK9" s="30"/>
      <c r="UGL9" s="368"/>
      <c r="UGM9" s="30"/>
      <c r="UGN9" s="368"/>
      <c r="UGO9" s="30"/>
      <c r="UGP9" s="370"/>
      <c r="UGQ9" s="30"/>
      <c r="UGR9" s="368"/>
      <c r="UGS9" s="476"/>
      <c r="UGT9" s="30"/>
      <c r="UGU9" s="368"/>
      <c r="UGV9" s="476"/>
      <c r="UGW9" s="21"/>
      <c r="UGX9" s="21"/>
      <c r="UGY9" s="153"/>
      <c r="UGZ9" s="197"/>
      <c r="UHA9" s="30"/>
      <c r="UHB9" s="368"/>
      <c r="UHC9" s="30"/>
      <c r="UHD9" s="368"/>
      <c r="UHE9" s="30"/>
      <c r="UHF9" s="370"/>
      <c r="UHG9" s="30"/>
      <c r="UHH9" s="368"/>
      <c r="UHI9" s="476"/>
      <c r="UHJ9" s="30"/>
      <c r="UHK9" s="368"/>
      <c r="UHL9" s="476"/>
      <c r="UHM9" s="21"/>
      <c r="UHN9" s="21"/>
      <c r="UHO9" s="153"/>
      <c r="UHP9" s="197"/>
      <c r="UHQ9" s="30"/>
      <c r="UHR9" s="368"/>
      <c r="UHS9" s="30"/>
      <c r="UHT9" s="368"/>
      <c r="UHU9" s="30"/>
      <c r="UHV9" s="370"/>
      <c r="UHW9" s="30"/>
      <c r="UHX9" s="368"/>
      <c r="UHY9" s="476"/>
      <c r="UHZ9" s="30"/>
      <c r="UIA9" s="368"/>
      <c r="UIB9" s="476"/>
      <c r="UIC9" s="21"/>
      <c r="UID9" s="21"/>
      <c r="UIE9" s="153"/>
      <c r="UIF9" s="197"/>
      <c r="UIG9" s="30"/>
      <c r="UIH9" s="368"/>
      <c r="UII9" s="30"/>
      <c r="UIJ9" s="368"/>
      <c r="UIK9" s="30"/>
      <c r="UIL9" s="370"/>
      <c r="UIM9" s="30"/>
      <c r="UIN9" s="368"/>
      <c r="UIO9" s="476"/>
      <c r="UIP9" s="30"/>
      <c r="UIQ9" s="368"/>
      <c r="UIR9" s="476"/>
      <c r="UIS9" s="21"/>
      <c r="UIT9" s="21"/>
      <c r="UIU9" s="153"/>
      <c r="UIV9" s="197"/>
      <c r="UIW9" s="30"/>
      <c r="UIX9" s="368"/>
      <c r="UIY9" s="30"/>
      <c r="UIZ9" s="368"/>
      <c r="UJA9" s="30"/>
      <c r="UJB9" s="370"/>
      <c r="UJC9" s="30"/>
      <c r="UJD9" s="368"/>
      <c r="UJE9" s="476"/>
      <c r="UJF9" s="30"/>
      <c r="UJG9" s="368"/>
      <c r="UJH9" s="476"/>
      <c r="UJI9" s="21"/>
      <c r="UJJ9" s="21"/>
      <c r="UJK9" s="153"/>
      <c r="UJL9" s="197"/>
      <c r="UJM9" s="30"/>
      <c r="UJN9" s="368"/>
      <c r="UJO9" s="30"/>
      <c r="UJP9" s="368"/>
      <c r="UJQ9" s="30"/>
      <c r="UJR9" s="370"/>
      <c r="UJS9" s="30"/>
      <c r="UJT9" s="368"/>
      <c r="UJU9" s="476"/>
      <c r="UJV9" s="30"/>
      <c r="UJW9" s="368"/>
      <c r="UJX9" s="476"/>
      <c r="UJY9" s="21"/>
      <c r="UJZ9" s="21"/>
      <c r="UKA9" s="153"/>
      <c r="UKB9" s="197"/>
      <c r="UKC9" s="30"/>
      <c r="UKD9" s="368"/>
      <c r="UKE9" s="30"/>
      <c r="UKF9" s="368"/>
      <c r="UKG9" s="30"/>
      <c r="UKH9" s="370"/>
      <c r="UKI9" s="30"/>
      <c r="UKJ9" s="368"/>
      <c r="UKK9" s="476"/>
      <c r="UKL9" s="30"/>
      <c r="UKM9" s="368"/>
      <c r="UKN9" s="476"/>
      <c r="UKO9" s="21"/>
      <c r="UKP9" s="21"/>
      <c r="UKQ9" s="153"/>
      <c r="UKR9" s="197"/>
      <c r="UKS9" s="30"/>
      <c r="UKT9" s="368"/>
      <c r="UKU9" s="30"/>
      <c r="UKV9" s="368"/>
      <c r="UKW9" s="30"/>
      <c r="UKX9" s="370"/>
      <c r="UKY9" s="30"/>
      <c r="UKZ9" s="368"/>
      <c r="ULA9" s="476"/>
      <c r="ULB9" s="30"/>
      <c r="ULC9" s="368"/>
      <c r="ULD9" s="476"/>
      <c r="ULE9" s="21"/>
      <c r="ULF9" s="21"/>
      <c r="ULG9" s="153"/>
      <c r="ULH9" s="197"/>
      <c r="ULI9" s="30"/>
      <c r="ULJ9" s="368"/>
      <c r="ULK9" s="30"/>
      <c r="ULL9" s="368"/>
      <c r="ULM9" s="30"/>
      <c r="ULN9" s="370"/>
      <c r="ULO9" s="30"/>
      <c r="ULP9" s="368"/>
      <c r="ULQ9" s="476"/>
      <c r="ULR9" s="30"/>
      <c r="ULS9" s="368"/>
      <c r="ULT9" s="476"/>
      <c r="ULU9" s="21"/>
      <c r="ULV9" s="21"/>
      <c r="ULW9" s="153"/>
      <c r="ULX9" s="197"/>
      <c r="ULY9" s="30"/>
      <c r="ULZ9" s="368"/>
      <c r="UMA9" s="30"/>
      <c r="UMB9" s="368"/>
      <c r="UMC9" s="30"/>
      <c r="UMD9" s="370"/>
      <c r="UME9" s="30"/>
      <c r="UMF9" s="368"/>
      <c r="UMG9" s="476"/>
      <c r="UMH9" s="30"/>
      <c r="UMI9" s="368"/>
      <c r="UMJ9" s="476"/>
      <c r="UMK9" s="21"/>
      <c r="UML9" s="21"/>
      <c r="UMM9" s="153"/>
      <c r="UMN9" s="197"/>
      <c r="UMO9" s="30"/>
      <c r="UMP9" s="368"/>
      <c r="UMQ9" s="30"/>
      <c r="UMR9" s="368"/>
      <c r="UMS9" s="30"/>
      <c r="UMT9" s="370"/>
      <c r="UMU9" s="30"/>
      <c r="UMV9" s="368"/>
      <c r="UMW9" s="476"/>
      <c r="UMX9" s="30"/>
      <c r="UMY9" s="368"/>
      <c r="UMZ9" s="476"/>
      <c r="UNA9" s="21"/>
      <c r="UNB9" s="21"/>
      <c r="UNC9" s="153"/>
      <c r="UND9" s="197"/>
      <c r="UNE9" s="30"/>
      <c r="UNF9" s="368"/>
      <c r="UNG9" s="30"/>
      <c r="UNH9" s="368"/>
      <c r="UNI9" s="30"/>
      <c r="UNJ9" s="370"/>
      <c r="UNK9" s="30"/>
      <c r="UNL9" s="368"/>
      <c r="UNM9" s="476"/>
      <c r="UNN9" s="30"/>
      <c r="UNO9" s="368"/>
      <c r="UNP9" s="476"/>
      <c r="UNQ9" s="21"/>
      <c r="UNR9" s="21"/>
      <c r="UNS9" s="153"/>
      <c r="UNT9" s="197"/>
      <c r="UNU9" s="30"/>
      <c r="UNV9" s="368"/>
      <c r="UNW9" s="30"/>
      <c r="UNX9" s="368"/>
      <c r="UNY9" s="30"/>
      <c r="UNZ9" s="370"/>
      <c r="UOA9" s="30"/>
      <c r="UOB9" s="368"/>
      <c r="UOC9" s="476"/>
      <c r="UOD9" s="30"/>
      <c r="UOE9" s="368"/>
      <c r="UOF9" s="476"/>
      <c r="UOG9" s="21"/>
      <c r="UOH9" s="21"/>
      <c r="UOI9" s="153"/>
      <c r="UOJ9" s="197"/>
      <c r="UOK9" s="30"/>
      <c r="UOL9" s="368"/>
      <c r="UOM9" s="30"/>
      <c r="UON9" s="368"/>
      <c r="UOO9" s="30"/>
      <c r="UOP9" s="370"/>
      <c r="UOQ9" s="30"/>
      <c r="UOR9" s="368"/>
      <c r="UOS9" s="476"/>
      <c r="UOT9" s="30"/>
      <c r="UOU9" s="368"/>
      <c r="UOV9" s="476"/>
      <c r="UOW9" s="21"/>
      <c r="UOX9" s="21"/>
      <c r="UOY9" s="153"/>
      <c r="UOZ9" s="197"/>
      <c r="UPA9" s="30"/>
      <c r="UPB9" s="368"/>
      <c r="UPC9" s="30"/>
      <c r="UPD9" s="368"/>
      <c r="UPE9" s="30"/>
      <c r="UPF9" s="370"/>
      <c r="UPG9" s="30"/>
      <c r="UPH9" s="368"/>
      <c r="UPI9" s="476"/>
      <c r="UPJ9" s="30"/>
      <c r="UPK9" s="368"/>
      <c r="UPL9" s="476"/>
      <c r="UPM9" s="21"/>
      <c r="UPN9" s="21"/>
      <c r="UPO9" s="153"/>
      <c r="UPP9" s="197"/>
      <c r="UPQ9" s="30"/>
      <c r="UPR9" s="368"/>
      <c r="UPS9" s="30"/>
      <c r="UPT9" s="368"/>
      <c r="UPU9" s="30"/>
      <c r="UPV9" s="370"/>
      <c r="UPW9" s="30"/>
      <c r="UPX9" s="368"/>
      <c r="UPY9" s="476"/>
      <c r="UPZ9" s="30"/>
      <c r="UQA9" s="368"/>
      <c r="UQB9" s="476"/>
      <c r="UQC9" s="21"/>
      <c r="UQD9" s="21"/>
      <c r="UQE9" s="153"/>
      <c r="UQF9" s="197"/>
      <c r="UQG9" s="30"/>
      <c r="UQH9" s="368"/>
      <c r="UQI9" s="30"/>
      <c r="UQJ9" s="368"/>
      <c r="UQK9" s="30"/>
      <c r="UQL9" s="370"/>
      <c r="UQM9" s="30"/>
      <c r="UQN9" s="368"/>
      <c r="UQO9" s="476"/>
      <c r="UQP9" s="30"/>
      <c r="UQQ9" s="368"/>
      <c r="UQR9" s="476"/>
      <c r="UQS9" s="21"/>
      <c r="UQT9" s="21"/>
      <c r="UQU9" s="153"/>
      <c r="UQV9" s="197"/>
      <c r="UQW9" s="30"/>
      <c r="UQX9" s="368"/>
      <c r="UQY9" s="30"/>
      <c r="UQZ9" s="368"/>
      <c r="URA9" s="30"/>
      <c r="URB9" s="370"/>
      <c r="URC9" s="30"/>
      <c r="URD9" s="368"/>
      <c r="URE9" s="476"/>
      <c r="URF9" s="30"/>
      <c r="URG9" s="368"/>
      <c r="URH9" s="476"/>
      <c r="URI9" s="21"/>
      <c r="URJ9" s="21"/>
      <c r="URK9" s="153"/>
      <c r="URL9" s="197"/>
      <c r="URM9" s="30"/>
      <c r="URN9" s="368"/>
      <c r="URO9" s="30"/>
      <c r="URP9" s="368"/>
      <c r="URQ9" s="30"/>
      <c r="URR9" s="370"/>
      <c r="URS9" s="30"/>
      <c r="URT9" s="368"/>
      <c r="URU9" s="476"/>
      <c r="URV9" s="30"/>
      <c r="URW9" s="368"/>
      <c r="URX9" s="476"/>
      <c r="URY9" s="21"/>
      <c r="URZ9" s="21"/>
      <c r="USA9" s="153"/>
      <c r="USB9" s="197"/>
      <c r="USC9" s="30"/>
      <c r="USD9" s="368"/>
      <c r="USE9" s="30"/>
      <c r="USF9" s="368"/>
      <c r="USG9" s="30"/>
      <c r="USH9" s="370"/>
      <c r="USI9" s="30"/>
      <c r="USJ9" s="368"/>
      <c r="USK9" s="476"/>
      <c r="USL9" s="30"/>
      <c r="USM9" s="368"/>
      <c r="USN9" s="476"/>
      <c r="USO9" s="21"/>
      <c r="USP9" s="21"/>
      <c r="USQ9" s="153"/>
      <c r="USR9" s="197"/>
      <c r="USS9" s="30"/>
      <c r="UST9" s="368"/>
      <c r="USU9" s="30"/>
      <c r="USV9" s="368"/>
      <c r="USW9" s="30"/>
      <c r="USX9" s="370"/>
      <c r="USY9" s="30"/>
      <c r="USZ9" s="368"/>
      <c r="UTA9" s="476"/>
      <c r="UTB9" s="30"/>
      <c r="UTC9" s="368"/>
      <c r="UTD9" s="476"/>
      <c r="UTE9" s="21"/>
      <c r="UTF9" s="21"/>
      <c r="UTG9" s="153"/>
      <c r="UTH9" s="197"/>
      <c r="UTI9" s="30"/>
      <c r="UTJ9" s="368"/>
      <c r="UTK9" s="30"/>
      <c r="UTL9" s="368"/>
      <c r="UTM9" s="30"/>
      <c r="UTN9" s="370"/>
      <c r="UTO9" s="30"/>
      <c r="UTP9" s="368"/>
      <c r="UTQ9" s="476"/>
      <c r="UTR9" s="30"/>
      <c r="UTS9" s="368"/>
      <c r="UTT9" s="476"/>
      <c r="UTU9" s="21"/>
      <c r="UTV9" s="21"/>
      <c r="UTW9" s="153"/>
      <c r="UTX9" s="197"/>
      <c r="UTY9" s="30"/>
      <c r="UTZ9" s="368"/>
      <c r="UUA9" s="30"/>
      <c r="UUB9" s="368"/>
      <c r="UUC9" s="30"/>
      <c r="UUD9" s="370"/>
      <c r="UUE9" s="30"/>
      <c r="UUF9" s="368"/>
      <c r="UUG9" s="476"/>
      <c r="UUH9" s="30"/>
      <c r="UUI9" s="368"/>
      <c r="UUJ9" s="476"/>
      <c r="UUK9" s="21"/>
      <c r="UUL9" s="21"/>
      <c r="UUM9" s="153"/>
      <c r="UUN9" s="197"/>
      <c r="UUO9" s="30"/>
      <c r="UUP9" s="368"/>
      <c r="UUQ9" s="30"/>
      <c r="UUR9" s="368"/>
      <c r="UUS9" s="30"/>
      <c r="UUT9" s="370"/>
      <c r="UUU9" s="30"/>
      <c r="UUV9" s="368"/>
      <c r="UUW9" s="476"/>
      <c r="UUX9" s="30"/>
      <c r="UUY9" s="368"/>
      <c r="UUZ9" s="476"/>
      <c r="UVA9" s="21"/>
      <c r="UVB9" s="21"/>
      <c r="UVC9" s="153"/>
      <c r="UVD9" s="197"/>
      <c r="UVE9" s="30"/>
      <c r="UVF9" s="368"/>
      <c r="UVG9" s="30"/>
      <c r="UVH9" s="368"/>
      <c r="UVI9" s="30"/>
      <c r="UVJ9" s="370"/>
      <c r="UVK9" s="30"/>
      <c r="UVL9" s="368"/>
      <c r="UVM9" s="476"/>
      <c r="UVN9" s="30"/>
      <c r="UVO9" s="368"/>
      <c r="UVP9" s="476"/>
      <c r="UVQ9" s="21"/>
      <c r="UVR9" s="21"/>
      <c r="UVS9" s="153"/>
      <c r="UVT9" s="197"/>
      <c r="UVU9" s="30"/>
      <c r="UVV9" s="368"/>
      <c r="UVW9" s="30"/>
      <c r="UVX9" s="368"/>
      <c r="UVY9" s="30"/>
      <c r="UVZ9" s="370"/>
      <c r="UWA9" s="30"/>
      <c r="UWB9" s="368"/>
      <c r="UWC9" s="476"/>
      <c r="UWD9" s="30"/>
      <c r="UWE9" s="368"/>
      <c r="UWF9" s="476"/>
      <c r="UWG9" s="21"/>
      <c r="UWH9" s="21"/>
      <c r="UWI9" s="153"/>
      <c r="UWJ9" s="197"/>
      <c r="UWK9" s="30"/>
      <c r="UWL9" s="368"/>
      <c r="UWM9" s="30"/>
      <c r="UWN9" s="368"/>
      <c r="UWO9" s="30"/>
      <c r="UWP9" s="370"/>
      <c r="UWQ9" s="30"/>
      <c r="UWR9" s="368"/>
      <c r="UWS9" s="476"/>
      <c r="UWT9" s="30"/>
      <c r="UWU9" s="368"/>
      <c r="UWV9" s="476"/>
      <c r="UWW9" s="21"/>
      <c r="UWX9" s="21"/>
      <c r="UWY9" s="153"/>
      <c r="UWZ9" s="197"/>
      <c r="UXA9" s="30"/>
      <c r="UXB9" s="368"/>
      <c r="UXC9" s="30"/>
      <c r="UXD9" s="368"/>
      <c r="UXE9" s="30"/>
      <c r="UXF9" s="370"/>
      <c r="UXG9" s="30"/>
      <c r="UXH9" s="368"/>
      <c r="UXI9" s="476"/>
      <c r="UXJ9" s="30"/>
      <c r="UXK9" s="368"/>
      <c r="UXL9" s="476"/>
      <c r="UXM9" s="21"/>
      <c r="UXN9" s="21"/>
      <c r="UXO9" s="153"/>
      <c r="UXP9" s="197"/>
      <c r="UXQ9" s="30"/>
      <c r="UXR9" s="368"/>
      <c r="UXS9" s="30"/>
      <c r="UXT9" s="368"/>
      <c r="UXU9" s="30"/>
      <c r="UXV9" s="370"/>
      <c r="UXW9" s="30"/>
      <c r="UXX9" s="368"/>
      <c r="UXY9" s="476"/>
      <c r="UXZ9" s="30"/>
      <c r="UYA9" s="368"/>
      <c r="UYB9" s="476"/>
      <c r="UYC9" s="21"/>
      <c r="UYD9" s="21"/>
      <c r="UYE9" s="153"/>
      <c r="UYF9" s="197"/>
      <c r="UYG9" s="30"/>
      <c r="UYH9" s="368"/>
      <c r="UYI9" s="30"/>
      <c r="UYJ9" s="368"/>
      <c r="UYK9" s="30"/>
      <c r="UYL9" s="370"/>
      <c r="UYM9" s="30"/>
      <c r="UYN9" s="368"/>
      <c r="UYO9" s="476"/>
      <c r="UYP9" s="30"/>
      <c r="UYQ9" s="368"/>
      <c r="UYR9" s="476"/>
      <c r="UYS9" s="21"/>
      <c r="UYT9" s="21"/>
      <c r="UYU9" s="153"/>
      <c r="UYV9" s="197"/>
      <c r="UYW9" s="30"/>
      <c r="UYX9" s="368"/>
      <c r="UYY9" s="30"/>
      <c r="UYZ9" s="368"/>
      <c r="UZA9" s="30"/>
      <c r="UZB9" s="370"/>
      <c r="UZC9" s="30"/>
      <c r="UZD9" s="368"/>
      <c r="UZE9" s="476"/>
      <c r="UZF9" s="30"/>
      <c r="UZG9" s="368"/>
      <c r="UZH9" s="476"/>
      <c r="UZI9" s="21"/>
      <c r="UZJ9" s="21"/>
      <c r="UZK9" s="153"/>
      <c r="UZL9" s="197"/>
      <c r="UZM9" s="30"/>
      <c r="UZN9" s="368"/>
      <c r="UZO9" s="30"/>
      <c r="UZP9" s="368"/>
      <c r="UZQ9" s="30"/>
      <c r="UZR9" s="370"/>
      <c r="UZS9" s="30"/>
      <c r="UZT9" s="368"/>
      <c r="UZU9" s="476"/>
      <c r="UZV9" s="30"/>
      <c r="UZW9" s="368"/>
      <c r="UZX9" s="476"/>
      <c r="UZY9" s="21"/>
      <c r="UZZ9" s="21"/>
      <c r="VAA9" s="153"/>
      <c r="VAB9" s="197"/>
      <c r="VAC9" s="30"/>
      <c r="VAD9" s="368"/>
      <c r="VAE9" s="30"/>
      <c r="VAF9" s="368"/>
      <c r="VAG9" s="30"/>
      <c r="VAH9" s="370"/>
      <c r="VAI9" s="30"/>
      <c r="VAJ9" s="368"/>
      <c r="VAK9" s="476"/>
      <c r="VAL9" s="30"/>
      <c r="VAM9" s="368"/>
      <c r="VAN9" s="476"/>
      <c r="VAO9" s="21"/>
      <c r="VAP9" s="21"/>
      <c r="VAQ9" s="153"/>
      <c r="VAR9" s="197"/>
      <c r="VAS9" s="30"/>
      <c r="VAT9" s="368"/>
      <c r="VAU9" s="30"/>
      <c r="VAV9" s="368"/>
      <c r="VAW9" s="30"/>
      <c r="VAX9" s="370"/>
      <c r="VAY9" s="30"/>
      <c r="VAZ9" s="368"/>
      <c r="VBA9" s="476"/>
      <c r="VBB9" s="30"/>
      <c r="VBC9" s="368"/>
      <c r="VBD9" s="476"/>
      <c r="VBE9" s="21"/>
      <c r="VBF9" s="21"/>
      <c r="VBG9" s="153"/>
      <c r="VBH9" s="197"/>
      <c r="VBI9" s="30"/>
      <c r="VBJ9" s="368"/>
      <c r="VBK9" s="30"/>
      <c r="VBL9" s="368"/>
      <c r="VBM9" s="30"/>
      <c r="VBN9" s="370"/>
      <c r="VBO9" s="30"/>
      <c r="VBP9" s="368"/>
      <c r="VBQ9" s="476"/>
      <c r="VBR9" s="30"/>
      <c r="VBS9" s="368"/>
      <c r="VBT9" s="476"/>
      <c r="VBU9" s="21"/>
      <c r="VBV9" s="21"/>
      <c r="VBW9" s="153"/>
      <c r="VBX9" s="197"/>
      <c r="VBY9" s="30"/>
      <c r="VBZ9" s="368"/>
      <c r="VCA9" s="30"/>
      <c r="VCB9" s="368"/>
      <c r="VCC9" s="30"/>
      <c r="VCD9" s="370"/>
      <c r="VCE9" s="30"/>
      <c r="VCF9" s="368"/>
      <c r="VCG9" s="476"/>
      <c r="VCH9" s="30"/>
      <c r="VCI9" s="368"/>
      <c r="VCJ9" s="476"/>
      <c r="VCK9" s="21"/>
      <c r="VCL9" s="21"/>
      <c r="VCM9" s="153"/>
      <c r="VCN9" s="197"/>
      <c r="VCO9" s="30"/>
      <c r="VCP9" s="368"/>
      <c r="VCQ9" s="30"/>
      <c r="VCR9" s="368"/>
      <c r="VCS9" s="30"/>
      <c r="VCT9" s="370"/>
      <c r="VCU9" s="30"/>
      <c r="VCV9" s="368"/>
      <c r="VCW9" s="476"/>
      <c r="VCX9" s="30"/>
      <c r="VCY9" s="368"/>
      <c r="VCZ9" s="476"/>
      <c r="VDA9" s="21"/>
      <c r="VDB9" s="21"/>
      <c r="VDC9" s="153"/>
      <c r="VDD9" s="197"/>
      <c r="VDE9" s="30"/>
      <c r="VDF9" s="368"/>
      <c r="VDG9" s="30"/>
      <c r="VDH9" s="368"/>
      <c r="VDI9" s="30"/>
      <c r="VDJ9" s="370"/>
      <c r="VDK9" s="30"/>
      <c r="VDL9" s="368"/>
      <c r="VDM9" s="476"/>
      <c r="VDN9" s="30"/>
      <c r="VDO9" s="368"/>
      <c r="VDP9" s="476"/>
      <c r="VDQ9" s="21"/>
      <c r="VDR9" s="21"/>
      <c r="VDS9" s="153"/>
      <c r="VDT9" s="197"/>
      <c r="VDU9" s="30"/>
      <c r="VDV9" s="368"/>
      <c r="VDW9" s="30"/>
      <c r="VDX9" s="368"/>
      <c r="VDY9" s="30"/>
      <c r="VDZ9" s="370"/>
      <c r="VEA9" s="30"/>
      <c r="VEB9" s="368"/>
      <c r="VEC9" s="476"/>
      <c r="VED9" s="30"/>
      <c r="VEE9" s="368"/>
      <c r="VEF9" s="476"/>
      <c r="VEG9" s="21"/>
      <c r="VEH9" s="21"/>
      <c r="VEI9" s="153"/>
      <c r="VEJ9" s="197"/>
      <c r="VEK9" s="30"/>
      <c r="VEL9" s="368"/>
      <c r="VEM9" s="30"/>
      <c r="VEN9" s="368"/>
      <c r="VEO9" s="30"/>
      <c r="VEP9" s="370"/>
      <c r="VEQ9" s="30"/>
      <c r="VER9" s="368"/>
      <c r="VES9" s="476"/>
      <c r="VET9" s="30"/>
      <c r="VEU9" s="368"/>
      <c r="VEV9" s="476"/>
      <c r="VEW9" s="21"/>
      <c r="VEX9" s="21"/>
      <c r="VEY9" s="153"/>
      <c r="VEZ9" s="197"/>
      <c r="VFA9" s="30"/>
      <c r="VFB9" s="368"/>
      <c r="VFC9" s="30"/>
      <c r="VFD9" s="368"/>
      <c r="VFE9" s="30"/>
      <c r="VFF9" s="370"/>
      <c r="VFG9" s="30"/>
      <c r="VFH9" s="368"/>
      <c r="VFI9" s="476"/>
      <c r="VFJ9" s="30"/>
      <c r="VFK9" s="368"/>
      <c r="VFL9" s="476"/>
      <c r="VFM9" s="21"/>
      <c r="VFN9" s="21"/>
      <c r="VFO9" s="153"/>
      <c r="VFP9" s="197"/>
      <c r="VFQ9" s="30"/>
      <c r="VFR9" s="368"/>
      <c r="VFS9" s="30"/>
      <c r="VFT9" s="368"/>
      <c r="VFU9" s="30"/>
      <c r="VFV9" s="370"/>
      <c r="VFW9" s="30"/>
      <c r="VFX9" s="368"/>
      <c r="VFY9" s="476"/>
      <c r="VFZ9" s="30"/>
      <c r="VGA9" s="368"/>
      <c r="VGB9" s="476"/>
      <c r="VGC9" s="21"/>
      <c r="VGD9" s="21"/>
      <c r="VGE9" s="153"/>
      <c r="VGF9" s="197"/>
      <c r="VGG9" s="30"/>
      <c r="VGH9" s="368"/>
      <c r="VGI9" s="30"/>
      <c r="VGJ9" s="368"/>
      <c r="VGK9" s="30"/>
      <c r="VGL9" s="370"/>
      <c r="VGM9" s="30"/>
      <c r="VGN9" s="368"/>
      <c r="VGO9" s="476"/>
      <c r="VGP9" s="30"/>
      <c r="VGQ9" s="368"/>
      <c r="VGR9" s="476"/>
      <c r="VGS9" s="21"/>
      <c r="VGT9" s="21"/>
      <c r="VGU9" s="153"/>
      <c r="VGV9" s="197"/>
      <c r="VGW9" s="30"/>
      <c r="VGX9" s="368"/>
      <c r="VGY9" s="30"/>
      <c r="VGZ9" s="368"/>
      <c r="VHA9" s="30"/>
      <c r="VHB9" s="370"/>
      <c r="VHC9" s="30"/>
      <c r="VHD9" s="368"/>
      <c r="VHE9" s="476"/>
      <c r="VHF9" s="30"/>
      <c r="VHG9" s="368"/>
      <c r="VHH9" s="476"/>
      <c r="VHI9" s="21"/>
      <c r="VHJ9" s="21"/>
      <c r="VHK9" s="153"/>
      <c r="VHL9" s="197"/>
      <c r="VHM9" s="30"/>
      <c r="VHN9" s="368"/>
      <c r="VHO9" s="30"/>
      <c r="VHP9" s="368"/>
      <c r="VHQ9" s="30"/>
      <c r="VHR9" s="370"/>
      <c r="VHS9" s="30"/>
      <c r="VHT9" s="368"/>
      <c r="VHU9" s="476"/>
      <c r="VHV9" s="30"/>
      <c r="VHW9" s="368"/>
      <c r="VHX9" s="476"/>
      <c r="VHY9" s="21"/>
      <c r="VHZ9" s="21"/>
      <c r="VIA9" s="153"/>
      <c r="VIB9" s="197"/>
      <c r="VIC9" s="30"/>
      <c r="VID9" s="368"/>
      <c r="VIE9" s="30"/>
      <c r="VIF9" s="368"/>
      <c r="VIG9" s="30"/>
      <c r="VIH9" s="370"/>
      <c r="VII9" s="30"/>
      <c r="VIJ9" s="368"/>
      <c r="VIK9" s="476"/>
      <c r="VIL9" s="30"/>
      <c r="VIM9" s="368"/>
      <c r="VIN9" s="476"/>
      <c r="VIO9" s="21"/>
      <c r="VIP9" s="21"/>
      <c r="VIQ9" s="153"/>
      <c r="VIR9" s="197"/>
      <c r="VIS9" s="30"/>
      <c r="VIT9" s="368"/>
      <c r="VIU9" s="30"/>
      <c r="VIV9" s="368"/>
      <c r="VIW9" s="30"/>
      <c r="VIX9" s="370"/>
      <c r="VIY9" s="30"/>
      <c r="VIZ9" s="368"/>
      <c r="VJA9" s="476"/>
      <c r="VJB9" s="30"/>
      <c r="VJC9" s="368"/>
      <c r="VJD9" s="476"/>
      <c r="VJE9" s="21"/>
      <c r="VJF9" s="21"/>
      <c r="VJG9" s="153"/>
      <c r="VJH9" s="197"/>
      <c r="VJI9" s="30"/>
      <c r="VJJ9" s="368"/>
      <c r="VJK9" s="30"/>
      <c r="VJL9" s="368"/>
      <c r="VJM9" s="30"/>
      <c r="VJN9" s="370"/>
      <c r="VJO9" s="30"/>
      <c r="VJP9" s="368"/>
      <c r="VJQ9" s="476"/>
      <c r="VJR9" s="30"/>
      <c r="VJS9" s="368"/>
      <c r="VJT9" s="476"/>
      <c r="VJU9" s="21"/>
      <c r="VJV9" s="21"/>
      <c r="VJW9" s="153"/>
      <c r="VJX9" s="197"/>
      <c r="VJY9" s="30"/>
      <c r="VJZ9" s="368"/>
      <c r="VKA9" s="30"/>
      <c r="VKB9" s="368"/>
      <c r="VKC9" s="30"/>
      <c r="VKD9" s="370"/>
      <c r="VKE9" s="30"/>
      <c r="VKF9" s="368"/>
      <c r="VKG9" s="476"/>
      <c r="VKH9" s="30"/>
      <c r="VKI9" s="368"/>
      <c r="VKJ9" s="476"/>
      <c r="VKK9" s="21"/>
      <c r="VKL9" s="21"/>
      <c r="VKM9" s="153"/>
      <c r="VKN9" s="197"/>
      <c r="VKO9" s="30"/>
      <c r="VKP9" s="368"/>
      <c r="VKQ9" s="30"/>
      <c r="VKR9" s="368"/>
      <c r="VKS9" s="30"/>
      <c r="VKT9" s="370"/>
      <c r="VKU9" s="30"/>
      <c r="VKV9" s="368"/>
      <c r="VKW9" s="476"/>
      <c r="VKX9" s="30"/>
      <c r="VKY9" s="368"/>
      <c r="VKZ9" s="476"/>
      <c r="VLA9" s="21"/>
      <c r="VLB9" s="21"/>
      <c r="VLC9" s="153"/>
      <c r="VLD9" s="197"/>
      <c r="VLE9" s="30"/>
      <c r="VLF9" s="368"/>
      <c r="VLG9" s="30"/>
      <c r="VLH9" s="368"/>
      <c r="VLI9" s="30"/>
      <c r="VLJ9" s="370"/>
      <c r="VLK9" s="30"/>
      <c r="VLL9" s="368"/>
      <c r="VLM9" s="476"/>
      <c r="VLN9" s="30"/>
      <c r="VLO9" s="368"/>
      <c r="VLP9" s="476"/>
      <c r="VLQ9" s="21"/>
      <c r="VLR9" s="21"/>
      <c r="VLS9" s="153"/>
      <c r="VLT9" s="197"/>
      <c r="VLU9" s="30"/>
      <c r="VLV9" s="368"/>
      <c r="VLW9" s="30"/>
      <c r="VLX9" s="368"/>
      <c r="VLY9" s="30"/>
      <c r="VLZ9" s="370"/>
      <c r="VMA9" s="30"/>
      <c r="VMB9" s="368"/>
      <c r="VMC9" s="476"/>
      <c r="VMD9" s="30"/>
      <c r="VME9" s="368"/>
      <c r="VMF9" s="476"/>
      <c r="VMG9" s="21"/>
      <c r="VMH9" s="21"/>
      <c r="VMI9" s="153"/>
      <c r="VMJ9" s="197"/>
      <c r="VMK9" s="30"/>
      <c r="VML9" s="368"/>
      <c r="VMM9" s="30"/>
      <c r="VMN9" s="368"/>
      <c r="VMO9" s="30"/>
      <c r="VMP9" s="370"/>
      <c r="VMQ9" s="30"/>
      <c r="VMR9" s="368"/>
      <c r="VMS9" s="476"/>
      <c r="VMT9" s="30"/>
      <c r="VMU9" s="368"/>
      <c r="VMV9" s="476"/>
      <c r="VMW9" s="21"/>
      <c r="VMX9" s="21"/>
      <c r="VMY9" s="153"/>
      <c r="VMZ9" s="197"/>
      <c r="VNA9" s="30"/>
      <c r="VNB9" s="368"/>
      <c r="VNC9" s="30"/>
      <c r="VND9" s="368"/>
      <c r="VNE9" s="30"/>
      <c r="VNF9" s="370"/>
      <c r="VNG9" s="30"/>
      <c r="VNH9" s="368"/>
      <c r="VNI9" s="476"/>
      <c r="VNJ9" s="30"/>
      <c r="VNK9" s="368"/>
      <c r="VNL9" s="476"/>
      <c r="VNM9" s="21"/>
      <c r="VNN9" s="21"/>
      <c r="VNO9" s="153"/>
      <c r="VNP9" s="197"/>
      <c r="VNQ9" s="30"/>
      <c r="VNR9" s="368"/>
      <c r="VNS9" s="30"/>
      <c r="VNT9" s="368"/>
      <c r="VNU9" s="30"/>
      <c r="VNV9" s="370"/>
      <c r="VNW9" s="30"/>
      <c r="VNX9" s="368"/>
      <c r="VNY9" s="476"/>
      <c r="VNZ9" s="30"/>
      <c r="VOA9" s="368"/>
      <c r="VOB9" s="476"/>
      <c r="VOC9" s="21"/>
      <c r="VOD9" s="21"/>
      <c r="VOE9" s="153"/>
      <c r="VOF9" s="197"/>
      <c r="VOG9" s="30"/>
      <c r="VOH9" s="368"/>
      <c r="VOI9" s="30"/>
      <c r="VOJ9" s="368"/>
      <c r="VOK9" s="30"/>
      <c r="VOL9" s="370"/>
      <c r="VOM9" s="30"/>
      <c r="VON9" s="368"/>
      <c r="VOO9" s="476"/>
      <c r="VOP9" s="30"/>
      <c r="VOQ9" s="368"/>
      <c r="VOR9" s="476"/>
      <c r="VOS9" s="21"/>
      <c r="VOT9" s="21"/>
      <c r="VOU9" s="153"/>
      <c r="VOV9" s="197"/>
      <c r="VOW9" s="30"/>
      <c r="VOX9" s="368"/>
      <c r="VOY9" s="30"/>
      <c r="VOZ9" s="368"/>
      <c r="VPA9" s="30"/>
      <c r="VPB9" s="370"/>
      <c r="VPC9" s="30"/>
      <c r="VPD9" s="368"/>
      <c r="VPE9" s="476"/>
      <c r="VPF9" s="30"/>
      <c r="VPG9" s="368"/>
      <c r="VPH9" s="476"/>
      <c r="VPI9" s="21"/>
      <c r="VPJ9" s="21"/>
      <c r="VPK9" s="153"/>
      <c r="VPL9" s="197"/>
      <c r="VPM9" s="30"/>
      <c r="VPN9" s="368"/>
      <c r="VPO9" s="30"/>
      <c r="VPP9" s="368"/>
      <c r="VPQ9" s="30"/>
      <c r="VPR9" s="370"/>
      <c r="VPS9" s="30"/>
      <c r="VPT9" s="368"/>
      <c r="VPU9" s="476"/>
      <c r="VPV9" s="30"/>
      <c r="VPW9" s="368"/>
      <c r="VPX9" s="476"/>
      <c r="VPY9" s="21"/>
      <c r="VPZ9" s="21"/>
      <c r="VQA9" s="153"/>
      <c r="VQB9" s="197"/>
      <c r="VQC9" s="30"/>
      <c r="VQD9" s="368"/>
      <c r="VQE9" s="30"/>
      <c r="VQF9" s="368"/>
      <c r="VQG9" s="30"/>
      <c r="VQH9" s="370"/>
      <c r="VQI9" s="30"/>
      <c r="VQJ9" s="368"/>
      <c r="VQK9" s="476"/>
      <c r="VQL9" s="30"/>
      <c r="VQM9" s="368"/>
      <c r="VQN9" s="476"/>
      <c r="VQO9" s="21"/>
      <c r="VQP9" s="21"/>
      <c r="VQQ9" s="153"/>
      <c r="VQR9" s="197"/>
      <c r="VQS9" s="30"/>
      <c r="VQT9" s="368"/>
      <c r="VQU9" s="30"/>
      <c r="VQV9" s="368"/>
      <c r="VQW9" s="30"/>
      <c r="VQX9" s="370"/>
      <c r="VQY9" s="30"/>
      <c r="VQZ9" s="368"/>
      <c r="VRA9" s="476"/>
      <c r="VRB9" s="30"/>
      <c r="VRC9" s="368"/>
      <c r="VRD9" s="476"/>
      <c r="VRE9" s="21"/>
      <c r="VRF9" s="21"/>
      <c r="VRG9" s="153"/>
      <c r="VRH9" s="197"/>
      <c r="VRI9" s="30"/>
      <c r="VRJ9" s="368"/>
      <c r="VRK9" s="30"/>
      <c r="VRL9" s="368"/>
      <c r="VRM9" s="30"/>
      <c r="VRN9" s="370"/>
      <c r="VRO9" s="30"/>
      <c r="VRP9" s="368"/>
      <c r="VRQ9" s="476"/>
      <c r="VRR9" s="30"/>
      <c r="VRS9" s="368"/>
      <c r="VRT9" s="476"/>
      <c r="VRU9" s="21"/>
      <c r="VRV9" s="21"/>
      <c r="VRW9" s="153"/>
      <c r="VRX9" s="197"/>
      <c r="VRY9" s="30"/>
      <c r="VRZ9" s="368"/>
      <c r="VSA9" s="30"/>
      <c r="VSB9" s="368"/>
      <c r="VSC9" s="30"/>
      <c r="VSD9" s="370"/>
      <c r="VSE9" s="30"/>
      <c r="VSF9" s="368"/>
      <c r="VSG9" s="476"/>
      <c r="VSH9" s="30"/>
      <c r="VSI9" s="368"/>
      <c r="VSJ9" s="476"/>
      <c r="VSK9" s="21"/>
      <c r="VSL9" s="21"/>
      <c r="VSM9" s="153"/>
      <c r="VSN9" s="197"/>
      <c r="VSO9" s="30"/>
      <c r="VSP9" s="368"/>
      <c r="VSQ9" s="30"/>
      <c r="VSR9" s="368"/>
      <c r="VSS9" s="30"/>
      <c r="VST9" s="370"/>
      <c r="VSU9" s="30"/>
      <c r="VSV9" s="368"/>
      <c r="VSW9" s="476"/>
      <c r="VSX9" s="30"/>
      <c r="VSY9" s="368"/>
      <c r="VSZ9" s="476"/>
      <c r="VTA9" s="21"/>
      <c r="VTB9" s="21"/>
      <c r="VTC9" s="153"/>
      <c r="VTD9" s="197"/>
      <c r="VTE9" s="30"/>
      <c r="VTF9" s="368"/>
      <c r="VTG9" s="30"/>
      <c r="VTH9" s="368"/>
      <c r="VTI9" s="30"/>
      <c r="VTJ9" s="370"/>
      <c r="VTK9" s="30"/>
      <c r="VTL9" s="368"/>
      <c r="VTM9" s="476"/>
      <c r="VTN9" s="30"/>
      <c r="VTO9" s="368"/>
      <c r="VTP9" s="476"/>
      <c r="VTQ9" s="21"/>
      <c r="VTR9" s="21"/>
      <c r="VTS9" s="153"/>
      <c r="VTT9" s="197"/>
      <c r="VTU9" s="30"/>
      <c r="VTV9" s="368"/>
      <c r="VTW9" s="30"/>
      <c r="VTX9" s="368"/>
      <c r="VTY9" s="30"/>
      <c r="VTZ9" s="370"/>
      <c r="VUA9" s="30"/>
      <c r="VUB9" s="368"/>
      <c r="VUC9" s="476"/>
      <c r="VUD9" s="30"/>
      <c r="VUE9" s="368"/>
      <c r="VUF9" s="476"/>
      <c r="VUG9" s="21"/>
      <c r="VUH9" s="21"/>
      <c r="VUI9" s="153"/>
      <c r="VUJ9" s="197"/>
      <c r="VUK9" s="30"/>
      <c r="VUL9" s="368"/>
      <c r="VUM9" s="30"/>
      <c r="VUN9" s="368"/>
      <c r="VUO9" s="30"/>
      <c r="VUP9" s="370"/>
      <c r="VUQ9" s="30"/>
      <c r="VUR9" s="368"/>
      <c r="VUS9" s="476"/>
      <c r="VUT9" s="30"/>
      <c r="VUU9" s="368"/>
      <c r="VUV9" s="476"/>
      <c r="VUW9" s="21"/>
      <c r="VUX9" s="21"/>
      <c r="VUY9" s="153"/>
      <c r="VUZ9" s="197"/>
      <c r="VVA9" s="30"/>
      <c r="VVB9" s="368"/>
      <c r="VVC9" s="30"/>
      <c r="VVD9" s="368"/>
      <c r="VVE9" s="30"/>
      <c r="VVF9" s="370"/>
      <c r="VVG9" s="30"/>
      <c r="VVH9" s="368"/>
      <c r="VVI9" s="476"/>
      <c r="VVJ9" s="30"/>
      <c r="VVK9" s="368"/>
      <c r="VVL9" s="476"/>
      <c r="VVM9" s="21"/>
      <c r="VVN9" s="21"/>
      <c r="VVO9" s="153"/>
      <c r="VVP9" s="197"/>
      <c r="VVQ9" s="30"/>
      <c r="VVR9" s="368"/>
      <c r="VVS9" s="30"/>
      <c r="VVT9" s="368"/>
      <c r="VVU9" s="30"/>
      <c r="VVV9" s="370"/>
      <c r="VVW9" s="30"/>
      <c r="VVX9" s="368"/>
      <c r="VVY9" s="476"/>
      <c r="VVZ9" s="30"/>
      <c r="VWA9" s="368"/>
      <c r="VWB9" s="476"/>
      <c r="VWC9" s="21"/>
      <c r="VWD9" s="21"/>
      <c r="VWE9" s="153"/>
      <c r="VWF9" s="197"/>
      <c r="VWG9" s="30"/>
      <c r="VWH9" s="368"/>
      <c r="VWI9" s="30"/>
      <c r="VWJ9" s="368"/>
      <c r="VWK9" s="30"/>
      <c r="VWL9" s="370"/>
      <c r="VWM9" s="30"/>
      <c r="VWN9" s="368"/>
      <c r="VWO9" s="476"/>
      <c r="VWP9" s="30"/>
      <c r="VWQ9" s="368"/>
      <c r="VWR9" s="476"/>
      <c r="VWS9" s="21"/>
      <c r="VWT9" s="21"/>
      <c r="VWU9" s="153"/>
      <c r="VWV9" s="197"/>
      <c r="VWW9" s="30"/>
      <c r="VWX9" s="368"/>
      <c r="VWY9" s="30"/>
      <c r="VWZ9" s="368"/>
      <c r="VXA9" s="30"/>
      <c r="VXB9" s="370"/>
      <c r="VXC9" s="30"/>
      <c r="VXD9" s="368"/>
      <c r="VXE9" s="476"/>
      <c r="VXF9" s="30"/>
      <c r="VXG9" s="368"/>
      <c r="VXH9" s="476"/>
      <c r="VXI9" s="21"/>
      <c r="VXJ9" s="21"/>
      <c r="VXK9" s="153"/>
      <c r="VXL9" s="197"/>
      <c r="VXM9" s="30"/>
      <c r="VXN9" s="368"/>
      <c r="VXO9" s="30"/>
      <c r="VXP9" s="368"/>
      <c r="VXQ9" s="30"/>
      <c r="VXR9" s="370"/>
      <c r="VXS9" s="30"/>
      <c r="VXT9" s="368"/>
      <c r="VXU9" s="476"/>
      <c r="VXV9" s="30"/>
      <c r="VXW9" s="368"/>
      <c r="VXX9" s="476"/>
      <c r="VXY9" s="21"/>
      <c r="VXZ9" s="21"/>
      <c r="VYA9" s="153"/>
      <c r="VYB9" s="197"/>
      <c r="VYC9" s="30"/>
      <c r="VYD9" s="368"/>
      <c r="VYE9" s="30"/>
      <c r="VYF9" s="368"/>
      <c r="VYG9" s="30"/>
      <c r="VYH9" s="370"/>
      <c r="VYI9" s="30"/>
      <c r="VYJ9" s="368"/>
      <c r="VYK9" s="476"/>
      <c r="VYL9" s="30"/>
      <c r="VYM9" s="368"/>
      <c r="VYN9" s="476"/>
      <c r="VYO9" s="21"/>
      <c r="VYP9" s="21"/>
      <c r="VYQ9" s="153"/>
      <c r="VYR9" s="197"/>
      <c r="VYS9" s="30"/>
      <c r="VYT9" s="368"/>
      <c r="VYU9" s="30"/>
      <c r="VYV9" s="368"/>
      <c r="VYW9" s="30"/>
      <c r="VYX9" s="370"/>
      <c r="VYY9" s="30"/>
      <c r="VYZ9" s="368"/>
      <c r="VZA9" s="476"/>
      <c r="VZB9" s="30"/>
      <c r="VZC9" s="368"/>
      <c r="VZD9" s="476"/>
      <c r="VZE9" s="21"/>
      <c r="VZF9" s="21"/>
      <c r="VZG9" s="153"/>
      <c r="VZH9" s="197"/>
      <c r="VZI9" s="30"/>
      <c r="VZJ9" s="368"/>
      <c r="VZK9" s="30"/>
      <c r="VZL9" s="368"/>
      <c r="VZM9" s="30"/>
      <c r="VZN9" s="370"/>
      <c r="VZO9" s="30"/>
      <c r="VZP9" s="368"/>
      <c r="VZQ9" s="476"/>
      <c r="VZR9" s="30"/>
      <c r="VZS9" s="368"/>
      <c r="VZT9" s="476"/>
      <c r="VZU9" s="21"/>
      <c r="VZV9" s="21"/>
      <c r="VZW9" s="153"/>
      <c r="VZX9" s="197"/>
      <c r="VZY9" s="30"/>
      <c r="VZZ9" s="368"/>
      <c r="WAA9" s="30"/>
      <c r="WAB9" s="368"/>
      <c r="WAC9" s="30"/>
      <c r="WAD9" s="370"/>
      <c r="WAE9" s="30"/>
      <c r="WAF9" s="368"/>
      <c r="WAG9" s="476"/>
      <c r="WAH9" s="30"/>
      <c r="WAI9" s="368"/>
      <c r="WAJ9" s="476"/>
      <c r="WAK9" s="21"/>
      <c r="WAL9" s="21"/>
      <c r="WAM9" s="153"/>
      <c r="WAN9" s="197"/>
      <c r="WAO9" s="30"/>
      <c r="WAP9" s="368"/>
      <c r="WAQ9" s="30"/>
      <c r="WAR9" s="368"/>
      <c r="WAS9" s="30"/>
      <c r="WAT9" s="370"/>
      <c r="WAU9" s="30"/>
      <c r="WAV9" s="368"/>
      <c r="WAW9" s="476"/>
      <c r="WAX9" s="30"/>
      <c r="WAY9" s="368"/>
      <c r="WAZ9" s="476"/>
      <c r="WBA9" s="21"/>
      <c r="WBB9" s="21"/>
      <c r="WBC9" s="153"/>
      <c r="WBD9" s="197"/>
      <c r="WBE9" s="30"/>
      <c r="WBF9" s="368"/>
      <c r="WBG9" s="30"/>
      <c r="WBH9" s="368"/>
      <c r="WBI9" s="30"/>
      <c r="WBJ9" s="370"/>
      <c r="WBK9" s="30"/>
      <c r="WBL9" s="368"/>
      <c r="WBM9" s="476"/>
      <c r="WBN9" s="30"/>
      <c r="WBO9" s="368"/>
      <c r="WBP9" s="476"/>
      <c r="WBQ9" s="21"/>
      <c r="WBR9" s="21"/>
      <c r="WBS9" s="153"/>
      <c r="WBT9" s="197"/>
      <c r="WBU9" s="30"/>
      <c r="WBV9" s="368"/>
      <c r="WBW9" s="30"/>
      <c r="WBX9" s="368"/>
      <c r="WBY9" s="30"/>
      <c r="WBZ9" s="370"/>
      <c r="WCA9" s="30"/>
      <c r="WCB9" s="368"/>
      <c r="WCC9" s="476"/>
      <c r="WCD9" s="30"/>
      <c r="WCE9" s="368"/>
      <c r="WCF9" s="476"/>
      <c r="WCG9" s="21"/>
      <c r="WCH9" s="21"/>
      <c r="WCI9" s="153"/>
      <c r="WCJ9" s="197"/>
      <c r="WCK9" s="30"/>
      <c r="WCL9" s="368"/>
      <c r="WCM9" s="30"/>
      <c r="WCN9" s="368"/>
      <c r="WCO9" s="30"/>
      <c r="WCP9" s="370"/>
      <c r="WCQ9" s="30"/>
      <c r="WCR9" s="368"/>
      <c r="WCS9" s="476"/>
      <c r="WCT9" s="30"/>
      <c r="WCU9" s="368"/>
      <c r="WCV9" s="476"/>
      <c r="WCW9" s="21"/>
      <c r="WCX9" s="21"/>
      <c r="WCY9" s="153"/>
      <c r="WCZ9" s="197"/>
      <c r="WDA9" s="30"/>
      <c r="WDB9" s="368"/>
      <c r="WDC9" s="30"/>
      <c r="WDD9" s="368"/>
      <c r="WDE9" s="30"/>
      <c r="WDF9" s="370"/>
      <c r="WDG9" s="30"/>
      <c r="WDH9" s="368"/>
      <c r="WDI9" s="476"/>
      <c r="WDJ9" s="30"/>
      <c r="WDK9" s="368"/>
      <c r="WDL9" s="476"/>
      <c r="WDM9" s="21"/>
      <c r="WDN9" s="21"/>
      <c r="WDO9" s="153"/>
      <c r="WDP9" s="197"/>
      <c r="WDQ9" s="30"/>
      <c r="WDR9" s="368"/>
      <c r="WDS9" s="30"/>
      <c r="WDT9" s="368"/>
      <c r="WDU9" s="30"/>
      <c r="WDV9" s="370"/>
      <c r="WDW9" s="30"/>
      <c r="WDX9" s="368"/>
      <c r="WDY9" s="476"/>
      <c r="WDZ9" s="30"/>
      <c r="WEA9" s="368"/>
      <c r="WEB9" s="476"/>
      <c r="WEC9" s="21"/>
      <c r="WED9" s="21"/>
      <c r="WEE9" s="153"/>
      <c r="WEF9" s="197"/>
      <c r="WEG9" s="30"/>
      <c r="WEH9" s="368"/>
      <c r="WEI9" s="30"/>
      <c r="WEJ9" s="368"/>
      <c r="WEK9" s="30"/>
      <c r="WEL9" s="370"/>
      <c r="WEM9" s="30"/>
      <c r="WEN9" s="368"/>
      <c r="WEO9" s="476"/>
      <c r="WEP9" s="30"/>
      <c r="WEQ9" s="368"/>
      <c r="WER9" s="476"/>
      <c r="WES9" s="21"/>
      <c r="WET9" s="21"/>
      <c r="WEU9" s="153"/>
      <c r="WEV9" s="197"/>
      <c r="WEW9" s="30"/>
      <c r="WEX9" s="368"/>
      <c r="WEY9" s="30"/>
      <c r="WEZ9" s="368"/>
      <c r="WFA9" s="30"/>
      <c r="WFB9" s="370"/>
      <c r="WFC9" s="30"/>
      <c r="WFD9" s="368"/>
      <c r="WFE9" s="476"/>
      <c r="WFF9" s="30"/>
      <c r="WFG9" s="368"/>
      <c r="WFH9" s="476"/>
      <c r="WFI9" s="21"/>
      <c r="WFJ9" s="21"/>
      <c r="WFK9" s="153"/>
      <c r="WFL9" s="197"/>
      <c r="WFM9" s="30"/>
      <c r="WFN9" s="368"/>
      <c r="WFO9" s="30"/>
      <c r="WFP9" s="368"/>
      <c r="WFQ9" s="30"/>
      <c r="WFR9" s="370"/>
      <c r="WFS9" s="30"/>
      <c r="WFT9" s="368"/>
      <c r="WFU9" s="476"/>
      <c r="WFV9" s="30"/>
      <c r="WFW9" s="368"/>
      <c r="WFX9" s="476"/>
      <c r="WFY9" s="21"/>
      <c r="WFZ9" s="21"/>
      <c r="WGA9" s="153"/>
      <c r="WGB9" s="197"/>
      <c r="WGC9" s="30"/>
      <c r="WGD9" s="368"/>
      <c r="WGE9" s="30"/>
      <c r="WGF9" s="368"/>
      <c r="WGG9" s="30"/>
      <c r="WGH9" s="370"/>
      <c r="WGI9" s="30"/>
      <c r="WGJ9" s="368"/>
      <c r="WGK9" s="476"/>
      <c r="WGL9" s="30"/>
      <c r="WGM9" s="368"/>
      <c r="WGN9" s="476"/>
      <c r="WGO9" s="21"/>
      <c r="WGP9" s="21"/>
      <c r="WGQ9" s="153"/>
      <c r="WGR9" s="197"/>
      <c r="WGS9" s="30"/>
      <c r="WGT9" s="368"/>
      <c r="WGU9" s="30"/>
      <c r="WGV9" s="368"/>
      <c r="WGW9" s="30"/>
      <c r="WGX9" s="370"/>
      <c r="WGY9" s="30"/>
      <c r="WGZ9" s="368"/>
      <c r="WHA9" s="476"/>
      <c r="WHB9" s="30"/>
      <c r="WHC9" s="368"/>
      <c r="WHD9" s="476"/>
      <c r="WHE9" s="21"/>
      <c r="WHF9" s="21"/>
      <c r="WHG9" s="153"/>
      <c r="WHH9" s="197"/>
      <c r="WHI9" s="30"/>
      <c r="WHJ9" s="368"/>
      <c r="WHK9" s="30"/>
      <c r="WHL9" s="368"/>
      <c r="WHM9" s="30"/>
      <c r="WHN9" s="370"/>
      <c r="WHO9" s="30"/>
      <c r="WHP9" s="368"/>
      <c r="WHQ9" s="476"/>
      <c r="WHR9" s="30"/>
      <c r="WHS9" s="368"/>
      <c r="WHT9" s="476"/>
      <c r="WHU9" s="21"/>
      <c r="WHV9" s="21"/>
      <c r="WHW9" s="153"/>
      <c r="WHX9" s="197"/>
      <c r="WHY9" s="30"/>
      <c r="WHZ9" s="368"/>
      <c r="WIA9" s="30"/>
      <c r="WIB9" s="368"/>
      <c r="WIC9" s="30"/>
      <c r="WID9" s="370"/>
      <c r="WIE9" s="30"/>
      <c r="WIF9" s="368"/>
      <c r="WIG9" s="476"/>
      <c r="WIH9" s="30"/>
      <c r="WII9" s="368"/>
      <c r="WIJ9" s="476"/>
      <c r="WIK9" s="21"/>
      <c r="WIL9" s="21"/>
      <c r="WIM9" s="153"/>
      <c r="WIN9" s="197"/>
      <c r="WIO9" s="30"/>
      <c r="WIP9" s="368"/>
      <c r="WIQ9" s="30"/>
      <c r="WIR9" s="368"/>
      <c r="WIS9" s="30"/>
      <c r="WIT9" s="370"/>
      <c r="WIU9" s="30"/>
      <c r="WIV9" s="368"/>
      <c r="WIW9" s="476"/>
      <c r="WIX9" s="30"/>
      <c r="WIY9" s="368"/>
      <c r="WIZ9" s="476"/>
      <c r="WJA9" s="21"/>
      <c r="WJB9" s="21"/>
      <c r="WJC9" s="153"/>
      <c r="WJD9" s="197"/>
      <c r="WJE9" s="30"/>
      <c r="WJF9" s="368"/>
      <c r="WJG9" s="30"/>
      <c r="WJH9" s="368"/>
      <c r="WJI9" s="30"/>
      <c r="WJJ9" s="370"/>
      <c r="WJK9" s="30"/>
      <c r="WJL9" s="368"/>
      <c r="WJM9" s="476"/>
      <c r="WJN9" s="30"/>
      <c r="WJO9" s="368"/>
      <c r="WJP9" s="476"/>
      <c r="WJQ9" s="21"/>
      <c r="WJR9" s="21"/>
      <c r="WJS9" s="153"/>
      <c r="WJT9" s="197"/>
      <c r="WJU9" s="30"/>
      <c r="WJV9" s="368"/>
      <c r="WJW9" s="30"/>
      <c r="WJX9" s="368"/>
      <c r="WJY9" s="30"/>
      <c r="WJZ9" s="370"/>
      <c r="WKA9" s="30"/>
      <c r="WKB9" s="368"/>
      <c r="WKC9" s="476"/>
      <c r="WKD9" s="30"/>
      <c r="WKE9" s="368"/>
      <c r="WKF9" s="476"/>
      <c r="WKG9" s="21"/>
      <c r="WKH9" s="21"/>
      <c r="WKI9" s="153"/>
      <c r="WKJ9" s="197"/>
      <c r="WKK9" s="30"/>
      <c r="WKL9" s="368"/>
      <c r="WKM9" s="30"/>
      <c r="WKN9" s="368"/>
      <c r="WKO9" s="30"/>
      <c r="WKP9" s="370"/>
      <c r="WKQ9" s="30"/>
      <c r="WKR9" s="368"/>
      <c r="WKS9" s="476"/>
      <c r="WKT9" s="30"/>
      <c r="WKU9" s="368"/>
      <c r="WKV9" s="476"/>
      <c r="WKW9" s="21"/>
      <c r="WKX9" s="21"/>
      <c r="WKY9" s="153"/>
      <c r="WKZ9" s="197"/>
      <c r="WLA9" s="30"/>
      <c r="WLB9" s="368"/>
      <c r="WLC9" s="30"/>
      <c r="WLD9" s="368"/>
      <c r="WLE9" s="30"/>
      <c r="WLF9" s="370"/>
      <c r="WLG9" s="30"/>
      <c r="WLH9" s="368"/>
      <c r="WLI9" s="476"/>
      <c r="WLJ9" s="30"/>
      <c r="WLK9" s="368"/>
      <c r="WLL9" s="476"/>
      <c r="WLM9" s="21"/>
      <c r="WLN9" s="21"/>
      <c r="WLO9" s="153"/>
      <c r="WLP9" s="197"/>
      <c r="WLQ9" s="30"/>
      <c r="WLR9" s="368"/>
      <c r="WLS9" s="30"/>
      <c r="WLT9" s="368"/>
      <c r="WLU9" s="30"/>
      <c r="WLV9" s="370"/>
      <c r="WLW9" s="30"/>
      <c r="WLX9" s="368"/>
      <c r="WLY9" s="476"/>
      <c r="WLZ9" s="30"/>
      <c r="WMA9" s="368"/>
      <c r="WMB9" s="476"/>
      <c r="WMC9" s="21"/>
      <c r="WMD9" s="21"/>
      <c r="WME9" s="153"/>
      <c r="WMF9" s="197"/>
      <c r="WMG9" s="30"/>
      <c r="WMH9" s="368"/>
      <c r="WMI9" s="30"/>
      <c r="WMJ9" s="368"/>
      <c r="WMK9" s="30"/>
      <c r="WML9" s="370"/>
      <c r="WMM9" s="30"/>
      <c r="WMN9" s="368"/>
      <c r="WMO9" s="476"/>
      <c r="WMP9" s="30"/>
      <c r="WMQ9" s="368"/>
      <c r="WMR9" s="476"/>
      <c r="WMS9" s="21"/>
      <c r="WMT9" s="21"/>
      <c r="WMU9" s="153"/>
      <c r="WMV9" s="197"/>
      <c r="WMW9" s="30"/>
      <c r="WMX9" s="368"/>
      <c r="WMY9" s="30"/>
      <c r="WMZ9" s="368"/>
      <c r="WNA9" s="30"/>
      <c r="WNB9" s="370"/>
      <c r="WNC9" s="30"/>
      <c r="WND9" s="368"/>
      <c r="WNE9" s="476"/>
      <c r="WNF9" s="30"/>
      <c r="WNG9" s="368"/>
      <c r="WNH9" s="476"/>
      <c r="WNI9" s="21"/>
      <c r="WNJ9" s="21"/>
      <c r="WNK9" s="153"/>
      <c r="WNL9" s="197"/>
      <c r="WNM9" s="30"/>
      <c r="WNN9" s="368"/>
      <c r="WNO9" s="30"/>
      <c r="WNP9" s="368"/>
      <c r="WNQ9" s="30"/>
      <c r="WNR9" s="370"/>
      <c r="WNS9" s="30"/>
      <c r="WNT9" s="368"/>
      <c r="WNU9" s="476"/>
      <c r="WNV9" s="30"/>
      <c r="WNW9" s="368"/>
      <c r="WNX9" s="476"/>
      <c r="WNY9" s="21"/>
      <c r="WNZ9" s="21"/>
      <c r="WOA9" s="153"/>
      <c r="WOB9" s="197"/>
      <c r="WOC9" s="30"/>
      <c r="WOD9" s="368"/>
      <c r="WOE9" s="30"/>
      <c r="WOF9" s="368"/>
      <c r="WOG9" s="30"/>
      <c r="WOH9" s="370"/>
      <c r="WOI9" s="30"/>
      <c r="WOJ9" s="368"/>
      <c r="WOK9" s="476"/>
      <c r="WOL9" s="30"/>
      <c r="WOM9" s="368"/>
      <c r="WON9" s="476"/>
      <c r="WOO9" s="21"/>
      <c r="WOP9" s="21"/>
      <c r="WOQ9" s="153"/>
      <c r="WOR9" s="197"/>
      <c r="WOS9" s="30"/>
      <c r="WOT9" s="368"/>
      <c r="WOU9" s="30"/>
      <c r="WOV9" s="368"/>
      <c r="WOW9" s="30"/>
      <c r="WOX9" s="370"/>
      <c r="WOY9" s="30"/>
      <c r="WOZ9" s="368"/>
      <c r="WPA9" s="476"/>
      <c r="WPB9" s="30"/>
      <c r="WPC9" s="368"/>
      <c r="WPD9" s="476"/>
      <c r="WPE9" s="21"/>
      <c r="WPF9" s="21"/>
      <c r="WPG9" s="153"/>
      <c r="WPH9" s="197"/>
      <c r="WPI9" s="30"/>
      <c r="WPJ9" s="368"/>
      <c r="WPK9" s="30"/>
      <c r="WPL9" s="368"/>
      <c r="WPM9" s="30"/>
      <c r="WPN9" s="370"/>
      <c r="WPO9" s="30"/>
      <c r="WPP9" s="368"/>
      <c r="WPQ9" s="476"/>
      <c r="WPR9" s="30"/>
      <c r="WPS9" s="368"/>
      <c r="WPT9" s="476"/>
      <c r="WPU9" s="21"/>
      <c r="WPV9" s="21"/>
      <c r="WPW9" s="153"/>
      <c r="WPX9" s="197"/>
      <c r="WPY9" s="30"/>
      <c r="WPZ9" s="368"/>
      <c r="WQA9" s="30"/>
      <c r="WQB9" s="368"/>
      <c r="WQC9" s="30"/>
      <c r="WQD9" s="370"/>
      <c r="WQE9" s="30"/>
      <c r="WQF9" s="368"/>
      <c r="WQG9" s="476"/>
      <c r="WQH9" s="30"/>
      <c r="WQI9" s="368"/>
      <c r="WQJ9" s="476"/>
      <c r="WQK9" s="21"/>
      <c r="WQL9" s="21"/>
      <c r="WQM9" s="153"/>
      <c r="WQN9" s="197"/>
      <c r="WQO9" s="30"/>
      <c r="WQP9" s="368"/>
      <c r="WQQ9" s="30"/>
      <c r="WQR9" s="368"/>
      <c r="WQS9" s="30"/>
      <c r="WQT9" s="370"/>
      <c r="WQU9" s="30"/>
      <c r="WQV9" s="368"/>
      <c r="WQW9" s="476"/>
      <c r="WQX9" s="30"/>
      <c r="WQY9" s="368"/>
      <c r="WQZ9" s="476"/>
      <c r="WRA9" s="21"/>
      <c r="WRB9" s="21"/>
      <c r="WRC9" s="153"/>
      <c r="WRD9" s="197"/>
      <c r="WRE9" s="30"/>
      <c r="WRF9" s="368"/>
      <c r="WRG9" s="30"/>
      <c r="WRH9" s="368"/>
      <c r="WRI9" s="30"/>
      <c r="WRJ9" s="370"/>
      <c r="WRK9" s="30"/>
      <c r="WRL9" s="368"/>
      <c r="WRM9" s="476"/>
      <c r="WRN9" s="30"/>
      <c r="WRO9" s="368"/>
      <c r="WRP9" s="476"/>
      <c r="WRQ9" s="21"/>
      <c r="WRR9" s="21"/>
      <c r="WRS9" s="153"/>
      <c r="WRT9" s="197"/>
      <c r="WRU9" s="30"/>
      <c r="WRV9" s="368"/>
      <c r="WRW9" s="30"/>
      <c r="WRX9" s="368"/>
      <c r="WRY9" s="30"/>
      <c r="WRZ9" s="370"/>
      <c r="WSA9" s="30"/>
      <c r="WSB9" s="368"/>
      <c r="WSC9" s="476"/>
      <c r="WSD9" s="30"/>
      <c r="WSE9" s="368"/>
      <c r="WSF9" s="476"/>
      <c r="WSG9" s="21"/>
      <c r="WSH9" s="21"/>
      <c r="WSI9" s="153"/>
      <c r="WSJ9" s="197"/>
      <c r="WSK9" s="30"/>
      <c r="WSL9" s="368"/>
      <c r="WSM9" s="30"/>
      <c r="WSN9" s="368"/>
      <c r="WSO9" s="30"/>
      <c r="WSP9" s="370"/>
      <c r="WSQ9" s="30"/>
      <c r="WSR9" s="368"/>
      <c r="WSS9" s="476"/>
      <c r="WST9" s="30"/>
      <c r="WSU9" s="368"/>
      <c r="WSV9" s="476"/>
      <c r="WSW9" s="21"/>
      <c r="WSX9" s="21"/>
      <c r="WSY9" s="153"/>
      <c r="WSZ9" s="197"/>
      <c r="WTA9" s="30"/>
      <c r="WTB9" s="368"/>
      <c r="WTC9" s="30"/>
      <c r="WTD9" s="368"/>
      <c r="WTE9" s="30"/>
      <c r="WTF9" s="370"/>
      <c r="WTG9" s="30"/>
      <c r="WTH9" s="368"/>
      <c r="WTI9" s="476"/>
      <c r="WTJ9" s="30"/>
      <c r="WTK9" s="368"/>
      <c r="WTL9" s="476"/>
      <c r="WTM9" s="21"/>
      <c r="WTN9" s="21"/>
      <c r="WTO9" s="153"/>
      <c r="WTP9" s="197"/>
      <c r="WTQ9" s="30"/>
      <c r="WTR9" s="368"/>
      <c r="WTS9" s="30"/>
      <c r="WTT9" s="368"/>
      <c r="WTU9" s="30"/>
      <c r="WTV9" s="370"/>
      <c r="WTW9" s="30"/>
      <c r="WTX9" s="368"/>
      <c r="WTY9" s="476"/>
      <c r="WTZ9" s="30"/>
      <c r="WUA9" s="368"/>
      <c r="WUB9" s="476"/>
      <c r="WUC9" s="21"/>
      <c r="WUD9" s="21"/>
      <c r="WUE9" s="153"/>
      <c r="WUF9" s="197"/>
      <c r="WUG9" s="30"/>
      <c r="WUH9" s="368"/>
      <c r="WUI9" s="30"/>
      <c r="WUJ9" s="368"/>
      <c r="WUK9" s="30"/>
      <c r="WUL9" s="370"/>
      <c r="WUM9" s="30"/>
      <c r="WUN9" s="368"/>
      <c r="WUO9" s="476"/>
      <c r="WUP9" s="30"/>
      <c r="WUQ9" s="368"/>
      <c r="WUR9" s="476"/>
      <c r="WUS9" s="21"/>
      <c r="WUT9" s="21"/>
      <c r="WUU9" s="153"/>
      <c r="WUV9" s="197"/>
      <c r="WUW9" s="30"/>
      <c r="WUX9" s="368"/>
      <c r="WUY9" s="30"/>
      <c r="WUZ9" s="368"/>
      <c r="WVA9" s="30"/>
      <c r="WVB9" s="370"/>
      <c r="WVC9" s="30"/>
      <c r="WVD9" s="368"/>
      <c r="WVE9" s="476"/>
      <c r="WVF9" s="30"/>
      <c r="WVG9" s="368"/>
      <c r="WVH9" s="476"/>
      <c r="WVI9" s="21"/>
      <c r="WVJ9" s="21"/>
      <c r="WVK9" s="153"/>
      <c r="WVL9" s="197"/>
      <c r="WVM9" s="30"/>
      <c r="WVN9" s="368"/>
      <c r="WVO9" s="30"/>
      <c r="WVP9" s="368"/>
      <c r="WVQ9" s="30"/>
      <c r="WVR9" s="370"/>
      <c r="WVS9" s="30"/>
      <c r="WVT9" s="368"/>
      <c r="WVU9" s="476"/>
      <c r="WVV9" s="30"/>
      <c r="WVW9" s="368"/>
      <c r="WVX9" s="476"/>
      <c r="WVY9" s="21"/>
      <c r="WVZ9" s="21"/>
      <c r="WWA9" s="153"/>
      <c r="WWB9" s="197"/>
      <c r="WWC9" s="30"/>
      <c r="WWD9" s="368"/>
      <c r="WWE9" s="30"/>
      <c r="WWF9" s="368"/>
      <c r="WWG9" s="30"/>
      <c r="WWH9" s="370"/>
      <c r="WWI9" s="30"/>
      <c r="WWJ9" s="368"/>
      <c r="WWK9" s="476"/>
      <c r="WWL9" s="30"/>
      <c r="WWM9" s="368"/>
      <c r="WWN9" s="476"/>
      <c r="WWO9" s="21"/>
      <c r="WWP9" s="21"/>
      <c r="WWQ9" s="153"/>
      <c r="WWR9" s="197"/>
      <c r="WWS9" s="30"/>
      <c r="WWT9" s="368"/>
      <c r="WWU9" s="30"/>
      <c r="WWV9" s="368"/>
      <c r="WWW9" s="30"/>
      <c r="WWX9" s="370"/>
      <c r="WWY9" s="30"/>
      <c r="WWZ9" s="368"/>
      <c r="WXA9" s="476"/>
      <c r="WXB9" s="30"/>
      <c r="WXC9" s="368"/>
      <c r="WXD9" s="476"/>
      <c r="WXE9" s="21"/>
      <c r="WXF9" s="21"/>
      <c r="WXG9" s="153"/>
      <c r="WXH9" s="197"/>
      <c r="WXI9" s="30"/>
      <c r="WXJ9" s="368"/>
      <c r="WXK9" s="30"/>
      <c r="WXL9" s="368"/>
      <c r="WXM9" s="30"/>
      <c r="WXN9" s="370"/>
      <c r="WXO9" s="30"/>
      <c r="WXP9" s="368"/>
      <c r="WXQ9" s="476"/>
      <c r="WXR9" s="30"/>
      <c r="WXS9" s="368"/>
      <c r="WXT9" s="476"/>
      <c r="WXU9" s="21"/>
      <c r="WXV9" s="21"/>
      <c r="WXW9" s="153"/>
      <c r="WXX9" s="197"/>
      <c r="WXY9" s="30"/>
      <c r="WXZ9" s="368"/>
      <c r="WYA9" s="30"/>
      <c r="WYB9" s="368"/>
      <c r="WYC9" s="30"/>
      <c r="WYD9" s="370"/>
      <c r="WYE9" s="30"/>
      <c r="WYF9" s="368"/>
      <c r="WYG9" s="476"/>
      <c r="WYH9" s="30"/>
      <c r="WYI9" s="368"/>
      <c r="WYJ9" s="476"/>
      <c r="WYK9" s="21"/>
      <c r="WYL9" s="21"/>
      <c r="WYM9" s="153"/>
      <c r="WYN9" s="197"/>
      <c r="WYO9" s="30"/>
      <c r="WYP9" s="368"/>
      <c r="WYQ9" s="30"/>
      <c r="WYR9" s="368"/>
      <c r="WYS9" s="30"/>
      <c r="WYT9" s="370"/>
      <c r="WYU9" s="30"/>
      <c r="WYV9" s="368"/>
      <c r="WYW9" s="476"/>
      <c r="WYX9" s="30"/>
      <c r="WYY9" s="368"/>
      <c r="WYZ9" s="476"/>
      <c r="WZA9" s="21"/>
      <c r="WZB9" s="21"/>
      <c r="WZC9" s="153"/>
      <c r="WZD9" s="197"/>
      <c r="WZE9" s="30"/>
      <c r="WZF9" s="368"/>
      <c r="WZG9" s="30"/>
      <c r="WZH9" s="368"/>
      <c r="WZI9" s="30"/>
      <c r="WZJ9" s="370"/>
      <c r="WZK9" s="30"/>
      <c r="WZL9" s="368"/>
      <c r="WZM9" s="476"/>
      <c r="WZN9" s="30"/>
      <c r="WZO9" s="368"/>
      <c r="WZP9" s="476"/>
      <c r="WZQ9" s="21"/>
      <c r="WZR9" s="21"/>
      <c r="WZS9" s="153"/>
      <c r="WZT9" s="197"/>
      <c r="WZU9" s="30"/>
      <c r="WZV9" s="368"/>
      <c r="WZW9" s="30"/>
      <c r="WZX9" s="368"/>
      <c r="WZY9" s="30"/>
      <c r="WZZ9" s="370"/>
      <c r="XAA9" s="30"/>
      <c r="XAB9" s="368"/>
      <c r="XAC9" s="476"/>
      <c r="XAD9" s="30"/>
      <c r="XAE9" s="368"/>
      <c r="XAF9" s="476"/>
      <c r="XAG9" s="21"/>
      <c r="XAH9" s="21"/>
      <c r="XAI9" s="153"/>
      <c r="XAJ9" s="197"/>
      <c r="XAK9" s="30"/>
      <c r="XAL9" s="368"/>
      <c r="XAM9" s="30"/>
      <c r="XAN9" s="368"/>
      <c r="XAO9" s="30"/>
      <c r="XAP9" s="370"/>
      <c r="XAQ9" s="30"/>
      <c r="XAR9" s="368"/>
      <c r="XAS9" s="476"/>
      <c r="XAT9" s="30"/>
      <c r="XAU9" s="368"/>
      <c r="XAV9" s="476"/>
      <c r="XAW9" s="21"/>
      <c r="XAX9" s="21"/>
      <c r="XAY9" s="153"/>
      <c r="XAZ9" s="197"/>
      <c r="XBA9" s="30"/>
      <c r="XBB9" s="368"/>
      <c r="XBC9" s="30"/>
      <c r="XBD9" s="368"/>
      <c r="XBE9" s="30"/>
      <c r="XBF9" s="370"/>
      <c r="XBG9" s="30"/>
      <c r="XBH9" s="368"/>
      <c r="XBI9" s="476"/>
      <c r="XBJ9" s="30"/>
      <c r="XBK9" s="368"/>
      <c r="XBL9" s="476"/>
      <c r="XBM9" s="21"/>
      <c r="XBN9" s="21"/>
      <c r="XBO9" s="153"/>
      <c r="XBP9" s="197"/>
      <c r="XBQ9" s="30"/>
      <c r="XBR9" s="368"/>
      <c r="XBS9" s="30"/>
      <c r="XBT9" s="368"/>
      <c r="XBU9" s="30"/>
      <c r="XBV9" s="370"/>
      <c r="XBW9" s="30"/>
      <c r="XBX9" s="368"/>
      <c r="XBY9" s="476"/>
      <c r="XBZ9" s="30"/>
      <c r="XCA9" s="368"/>
      <c r="XCB9" s="476"/>
      <c r="XCC9" s="21"/>
      <c r="XCD9" s="21"/>
      <c r="XCE9" s="153"/>
      <c r="XCF9" s="197"/>
      <c r="XCG9" s="30"/>
      <c r="XCH9" s="368"/>
      <c r="XCI9" s="30"/>
      <c r="XCJ9" s="368"/>
      <c r="XCK9" s="30"/>
      <c r="XCL9" s="370"/>
      <c r="XCM9" s="30"/>
      <c r="XCN9" s="368"/>
      <c r="XCO9" s="476"/>
      <c r="XCP9" s="30"/>
      <c r="XCQ9" s="368"/>
      <c r="XCR9" s="476"/>
      <c r="XCS9" s="21"/>
      <c r="XCT9" s="21"/>
      <c r="XCU9" s="153"/>
      <c r="XCV9" s="197"/>
      <c r="XCW9" s="30"/>
      <c r="XCX9" s="368"/>
      <c r="XCY9" s="30"/>
      <c r="XCZ9" s="368"/>
      <c r="XDA9" s="30"/>
      <c r="XDB9" s="370"/>
      <c r="XDC9" s="30"/>
      <c r="XDD9" s="368"/>
      <c r="XDE9" s="476"/>
      <c r="XDF9" s="30"/>
      <c r="XDG9" s="368"/>
      <c r="XDH9" s="476"/>
      <c r="XDI9" s="21"/>
      <c r="XDJ9" s="21"/>
      <c r="XDK9" s="153"/>
      <c r="XDL9" s="197"/>
      <c r="XDM9" s="30"/>
      <c r="XDN9" s="368"/>
      <c r="XDO9" s="30"/>
      <c r="XDP9" s="368"/>
      <c r="XDQ9" s="30"/>
      <c r="XDR9" s="370"/>
      <c r="XDS9" s="30"/>
      <c r="XDT9" s="368"/>
      <c r="XDU9" s="476"/>
      <c r="XDV9" s="30"/>
      <c r="XDW9" s="368"/>
      <c r="XDX9" s="476"/>
      <c r="XDY9" s="21"/>
      <c r="XDZ9" s="21"/>
      <c r="XEA9" s="153"/>
      <c r="XEB9" s="197"/>
      <c r="XEC9" s="30"/>
      <c r="XED9" s="368"/>
      <c r="XEE9" s="30"/>
      <c r="XEF9" s="368"/>
      <c r="XEG9" s="30"/>
      <c r="XEH9" s="370"/>
      <c r="XEI9" s="30"/>
      <c r="XEJ9" s="368"/>
      <c r="XEK9" s="476"/>
      <c r="XEL9" s="30"/>
      <c r="XEM9" s="368"/>
      <c r="XEN9" s="476"/>
      <c r="XEO9" s="21"/>
      <c r="XEP9" s="21"/>
      <c r="XEQ9" s="153"/>
      <c r="XER9" s="197"/>
      <c r="XES9" s="30"/>
      <c r="XET9" s="368"/>
      <c r="XEU9" s="30"/>
      <c r="XEV9" s="368"/>
      <c r="XEW9" s="30"/>
      <c r="XEX9" s="370"/>
      <c r="XEY9" s="30"/>
      <c r="XEZ9" s="368"/>
      <c r="XFA9" s="476"/>
      <c r="XFB9" s="30"/>
      <c r="XFC9" s="368"/>
      <c r="XFD9" s="476"/>
    </row>
    <row r="10" spans="1:16384" ht="15" customHeight="1" x14ac:dyDescent="0.25">
      <c r="A10" s="9"/>
      <c r="B10" s="2" t="s">
        <v>4</v>
      </c>
      <c r="C10" s="154">
        <f>SUM(C5:C9)</f>
        <v>334094456.61000001</v>
      </c>
      <c r="D10" s="144">
        <f>SUM(D5:D9)</f>
        <v>341200384</v>
      </c>
      <c r="E10" s="76">
        <f>SUM(E5:E9)</f>
        <v>148147613.37</v>
      </c>
      <c r="F10" s="82">
        <f>E10/D10</f>
        <v>0.43419533012600597</v>
      </c>
      <c r="G10" s="76">
        <f>SUM(G5:G9)</f>
        <v>132312341.39999999</v>
      </c>
      <c r="H10" s="82">
        <f>G10/D10</f>
        <v>0.38778485489629461</v>
      </c>
      <c r="I10" s="76">
        <f>SUM(I5:I9)</f>
        <v>8387728.6099999994</v>
      </c>
      <c r="J10" s="162">
        <f>I10/D10</f>
        <v>2.4582998740118649E-2</v>
      </c>
      <c r="K10" s="514">
        <f>SUM(K5:K9)</f>
        <v>137327546.94999999</v>
      </c>
      <c r="L10" s="82">
        <v>0.4176998408867294</v>
      </c>
      <c r="M10" s="204">
        <f>+G10/K10-1</f>
        <v>-3.6520025744186668E-2</v>
      </c>
      <c r="N10" s="514">
        <f>SUM(N5:N9)</f>
        <v>5309105.4000000004</v>
      </c>
      <c r="O10" s="82">
        <v>1.6148344087426929E-2</v>
      </c>
      <c r="P10" s="204">
        <f>+I10/N10-1</f>
        <v>0.5798760766738591</v>
      </c>
    </row>
    <row r="11" spans="1:16384" ht="15" customHeight="1" x14ac:dyDescent="0.25">
      <c r="A11" s="19">
        <v>6</v>
      </c>
      <c r="B11" s="19" t="s">
        <v>5</v>
      </c>
      <c r="C11" s="151">
        <v>7917440.8200000003</v>
      </c>
      <c r="D11" s="195">
        <v>11692407.08</v>
      </c>
      <c r="E11" s="26">
        <v>3038330.72</v>
      </c>
      <c r="F11" s="41">
        <f>E11/D11</f>
        <v>0.2598550237954938</v>
      </c>
      <c r="G11" s="26">
        <v>2705224.27</v>
      </c>
      <c r="H11" s="41">
        <f>G11/D11</f>
        <v>0.23136589852634518</v>
      </c>
      <c r="I11" s="26">
        <v>0</v>
      </c>
      <c r="J11" s="145">
        <f>I11/D11</f>
        <v>0</v>
      </c>
      <c r="K11" s="49">
        <v>160376.26999999999</v>
      </c>
      <c r="L11" s="41">
        <v>2.2993771442032844E-2</v>
      </c>
      <c r="M11" s="211">
        <f>+G11/K11-1</f>
        <v>15.86798346164305</v>
      </c>
      <c r="N11" s="26">
        <v>0</v>
      </c>
      <c r="O11" s="41">
        <v>0</v>
      </c>
      <c r="P11" s="211" t="s">
        <v>127</v>
      </c>
    </row>
    <row r="12" spans="1:16384" ht="15" customHeight="1" x14ac:dyDescent="0.25">
      <c r="A12" s="21">
        <v>7</v>
      </c>
      <c r="B12" s="21" t="s">
        <v>6</v>
      </c>
      <c r="C12" s="153"/>
      <c r="D12" s="197"/>
      <c r="E12" s="30"/>
      <c r="F12" s="41" t="s">
        <v>127</v>
      </c>
      <c r="G12" s="30"/>
      <c r="H12" s="41" t="s">
        <v>127</v>
      </c>
      <c r="I12" s="171"/>
      <c r="J12" s="145" t="s">
        <v>127</v>
      </c>
      <c r="K12" s="129"/>
      <c r="L12" s="368"/>
      <c r="M12" s="211" t="s">
        <v>127</v>
      </c>
      <c r="N12" s="171"/>
      <c r="O12" s="368"/>
      <c r="P12" s="211" t="s">
        <v>127</v>
      </c>
    </row>
    <row r="13" spans="1:16384" ht="15" customHeight="1" x14ac:dyDescent="0.25">
      <c r="A13" s="9"/>
      <c r="B13" s="2" t="s">
        <v>7</v>
      </c>
      <c r="C13" s="154">
        <f>SUM(C11:C12)</f>
        <v>7917440.8200000003</v>
      </c>
      <c r="D13" s="144">
        <f t="shared" ref="D13:I13" si="0">SUM(D11:D12)</f>
        <v>11692407.08</v>
      </c>
      <c r="E13" s="76">
        <f t="shared" si="0"/>
        <v>3038330.72</v>
      </c>
      <c r="F13" s="82">
        <f>E13/D13</f>
        <v>0.2598550237954938</v>
      </c>
      <c r="G13" s="76">
        <f t="shared" si="0"/>
        <v>2705224.27</v>
      </c>
      <c r="H13" s="82">
        <f>G13/D13</f>
        <v>0.23136589852634518</v>
      </c>
      <c r="I13" s="76">
        <f t="shared" si="0"/>
        <v>0</v>
      </c>
      <c r="J13" s="162">
        <f>I13/D13</f>
        <v>0</v>
      </c>
      <c r="K13" s="514">
        <f>SUM(K11:K12)</f>
        <v>160376.26999999999</v>
      </c>
      <c r="L13" s="82">
        <v>2.2993771442032844E-2</v>
      </c>
      <c r="M13" s="546">
        <f>+G13/K13-1</f>
        <v>15.86798346164305</v>
      </c>
      <c r="N13" s="514">
        <f>SUM(N11:N12)</f>
        <v>0</v>
      </c>
      <c r="O13" s="82">
        <v>0</v>
      </c>
      <c r="P13" s="82" t="s">
        <v>127</v>
      </c>
    </row>
    <row r="14" spans="1:16384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384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384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1">SUM(D14:D15)</f>
        <v>0</v>
      </c>
      <c r="E16" s="76">
        <f t="shared" si="1"/>
        <v>0</v>
      </c>
      <c r="F16" s="82" t="s">
        <v>127</v>
      </c>
      <c r="G16" s="76">
        <f t="shared" si="1"/>
        <v>0</v>
      </c>
      <c r="H16" s="82" t="s">
        <v>127</v>
      </c>
      <c r="I16" s="76">
        <f t="shared" si="1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342011897.43000001</v>
      </c>
      <c r="D17" s="146">
        <f t="shared" ref="D17:I17" si="2">+D10+D13+D16</f>
        <v>352892791.07999998</v>
      </c>
      <c r="E17" s="147">
        <f t="shared" si="2"/>
        <v>151185944.09</v>
      </c>
      <c r="F17" s="172">
        <f>E17/D17</f>
        <v>0.42841890770085611</v>
      </c>
      <c r="G17" s="147">
        <f t="shared" si="2"/>
        <v>135017565.66999999</v>
      </c>
      <c r="H17" s="172">
        <f>G17/D17</f>
        <v>0.38260222107906933</v>
      </c>
      <c r="I17" s="147">
        <f t="shared" si="2"/>
        <v>8387728.6099999994</v>
      </c>
      <c r="J17" s="165">
        <f>I17/D17</f>
        <v>2.3768489530007205E-2</v>
      </c>
      <c r="K17" s="522">
        <f>+K10+K13+K16</f>
        <v>137487923.22</v>
      </c>
      <c r="L17" s="172">
        <v>0.40950022893155424</v>
      </c>
      <c r="M17" s="531">
        <f>+G17/K17-1</f>
        <v>-1.7967814860706643E-2</v>
      </c>
      <c r="N17" s="522">
        <f>+N10+N13+N16</f>
        <v>5309105.4000000004</v>
      </c>
      <c r="O17" s="172">
        <v>1.5812878875498888E-2</v>
      </c>
      <c r="P17" s="531">
        <f>+I17/N17-1</f>
        <v>0.5798760766738591</v>
      </c>
    </row>
    <row r="131" spans="12:15" x14ac:dyDescent="0.25">
      <c r="L131" s="566"/>
      <c r="O131" s="566"/>
    </row>
    <row r="132" spans="12:15" x14ac:dyDescent="0.25">
      <c r="L132" s="566"/>
      <c r="O132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2019 prorrogat per a l'exercici 2019 
Execució Pressupostària a 
gener&amp;R&amp;"Arial,Negreta"&amp;8&amp;K03+000Direcció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5"/>
  <sheetViews>
    <sheetView topLeftCell="A7" zoomScaleNormal="100" workbookViewId="0">
      <selection activeCell="M14" sqref="M1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416" bestFit="1" customWidth="1"/>
    <col min="13" max="13" width="9" style="89" bestFit="1" customWidth="1"/>
  </cols>
  <sheetData>
    <row r="1" spans="1:13" ht="13.8" x14ac:dyDescent="0.25">
      <c r="A1" s="7" t="s">
        <v>126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
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zoomScaleNormal="100" workbookViewId="0">
      <selection activeCell="A22" sqref="A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1.5546875" style="39" bestFit="1" customWidth="1"/>
    <col min="5" max="5" width="12.6640625" style="39" bestFit="1" customWidth="1"/>
    <col min="6" max="6" width="6.33203125" style="89" customWidth="1"/>
    <col min="7" max="7" width="12.6640625" style="39" bestFit="1" customWidth="1"/>
    <col min="8" max="8" width="6.33203125" style="89" customWidth="1"/>
    <col min="9" max="9" width="12.664062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724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5744449.0899999999</v>
      </c>
      <c r="D5" s="472">
        <v>5792203.7400000002</v>
      </c>
      <c r="E5" s="195">
        <v>458996.37</v>
      </c>
      <c r="F5" s="41">
        <f>E5/D5</f>
        <v>7.924382335349274E-2</v>
      </c>
      <c r="G5" s="195">
        <v>458996.37</v>
      </c>
      <c r="H5" s="41">
        <f>G5/D5</f>
        <v>7.924382335349274E-2</v>
      </c>
      <c r="I5" s="195">
        <v>458996.37</v>
      </c>
      <c r="J5" s="145">
        <f>I5/D5</f>
        <v>7.924382335349274E-2</v>
      </c>
      <c r="K5" s="26">
        <v>414543.22</v>
      </c>
      <c r="L5" s="41">
        <v>8.7197305892998428E-2</v>
      </c>
      <c r="M5" s="201">
        <f>+G5/K5-1</f>
        <v>0.10723405390636964</v>
      </c>
      <c r="N5" s="26">
        <v>414543.22</v>
      </c>
      <c r="O5" s="41">
        <v>8.7197305892998428E-2</v>
      </c>
      <c r="P5" s="201">
        <f>+I5/N5-1</f>
        <v>0.10723405390636964</v>
      </c>
    </row>
    <row r="6" spans="1:16" ht="15" customHeight="1" x14ac:dyDescent="0.25">
      <c r="A6" s="20">
        <v>2</v>
      </c>
      <c r="B6" s="20" t="s">
        <v>1</v>
      </c>
      <c r="C6" s="151">
        <v>30963532.949999999</v>
      </c>
      <c r="D6" s="472">
        <v>35224569.009999998</v>
      </c>
      <c r="E6" s="195">
        <v>7039874.3899999997</v>
      </c>
      <c r="F6" s="41">
        <f t="shared" ref="F6:F17" si="0">E6/D6</f>
        <v>0.19985693474351471</v>
      </c>
      <c r="G6" s="195">
        <v>4585851.59</v>
      </c>
      <c r="H6" s="263">
        <f t="shared" ref="H6:H17" si="1">G6/D6</f>
        <v>0.13018900497258348</v>
      </c>
      <c r="I6" s="195">
        <v>3432.82</v>
      </c>
      <c r="J6" s="170">
        <f t="shared" ref="J6:J17" si="2">I6/D6</f>
        <v>9.7455273307260268E-5</v>
      </c>
      <c r="K6" s="26">
        <v>4619425.72</v>
      </c>
      <c r="L6" s="41">
        <v>0.14650238597822174</v>
      </c>
      <c r="M6" s="201">
        <f t="shared" ref="M6:M17" si="3">+G6/K6-1</f>
        <v>-7.2680311439231593E-3</v>
      </c>
      <c r="N6" s="26">
        <v>10191.99</v>
      </c>
      <c r="O6" s="386">
        <v>3.2323300413761736E-4</v>
      </c>
      <c r="P6" s="201">
        <f>+I6/N6-1</f>
        <v>-0.66318452039297526</v>
      </c>
    </row>
    <row r="7" spans="1:16" ht="15" customHeight="1" x14ac:dyDescent="0.25">
      <c r="A7" s="20">
        <v>3</v>
      </c>
      <c r="B7" s="20" t="s">
        <v>2</v>
      </c>
      <c r="C7" s="151"/>
      <c r="D7" s="693"/>
      <c r="E7" s="195"/>
      <c r="F7" s="41" t="s">
        <v>127</v>
      </c>
      <c r="G7" s="195"/>
      <c r="H7" s="263" t="s">
        <v>127</v>
      </c>
      <c r="I7" s="195"/>
      <c r="J7" s="170" t="s">
        <v>127</v>
      </c>
      <c r="K7" s="26"/>
      <c r="L7" s="41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12666108.9</v>
      </c>
      <c r="D8" s="472">
        <v>11169182.27</v>
      </c>
      <c r="E8" s="195">
        <v>10319075.51</v>
      </c>
      <c r="F8" s="41">
        <f>E8/D8</f>
        <v>0.92388818272906559</v>
      </c>
      <c r="G8" s="195">
        <v>9750802.5099999998</v>
      </c>
      <c r="H8" s="41">
        <f>G8/D8</f>
        <v>0.87300952516374331</v>
      </c>
      <c r="I8" s="195">
        <v>2093258</v>
      </c>
      <c r="J8" s="170">
        <f t="shared" si="2"/>
        <v>0.18741372012724797</v>
      </c>
      <c r="K8" s="26">
        <v>10819334.4</v>
      </c>
      <c r="L8" s="41">
        <v>0.83766182483262885</v>
      </c>
      <c r="M8" s="417">
        <f>G8/K8-1</f>
        <v>-9.8761333229519188E-2</v>
      </c>
      <c r="N8" s="26">
        <v>1191946.3400000001</v>
      </c>
      <c r="O8" s="388">
        <v>9.2283675626753256E-2</v>
      </c>
      <c r="P8" s="417">
        <f t="shared" ref="P8:P17" si="4">+I8/N8-1</f>
        <v>0.75616798319964618</v>
      </c>
    </row>
    <row r="9" spans="1:16" ht="15" customHeight="1" x14ac:dyDescent="0.25">
      <c r="A9" s="48">
        <v>5</v>
      </c>
      <c r="B9" s="48" t="s">
        <v>438</v>
      </c>
      <c r="C9" s="151" t="s">
        <v>127</v>
      </c>
      <c r="D9" s="472"/>
      <c r="E9" s="472"/>
      <c r="F9" s="368" t="s">
        <v>127</v>
      </c>
      <c r="G9" s="472"/>
      <c r="H9" s="70" t="s">
        <v>127</v>
      </c>
      <c r="I9" s="472"/>
      <c r="J9" s="370" t="s">
        <v>127</v>
      </c>
      <c r="K9" s="30"/>
      <c r="L9" s="368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49374090.939999998</v>
      </c>
      <c r="D10" s="144">
        <f>SUM(D5:D9)</f>
        <v>52185955.019999996</v>
      </c>
      <c r="E10" s="144">
        <f>SUM(E5:E9)</f>
        <v>17817946.27</v>
      </c>
      <c r="F10" s="82">
        <f t="shared" si="0"/>
        <v>0.3414318328211367</v>
      </c>
      <c r="G10" s="144">
        <f>SUM(G5:G9)</f>
        <v>14795650.469999999</v>
      </c>
      <c r="H10" s="82">
        <f t="shared" si="1"/>
        <v>0.28351786346210667</v>
      </c>
      <c r="I10" s="144">
        <f>SUM(I5:I9)</f>
        <v>2555687.19</v>
      </c>
      <c r="J10" s="162">
        <f t="shared" si="2"/>
        <v>4.8972701352702007E-2</v>
      </c>
      <c r="K10" s="514">
        <f>SUM(K5:K9)</f>
        <v>15853303.34</v>
      </c>
      <c r="L10" s="82">
        <v>0.32221114682993057</v>
      </c>
      <c r="M10" s="204">
        <f t="shared" si="3"/>
        <v>-6.671498345277993E-2</v>
      </c>
      <c r="N10" s="514">
        <f>SUM(N5:N9)</f>
        <v>1616681.55</v>
      </c>
      <c r="O10" s="82">
        <v>3.2858313823463985E-2</v>
      </c>
      <c r="P10" s="204">
        <f t="shared" si="4"/>
        <v>0.58082288376458546</v>
      </c>
    </row>
    <row r="11" spans="1:16" ht="15" customHeight="1" x14ac:dyDescent="0.25">
      <c r="A11" s="19">
        <v>6</v>
      </c>
      <c r="B11" s="19" t="s">
        <v>5</v>
      </c>
      <c r="C11" s="153">
        <v>294041.34999999998</v>
      </c>
      <c r="D11" s="195">
        <v>725709.25</v>
      </c>
      <c r="E11" s="195">
        <v>382197.28</v>
      </c>
      <c r="F11" s="41">
        <f t="shared" si="0"/>
        <v>0.52665344971143746</v>
      </c>
      <c r="G11" s="195">
        <v>382197.28</v>
      </c>
      <c r="H11" s="41">
        <f t="shared" si="1"/>
        <v>0.52665344971143746</v>
      </c>
      <c r="I11" s="195">
        <v>0</v>
      </c>
      <c r="J11" s="145">
        <f t="shared" si="2"/>
        <v>0</v>
      </c>
      <c r="K11" s="26"/>
      <c r="L11" s="41"/>
      <c r="M11" s="417" t="s">
        <v>127</v>
      </c>
      <c r="N11" s="26"/>
      <c r="O11" s="41"/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197"/>
      <c r="E12" s="197"/>
      <c r="F12" s="41" t="s">
        <v>127</v>
      </c>
      <c r="G12" s="197"/>
      <c r="H12" s="41" t="s">
        <v>127</v>
      </c>
      <c r="I12" s="197"/>
      <c r="J12" s="145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294041.34999999998</v>
      </c>
      <c r="D13" s="144">
        <f t="shared" ref="D13:I13" si="5">SUM(D11:D12)</f>
        <v>725709.25</v>
      </c>
      <c r="E13" s="144">
        <f t="shared" si="5"/>
        <v>382197.28</v>
      </c>
      <c r="F13" s="82">
        <f t="shared" si="0"/>
        <v>0.52665344971143746</v>
      </c>
      <c r="G13" s="144">
        <f t="shared" si="5"/>
        <v>382197.28</v>
      </c>
      <c r="H13" s="82">
        <f t="shared" si="1"/>
        <v>0.52665344971143746</v>
      </c>
      <c r="I13" s="144">
        <f t="shared" si="5"/>
        <v>0</v>
      </c>
      <c r="J13" s="162">
        <f t="shared" si="2"/>
        <v>0</v>
      </c>
      <c r="K13" s="514">
        <f>SUM(K11:K12)</f>
        <v>0</v>
      </c>
      <c r="L13" s="82"/>
      <c r="M13" s="546" t="s">
        <v>127</v>
      </c>
      <c r="N13" s="514">
        <f>SUM(N11:N12)</f>
        <v>0</v>
      </c>
      <c r="O13" s="82"/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11"/>
      <c r="L14" s="4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197"/>
      <c r="F15" s="368" t="s">
        <v>127</v>
      </c>
      <c r="G15" s="197"/>
      <c r="H15" s="368" t="s">
        <v>127</v>
      </c>
      <c r="I15" s="197"/>
      <c r="J15" s="370" t="s">
        <v>127</v>
      </c>
      <c r="K15" s="515"/>
      <c r="L15" s="368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6">SUM(D14:D15)</f>
        <v>0</v>
      </c>
      <c r="E16" s="144">
        <f t="shared" si="6"/>
        <v>0</v>
      </c>
      <c r="F16" s="82" t="s">
        <v>127</v>
      </c>
      <c r="G16" s="144">
        <f t="shared" si="6"/>
        <v>0</v>
      </c>
      <c r="H16" s="82" t="s">
        <v>127</v>
      </c>
      <c r="I16" s="144">
        <f t="shared" si="6"/>
        <v>0</v>
      </c>
      <c r="J16" s="162" t="s">
        <v>127</v>
      </c>
      <c r="K16" s="514">
        <f>SUM(K14:K15)</f>
        <v>0</v>
      </c>
      <c r="L16" s="82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49668132.289999999</v>
      </c>
      <c r="D17" s="146">
        <f t="shared" ref="D17:I17" si="7">+D10+D13+D16</f>
        <v>52911664.269999996</v>
      </c>
      <c r="E17" s="146">
        <f t="shared" si="7"/>
        <v>18200143.550000001</v>
      </c>
      <c r="F17" s="172">
        <f t="shared" si="0"/>
        <v>0.34397223752266604</v>
      </c>
      <c r="G17" s="146">
        <f t="shared" si="7"/>
        <v>15177847.749999998</v>
      </c>
      <c r="H17" s="172">
        <f t="shared" si="1"/>
        <v>0.28685258646467443</v>
      </c>
      <c r="I17" s="146">
        <f t="shared" si="7"/>
        <v>2555687.19</v>
      </c>
      <c r="J17" s="165">
        <f t="shared" si="2"/>
        <v>4.8301016897875783E-2</v>
      </c>
      <c r="K17" s="522">
        <f>K10+K13+K16</f>
        <v>15853303.34</v>
      </c>
      <c r="L17" s="172">
        <v>0.31578903885316206</v>
      </c>
      <c r="M17" s="531">
        <f t="shared" si="3"/>
        <v>-4.260661488105999E-2</v>
      </c>
      <c r="N17" s="522">
        <f>N10+N13+N16</f>
        <v>1616681.55</v>
      </c>
      <c r="O17" s="172">
        <v>3.2203402777136306E-2</v>
      </c>
      <c r="P17" s="531">
        <f t="shared" si="4"/>
        <v>0.58082288376458546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2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7" workbookViewId="0">
      <selection activeCell="E16" sqref="E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724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K23" sqref="K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725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21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97">
        <v>6885236.3200000003</v>
      </c>
      <c r="D5" s="197">
        <v>6885236.3200000003</v>
      </c>
      <c r="E5" s="197">
        <v>515776.75</v>
      </c>
      <c r="F5" s="41">
        <f>E5/D5</f>
        <v>7.4910536985025367E-2</v>
      </c>
      <c r="G5" s="197">
        <v>515776.75</v>
      </c>
      <c r="H5" s="41">
        <f>G5/D5</f>
        <v>7.4910536985025367E-2</v>
      </c>
      <c r="I5" s="197">
        <v>515776.75</v>
      </c>
      <c r="J5" s="145">
        <f>I5/D5</f>
        <v>7.4910536985025367E-2</v>
      </c>
      <c r="K5" s="26">
        <v>475048.03</v>
      </c>
      <c r="L5" s="41">
        <v>9.2845325568121112E-2</v>
      </c>
      <c r="M5" s="201">
        <f>+G5/K5-1</f>
        <v>8.5736004420437162E-2</v>
      </c>
      <c r="N5" s="26">
        <v>475048.03</v>
      </c>
      <c r="O5" s="41">
        <v>9.2845325568121112E-2</v>
      </c>
      <c r="P5" s="201">
        <f>+I5/N5-1</f>
        <v>8.5736004420437162E-2</v>
      </c>
    </row>
    <row r="6" spans="1:16" ht="15" customHeight="1" x14ac:dyDescent="0.25">
      <c r="A6" s="20">
        <v>2</v>
      </c>
      <c r="B6" s="20" t="s">
        <v>1</v>
      </c>
      <c r="C6" s="197">
        <v>23837753.379999999</v>
      </c>
      <c r="D6" s="197">
        <v>24346529.75</v>
      </c>
      <c r="E6" s="197">
        <v>3784639.3</v>
      </c>
      <c r="F6" s="41">
        <f>E6/D6</f>
        <v>0.15544881914844558</v>
      </c>
      <c r="G6" s="197">
        <v>2932391.48</v>
      </c>
      <c r="H6" s="263">
        <f>G6/D6</f>
        <v>0.12044391993893915</v>
      </c>
      <c r="I6" s="197">
        <v>40005.72</v>
      </c>
      <c r="J6" s="170">
        <f>I6/D6</f>
        <v>1.6431795582694901E-3</v>
      </c>
      <c r="K6" s="26">
        <v>5397317.6200000001</v>
      </c>
      <c r="L6" s="386">
        <v>0.22832827118761401</v>
      </c>
      <c r="M6" s="201">
        <f t="shared" ref="M6:M17" si="0">+G6/K6-1</f>
        <v>-0.45669466085636812</v>
      </c>
      <c r="N6" s="26">
        <v>46585.4</v>
      </c>
      <c r="O6" s="386">
        <v>1.9707500268593557E-3</v>
      </c>
      <c r="P6" s="201">
        <f>+I6/N6-1</f>
        <v>-0.14123910066243928</v>
      </c>
    </row>
    <row r="7" spans="1:16" ht="15" customHeight="1" x14ac:dyDescent="0.25">
      <c r="A7" s="20">
        <v>3</v>
      </c>
      <c r="B7" s="20" t="s">
        <v>2</v>
      </c>
      <c r="C7" s="197"/>
      <c r="D7" s="197"/>
      <c r="E7" s="197"/>
      <c r="F7" s="41" t="s">
        <v>127</v>
      </c>
      <c r="G7" s="197"/>
      <c r="H7" s="263" t="s">
        <v>127</v>
      </c>
      <c r="I7" s="197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97">
        <v>13207261.369999999</v>
      </c>
      <c r="D8" s="197">
        <v>13107261.369999999</v>
      </c>
      <c r="E8" s="197">
        <v>12629215.49</v>
      </c>
      <c r="F8" s="41">
        <f>E8/D8</f>
        <v>0.96352816454136225</v>
      </c>
      <c r="G8" s="197">
        <v>12218769.49</v>
      </c>
      <c r="H8" s="41">
        <f>G8/D8</f>
        <v>0.93221376648263188</v>
      </c>
      <c r="I8" s="197">
        <v>5870</v>
      </c>
      <c r="J8" s="170">
        <f>I8/D8</f>
        <v>4.4784336211035674E-4</v>
      </c>
      <c r="K8" s="26">
        <v>12334852.48</v>
      </c>
      <c r="L8" s="388">
        <v>0.91947708403501605</v>
      </c>
      <c r="M8" s="417">
        <f t="shared" si="0"/>
        <v>-9.4109751363642413E-3</v>
      </c>
      <c r="N8" s="26">
        <v>53266.879999999997</v>
      </c>
      <c r="O8" s="388">
        <v>3.9706737942311497E-3</v>
      </c>
      <c r="P8" s="417">
        <f t="shared" ref="P8:P17" si="1">+I8/N8-1</f>
        <v>-0.88980019103803343</v>
      </c>
    </row>
    <row r="9" spans="1:16" ht="15" customHeight="1" x14ac:dyDescent="0.25">
      <c r="A9" s="48">
        <v>5</v>
      </c>
      <c r="B9" s="48" t="s">
        <v>438</v>
      </c>
      <c r="C9" s="197" t="s">
        <v>127</v>
      </c>
      <c r="D9" s="197"/>
      <c r="E9" s="197"/>
      <c r="F9" s="368" t="s">
        <v>127</v>
      </c>
      <c r="G9" s="197"/>
      <c r="H9" s="70" t="s">
        <v>127</v>
      </c>
      <c r="I9" s="197"/>
      <c r="J9" s="370" t="s">
        <v>127</v>
      </c>
      <c r="K9" s="30">
        <v>0</v>
      </c>
      <c r="L9" s="251" t="s">
        <v>127</v>
      </c>
      <c r="M9" s="464" t="s">
        <v>127</v>
      </c>
      <c r="N9" s="30">
        <v>0</v>
      </c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44">
        <f>SUM(C5:C9)</f>
        <v>43930251.07</v>
      </c>
      <c r="D10" s="144">
        <f>SUM(D5:D9)</f>
        <v>44339027.439999998</v>
      </c>
      <c r="E10" s="144">
        <f>SUM(E5:E9)</f>
        <v>16929631.539999999</v>
      </c>
      <c r="F10" s="82">
        <f>E10/D10</f>
        <v>0.38182234743216553</v>
      </c>
      <c r="G10" s="144">
        <f>SUM(G5:G9)</f>
        <v>15666937.720000001</v>
      </c>
      <c r="H10" s="82">
        <f>G10/D10</f>
        <v>0.35334418963520686</v>
      </c>
      <c r="I10" s="144">
        <f>SUM(I5:I9)</f>
        <v>561652.47</v>
      </c>
      <c r="J10" s="162">
        <f>I10/D10</f>
        <v>1.2667225747340388E-2</v>
      </c>
      <c r="K10" s="514">
        <f>SUM(K5:K9)</f>
        <v>18207218.130000003</v>
      </c>
      <c r="L10" s="82">
        <v>0.4287073685427305</v>
      </c>
      <c r="M10" s="204">
        <f t="shared" si="0"/>
        <v>-0.13952051279126421</v>
      </c>
      <c r="N10" s="514">
        <f>SUM(N5:N9)</f>
        <v>574900.31000000006</v>
      </c>
      <c r="O10" s="82">
        <v>1.3536609344422678E-2</v>
      </c>
      <c r="P10" s="204">
        <f t="shared" si="1"/>
        <v>-2.304371691850382E-2</v>
      </c>
    </row>
    <row r="11" spans="1:16" ht="15" customHeight="1" x14ac:dyDescent="0.25">
      <c r="A11" s="19">
        <v>6</v>
      </c>
      <c r="B11" s="19" t="s">
        <v>5</v>
      </c>
      <c r="C11" s="197">
        <v>1154443.8</v>
      </c>
      <c r="D11" s="197">
        <v>1851076.2</v>
      </c>
      <c r="E11" s="197">
        <v>607877.02</v>
      </c>
      <c r="F11" s="41">
        <f>E11/D11</f>
        <v>0.32839113808496917</v>
      </c>
      <c r="G11" s="197">
        <v>607877.02</v>
      </c>
      <c r="H11" s="41">
        <f>G11/D11</f>
        <v>0.32839113808496917</v>
      </c>
      <c r="I11" s="197">
        <v>0</v>
      </c>
      <c r="J11" s="145">
        <f>I11/D11</f>
        <v>0</v>
      </c>
      <c r="K11" s="26">
        <v>0</v>
      </c>
      <c r="L11" s="41">
        <v>0</v>
      </c>
      <c r="M11" s="417" t="s">
        <v>127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97" t="s">
        <v>127</v>
      </c>
      <c r="D12" s="197"/>
      <c r="E12" s="197"/>
      <c r="F12" s="368" t="s">
        <v>127</v>
      </c>
      <c r="G12" s="197"/>
      <c r="H12" s="368" t="s">
        <v>127</v>
      </c>
      <c r="I12" s="197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44">
        <f>SUM(C11:C12)</f>
        <v>1154443.8</v>
      </c>
      <c r="D13" s="144">
        <f t="shared" ref="D13:I13" si="2">SUM(D11:D12)</f>
        <v>1851076.2</v>
      </c>
      <c r="E13" s="144">
        <f t="shared" si="2"/>
        <v>607877.02</v>
      </c>
      <c r="F13" s="82">
        <f>E13/D13</f>
        <v>0.32839113808496917</v>
      </c>
      <c r="G13" s="144">
        <f t="shared" si="2"/>
        <v>607877.02</v>
      </c>
      <c r="H13" s="82">
        <f>G13/D13</f>
        <v>0.32839113808496917</v>
      </c>
      <c r="I13" s="144">
        <f t="shared" si="2"/>
        <v>0</v>
      </c>
      <c r="J13" s="162">
        <f>I13/D13</f>
        <v>0</v>
      </c>
      <c r="K13" s="514">
        <f>SUM(K11:K12)</f>
        <v>0</v>
      </c>
      <c r="L13" s="82" t="s">
        <v>127</v>
      </c>
      <c r="M13" s="204" t="s">
        <v>127</v>
      </c>
      <c r="N13" s="514">
        <f>SUM(N11:N12)</f>
        <v>0</v>
      </c>
      <c r="O13" s="82" t="s">
        <v>127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95" t="s">
        <v>127</v>
      </c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97" t="s">
        <v>127</v>
      </c>
      <c r="D15" s="197"/>
      <c r="E15" s="197"/>
      <c r="F15" s="368" t="s">
        <v>127</v>
      </c>
      <c r="G15" s="197"/>
      <c r="H15" s="368" t="s">
        <v>127</v>
      </c>
      <c r="I15" s="197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144">
        <f>SUM(C14:C15)</f>
        <v>0</v>
      </c>
      <c r="D16" s="144">
        <f t="shared" ref="D16:I16" si="3">SUM(D14:D15)</f>
        <v>0</v>
      </c>
      <c r="E16" s="144">
        <f t="shared" si="3"/>
        <v>0</v>
      </c>
      <c r="F16" s="82" t="s">
        <v>127</v>
      </c>
      <c r="G16" s="144">
        <f t="shared" si="3"/>
        <v>0</v>
      </c>
      <c r="H16" s="82" t="s">
        <v>127</v>
      </c>
      <c r="I16" s="144">
        <f t="shared" si="3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46">
        <f>+C10+C13+C16</f>
        <v>45084694.869999997</v>
      </c>
      <c r="D17" s="146">
        <f t="shared" ref="D17:I17" si="4">+D10+D13+D16</f>
        <v>46190103.640000001</v>
      </c>
      <c r="E17" s="146">
        <f t="shared" si="4"/>
        <v>17537508.559999999</v>
      </c>
      <c r="F17" s="172">
        <f>E17/D17</f>
        <v>0.37968108269869211</v>
      </c>
      <c r="G17" s="146">
        <f t="shared" si="4"/>
        <v>16274814.74</v>
      </c>
      <c r="H17" s="172">
        <f>G17/D17</f>
        <v>0.35234419188239779</v>
      </c>
      <c r="I17" s="146">
        <f t="shared" si="4"/>
        <v>561652.47</v>
      </c>
      <c r="J17" s="165">
        <f>I17/D17</f>
        <v>1.2159584537360003E-2</v>
      </c>
      <c r="K17" s="522">
        <f>K10+K13+K16</f>
        <v>18207218.130000003</v>
      </c>
      <c r="L17" s="172">
        <v>0.42153483123154251</v>
      </c>
      <c r="M17" s="531">
        <f t="shared" si="0"/>
        <v>-0.10613391766949754</v>
      </c>
      <c r="N17" s="522">
        <f>N10+N13+N16</f>
        <v>574900.31000000006</v>
      </c>
      <c r="O17" s="172">
        <v>1.3310133564638711E-2</v>
      </c>
      <c r="P17" s="531">
        <f t="shared" si="1"/>
        <v>-2.304371691850382E-2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A13" sqref="A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725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C21" sqref="C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88671875" style="89" bestFit="1" customWidth="1"/>
  </cols>
  <sheetData>
    <row r="1" spans="1:16" ht="14.4" thickBot="1" x14ac:dyDescent="0.3">
      <c r="A1" s="7" t="s">
        <v>726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21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95">
        <v>5311393.91</v>
      </c>
      <c r="D5" s="195">
        <v>5313306.2</v>
      </c>
      <c r="E5" s="195">
        <v>399080.37</v>
      </c>
      <c r="F5" s="41">
        <f>E5/D5</f>
        <v>7.510961254218701E-2</v>
      </c>
      <c r="G5" s="195">
        <v>399080.37</v>
      </c>
      <c r="H5" s="41">
        <f>G5/D5</f>
        <v>7.510961254218701E-2</v>
      </c>
      <c r="I5" s="195">
        <v>399080.37</v>
      </c>
      <c r="J5" s="145">
        <f>I5/D5</f>
        <v>7.510961254218701E-2</v>
      </c>
      <c r="K5" s="26">
        <v>363296.59</v>
      </c>
      <c r="L5" s="41">
        <v>7.7401112806648631E-2</v>
      </c>
      <c r="M5" s="201">
        <f>+G5/K5-1</f>
        <v>9.8497428781260998E-2</v>
      </c>
      <c r="N5" s="26">
        <v>363296.59</v>
      </c>
      <c r="O5" s="41">
        <v>7.7401112806648631E-2</v>
      </c>
      <c r="P5" s="201">
        <f>+I5/N5-1</f>
        <v>9.8497428781260998E-2</v>
      </c>
    </row>
    <row r="6" spans="1:16" ht="15" customHeight="1" x14ac:dyDescent="0.25">
      <c r="A6" s="20">
        <v>2</v>
      </c>
      <c r="B6" s="20" t="s">
        <v>1</v>
      </c>
      <c r="C6" s="195">
        <v>21343768.420000002</v>
      </c>
      <c r="D6" s="195">
        <v>21562330.18</v>
      </c>
      <c r="E6" s="195">
        <v>4702886.09</v>
      </c>
      <c r="F6" s="41">
        <f t="shared" ref="F6:F17" si="0">E6/D6</f>
        <v>0.21810657988913143</v>
      </c>
      <c r="G6" s="195">
        <v>4000860.23</v>
      </c>
      <c r="H6" s="263">
        <f t="shared" ref="H6:H17" si="1">G6/D6</f>
        <v>0.1855486024284598</v>
      </c>
      <c r="I6" s="195">
        <v>17601</v>
      </c>
      <c r="J6" s="170">
        <f t="shared" ref="J6:J17" si="2">I6/D6</f>
        <v>8.1628468969117702E-4</v>
      </c>
      <c r="K6" s="26">
        <v>5483932.8899999997</v>
      </c>
      <c r="L6" s="386">
        <v>0.25667440365365113</v>
      </c>
      <c r="M6" s="201">
        <f t="shared" ref="M6:M17" si="3">+G6/K6-1</f>
        <v>-0.27043960780490151</v>
      </c>
      <c r="N6" s="26">
        <v>17339.169999999998</v>
      </c>
      <c r="O6" s="386">
        <v>8.1155645207016337E-4</v>
      </c>
      <c r="P6" s="201">
        <f>+I6/N6-1</f>
        <v>1.5100492122748665E-2</v>
      </c>
    </row>
    <row r="7" spans="1:16" ht="15" customHeight="1" x14ac:dyDescent="0.25">
      <c r="A7" s="20">
        <v>3</v>
      </c>
      <c r="B7" s="20" t="s">
        <v>2</v>
      </c>
      <c r="C7" s="195"/>
      <c r="D7" s="195"/>
      <c r="E7" s="195"/>
      <c r="F7" s="41" t="s">
        <v>127</v>
      </c>
      <c r="G7" s="195"/>
      <c r="H7" s="263" t="s">
        <v>127</v>
      </c>
      <c r="I7" s="195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95">
        <v>10591257.67</v>
      </c>
      <c r="D8" s="195">
        <v>10414693.619999999</v>
      </c>
      <c r="E8" s="195">
        <v>9946463.6699999999</v>
      </c>
      <c r="F8" s="41">
        <f t="shared" si="0"/>
        <v>0.95504140908179691</v>
      </c>
      <c r="G8" s="195">
        <v>9262463.6699999999</v>
      </c>
      <c r="H8" s="41">
        <f t="shared" si="1"/>
        <v>0.88936496914443086</v>
      </c>
      <c r="I8" s="195">
        <v>24882</v>
      </c>
      <c r="J8" s="170">
        <f t="shared" si="2"/>
        <v>2.3891245300022568E-3</v>
      </c>
      <c r="K8" s="26">
        <v>9102964.0600000005</v>
      </c>
      <c r="L8" s="388">
        <v>0.86980837359810481</v>
      </c>
      <c r="M8" s="417">
        <f t="shared" si="3"/>
        <v>1.7521722479479918E-2</v>
      </c>
      <c r="N8" s="26">
        <v>1695.84</v>
      </c>
      <c r="O8" s="388">
        <v>1.6204126727955136E-4</v>
      </c>
      <c r="P8" s="417">
        <f>+I8/N8-1</f>
        <v>13.672374752335127</v>
      </c>
    </row>
    <row r="9" spans="1:16" ht="15" customHeight="1" x14ac:dyDescent="0.25">
      <c r="A9" s="48">
        <v>5</v>
      </c>
      <c r="B9" s="48" t="s">
        <v>438</v>
      </c>
      <c r="C9" s="472"/>
      <c r="D9" s="472"/>
      <c r="E9" s="472"/>
      <c r="F9" s="368" t="s">
        <v>127</v>
      </c>
      <c r="G9" s="472"/>
      <c r="H9" s="70" t="s">
        <v>127</v>
      </c>
      <c r="I9" s="472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44">
        <f>SUM(C5:C9)</f>
        <v>37246420</v>
      </c>
      <c r="D10" s="144">
        <f>SUM(D5:D9)</f>
        <v>37290330</v>
      </c>
      <c r="E10" s="144">
        <f>SUM(E5:E9)</f>
        <v>15048430.129999999</v>
      </c>
      <c r="F10" s="82">
        <f t="shared" si="0"/>
        <v>0.40354778651730888</v>
      </c>
      <c r="G10" s="144">
        <f>SUM(G5:G9)</f>
        <v>13662404.27</v>
      </c>
      <c r="H10" s="82">
        <f t="shared" si="1"/>
        <v>0.3663792803657141</v>
      </c>
      <c r="I10" s="144">
        <f>SUM(I5:I9)</f>
        <v>441563.37</v>
      </c>
      <c r="J10" s="162">
        <f t="shared" si="2"/>
        <v>1.1841229884530386E-2</v>
      </c>
      <c r="K10" s="514">
        <f>SUM(K5:K9)</f>
        <v>14950193.539999999</v>
      </c>
      <c r="L10" s="82">
        <v>0.40931962415412704</v>
      </c>
      <c r="M10" s="204">
        <f t="shared" si="3"/>
        <v>-8.6138635366455607E-2</v>
      </c>
      <c r="N10" s="514">
        <f>SUM(N5:N9)</f>
        <v>382331.60000000003</v>
      </c>
      <c r="O10" s="82">
        <v>1.0467812767475789E-2</v>
      </c>
      <c r="P10" s="204">
        <f>+I10/N10-1</f>
        <v>0.15492250705931698</v>
      </c>
    </row>
    <row r="11" spans="1:16" ht="15" customHeight="1" x14ac:dyDescent="0.25">
      <c r="A11" s="19">
        <v>6</v>
      </c>
      <c r="B11" s="19" t="s">
        <v>5</v>
      </c>
      <c r="C11" s="195">
        <v>718963.23</v>
      </c>
      <c r="D11" s="195">
        <v>1302924.1499999999</v>
      </c>
      <c r="E11" s="195">
        <v>337038.04</v>
      </c>
      <c r="F11" s="41">
        <f t="shared" si="0"/>
        <v>0.25867817401342974</v>
      </c>
      <c r="G11" s="195">
        <v>337038.04</v>
      </c>
      <c r="H11" s="41">
        <f t="shared" si="1"/>
        <v>0.25867817401342974</v>
      </c>
      <c r="I11" s="195"/>
      <c r="J11" s="145">
        <f t="shared" si="2"/>
        <v>0</v>
      </c>
      <c r="K11" s="26">
        <v>92176.27</v>
      </c>
      <c r="L11" s="41">
        <v>0.11779647725207244</v>
      </c>
      <c r="M11" s="417">
        <f t="shared" si="3"/>
        <v>2.6564512753662082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97"/>
      <c r="D12" s="197"/>
      <c r="E12" s="197"/>
      <c r="F12" s="41" t="s">
        <v>127</v>
      </c>
      <c r="G12" s="197"/>
      <c r="H12" s="41" t="s">
        <v>127</v>
      </c>
      <c r="I12" s="197">
        <v>0</v>
      </c>
      <c r="J12" s="145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44">
        <f>SUM(C11:C12)</f>
        <v>718963.23</v>
      </c>
      <c r="D13" s="144">
        <f t="shared" ref="D13:I13" si="4">SUM(D11:D12)</f>
        <v>1302924.1499999999</v>
      </c>
      <c r="E13" s="144">
        <f t="shared" si="4"/>
        <v>337038.04</v>
      </c>
      <c r="F13" s="82">
        <f t="shared" si="0"/>
        <v>0.25867817401342974</v>
      </c>
      <c r="G13" s="144">
        <f t="shared" si="4"/>
        <v>337038.04</v>
      </c>
      <c r="H13" s="82">
        <f t="shared" si="1"/>
        <v>0.25867817401342974</v>
      </c>
      <c r="I13" s="144">
        <f t="shared" si="4"/>
        <v>0</v>
      </c>
      <c r="J13" s="162">
        <f t="shared" si="2"/>
        <v>0</v>
      </c>
      <c r="K13" s="514">
        <f>SUM(K11:K12)</f>
        <v>92176.27</v>
      </c>
      <c r="L13" s="82">
        <v>0.11779647725207244</v>
      </c>
      <c r="M13" s="204">
        <f t="shared" si="3"/>
        <v>2.6564512753662082</v>
      </c>
      <c r="N13" s="514">
        <f>SUM(N11:N12)</f>
        <v>0</v>
      </c>
      <c r="O13" s="82">
        <v>0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95"/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97"/>
      <c r="D15" s="197"/>
      <c r="E15" s="197"/>
      <c r="F15" s="368" t="s">
        <v>127</v>
      </c>
      <c r="G15" s="197"/>
      <c r="H15" s="368" t="s">
        <v>127</v>
      </c>
      <c r="I15" s="197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144">
        <f>SUM(C14:C15)</f>
        <v>0</v>
      </c>
      <c r="D16" s="144">
        <f t="shared" ref="D16:I16" si="5">SUM(D14:D15)</f>
        <v>0</v>
      </c>
      <c r="E16" s="144">
        <f t="shared" si="5"/>
        <v>0</v>
      </c>
      <c r="F16" s="82" t="s">
        <v>127</v>
      </c>
      <c r="G16" s="144">
        <f t="shared" si="5"/>
        <v>0</v>
      </c>
      <c r="H16" s="82" t="s">
        <v>127</v>
      </c>
      <c r="I16" s="144">
        <f t="shared" si="5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46">
        <f>+C10+C13+C16</f>
        <v>37965383.229999997</v>
      </c>
      <c r="D17" s="146">
        <f t="shared" ref="D17:I17" si="6">+D10+D13+D16</f>
        <v>38593254.149999999</v>
      </c>
      <c r="E17" s="146">
        <f t="shared" si="6"/>
        <v>15385468.169999998</v>
      </c>
      <c r="F17" s="172">
        <f t="shared" si="0"/>
        <v>0.39865692875240472</v>
      </c>
      <c r="G17" s="146">
        <f t="shared" si="6"/>
        <v>13999442.309999999</v>
      </c>
      <c r="H17" s="172">
        <f t="shared" si="1"/>
        <v>0.36274324667177615</v>
      </c>
      <c r="I17" s="146">
        <f t="shared" si="6"/>
        <v>441563.37</v>
      </c>
      <c r="J17" s="165">
        <f t="shared" si="2"/>
        <v>1.1441465088271133E-2</v>
      </c>
      <c r="K17" s="522">
        <f>K10+K13+K16</f>
        <v>15042369.809999999</v>
      </c>
      <c r="L17" s="172">
        <v>0.40320500345969235</v>
      </c>
      <c r="M17" s="531">
        <f t="shared" si="3"/>
        <v>-6.9332659226784443E-2</v>
      </c>
      <c r="N17" s="522">
        <f>N10+N13+N16</f>
        <v>382331.60000000003</v>
      </c>
      <c r="O17" s="172">
        <v>1.0248253170738244E-2</v>
      </c>
      <c r="P17" s="531">
        <f>+I17/N17-1</f>
        <v>0.15492250705931698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33"/>
  <sheetViews>
    <sheetView zoomScaleNormal="100" workbookViewId="0">
      <selection activeCell="B26" sqref="B26"/>
    </sheetView>
  </sheetViews>
  <sheetFormatPr defaultColWidth="11.44140625" defaultRowHeight="13.2" x14ac:dyDescent="0.25"/>
  <cols>
    <col min="1" max="1" width="2.6640625" customWidth="1"/>
    <col min="2" max="2" width="60" customWidth="1"/>
    <col min="3" max="3" width="13.33203125" bestFit="1" customWidth="1"/>
    <col min="4" max="4" width="11.5546875" bestFit="1" customWidth="1"/>
    <col min="5" max="5" width="10.88671875" customWidth="1"/>
    <col min="6" max="6" width="8" style="89" customWidth="1"/>
    <col min="7" max="7" width="11.109375" bestFit="1" customWidth="1"/>
    <col min="8" max="8" width="6.109375" style="89" customWidth="1"/>
    <col min="9" max="9" width="11.33203125" customWidth="1"/>
    <col min="10" max="10" width="21.6640625" style="53" bestFit="1" customWidth="1"/>
    <col min="12" max="12" width="12.6640625" bestFit="1" customWidth="1"/>
    <col min="14" max="14" width="12.6640625" bestFit="1" customWidth="1"/>
  </cols>
  <sheetData>
    <row r="1" spans="1:15" x14ac:dyDescent="0.25">
      <c r="E1" t="s">
        <v>146</v>
      </c>
    </row>
    <row r="2" spans="1:15" ht="13.8" x14ac:dyDescent="0.25">
      <c r="B2" s="7" t="s">
        <v>219</v>
      </c>
      <c r="F2"/>
      <c r="H2"/>
      <c r="J2"/>
      <c r="M2" s="320"/>
    </row>
    <row r="3" spans="1:15" x14ac:dyDescent="0.25">
      <c r="F3"/>
      <c r="H3"/>
      <c r="J3"/>
      <c r="M3" s="320"/>
    </row>
    <row r="4" spans="1:15" s="270" customFormat="1" ht="15" customHeight="1" x14ac:dyDescent="0.25">
      <c r="A4"/>
      <c r="B4"/>
      <c r="C4"/>
      <c r="D4"/>
      <c r="E4"/>
      <c r="F4"/>
      <c r="G4"/>
      <c r="H4"/>
      <c r="I4"/>
      <c r="J4"/>
      <c r="K4"/>
      <c r="L4"/>
      <c r="M4" s="321"/>
    </row>
    <row r="5" spans="1:15" s="270" customFormat="1" ht="15" customHeight="1" x14ac:dyDescent="0.25">
      <c r="A5"/>
      <c r="B5"/>
      <c r="C5"/>
      <c r="D5"/>
      <c r="E5"/>
      <c r="F5"/>
      <c r="G5"/>
      <c r="H5"/>
      <c r="I5"/>
      <c r="J5"/>
      <c r="K5"/>
      <c r="L5"/>
      <c r="M5" s="320"/>
    </row>
    <row r="6" spans="1:15" s="270" customFormat="1" ht="15" customHeight="1" x14ac:dyDescent="0.25">
      <c r="A6"/>
      <c r="B6"/>
      <c r="C6"/>
      <c r="D6"/>
      <c r="E6"/>
      <c r="F6"/>
      <c r="G6"/>
      <c r="H6"/>
      <c r="I6"/>
      <c r="J6"/>
      <c r="K6"/>
      <c r="L6"/>
      <c r="M6" s="429"/>
    </row>
    <row r="7" spans="1:15" s="270" customFormat="1" ht="15" customHeight="1" x14ac:dyDescent="0.25">
      <c r="A7"/>
      <c r="B7"/>
      <c r="C7"/>
      <c r="D7"/>
      <c r="E7"/>
      <c r="F7"/>
      <c r="G7"/>
      <c r="H7"/>
      <c r="I7"/>
      <c r="J7"/>
      <c r="K7"/>
      <c r="L7"/>
      <c r="M7" s="429"/>
    </row>
    <row r="8" spans="1:15" s="270" customFormat="1" ht="15" customHeight="1" x14ac:dyDescent="0.25">
      <c r="A8"/>
      <c r="B8"/>
      <c r="C8"/>
      <c r="D8"/>
      <c r="E8"/>
      <c r="F8"/>
      <c r="G8"/>
      <c r="H8"/>
      <c r="I8"/>
      <c r="J8"/>
      <c r="K8"/>
      <c r="L8"/>
      <c r="M8" s="429"/>
    </row>
    <row r="9" spans="1:15" s="270" customFormat="1" ht="15" customHeight="1" x14ac:dyDescent="0.25">
      <c r="A9"/>
      <c r="B9"/>
      <c r="C9"/>
      <c r="D9"/>
      <c r="E9"/>
      <c r="F9"/>
      <c r="G9"/>
      <c r="H9"/>
      <c r="I9"/>
      <c r="J9"/>
      <c r="K9"/>
      <c r="L9"/>
      <c r="M9" s="429"/>
    </row>
    <row r="10" spans="1:15" ht="15" customHeight="1" x14ac:dyDescent="0.25">
      <c r="F10"/>
      <c r="H10"/>
      <c r="J10"/>
      <c r="M10" s="429"/>
      <c r="N10" s="270"/>
      <c r="O10" s="270"/>
    </row>
    <row r="11" spans="1:15" s="270" customFormat="1" ht="1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 s="429"/>
    </row>
    <row r="12" spans="1:15" s="270" customFormat="1" ht="1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 s="320"/>
    </row>
    <row r="13" spans="1:15" ht="15" customHeight="1" x14ac:dyDescent="0.25">
      <c r="F13"/>
      <c r="H13"/>
      <c r="J13"/>
      <c r="M13" s="320"/>
      <c r="N13" s="270"/>
      <c r="O13" s="270"/>
    </row>
    <row r="14" spans="1:15" s="270" customFormat="1" ht="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 s="429"/>
    </row>
    <row r="15" spans="1:15" s="270" customFormat="1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 s="429"/>
    </row>
    <row r="16" spans="1:15" s="270" customFormat="1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 s="429"/>
    </row>
    <row r="17" spans="1:15" s="270" customFormat="1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 s="429"/>
    </row>
    <row r="18" spans="1:15" s="270" customFormat="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 s="429"/>
    </row>
    <row r="19" spans="1:15" s="270" customFormat="1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 s="429"/>
      <c r="N19" s="418"/>
      <c r="O19" s="418"/>
    </row>
    <row r="20" spans="1:15" s="270" customFormat="1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 s="320"/>
    </row>
    <row r="21" spans="1:15" s="270" customFormat="1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 s="320"/>
    </row>
    <row r="22" spans="1:15" s="270" customFormat="1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 s="320"/>
    </row>
    <row r="23" spans="1:15" s="270" customFormat="1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 s="320"/>
    </row>
    <row r="24" spans="1:15" s="270" customFormat="1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 s="320"/>
    </row>
    <row r="25" spans="1:15" s="270" customFormat="1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 s="320"/>
    </row>
    <row r="26" spans="1:15" s="270" customFormat="1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 s="320"/>
    </row>
    <row r="27" spans="1:15" s="270" customFormat="1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 s="320"/>
    </row>
    <row r="28" spans="1:15" s="270" customFormat="1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5" s="270" customFormat="1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5" s="270" customFormat="1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  <row r="31" spans="1:15" s="270" customFormat="1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</row>
    <row r="32" spans="1:15" s="270" customFormat="1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</row>
    <row r="33" spans="1:12" s="270" customFormat="1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E26" sqref="E2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726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2019 prorrogat per a l'exercici 2019 
Execució Pressupostària a 
gener&amp;R&amp;"Arial,Negreta"&amp;8&amp;K03+000Direcció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K22" sqref="K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727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08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3811307.89</v>
      </c>
      <c r="D5" s="26">
        <v>3811307.89</v>
      </c>
      <c r="E5" s="26">
        <v>294266.93</v>
      </c>
      <c r="F5" s="41">
        <f>E5/D5</f>
        <v>7.7208910561145969E-2</v>
      </c>
      <c r="G5" s="26">
        <v>294266.93</v>
      </c>
      <c r="H5" s="41">
        <f>G5/D5</f>
        <v>7.7208910561145969E-2</v>
      </c>
      <c r="I5" s="26">
        <v>294266.93</v>
      </c>
      <c r="J5" s="145">
        <f>I5/D5</f>
        <v>7.7208910561145969E-2</v>
      </c>
      <c r="K5" s="26">
        <v>271034.84999999998</v>
      </c>
      <c r="L5" s="41">
        <v>7.8949591726088689E-2</v>
      </c>
      <c r="M5" s="201">
        <f>+G5/K5-1</f>
        <v>8.5716209557553213E-2</v>
      </c>
      <c r="N5" s="26">
        <v>271034.84999999998</v>
      </c>
      <c r="O5" s="41">
        <v>7.8949591726088689E-2</v>
      </c>
      <c r="P5" s="201">
        <f>+I5/N5-1</f>
        <v>8.5716209557553213E-2</v>
      </c>
    </row>
    <row r="6" spans="1:16" ht="15" customHeight="1" x14ac:dyDescent="0.25">
      <c r="A6" s="20">
        <v>2</v>
      </c>
      <c r="B6" s="20" t="s">
        <v>1</v>
      </c>
      <c r="C6" s="151">
        <v>8574706.3800000008</v>
      </c>
      <c r="D6" s="26">
        <v>8641706.3800000008</v>
      </c>
      <c r="E6" s="26">
        <v>2326242.7000000002</v>
      </c>
      <c r="F6" s="41">
        <f t="shared" ref="F6:F17" si="0">E6/D6</f>
        <v>0.26918788925573284</v>
      </c>
      <c r="G6" s="26">
        <v>1054317.98</v>
      </c>
      <c r="H6" s="263">
        <f>G6/D6</f>
        <v>0.12200344858280175</v>
      </c>
      <c r="I6" s="26">
        <v>15722.12</v>
      </c>
      <c r="J6" s="170">
        <f t="shared" ref="J6:J17" si="1">I6/D6</f>
        <v>1.8193305012522306E-3</v>
      </c>
      <c r="K6" s="26">
        <v>3348633.3</v>
      </c>
      <c r="L6" s="386">
        <v>0.3970888339341348</v>
      </c>
      <c r="M6" s="201">
        <f t="shared" ref="M6:M17" si="2">+G6/K6-1</f>
        <v>-0.68514976542818229</v>
      </c>
      <c r="N6" s="26">
        <v>2781.67</v>
      </c>
      <c r="O6" s="386">
        <v>3.2985698872718157E-4</v>
      </c>
      <c r="P6" s="201">
        <f>+I6/N6-1</f>
        <v>4.6520435565685361</v>
      </c>
    </row>
    <row r="7" spans="1:16" ht="15" customHeight="1" x14ac:dyDescent="0.25">
      <c r="A7" s="20">
        <v>3</v>
      </c>
      <c r="B7" s="20" t="s">
        <v>2</v>
      </c>
      <c r="C7" s="151"/>
      <c r="D7" s="26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3866117.75</v>
      </c>
      <c r="D8" s="26">
        <v>3889117.75</v>
      </c>
      <c r="E8" s="26">
        <v>3696761.19</v>
      </c>
      <c r="F8" s="41">
        <f t="shared" si="0"/>
        <v>0.95053979530447485</v>
      </c>
      <c r="G8" s="26">
        <v>3480433.69</v>
      </c>
      <c r="H8" s="41">
        <f>G8/D8</f>
        <v>0.89491599733641392</v>
      </c>
      <c r="I8" s="26">
        <v>1688</v>
      </c>
      <c r="J8" s="170">
        <f t="shared" si="1"/>
        <v>4.3403160009747711E-4</v>
      </c>
      <c r="K8" s="26">
        <v>3329848.76</v>
      </c>
      <c r="L8" s="388">
        <v>0.82005426666216308</v>
      </c>
      <c r="M8" s="417">
        <f t="shared" si="2"/>
        <v>4.5222753600376864E-2</v>
      </c>
      <c r="N8" s="26">
        <v>2143.1</v>
      </c>
      <c r="O8" s="388">
        <v>5.2778922574359859E-4</v>
      </c>
      <c r="P8" s="417">
        <f t="shared" ref="P8:P17" si="3">+I8/N8-1</f>
        <v>-0.21235593299426059</v>
      </c>
    </row>
    <row r="9" spans="1:16" ht="15" customHeight="1" x14ac:dyDescent="0.25">
      <c r="A9" s="48">
        <v>5</v>
      </c>
      <c r="B9" s="48" t="s">
        <v>438</v>
      </c>
      <c r="C9" s="151" t="s">
        <v>127</v>
      </c>
      <c r="D9" s="30"/>
      <c r="E9" s="30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16252132.020000001</v>
      </c>
      <c r="D10" s="76">
        <f>SUM(D5:D9)</f>
        <v>16342132.020000001</v>
      </c>
      <c r="E10" s="76">
        <f>SUM(E5:E9)</f>
        <v>6317270.8200000003</v>
      </c>
      <c r="F10" s="82">
        <f t="shared" si="0"/>
        <v>0.38656344302375789</v>
      </c>
      <c r="G10" s="76">
        <f>SUM(G5:G9)</f>
        <v>4829018.5999999996</v>
      </c>
      <c r="H10" s="82">
        <f>G10/D10</f>
        <v>0.29549501828097452</v>
      </c>
      <c r="I10" s="76">
        <f>SUM(I5:I9)</f>
        <v>311677.05</v>
      </c>
      <c r="J10" s="162">
        <f t="shared" si="1"/>
        <v>1.9071994377389687E-2</v>
      </c>
      <c r="K10" s="514">
        <f>SUM(K5:K9)</f>
        <v>6949516.9100000001</v>
      </c>
      <c r="L10" s="82">
        <v>0.4363495201118518</v>
      </c>
      <c r="M10" s="204">
        <f t="shared" si="2"/>
        <v>-0.30512887981446768</v>
      </c>
      <c r="N10" s="514">
        <f>SUM(N5:N9)</f>
        <v>275959.61999999994</v>
      </c>
      <c r="O10" s="82">
        <v>1.7327081769378548E-2</v>
      </c>
      <c r="P10" s="204">
        <f t="shared" si="3"/>
        <v>0.12942991442008811</v>
      </c>
    </row>
    <row r="11" spans="1:16" ht="15" customHeight="1" x14ac:dyDescent="0.25">
      <c r="A11" s="19">
        <v>6</v>
      </c>
      <c r="B11" s="19" t="s">
        <v>5</v>
      </c>
      <c r="C11" s="151">
        <v>502293.45</v>
      </c>
      <c r="D11" s="26">
        <v>1158871.43</v>
      </c>
      <c r="E11" s="26">
        <v>201016.76</v>
      </c>
      <c r="F11" s="41">
        <f t="shared" si="0"/>
        <v>0.17345906957081514</v>
      </c>
      <c r="G11" s="26">
        <v>0</v>
      </c>
      <c r="H11" s="41">
        <f>G11/D11</f>
        <v>0</v>
      </c>
      <c r="I11" s="26">
        <v>0</v>
      </c>
      <c r="J11" s="145">
        <f t="shared" si="1"/>
        <v>0</v>
      </c>
      <c r="K11" s="26"/>
      <c r="L11" s="41"/>
      <c r="M11" s="417" t="s">
        <v>127</v>
      </c>
      <c r="N11" s="26"/>
      <c r="O11" s="41"/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30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502293.45</v>
      </c>
      <c r="D13" s="76">
        <f t="shared" ref="D13:I13" si="4">SUM(D11:D12)</f>
        <v>1158871.43</v>
      </c>
      <c r="E13" s="76">
        <f t="shared" si="4"/>
        <v>201016.76</v>
      </c>
      <c r="F13" s="82">
        <f t="shared" si="0"/>
        <v>0.17345906957081514</v>
      </c>
      <c r="G13" s="76">
        <f t="shared" si="4"/>
        <v>0</v>
      </c>
      <c r="H13" s="82">
        <f>G13/D13</f>
        <v>0</v>
      </c>
      <c r="I13" s="76">
        <f t="shared" si="4"/>
        <v>0</v>
      </c>
      <c r="J13" s="162">
        <f t="shared" si="1"/>
        <v>0</v>
      </c>
      <c r="K13" s="514">
        <f>SUM(K11:K12)</f>
        <v>0</v>
      </c>
      <c r="L13" s="82"/>
      <c r="M13" s="204" t="s">
        <v>127</v>
      </c>
      <c r="N13" s="514">
        <f>SUM(N11:N12)</f>
        <v>0</v>
      </c>
      <c r="O13" s="82"/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26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30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76">
        <f t="shared" ref="D16:I16" si="5">SUM(D14:D15)</f>
        <v>0</v>
      </c>
      <c r="E16" s="76">
        <f t="shared" si="5"/>
        <v>0</v>
      </c>
      <c r="F16" s="82" t="s">
        <v>127</v>
      </c>
      <c r="G16" s="76">
        <f t="shared" si="5"/>
        <v>0</v>
      </c>
      <c r="H16" s="82" t="s">
        <v>127</v>
      </c>
      <c r="I16" s="76">
        <f t="shared" si="5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16754425.470000001</v>
      </c>
      <c r="D17" s="147">
        <f t="shared" ref="D17:I17" si="6">+D10+D13+D16</f>
        <v>17501003.450000003</v>
      </c>
      <c r="E17" s="147">
        <f t="shared" si="6"/>
        <v>6518287.5800000001</v>
      </c>
      <c r="F17" s="172">
        <f t="shared" si="0"/>
        <v>0.37245221958972868</v>
      </c>
      <c r="G17" s="147">
        <f t="shared" si="6"/>
        <v>4829018.5999999996</v>
      </c>
      <c r="H17" s="172">
        <f>G17/D17</f>
        <v>0.27592809828284437</v>
      </c>
      <c r="I17" s="147">
        <f t="shared" si="6"/>
        <v>311677.05</v>
      </c>
      <c r="J17" s="165">
        <f t="shared" si="1"/>
        <v>1.780909596929426E-2</v>
      </c>
      <c r="K17" s="522">
        <f>K10+K13+K16</f>
        <v>6949516.9100000001</v>
      </c>
      <c r="L17" s="172">
        <v>0.43005859136913921</v>
      </c>
      <c r="M17" s="531">
        <f t="shared" si="2"/>
        <v>-0.30512887981446768</v>
      </c>
      <c r="N17" s="522">
        <f>N10+N13+N16</f>
        <v>275959.61999999994</v>
      </c>
      <c r="O17" s="172">
        <v>1.7077274145658985E-2</v>
      </c>
      <c r="P17" s="531">
        <f t="shared" si="3"/>
        <v>0.12942991442008811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47"/>
  <sheetViews>
    <sheetView topLeftCell="A8" workbookViewId="0">
      <selection activeCell="E35" sqref="E3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727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  <row r="47" spans="3:3" x14ac:dyDescent="0.25">
      <c r="C47" t="s">
        <v>146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J23" sqref="J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728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4705584.45</v>
      </c>
      <c r="D5" s="195">
        <v>4705584.45</v>
      </c>
      <c r="E5" s="26">
        <v>359938.2</v>
      </c>
      <c r="F5" s="41">
        <f>E5/D5</f>
        <v>7.6491709759879026E-2</v>
      </c>
      <c r="G5" s="26">
        <v>359938.2</v>
      </c>
      <c r="H5" s="41">
        <f>G5/D5</f>
        <v>7.6491709759879026E-2</v>
      </c>
      <c r="I5" s="26">
        <v>359938.2</v>
      </c>
      <c r="J5" s="145">
        <f>I5/D5</f>
        <v>7.6491709759879026E-2</v>
      </c>
      <c r="K5" s="26">
        <v>348291.94</v>
      </c>
      <c r="L5" s="41">
        <v>8.6688974515141556E-2</v>
      </c>
      <c r="M5" s="201">
        <f>+G5/K5-1</f>
        <v>3.3438212782070043E-2</v>
      </c>
      <c r="N5" s="26">
        <v>348291.94</v>
      </c>
      <c r="O5" s="41">
        <v>8.6688974515141556E-2</v>
      </c>
      <c r="P5" s="201">
        <f>+I5/N5-1</f>
        <v>3.3438212782070043E-2</v>
      </c>
    </row>
    <row r="6" spans="1:16" ht="15" customHeight="1" x14ac:dyDescent="0.25">
      <c r="A6" s="20">
        <v>2</v>
      </c>
      <c r="B6" s="20" t="s">
        <v>1</v>
      </c>
      <c r="C6" s="151">
        <v>12379272.83</v>
      </c>
      <c r="D6" s="195">
        <v>13602814.710000001</v>
      </c>
      <c r="E6" s="26">
        <v>3222945.13</v>
      </c>
      <c r="F6" s="41">
        <f t="shared" ref="F6:F17" si="0">E6/D6</f>
        <v>0.23693222312516524</v>
      </c>
      <c r="G6" s="26">
        <v>2980093.11</v>
      </c>
      <c r="H6" s="263">
        <f t="shared" ref="H6:H17" si="1">G6/D6</f>
        <v>0.21907915189120442</v>
      </c>
      <c r="I6" s="26">
        <v>12040</v>
      </c>
      <c r="J6" s="170">
        <f t="shared" ref="J6:J17" si="2">I6/D6</f>
        <v>8.851109315742491E-4</v>
      </c>
      <c r="K6" s="26">
        <v>2854960.03</v>
      </c>
      <c r="L6" s="386">
        <v>0.24677337394706569</v>
      </c>
      <c r="M6" s="201">
        <f t="shared" ref="M6:M17" si="3">+G6/K6-1</f>
        <v>4.3830063708457656E-2</v>
      </c>
      <c r="N6" s="26">
        <v>7039.72</v>
      </c>
      <c r="O6" s="386">
        <v>6.0849028980718785E-4</v>
      </c>
      <c r="P6" s="201">
        <f>+I6/N6-1</f>
        <v>0.71029529583562967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5129084.3899999997</v>
      </c>
      <c r="D8" s="195">
        <v>4931882.17</v>
      </c>
      <c r="E8" s="26">
        <v>4871745.17</v>
      </c>
      <c r="F8" s="41">
        <f t="shared" si="0"/>
        <v>0.9878064807862188</v>
      </c>
      <c r="G8" s="26">
        <v>4601845.17</v>
      </c>
      <c r="H8" s="41">
        <f t="shared" si="1"/>
        <v>0.93308092354525984</v>
      </c>
      <c r="I8" s="26">
        <v>3514</v>
      </c>
      <c r="J8" s="170">
        <f t="shared" si="2"/>
        <v>7.1250688456735774E-4</v>
      </c>
      <c r="K8" s="26">
        <v>1400268.64</v>
      </c>
      <c r="L8" s="388">
        <v>0.24066546827715407</v>
      </c>
      <c r="M8" s="417">
        <f t="shared" si="3"/>
        <v>2.2864016507575293</v>
      </c>
      <c r="N8" s="26">
        <v>145925.10999999999</v>
      </c>
      <c r="O8" s="388">
        <v>2.5080283831497661E-2</v>
      </c>
      <c r="P8" s="417">
        <f t="shared" ref="P8:P17" si="4">+I8/N8-1</f>
        <v>-0.9759191546951721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22213941.670000002</v>
      </c>
      <c r="D10" s="144">
        <f>SUM(D5:D9)</f>
        <v>23240281.329999998</v>
      </c>
      <c r="E10" s="76">
        <f>SUM(E5:E9)</f>
        <v>8454628.5</v>
      </c>
      <c r="F10" s="82">
        <f t="shared" si="0"/>
        <v>0.36379200320119365</v>
      </c>
      <c r="G10" s="76">
        <f>SUM(G5:G9)</f>
        <v>7941876.4800000004</v>
      </c>
      <c r="H10" s="82">
        <f t="shared" si="1"/>
        <v>0.34172893035284102</v>
      </c>
      <c r="I10" s="76">
        <f>SUM(I5:I9)</f>
        <v>375492.2</v>
      </c>
      <c r="J10" s="162">
        <f t="shared" si="2"/>
        <v>1.6156955876230783E-2</v>
      </c>
      <c r="K10" s="514">
        <f>SUM(K5:K9)</f>
        <v>4603520.6099999994</v>
      </c>
      <c r="L10" s="82">
        <v>0.21506556458000084</v>
      </c>
      <c r="M10" s="204">
        <f t="shared" si="3"/>
        <v>0.72517452463409326</v>
      </c>
      <c r="N10" s="514">
        <f>SUM(N5:N9)</f>
        <v>501256.76999999996</v>
      </c>
      <c r="O10" s="82">
        <v>2.3417527447454532E-2</v>
      </c>
      <c r="P10" s="204">
        <f t="shared" si="4"/>
        <v>-0.25089849659287389</v>
      </c>
    </row>
    <row r="11" spans="1:16" ht="15" customHeight="1" x14ac:dyDescent="0.25">
      <c r="A11" s="19">
        <v>6</v>
      </c>
      <c r="B11" s="19" t="s">
        <v>5</v>
      </c>
      <c r="C11" s="151">
        <v>531938.96</v>
      </c>
      <c r="D11" s="195">
        <v>26462.95</v>
      </c>
      <c r="E11" s="26">
        <v>24912.95</v>
      </c>
      <c r="F11" s="41">
        <f t="shared" si="0"/>
        <v>0.94142754303658516</v>
      </c>
      <c r="G11" s="26">
        <v>24912.95</v>
      </c>
      <c r="H11" s="41">
        <f t="shared" si="1"/>
        <v>0.94142754303658516</v>
      </c>
      <c r="I11" s="26">
        <v>0</v>
      </c>
      <c r="J11" s="145">
        <f t="shared" si="2"/>
        <v>0</v>
      </c>
      <c r="K11" s="26">
        <v>0</v>
      </c>
      <c r="L11" s="41">
        <v>0</v>
      </c>
      <c r="M11" s="211" t="s">
        <v>127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197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531938.96</v>
      </c>
      <c r="D13" s="144">
        <f t="shared" ref="D13:I13" si="5">SUM(D11:D12)</f>
        <v>26462.95</v>
      </c>
      <c r="E13" s="76">
        <f t="shared" si="5"/>
        <v>24912.95</v>
      </c>
      <c r="F13" s="82">
        <f t="shared" si="0"/>
        <v>0.94142754303658516</v>
      </c>
      <c r="G13" s="76">
        <f t="shared" si="5"/>
        <v>24912.95</v>
      </c>
      <c r="H13" s="82">
        <f t="shared" si="1"/>
        <v>0.94142754303658516</v>
      </c>
      <c r="I13" s="76">
        <f t="shared" si="5"/>
        <v>0</v>
      </c>
      <c r="J13" s="162">
        <f t="shared" si="2"/>
        <v>0</v>
      </c>
      <c r="K13" s="514">
        <f>SUM(K11:K12)</f>
        <v>0</v>
      </c>
      <c r="L13" s="82"/>
      <c r="M13" s="546" t="s">
        <v>127</v>
      </c>
      <c r="N13" s="514">
        <f>SUM(N11:N12)</f>
        <v>0</v>
      </c>
      <c r="O13" s="82"/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22745880.630000003</v>
      </c>
      <c r="D17" s="146">
        <f t="shared" ref="D17:I17" si="7">+D10+D13+D16</f>
        <v>23266744.279999997</v>
      </c>
      <c r="E17" s="147">
        <f t="shared" si="7"/>
        <v>8479541.4499999993</v>
      </c>
      <c r="F17" s="172">
        <f t="shared" si="0"/>
        <v>0.36444898985239549</v>
      </c>
      <c r="G17" s="147">
        <f t="shared" si="7"/>
        <v>7966789.4300000006</v>
      </c>
      <c r="H17" s="172">
        <f t="shared" si="1"/>
        <v>0.34241101093152176</v>
      </c>
      <c r="I17" s="147">
        <f t="shared" si="7"/>
        <v>375492.2</v>
      </c>
      <c r="J17" s="165">
        <f t="shared" si="2"/>
        <v>1.6138579402480976E-2</v>
      </c>
      <c r="K17" s="522">
        <f>K10+K13+K16</f>
        <v>4603520.6099999994</v>
      </c>
      <c r="L17" s="172">
        <v>0.20971505768897841</v>
      </c>
      <c r="M17" s="531">
        <f t="shared" si="3"/>
        <v>0.73058624147226348</v>
      </c>
      <c r="N17" s="522">
        <f>N10+N13+N16</f>
        <v>501256.76999999996</v>
      </c>
      <c r="O17" s="172">
        <v>2.2834934682206404E-2</v>
      </c>
      <c r="P17" s="531">
        <f t="shared" si="4"/>
        <v>-0.25089849659287389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E7" sqref="E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736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zoomScaleNormal="100" workbookViewId="0">
      <selection activeCell="E22" sqref="E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729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4237275.47</v>
      </c>
      <c r="D5" s="195">
        <v>4237275.47</v>
      </c>
      <c r="E5" s="26">
        <v>317458.68</v>
      </c>
      <c r="F5" s="41">
        <f>E5/D5</f>
        <v>7.4920472423285714E-2</v>
      </c>
      <c r="G5" s="26">
        <v>317458.68</v>
      </c>
      <c r="H5" s="41">
        <f>G5/D5</f>
        <v>7.4920472423285714E-2</v>
      </c>
      <c r="I5" s="26">
        <v>317458.68</v>
      </c>
      <c r="J5" s="145">
        <f>I5/D5</f>
        <v>7.4920472423285714E-2</v>
      </c>
      <c r="K5" s="26">
        <v>297078.58</v>
      </c>
      <c r="L5" s="41">
        <v>7.2413261877115068E-2</v>
      </c>
      <c r="M5" s="201">
        <f>+G5/K5-1</f>
        <v>6.8601714738235176E-2</v>
      </c>
      <c r="N5" s="26">
        <v>297078.58</v>
      </c>
      <c r="O5" s="41">
        <v>7.2413261877115068E-2</v>
      </c>
      <c r="P5" s="201">
        <f>+I5/N5-1</f>
        <v>6.8601714738235176E-2</v>
      </c>
    </row>
    <row r="6" spans="1:16" ht="15" customHeight="1" x14ac:dyDescent="0.25">
      <c r="A6" s="20">
        <v>2</v>
      </c>
      <c r="B6" s="20" t="s">
        <v>1</v>
      </c>
      <c r="C6" s="151">
        <v>12230417.859999999</v>
      </c>
      <c r="D6" s="195">
        <v>12482404.6</v>
      </c>
      <c r="E6" s="26">
        <v>2806796.47</v>
      </c>
      <c r="F6" s="41">
        <f t="shared" ref="F6:F17" si="0">E6/D6</f>
        <v>0.22486023806663022</v>
      </c>
      <c r="G6" s="26">
        <v>2199077.06</v>
      </c>
      <c r="H6" s="263">
        <f t="shared" ref="H6:H17" si="1">G6/D6</f>
        <v>0.17617415317558285</v>
      </c>
      <c r="I6" s="26">
        <v>3100.49</v>
      </c>
      <c r="J6" s="170">
        <f t="shared" ref="J6:J17" si="2">I6/D6</f>
        <v>2.4838884007973911E-4</v>
      </c>
      <c r="K6" s="26">
        <v>3533197.81</v>
      </c>
      <c r="L6" s="386">
        <v>0.29355688402378383</v>
      </c>
      <c r="M6" s="201">
        <f t="shared" ref="M6:M17" si="3">+G6/K6-1</f>
        <v>-0.37759582727693353</v>
      </c>
      <c r="N6" s="26">
        <v>18715.32</v>
      </c>
      <c r="O6" s="386">
        <v>1.5549684218523845E-3</v>
      </c>
      <c r="P6" s="201">
        <f>+I6/N6-1</f>
        <v>-0.83433411771746357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8674800</v>
      </c>
      <c r="D8" s="195">
        <v>8674800</v>
      </c>
      <c r="E8" s="26">
        <v>8269814</v>
      </c>
      <c r="F8" s="41">
        <f t="shared" si="0"/>
        <v>0.95331465855120578</v>
      </c>
      <c r="G8" s="26">
        <v>8012614</v>
      </c>
      <c r="H8" s="41">
        <f t="shared" si="1"/>
        <v>0.923665560012911</v>
      </c>
      <c r="I8" s="26">
        <v>501986</v>
      </c>
      <c r="J8" s="170">
        <f t="shared" si="2"/>
        <v>5.7867155438742102E-2</v>
      </c>
      <c r="K8" s="26">
        <v>7480668.7999999998</v>
      </c>
      <c r="L8" s="388">
        <v>0.84533062128505887</v>
      </c>
      <c r="M8" s="417">
        <f t="shared" si="3"/>
        <v>7.1109310440264473E-2</v>
      </c>
      <c r="N8" s="740">
        <v>1444.8</v>
      </c>
      <c r="O8" s="741">
        <v>1.6326530612244898E-4</v>
      </c>
      <c r="P8" s="742">
        <v>1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>
        <v>0</v>
      </c>
      <c r="L9" s="251" t="s">
        <v>127</v>
      </c>
      <c r="M9" s="464" t="s">
        <v>127</v>
      </c>
      <c r="N9" s="30">
        <v>0</v>
      </c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25142493.329999998</v>
      </c>
      <c r="D10" s="144">
        <f>SUM(D5:D9)</f>
        <v>25394480.07</v>
      </c>
      <c r="E10" s="76">
        <f>SUM(E5:E9)</f>
        <v>11394069.15</v>
      </c>
      <c r="F10" s="82">
        <f t="shared" si="0"/>
        <v>0.44868290741106714</v>
      </c>
      <c r="G10" s="76">
        <f>SUM(G5:G9)</f>
        <v>10529149.74</v>
      </c>
      <c r="H10" s="82">
        <f t="shared" si="1"/>
        <v>0.41462356035549264</v>
      </c>
      <c r="I10" s="76">
        <f>SUM(I5:I9)</f>
        <v>822545.16999999993</v>
      </c>
      <c r="J10" s="162">
        <f t="shared" si="2"/>
        <v>3.239070726128869E-2</v>
      </c>
      <c r="K10" s="514">
        <f>SUM(K5:K9)</f>
        <v>11310945.189999999</v>
      </c>
      <c r="L10" s="82">
        <v>0.44995828905035695</v>
      </c>
      <c r="M10" s="204">
        <f t="shared" si="3"/>
        <v>-6.9118489822688201E-2</v>
      </c>
      <c r="N10" s="514">
        <f>SUM(N5:N9)</f>
        <v>317238.7</v>
      </c>
      <c r="O10" s="82">
        <v>1.2620004807269292E-2</v>
      </c>
      <c r="P10" s="204">
        <f>+I10/N10-1</f>
        <v>1.5928273252916489</v>
      </c>
    </row>
    <row r="11" spans="1:16" ht="15" customHeight="1" x14ac:dyDescent="0.25">
      <c r="A11" s="19">
        <v>6</v>
      </c>
      <c r="B11" s="19" t="s">
        <v>5</v>
      </c>
      <c r="C11" s="151">
        <v>763431.1</v>
      </c>
      <c r="D11" s="195">
        <v>180000</v>
      </c>
      <c r="E11" s="26">
        <v>0</v>
      </c>
      <c r="F11" s="41">
        <f t="shared" si="0"/>
        <v>0</v>
      </c>
      <c r="G11" s="26">
        <v>0</v>
      </c>
      <c r="H11" s="41">
        <f t="shared" si="1"/>
        <v>0</v>
      </c>
      <c r="I11" s="26">
        <v>0</v>
      </c>
      <c r="J11" s="145">
        <f t="shared" si="2"/>
        <v>0</v>
      </c>
      <c r="K11" s="26">
        <v>0</v>
      </c>
      <c r="L11" s="41">
        <v>0</v>
      </c>
      <c r="M11" s="211" t="s">
        <v>127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197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763431.1</v>
      </c>
      <c r="D13" s="144">
        <f t="shared" ref="D13:I13" si="4">SUM(D11:D12)</f>
        <v>180000</v>
      </c>
      <c r="E13" s="76">
        <f t="shared" si="4"/>
        <v>0</v>
      </c>
      <c r="F13" s="82">
        <f t="shared" si="0"/>
        <v>0</v>
      </c>
      <c r="G13" s="76">
        <f t="shared" si="4"/>
        <v>0</v>
      </c>
      <c r="H13" s="82">
        <f t="shared" si="1"/>
        <v>0</v>
      </c>
      <c r="I13" s="76">
        <f t="shared" si="4"/>
        <v>0</v>
      </c>
      <c r="J13" s="162">
        <f t="shared" si="2"/>
        <v>0</v>
      </c>
      <c r="K13" s="514">
        <f>SUM(K11:K12)</f>
        <v>0</v>
      </c>
      <c r="L13" s="82"/>
      <c r="M13" s="204" t="s">
        <v>127</v>
      </c>
      <c r="N13" s="514">
        <f>SUM(N11:N12)</f>
        <v>0</v>
      </c>
      <c r="O13" s="82"/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5">SUM(D14:D15)</f>
        <v>0</v>
      </c>
      <c r="E16" s="76">
        <f t="shared" si="5"/>
        <v>0</v>
      </c>
      <c r="F16" s="82" t="s">
        <v>127</v>
      </c>
      <c r="G16" s="76">
        <f t="shared" si="5"/>
        <v>0</v>
      </c>
      <c r="H16" s="82" t="s">
        <v>127</v>
      </c>
      <c r="I16" s="76">
        <f t="shared" si="5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25905924.43</v>
      </c>
      <c r="D17" s="146">
        <f t="shared" ref="D17:I17" si="6">+D10+D13+D16</f>
        <v>25574480.07</v>
      </c>
      <c r="E17" s="147">
        <f t="shared" si="6"/>
        <v>11394069.15</v>
      </c>
      <c r="F17" s="172">
        <f t="shared" si="0"/>
        <v>0.44552495764579586</v>
      </c>
      <c r="G17" s="147">
        <f t="shared" si="6"/>
        <v>10529149.74</v>
      </c>
      <c r="H17" s="172">
        <f t="shared" si="1"/>
        <v>0.41170532934318221</v>
      </c>
      <c r="I17" s="147">
        <f t="shared" si="6"/>
        <v>822545.16999999993</v>
      </c>
      <c r="J17" s="165">
        <f t="shared" si="2"/>
        <v>3.2162732839479381E-2</v>
      </c>
      <c r="K17" s="522">
        <f>K10+K13+K16</f>
        <v>11310945.189999999</v>
      </c>
      <c r="L17" s="172">
        <v>0.44060354412901176</v>
      </c>
      <c r="M17" s="531">
        <f t="shared" si="3"/>
        <v>-6.9118489822688201E-2</v>
      </c>
      <c r="N17" s="522">
        <f>N10+N13+N16</f>
        <v>317238.7</v>
      </c>
      <c r="O17" s="172">
        <v>1.2357631763476023E-2</v>
      </c>
      <c r="P17" s="531">
        <f>+I17/N17-1</f>
        <v>1.5928273252916489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7" workbookViewId="0">
      <selection activeCell="E20" sqref="E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729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al'exercici 2019
Execució Pressupostària a 
gener&amp;R&amp;"Arial,Negreta"&amp;8&amp;K03+000Direcció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I19" sqref="I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730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4449947.26</v>
      </c>
      <c r="D5" s="195">
        <v>4449947.26</v>
      </c>
      <c r="E5" s="26">
        <v>339716.26</v>
      </c>
      <c r="F5" s="41">
        <f>E5/D5</f>
        <v>7.6341637361338088E-2</v>
      </c>
      <c r="G5" s="26">
        <v>339716.26</v>
      </c>
      <c r="H5" s="41">
        <f>G5/D5</f>
        <v>7.6341637361338088E-2</v>
      </c>
      <c r="I5" s="26">
        <v>339716.26</v>
      </c>
      <c r="J5" s="145">
        <f>I5/D5</f>
        <v>7.6341637361338088E-2</v>
      </c>
      <c r="K5" s="26">
        <v>309028.78000000003</v>
      </c>
      <c r="L5" s="41">
        <v>7.3576666995635656E-2</v>
      </c>
      <c r="M5" s="201">
        <f>+G5/K5-1</f>
        <v>9.9302984013333484E-2</v>
      </c>
      <c r="N5" s="26">
        <v>309028.78000000003</v>
      </c>
      <c r="O5" s="41">
        <v>7.3576666995635656E-2</v>
      </c>
      <c r="P5" s="201">
        <f>+I5/N5-1</f>
        <v>9.9302984013333484E-2</v>
      </c>
    </row>
    <row r="6" spans="1:16" ht="15" customHeight="1" x14ac:dyDescent="0.25">
      <c r="A6" s="20">
        <v>2</v>
      </c>
      <c r="B6" s="20" t="s">
        <v>1</v>
      </c>
      <c r="C6" s="151">
        <v>13925177.460000001</v>
      </c>
      <c r="D6" s="195">
        <v>14379098.18</v>
      </c>
      <c r="E6" s="26">
        <v>4156104.58</v>
      </c>
      <c r="F6" s="41">
        <f t="shared" ref="F6:F17" si="0">E6/D6</f>
        <v>0.28903791656285915</v>
      </c>
      <c r="G6" s="26">
        <v>3369779.29</v>
      </c>
      <c r="H6" s="263">
        <f t="shared" ref="H6:H17" si="1">G6/D6</f>
        <v>0.23435261709855021</v>
      </c>
      <c r="I6" s="26">
        <v>19525</v>
      </c>
      <c r="J6" s="170">
        <f t="shared" ref="J6:J17" si="2">I6/D6</f>
        <v>1.3578737522744976E-3</v>
      </c>
      <c r="K6" s="26">
        <v>5061557.1399999997</v>
      </c>
      <c r="L6" s="386">
        <v>0.37121273900962592</v>
      </c>
      <c r="M6" s="201">
        <f t="shared" ref="M6:M17" si="3">+G6/K6-1</f>
        <v>-0.3342405910288706</v>
      </c>
      <c r="N6" s="26">
        <v>44983.69</v>
      </c>
      <c r="O6" s="386">
        <v>3.2990872796231875E-3</v>
      </c>
      <c r="P6" s="201">
        <f>+I6/N6-1</f>
        <v>-0.56595379347492392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13001684.48</v>
      </c>
      <c r="D8" s="195">
        <v>13001684.48</v>
      </c>
      <c r="E8" s="26">
        <v>11869272.689999999</v>
      </c>
      <c r="F8" s="41">
        <f t="shared" si="0"/>
        <v>0.91290268643713457</v>
      </c>
      <c r="G8" s="26">
        <v>11466772.689999999</v>
      </c>
      <c r="H8" s="41">
        <f t="shared" si="1"/>
        <v>0.88194515930908046</v>
      </c>
      <c r="I8" s="26">
        <v>145528.71</v>
      </c>
      <c r="J8" s="170">
        <f t="shared" si="2"/>
        <v>1.1193065808039051E-2</v>
      </c>
      <c r="K8" s="26">
        <v>11807685.85</v>
      </c>
      <c r="L8" s="388">
        <v>0.8872999425806678</v>
      </c>
      <c r="M8" s="417">
        <f t="shared" si="3"/>
        <v>-2.8872140090007603E-2</v>
      </c>
      <c r="N8" s="26">
        <v>137048.84</v>
      </c>
      <c r="O8" s="388">
        <v>1.0298667275497267E-2</v>
      </c>
      <c r="P8" s="417">
        <f t="shared" ref="P8:P17" si="4">+I8/N8-1</f>
        <v>6.1874803172358162E-2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31376809.199999999</v>
      </c>
      <c r="D10" s="144">
        <f>SUM(D5:D9)</f>
        <v>31830729.919999998</v>
      </c>
      <c r="E10" s="76">
        <f>SUM(E5:E9)</f>
        <v>16365093.529999999</v>
      </c>
      <c r="F10" s="82">
        <f t="shared" si="0"/>
        <v>0.51412875454412454</v>
      </c>
      <c r="G10" s="76">
        <f>SUM(G5:G9)</f>
        <v>15176268.239999998</v>
      </c>
      <c r="H10" s="82">
        <f t="shared" si="1"/>
        <v>0.47678040303010427</v>
      </c>
      <c r="I10" s="76">
        <f>SUM(I5:I9)</f>
        <v>504769.97</v>
      </c>
      <c r="J10" s="162">
        <f t="shared" si="2"/>
        <v>1.5857945176520789E-2</v>
      </c>
      <c r="K10" s="514">
        <f>SUM(K5:K9)</f>
        <v>17178271.77</v>
      </c>
      <c r="L10" s="82">
        <v>0.55159832805183506</v>
      </c>
      <c r="M10" s="204">
        <f t="shared" si="3"/>
        <v>-0.11654277897129817</v>
      </c>
      <c r="N10" s="514">
        <f>SUM(N5:N9)</f>
        <v>491061.31000000006</v>
      </c>
      <c r="O10" s="82">
        <v>1.5768093623945729E-2</v>
      </c>
      <c r="P10" s="204">
        <f t="shared" si="4"/>
        <v>2.791639194706641E-2</v>
      </c>
    </row>
    <row r="11" spans="1:16" ht="15" customHeight="1" x14ac:dyDescent="0.25">
      <c r="A11" s="19">
        <v>6</v>
      </c>
      <c r="B11" s="19" t="s">
        <v>5</v>
      </c>
      <c r="C11" s="151">
        <v>970063.84</v>
      </c>
      <c r="D11" s="195">
        <v>951350.83</v>
      </c>
      <c r="E11" s="26">
        <v>167414.12</v>
      </c>
      <c r="F11" s="41">
        <f t="shared" si="0"/>
        <v>0.17597516575457237</v>
      </c>
      <c r="G11" s="26">
        <v>125324.42</v>
      </c>
      <c r="H11" s="41">
        <f t="shared" si="1"/>
        <v>0.13173312730488709</v>
      </c>
      <c r="I11" s="26">
        <v>0</v>
      </c>
      <c r="J11" s="145">
        <f t="shared" si="2"/>
        <v>0</v>
      </c>
      <c r="K11" s="26">
        <v>0</v>
      </c>
      <c r="L11" s="41">
        <v>0</v>
      </c>
      <c r="M11" s="211" t="s">
        <v>127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41" t="s">
        <v>127</v>
      </c>
      <c r="G12" s="30"/>
      <c r="H12" s="41" t="s">
        <v>127</v>
      </c>
      <c r="I12" s="171"/>
      <c r="J12" s="145" t="s">
        <v>127</v>
      </c>
      <c r="K12" s="30"/>
      <c r="L12" s="368"/>
      <c r="M12" s="211" t="s">
        <v>127</v>
      </c>
      <c r="N12" s="171"/>
      <c r="O12" s="368"/>
      <c r="P12" s="417" t="s">
        <v>127</v>
      </c>
    </row>
    <row r="13" spans="1:16" ht="15" customHeight="1" x14ac:dyDescent="0.25">
      <c r="A13" s="9"/>
      <c r="B13" s="2" t="s">
        <v>7</v>
      </c>
      <c r="C13" s="154">
        <f>SUM(C11:C12)</f>
        <v>970063.84</v>
      </c>
      <c r="D13" s="144">
        <f t="shared" ref="D13:I13" si="5">SUM(D11:D12)</f>
        <v>951350.83</v>
      </c>
      <c r="E13" s="76">
        <f t="shared" si="5"/>
        <v>167414.12</v>
      </c>
      <c r="F13" s="82">
        <f t="shared" si="0"/>
        <v>0.17597516575457237</v>
      </c>
      <c r="G13" s="76">
        <f t="shared" si="5"/>
        <v>125324.42</v>
      </c>
      <c r="H13" s="82">
        <f t="shared" si="1"/>
        <v>0.13173312730488709</v>
      </c>
      <c r="I13" s="76">
        <f t="shared" si="5"/>
        <v>0</v>
      </c>
      <c r="J13" s="162">
        <f t="shared" si="2"/>
        <v>0</v>
      </c>
      <c r="K13" s="514">
        <f>SUM(K11:K12)</f>
        <v>0</v>
      </c>
      <c r="L13" s="82">
        <v>0</v>
      </c>
      <c r="M13" s="204" t="s">
        <v>127</v>
      </c>
      <c r="N13" s="514">
        <f>SUM(N11:N12)</f>
        <v>0</v>
      </c>
      <c r="O13" s="82">
        <v>0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32346873.039999999</v>
      </c>
      <c r="D17" s="146">
        <f t="shared" ref="D17:I17" si="7">+D10+D13+D16</f>
        <v>32782080.749999996</v>
      </c>
      <c r="E17" s="147">
        <f t="shared" si="7"/>
        <v>16532507.649999999</v>
      </c>
      <c r="F17" s="172">
        <f t="shared" si="0"/>
        <v>0.50431538425150146</v>
      </c>
      <c r="G17" s="147">
        <f t="shared" si="7"/>
        <v>15301592.659999998</v>
      </c>
      <c r="H17" s="172">
        <f t="shared" si="1"/>
        <v>0.46676697482053514</v>
      </c>
      <c r="I17" s="147">
        <f t="shared" si="7"/>
        <v>504769.97</v>
      </c>
      <c r="J17" s="165">
        <f t="shared" si="2"/>
        <v>1.5397740425613466E-2</v>
      </c>
      <c r="K17" s="522">
        <f>K10+K13+K16</f>
        <v>17178271.77</v>
      </c>
      <c r="L17" s="172">
        <v>0.53826072536783531</v>
      </c>
      <c r="M17" s="531">
        <f t="shared" si="3"/>
        <v>-0.10924725927770096</v>
      </c>
      <c r="N17" s="522">
        <f>N10+N13+N16</f>
        <v>491061.31000000006</v>
      </c>
      <c r="O17" s="172">
        <v>1.5386822403303932E-2</v>
      </c>
      <c r="P17" s="531">
        <f t="shared" si="4"/>
        <v>2.791639194706641E-2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E2" sqref="E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730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I24" sqref="I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731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4733543.22</v>
      </c>
      <c r="D5" s="195">
        <v>4733543.22</v>
      </c>
      <c r="E5" s="26">
        <v>363488.71</v>
      </c>
      <c r="F5" s="41">
        <f>E5/D5</f>
        <v>7.6789984395663771E-2</v>
      </c>
      <c r="G5" s="26">
        <v>363488.71</v>
      </c>
      <c r="H5" s="41">
        <f>G5/D5</f>
        <v>7.6789984395663771E-2</v>
      </c>
      <c r="I5" s="26">
        <v>363488.71</v>
      </c>
      <c r="J5" s="145">
        <f>I5/D5</f>
        <v>7.6789984395663771E-2</v>
      </c>
      <c r="K5" s="26">
        <v>336416.69</v>
      </c>
      <c r="L5" s="41">
        <v>8.5996217637377123E-2</v>
      </c>
      <c r="M5" s="201">
        <f>+G5/K5-1</f>
        <v>8.047169122316733E-2</v>
      </c>
      <c r="N5" s="26">
        <v>336416.69</v>
      </c>
      <c r="O5" s="41">
        <v>8.5996217637377123E-2</v>
      </c>
      <c r="P5" s="201">
        <f>+I5/N5-1</f>
        <v>8.047169122316733E-2</v>
      </c>
    </row>
    <row r="6" spans="1:16" ht="15" customHeight="1" x14ac:dyDescent="0.25">
      <c r="A6" s="20">
        <v>2</v>
      </c>
      <c r="B6" s="20" t="s">
        <v>1</v>
      </c>
      <c r="C6" s="151">
        <v>16814785.879999999</v>
      </c>
      <c r="D6" s="195">
        <v>17561659.379999999</v>
      </c>
      <c r="E6" s="26">
        <v>6012692.5300000003</v>
      </c>
      <c r="F6" s="41">
        <f t="shared" ref="F6:F17" si="0">E6/D6</f>
        <v>0.34237610466625512</v>
      </c>
      <c r="G6" s="26">
        <v>4101376.2</v>
      </c>
      <c r="H6" s="263">
        <f t="shared" ref="H6:H17" si="1">G6/D6</f>
        <v>0.23354149578090727</v>
      </c>
      <c r="I6" s="26">
        <v>15684.95</v>
      </c>
      <c r="J6" s="170">
        <f t="shared" ref="J6:J17" si="2">I6/D6</f>
        <v>8.9313598792735503E-4</v>
      </c>
      <c r="K6" s="26">
        <v>6145177.46</v>
      </c>
      <c r="L6" s="386">
        <v>0.38856550907624687</v>
      </c>
      <c r="M6" s="201">
        <f t="shared" ref="M6:M17" si="3">+G6/K6-1</f>
        <v>-0.33258620655033122</v>
      </c>
      <c r="N6" s="26">
        <v>19239.759999999998</v>
      </c>
      <c r="O6" s="386">
        <v>1.2165486167920708E-3</v>
      </c>
      <c r="P6" s="417">
        <f t="shared" ref="P6:P17" si="4">+I6/N6-1</f>
        <v>-0.18476373925662259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13491373.85</v>
      </c>
      <c r="D8" s="195">
        <v>13491373.85</v>
      </c>
      <c r="E8" s="26">
        <v>12991191.859999999</v>
      </c>
      <c r="F8" s="41">
        <f t="shared" si="0"/>
        <v>0.96292579276498214</v>
      </c>
      <c r="G8" s="26">
        <v>12425748.859999999</v>
      </c>
      <c r="H8" s="41">
        <f t="shared" si="1"/>
        <v>0.92101434577027896</v>
      </c>
      <c r="I8" s="26">
        <v>1146.99</v>
      </c>
      <c r="J8" s="170">
        <f t="shared" si="2"/>
        <v>8.5016545590722029E-5</v>
      </c>
      <c r="K8" s="26">
        <v>16098.7</v>
      </c>
      <c r="L8" s="388">
        <v>1.104135151536101E-3</v>
      </c>
      <c r="M8" s="417">
        <f t="shared" si="3"/>
        <v>770.8479666059992</v>
      </c>
      <c r="N8" s="26">
        <v>1431.02</v>
      </c>
      <c r="O8" s="388">
        <v>9.8147023334256247E-5</v>
      </c>
      <c r="P8" s="417">
        <f t="shared" si="4"/>
        <v>-0.19848080390211176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35039702.949999996</v>
      </c>
      <c r="D10" s="144">
        <f>SUM(D5:D9)</f>
        <v>35786576.449999996</v>
      </c>
      <c r="E10" s="76">
        <f>SUM(E5:E9)</f>
        <v>19367373.100000001</v>
      </c>
      <c r="F10" s="82">
        <f t="shared" si="0"/>
        <v>0.54119100012429389</v>
      </c>
      <c r="G10" s="76">
        <f>SUM(G5:G9)</f>
        <v>16890613.77</v>
      </c>
      <c r="H10" s="82">
        <f t="shared" si="1"/>
        <v>0.47198182797952448</v>
      </c>
      <c r="I10" s="76">
        <f>SUM(I5:I9)</f>
        <v>380320.65</v>
      </c>
      <c r="J10" s="162">
        <f t="shared" si="2"/>
        <v>1.0627466713150764E-2</v>
      </c>
      <c r="K10" s="514">
        <f>SUM(K5:K9)</f>
        <v>6497692.8500000006</v>
      </c>
      <c r="L10" s="82">
        <v>0.18939624413563416</v>
      </c>
      <c r="M10" s="204">
        <f t="shared" si="3"/>
        <v>1.5994786395605014</v>
      </c>
      <c r="N10" s="514">
        <f>SUM(N5:N9)</f>
        <v>357087.47000000003</v>
      </c>
      <c r="O10" s="82">
        <v>1.0408467621841487E-2</v>
      </c>
      <c r="P10" s="204">
        <f t="shared" si="4"/>
        <v>6.5062994229396987E-2</v>
      </c>
    </row>
    <row r="11" spans="1:16" ht="15" customHeight="1" x14ac:dyDescent="0.25">
      <c r="A11" s="19">
        <v>6</v>
      </c>
      <c r="B11" s="19" t="s">
        <v>5</v>
      </c>
      <c r="C11" s="151">
        <v>1005337.25</v>
      </c>
      <c r="D11" s="195">
        <v>4053485.6</v>
      </c>
      <c r="E11" s="26">
        <v>661805.64</v>
      </c>
      <c r="F11" s="41">
        <f t="shared" si="0"/>
        <v>0.1632682844611561</v>
      </c>
      <c r="G11" s="26">
        <v>571805.65</v>
      </c>
      <c r="H11" s="41">
        <f t="shared" si="1"/>
        <v>0.14106517363722718</v>
      </c>
      <c r="I11" s="26">
        <v>0</v>
      </c>
      <c r="J11" s="145">
        <f t="shared" si="2"/>
        <v>0</v>
      </c>
      <c r="K11" s="26">
        <v>68200</v>
      </c>
      <c r="L11" s="41">
        <v>5.941057651997321E-2</v>
      </c>
      <c r="M11" s="211">
        <f t="shared" si="3"/>
        <v>7.3842470674486815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197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1005337.25</v>
      </c>
      <c r="D13" s="144">
        <f t="shared" ref="D13:I13" si="5">SUM(D11:D12)</f>
        <v>4053485.6</v>
      </c>
      <c r="E13" s="76">
        <f t="shared" si="5"/>
        <v>661805.64</v>
      </c>
      <c r="F13" s="82">
        <f t="shared" si="0"/>
        <v>0.1632682844611561</v>
      </c>
      <c r="G13" s="76">
        <f t="shared" si="5"/>
        <v>571805.65</v>
      </c>
      <c r="H13" s="82">
        <f t="shared" si="1"/>
        <v>0.14106517363722718</v>
      </c>
      <c r="I13" s="76">
        <f t="shared" si="5"/>
        <v>0</v>
      </c>
      <c r="J13" s="162">
        <f t="shared" si="2"/>
        <v>0</v>
      </c>
      <c r="K13" s="514">
        <f>SUM(K11:K12)</f>
        <v>68200</v>
      </c>
      <c r="L13" s="82">
        <v>5.941057651997321E-2</v>
      </c>
      <c r="M13" s="546">
        <f t="shared" si="3"/>
        <v>7.3842470674486815</v>
      </c>
      <c r="N13" s="514">
        <f>SUM(N11:N12)</f>
        <v>0</v>
      </c>
      <c r="O13" s="82">
        <v>0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36045040.199999996</v>
      </c>
      <c r="D17" s="146">
        <f t="shared" ref="D17:I17" si="7">+D10+D13+D16</f>
        <v>39840062.049999997</v>
      </c>
      <c r="E17" s="147">
        <f t="shared" si="7"/>
        <v>20029178.740000002</v>
      </c>
      <c r="F17" s="172">
        <f t="shared" si="0"/>
        <v>0.50273964721397824</v>
      </c>
      <c r="G17" s="147">
        <f t="shared" si="7"/>
        <v>17462419.419999998</v>
      </c>
      <c r="H17" s="172">
        <f t="shared" si="1"/>
        <v>0.43831305779806135</v>
      </c>
      <c r="I17" s="147">
        <f t="shared" si="7"/>
        <v>380320.65</v>
      </c>
      <c r="J17" s="165">
        <f t="shared" si="2"/>
        <v>9.5461861862235747E-3</v>
      </c>
      <c r="K17" s="522">
        <f>K10+K13+K16</f>
        <v>6565892.8500000006</v>
      </c>
      <c r="L17" s="172">
        <v>0.18518767595526039</v>
      </c>
      <c r="M17" s="531">
        <f t="shared" si="3"/>
        <v>1.6595650917452907</v>
      </c>
      <c r="N17" s="522">
        <f>N10+N13+N16</f>
        <v>357087.47000000003</v>
      </c>
      <c r="O17" s="172">
        <v>1.0071470886407136E-2</v>
      </c>
      <c r="P17" s="531">
        <f t="shared" si="4"/>
        <v>6.5062994229396987E-2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  <pageSetUpPr fitToPage="1"/>
  </sheetPr>
  <dimension ref="A1:Q137"/>
  <sheetViews>
    <sheetView topLeftCell="C11" zoomScaleNormal="100" workbookViewId="0">
      <selection activeCell="D36" sqref="D36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89" bestFit="1" customWidth="1"/>
    <col min="7" max="7" width="11.109375" bestFit="1" customWidth="1"/>
    <col min="8" max="8" width="7.44140625" style="89" bestFit="1" customWidth="1"/>
    <col min="9" max="9" width="11.33203125" bestFit="1" customWidth="1"/>
    <col min="10" max="10" width="10.5546875" style="89" bestFit="1" customWidth="1"/>
    <col min="11" max="11" width="9.44140625" style="89" bestFit="1" customWidth="1"/>
    <col min="12" max="12" width="16.5546875" style="53" bestFit="1" customWidth="1"/>
  </cols>
  <sheetData>
    <row r="1" spans="1:13" ht="14.4" thickBot="1" x14ac:dyDescent="0.3">
      <c r="A1" s="7" t="s">
        <v>220</v>
      </c>
    </row>
    <row r="2" spans="1:13" x14ac:dyDescent="0.25">
      <c r="A2" s="8" t="s">
        <v>147</v>
      </c>
      <c r="C2" s="156" t="s">
        <v>826</v>
      </c>
      <c r="D2" s="711" t="s">
        <v>828</v>
      </c>
      <c r="E2" s="709"/>
      <c r="F2" s="709"/>
      <c r="G2" s="709"/>
      <c r="H2" s="710"/>
      <c r="I2" s="705" t="s">
        <v>830</v>
      </c>
      <c r="J2" s="706"/>
      <c r="K2" s="188"/>
    </row>
    <row r="3" spans="1:13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141" t="s">
        <v>46</v>
      </c>
      <c r="I3" s="79" t="s">
        <v>47</v>
      </c>
      <c r="J3" s="16" t="s">
        <v>48</v>
      </c>
      <c r="K3" s="131" t="s">
        <v>348</v>
      </c>
    </row>
    <row r="4" spans="1:13" ht="26.4" x14ac:dyDescent="0.25">
      <c r="A4" s="1"/>
      <c r="B4" s="2" t="s">
        <v>148</v>
      </c>
      <c r="C4" s="150" t="s">
        <v>44</v>
      </c>
      <c r="D4" s="104" t="s">
        <v>45</v>
      </c>
      <c r="E4" s="81" t="s">
        <v>131</v>
      </c>
      <c r="F4" s="81" t="s">
        <v>18</v>
      </c>
      <c r="G4" s="81" t="s">
        <v>400</v>
      </c>
      <c r="H4" s="105" t="s">
        <v>18</v>
      </c>
      <c r="I4" s="81" t="s">
        <v>131</v>
      </c>
      <c r="J4" s="12" t="s">
        <v>18</v>
      </c>
      <c r="K4" s="132" t="s">
        <v>823</v>
      </c>
      <c r="L4" s="51" t="s">
        <v>159</v>
      </c>
    </row>
    <row r="5" spans="1:13" ht="15" customHeight="1" x14ac:dyDescent="0.25">
      <c r="A5" s="19"/>
      <c r="B5" s="19" t="s">
        <v>208</v>
      </c>
      <c r="C5" s="151">
        <v>100060</v>
      </c>
      <c r="D5" s="142">
        <v>100060</v>
      </c>
      <c r="E5" s="128">
        <v>0</v>
      </c>
      <c r="F5" s="41">
        <f t="shared" ref="F5:F15" si="0">+E5/D5</f>
        <v>0</v>
      </c>
      <c r="G5" s="128">
        <v>0</v>
      </c>
      <c r="H5" s="145" t="s">
        <v>127</v>
      </c>
      <c r="I5" s="128">
        <v>109350</v>
      </c>
      <c r="J5" s="45">
        <v>1.0930627748900439</v>
      </c>
      <c r="K5" s="137">
        <f>+E5/I5-1</f>
        <v>-1</v>
      </c>
      <c r="L5" s="52">
        <v>60</v>
      </c>
    </row>
    <row r="6" spans="1:13" ht="15" customHeight="1" x14ac:dyDescent="0.25">
      <c r="A6" s="20"/>
      <c r="B6" s="20" t="s">
        <v>209</v>
      </c>
      <c r="C6" s="152">
        <v>10</v>
      </c>
      <c r="D6" s="143">
        <v>10</v>
      </c>
      <c r="E6" s="125">
        <v>0</v>
      </c>
      <c r="F6" s="263">
        <f t="shared" si="0"/>
        <v>0</v>
      </c>
      <c r="G6" s="125">
        <v>0</v>
      </c>
      <c r="H6" s="329" t="s">
        <v>127</v>
      </c>
      <c r="I6" s="128">
        <v>0</v>
      </c>
      <c r="J6" s="45">
        <v>0</v>
      </c>
      <c r="K6" s="137" t="s">
        <v>127</v>
      </c>
      <c r="L6" s="53">
        <v>61901</v>
      </c>
    </row>
    <row r="7" spans="1:13" ht="15" customHeight="1" x14ac:dyDescent="0.25">
      <c r="A7" s="21"/>
      <c r="B7" s="21" t="s">
        <v>210</v>
      </c>
      <c r="C7" s="153">
        <v>1060</v>
      </c>
      <c r="D7" s="492">
        <v>1060</v>
      </c>
      <c r="E7" s="129">
        <v>0</v>
      </c>
      <c r="F7" s="368">
        <f>+E7/D7</f>
        <v>0</v>
      </c>
      <c r="G7" s="129">
        <v>0</v>
      </c>
      <c r="H7" s="145" t="s">
        <v>127</v>
      </c>
      <c r="I7" s="128">
        <v>0</v>
      </c>
      <c r="J7" s="311">
        <v>0</v>
      </c>
      <c r="K7" s="90" t="s">
        <v>127</v>
      </c>
      <c r="L7" s="53" t="s">
        <v>802</v>
      </c>
    </row>
    <row r="8" spans="1:13" ht="15" customHeight="1" thickBot="1" x14ac:dyDescent="0.3">
      <c r="A8" s="9"/>
      <c r="B8" s="474" t="s">
        <v>211</v>
      </c>
      <c r="C8" s="154">
        <f>SUM(C5:C7)</f>
        <v>101130</v>
      </c>
      <c r="D8" s="144">
        <f>SUM(D5:D7)</f>
        <v>101130</v>
      </c>
      <c r="E8" s="76">
        <f>SUM(E5:E7)</f>
        <v>0</v>
      </c>
      <c r="F8" s="82">
        <f>+E8/D8</f>
        <v>0</v>
      </c>
      <c r="G8" s="76">
        <f>SUM(G5:G7)</f>
        <v>0</v>
      </c>
      <c r="H8" s="162" t="e">
        <f>+G8/E8</f>
        <v>#DIV/0!</v>
      </c>
      <c r="I8" s="76">
        <f>SUM(I5:I7)</f>
        <v>109350</v>
      </c>
      <c r="J8" s="36">
        <v>1.0922984716811508</v>
      </c>
      <c r="K8" s="218">
        <f>+E8/I8-1</f>
        <v>-1</v>
      </c>
      <c r="M8" s="321"/>
    </row>
    <row r="9" spans="1:13" ht="15" customHeight="1" x14ac:dyDescent="0.25">
      <c r="A9" s="19"/>
      <c r="B9" s="19" t="s">
        <v>212</v>
      </c>
      <c r="C9" s="151">
        <v>30</v>
      </c>
      <c r="D9" s="142">
        <v>30</v>
      </c>
      <c r="E9" s="88">
        <v>0</v>
      </c>
      <c r="F9" s="391">
        <f>+E9/D9</f>
        <v>0</v>
      </c>
      <c r="G9" s="88">
        <v>0</v>
      </c>
      <c r="H9" s="145" t="s">
        <v>127</v>
      </c>
      <c r="I9" s="88">
        <v>0</v>
      </c>
      <c r="J9" s="45">
        <v>0</v>
      </c>
      <c r="K9" s="137" t="s">
        <v>127</v>
      </c>
      <c r="L9" s="52">
        <v>72</v>
      </c>
    </row>
    <row r="10" spans="1:13" ht="15" customHeight="1" x14ac:dyDescent="0.25">
      <c r="A10" s="19"/>
      <c r="B10" s="19" t="s">
        <v>213</v>
      </c>
      <c r="C10" s="151">
        <v>10</v>
      </c>
      <c r="D10" s="142">
        <v>10</v>
      </c>
      <c r="E10" s="128">
        <v>0</v>
      </c>
      <c r="F10" s="391">
        <f>+E10/D10</f>
        <v>0</v>
      </c>
      <c r="G10" s="128">
        <v>0</v>
      </c>
      <c r="H10" s="145" t="s">
        <v>127</v>
      </c>
      <c r="I10" s="88">
        <v>0</v>
      </c>
      <c r="J10" s="45">
        <v>0</v>
      </c>
      <c r="K10" s="137" t="s">
        <v>127</v>
      </c>
      <c r="L10" s="52">
        <v>75031</v>
      </c>
    </row>
    <row r="11" spans="1:13" ht="15" customHeight="1" x14ac:dyDescent="0.25">
      <c r="A11" s="19"/>
      <c r="B11" s="19" t="s">
        <v>214</v>
      </c>
      <c r="C11" s="151">
        <v>3937262.33</v>
      </c>
      <c r="D11" s="142">
        <v>3937262.33</v>
      </c>
      <c r="E11" s="128">
        <v>0</v>
      </c>
      <c r="F11" s="41">
        <f t="shared" si="0"/>
        <v>0</v>
      </c>
      <c r="G11" s="128">
        <v>0</v>
      </c>
      <c r="H11" s="329" t="s">
        <v>127</v>
      </c>
      <c r="I11" s="88">
        <v>0</v>
      </c>
      <c r="J11" s="45">
        <v>0</v>
      </c>
      <c r="K11" s="90" t="s">
        <v>127</v>
      </c>
      <c r="L11" s="52">
        <v>75070</v>
      </c>
    </row>
    <row r="12" spans="1:13" ht="15" customHeight="1" x14ac:dyDescent="0.25">
      <c r="A12" s="19"/>
      <c r="B12" s="19" t="s">
        <v>215</v>
      </c>
      <c r="C12" s="151">
        <v>50</v>
      </c>
      <c r="D12" s="142">
        <v>50</v>
      </c>
      <c r="E12" s="128">
        <v>0</v>
      </c>
      <c r="F12" s="41">
        <f t="shared" si="0"/>
        <v>0</v>
      </c>
      <c r="G12" s="128">
        <v>0</v>
      </c>
      <c r="H12" s="145" t="s">
        <v>127</v>
      </c>
      <c r="I12" s="88">
        <v>0</v>
      </c>
      <c r="J12" s="45">
        <v>0</v>
      </c>
      <c r="K12" s="90" t="s">
        <v>127</v>
      </c>
      <c r="L12" s="53" t="s">
        <v>801</v>
      </c>
    </row>
    <row r="13" spans="1:13" ht="15" customHeight="1" x14ac:dyDescent="0.25">
      <c r="A13" s="19"/>
      <c r="B13" s="19" t="s">
        <v>216</v>
      </c>
      <c r="C13" s="151">
        <v>19300000</v>
      </c>
      <c r="D13" s="142">
        <v>19300000</v>
      </c>
      <c r="E13" s="128">
        <v>0</v>
      </c>
      <c r="F13" s="41">
        <f t="shared" si="0"/>
        <v>0</v>
      </c>
      <c r="G13" s="128">
        <v>0</v>
      </c>
      <c r="H13" s="329" t="s">
        <v>127</v>
      </c>
      <c r="I13" s="88">
        <v>0</v>
      </c>
      <c r="J13" s="45">
        <v>0</v>
      </c>
      <c r="K13" s="137" t="s">
        <v>127</v>
      </c>
      <c r="L13" s="52">
        <v>761</v>
      </c>
    </row>
    <row r="14" spans="1:13" ht="15" customHeight="1" x14ac:dyDescent="0.25">
      <c r="A14" s="19"/>
      <c r="B14" s="19" t="s">
        <v>191</v>
      </c>
      <c r="C14" s="151">
        <v>6000000</v>
      </c>
      <c r="D14" s="142">
        <v>6000000</v>
      </c>
      <c r="E14" s="128">
        <v>0</v>
      </c>
      <c r="F14" s="41">
        <f t="shared" si="0"/>
        <v>0</v>
      </c>
      <c r="G14" s="128">
        <v>0</v>
      </c>
      <c r="H14" s="145" t="s">
        <v>127</v>
      </c>
      <c r="I14" s="88">
        <v>0</v>
      </c>
      <c r="J14" s="45">
        <v>0</v>
      </c>
      <c r="K14" s="90" t="s">
        <v>127</v>
      </c>
      <c r="L14" s="52">
        <v>79</v>
      </c>
    </row>
    <row r="15" spans="1:13" ht="15" customHeight="1" x14ac:dyDescent="0.25">
      <c r="A15" s="48"/>
      <c r="B15" s="48" t="s">
        <v>217</v>
      </c>
      <c r="C15" s="168">
        <v>10</v>
      </c>
      <c r="D15" s="492">
        <v>10</v>
      </c>
      <c r="E15" s="129">
        <v>0</v>
      </c>
      <c r="F15" s="41">
        <f t="shared" si="0"/>
        <v>0</v>
      </c>
      <c r="G15" s="129">
        <v>0</v>
      </c>
      <c r="H15" s="145" t="s">
        <v>127</v>
      </c>
      <c r="I15" s="88">
        <v>0</v>
      </c>
      <c r="J15" s="50">
        <v>0</v>
      </c>
      <c r="K15" s="157" t="s">
        <v>127</v>
      </c>
      <c r="L15" s="53" t="s">
        <v>218</v>
      </c>
    </row>
    <row r="16" spans="1:13" ht="15" customHeight="1" thickBot="1" x14ac:dyDescent="0.3">
      <c r="A16" s="494"/>
      <c r="B16" s="493" t="s">
        <v>6</v>
      </c>
      <c r="C16" s="475">
        <f>SUM(C9:C15)</f>
        <v>29237362.329999998</v>
      </c>
      <c r="D16" s="144">
        <f>SUM(D9:D15)</f>
        <v>29237362.329999998</v>
      </c>
      <c r="E16" s="76">
        <f>SUM(E9:E15)</f>
        <v>0</v>
      </c>
      <c r="F16" s="82">
        <f>E16/D16</f>
        <v>0</v>
      </c>
      <c r="G16" s="76">
        <f>SUM(G9:G15)</f>
        <v>0</v>
      </c>
      <c r="H16" s="163" t="s">
        <v>127</v>
      </c>
      <c r="I16" s="76">
        <f>SUM(I9:I15)</f>
        <v>0</v>
      </c>
      <c r="J16" s="508">
        <v>0</v>
      </c>
      <c r="K16" s="218" t="s">
        <v>127</v>
      </c>
    </row>
    <row r="17" spans="1:17" s="6" customFormat="1" ht="19.5" customHeight="1" thickBot="1" x14ac:dyDescent="0.3">
      <c r="A17" s="5"/>
      <c r="B17" s="4" t="s">
        <v>341</v>
      </c>
      <c r="C17" s="155">
        <f>+C8+C16</f>
        <v>29338492.329999998</v>
      </c>
      <c r="D17" s="146">
        <f>+D8+D16</f>
        <v>29338492.329999998</v>
      </c>
      <c r="E17" s="147">
        <f>+E8+E16</f>
        <v>0</v>
      </c>
      <c r="F17" s="172">
        <f>E17/D17</f>
        <v>0</v>
      </c>
      <c r="G17" s="147">
        <f>+G8+G16</f>
        <v>0</v>
      </c>
      <c r="H17" s="165" t="s">
        <v>127</v>
      </c>
      <c r="I17" s="139">
        <f>+I8+I16</f>
        <v>109350</v>
      </c>
      <c r="J17" s="583">
        <v>1.1421322087374236E-2</v>
      </c>
      <c r="K17" s="138">
        <f t="shared" ref="K17" si="1">+E17/I17-1</f>
        <v>-1</v>
      </c>
      <c r="L17" s="14"/>
      <c r="N17"/>
      <c r="O17"/>
      <c r="P17"/>
      <c r="Q17"/>
    </row>
    <row r="19" spans="1:17" ht="14.4" thickBot="1" x14ac:dyDescent="0.3">
      <c r="A19" s="7" t="s">
        <v>223</v>
      </c>
    </row>
    <row r="20" spans="1:17" x14ac:dyDescent="0.25">
      <c r="A20" s="8" t="s">
        <v>147</v>
      </c>
      <c r="C20" s="156" t="s">
        <v>826</v>
      </c>
      <c r="D20" s="708" t="s">
        <v>828</v>
      </c>
      <c r="E20" s="709"/>
      <c r="F20" s="709"/>
      <c r="G20" s="709"/>
      <c r="H20" s="710"/>
      <c r="I20" s="712" t="s">
        <v>829</v>
      </c>
      <c r="J20" s="696"/>
      <c r="K20" s="382"/>
    </row>
    <row r="21" spans="1:17" x14ac:dyDescent="0.25">
      <c r="C21" s="149">
        <v>1</v>
      </c>
      <c r="D21" s="140">
        <v>2</v>
      </c>
      <c r="E21" s="79">
        <v>3</v>
      </c>
      <c r="F21" s="80" t="s">
        <v>36</v>
      </c>
      <c r="G21" s="79">
        <v>4</v>
      </c>
      <c r="H21" s="141" t="s">
        <v>46</v>
      </c>
      <c r="I21" s="79" t="s">
        <v>47</v>
      </c>
      <c r="J21" s="16" t="s">
        <v>48</v>
      </c>
      <c r="K21" s="84" t="s">
        <v>348</v>
      </c>
    </row>
    <row r="22" spans="1:17" ht="26.4" x14ac:dyDescent="0.25">
      <c r="A22" s="1"/>
      <c r="B22" s="2" t="s">
        <v>148</v>
      </c>
      <c r="C22" s="150" t="s">
        <v>44</v>
      </c>
      <c r="D22" s="104" t="s">
        <v>45</v>
      </c>
      <c r="E22" s="81" t="s">
        <v>131</v>
      </c>
      <c r="F22" s="81" t="s">
        <v>18</v>
      </c>
      <c r="G22" s="81" t="s">
        <v>399</v>
      </c>
      <c r="H22" s="105" t="s">
        <v>18</v>
      </c>
      <c r="I22" s="81" t="s">
        <v>131</v>
      </c>
      <c r="J22" s="12" t="s">
        <v>18</v>
      </c>
      <c r="K22" s="85" t="s">
        <v>823</v>
      </c>
      <c r="L22" s="51" t="s">
        <v>159</v>
      </c>
    </row>
    <row r="23" spans="1:17" s="83" customFormat="1" x14ac:dyDescent="0.25">
      <c r="A23" s="19"/>
      <c r="B23" s="221" t="s">
        <v>436</v>
      </c>
      <c r="C23" s="151">
        <v>10</v>
      </c>
      <c r="D23" s="160">
        <v>10</v>
      </c>
      <c r="E23" s="128">
        <v>0</v>
      </c>
      <c r="F23" s="41">
        <f>+E23/D23</f>
        <v>0</v>
      </c>
      <c r="G23" s="128">
        <v>0</v>
      </c>
      <c r="H23" s="145" t="s">
        <v>127</v>
      </c>
      <c r="I23" s="128">
        <v>0</v>
      </c>
      <c r="J23" s="41" t="s">
        <v>127</v>
      </c>
      <c r="K23" s="86" t="s">
        <v>127</v>
      </c>
      <c r="L23" s="52" t="s">
        <v>437</v>
      </c>
      <c r="N23"/>
      <c r="O23"/>
      <c r="P23"/>
      <c r="Q23"/>
    </row>
    <row r="24" spans="1:17" s="83" customFormat="1" x14ac:dyDescent="0.25">
      <c r="A24" s="19"/>
      <c r="B24" s="468" t="s">
        <v>509</v>
      </c>
      <c r="C24" s="151">
        <v>10</v>
      </c>
      <c r="D24" s="160">
        <v>10</v>
      </c>
      <c r="E24" s="128">
        <v>0</v>
      </c>
      <c r="F24" s="41">
        <f t="shared" ref="F24:F25" si="2">+E24/D24</f>
        <v>0</v>
      </c>
      <c r="G24" s="128">
        <v>0</v>
      </c>
      <c r="H24" s="145" t="s">
        <v>127</v>
      </c>
      <c r="I24" s="128">
        <v>0</v>
      </c>
      <c r="J24" s="41" t="s">
        <v>127</v>
      </c>
      <c r="K24" s="90" t="s">
        <v>127</v>
      </c>
      <c r="L24" s="52">
        <v>85001</v>
      </c>
      <c r="N24"/>
      <c r="O24"/>
      <c r="P24"/>
      <c r="Q24"/>
    </row>
    <row r="25" spans="1:17" s="83" customFormat="1" x14ac:dyDescent="0.25">
      <c r="A25" s="19"/>
      <c r="B25" s="468" t="s">
        <v>409</v>
      </c>
      <c r="C25" s="151">
        <v>10</v>
      </c>
      <c r="D25" s="160">
        <v>10</v>
      </c>
      <c r="E25" s="128">
        <v>0</v>
      </c>
      <c r="F25" s="41">
        <f t="shared" si="2"/>
        <v>0</v>
      </c>
      <c r="G25" s="128">
        <v>0</v>
      </c>
      <c r="H25" s="145" t="s">
        <v>127</v>
      </c>
      <c r="I25" s="128">
        <v>0</v>
      </c>
      <c r="J25" s="41" t="s">
        <v>127</v>
      </c>
      <c r="K25" s="90" t="s">
        <v>127</v>
      </c>
      <c r="L25" s="52">
        <v>85005</v>
      </c>
      <c r="M25"/>
      <c r="N25"/>
      <c r="O25"/>
      <c r="P25"/>
      <c r="Q25"/>
    </row>
    <row r="26" spans="1:17" s="83" customFormat="1" x14ac:dyDescent="0.25">
      <c r="A26" s="19"/>
      <c r="B26" s="469" t="s">
        <v>486</v>
      </c>
      <c r="C26" s="151"/>
      <c r="D26" s="160"/>
      <c r="E26" s="128"/>
      <c r="F26" s="41" t="s">
        <v>127</v>
      </c>
      <c r="G26" s="128">
        <v>0</v>
      </c>
      <c r="H26" s="145" t="s">
        <v>127</v>
      </c>
      <c r="I26" s="128">
        <v>0</v>
      </c>
      <c r="J26" s="41" t="s">
        <v>127</v>
      </c>
      <c r="K26" s="90" t="s">
        <v>127</v>
      </c>
      <c r="L26" s="52" t="s">
        <v>346</v>
      </c>
      <c r="M26"/>
      <c r="N26"/>
      <c r="O26"/>
      <c r="P26"/>
      <c r="Q26"/>
    </row>
    <row r="27" spans="1:17" s="83" customFormat="1" x14ac:dyDescent="0.25">
      <c r="A27" s="19"/>
      <c r="B27" s="19" t="s">
        <v>397</v>
      </c>
      <c r="C27" s="151"/>
      <c r="D27" s="160"/>
      <c r="E27" s="128"/>
      <c r="F27" s="41" t="s">
        <v>127</v>
      </c>
      <c r="G27" s="128">
        <v>0</v>
      </c>
      <c r="H27" s="145" t="s">
        <v>127</v>
      </c>
      <c r="I27" s="128">
        <v>0</v>
      </c>
      <c r="J27" s="41" t="s">
        <v>127</v>
      </c>
      <c r="K27" s="86" t="s">
        <v>127</v>
      </c>
      <c r="L27" s="52" t="s">
        <v>347</v>
      </c>
      <c r="M27"/>
      <c r="N27"/>
      <c r="O27"/>
      <c r="P27"/>
      <c r="Q27"/>
    </row>
    <row r="28" spans="1:17" ht="15" customHeight="1" x14ac:dyDescent="0.25">
      <c r="A28" s="19"/>
      <c r="B28" s="19" t="s">
        <v>221</v>
      </c>
      <c r="C28" s="151">
        <v>400000</v>
      </c>
      <c r="D28" s="160">
        <v>400000</v>
      </c>
      <c r="E28" s="128">
        <v>44684.6</v>
      </c>
      <c r="F28" s="41">
        <f>+E28/D28</f>
        <v>0.11171149999999999</v>
      </c>
      <c r="G28" s="128">
        <v>44684.6</v>
      </c>
      <c r="H28" s="329">
        <f>+G28/E28</f>
        <v>1</v>
      </c>
      <c r="I28" s="128">
        <v>62016.05</v>
      </c>
      <c r="J28" s="41">
        <v>0.41344033333333335</v>
      </c>
      <c r="K28" s="229">
        <f t="shared" ref="K28:K29" si="3">+E28/I28-1</f>
        <v>-0.27946717019223255</v>
      </c>
      <c r="L28" s="52">
        <v>94101</v>
      </c>
    </row>
    <row r="29" spans="1:17" ht="15" customHeight="1" x14ac:dyDescent="0.25">
      <c r="A29" s="58"/>
      <c r="B29" s="58" t="s">
        <v>222</v>
      </c>
      <c r="C29" s="169">
        <v>3000000</v>
      </c>
      <c r="D29" s="367">
        <v>3000000</v>
      </c>
      <c r="E29" s="59">
        <v>15089.55</v>
      </c>
      <c r="F29" s="361">
        <f>+E29/D29</f>
        <v>5.0298499999999998E-3</v>
      </c>
      <c r="G29" s="59">
        <v>15089.55</v>
      </c>
      <c r="H29" s="381">
        <f>+G29/E29</f>
        <v>1</v>
      </c>
      <c r="I29" s="59">
        <v>162789.5</v>
      </c>
      <c r="J29" s="361">
        <v>0.11226862068965517</v>
      </c>
      <c r="K29" s="90">
        <f t="shared" si="3"/>
        <v>-0.90730636803970777</v>
      </c>
      <c r="L29" s="53">
        <v>94102</v>
      </c>
    </row>
    <row r="30" spans="1:17" ht="15" customHeight="1" thickBot="1" x14ac:dyDescent="0.3">
      <c r="A30" s="48"/>
      <c r="B30" s="48" t="s">
        <v>232</v>
      </c>
      <c r="C30" s="151">
        <v>61741104.799999997</v>
      </c>
      <c r="D30" s="160">
        <v>61741104.799999997</v>
      </c>
      <c r="E30" s="49">
        <v>0</v>
      </c>
      <c r="F30" s="361">
        <f>+E30/D30</f>
        <v>0</v>
      </c>
      <c r="G30" s="49">
        <v>0</v>
      </c>
      <c r="H30" s="381" t="s">
        <v>127</v>
      </c>
      <c r="I30" s="49">
        <v>0</v>
      </c>
      <c r="J30" s="361" t="s">
        <v>127</v>
      </c>
      <c r="K30" s="90" t="s">
        <v>127</v>
      </c>
      <c r="L30" s="53" t="s">
        <v>233</v>
      </c>
    </row>
    <row r="31" spans="1:17" s="6" customFormat="1" ht="19.5" customHeight="1" thickBot="1" x14ac:dyDescent="0.3">
      <c r="A31" s="5"/>
      <c r="B31" s="4" t="s">
        <v>199</v>
      </c>
      <c r="C31" s="155">
        <f>SUM(C23:C30)</f>
        <v>65141134.799999997</v>
      </c>
      <c r="D31" s="146">
        <f>SUM(D23:D30)</f>
        <v>65141134.799999997</v>
      </c>
      <c r="E31" s="147">
        <f>SUM(E23:E30)</f>
        <v>59774.149999999994</v>
      </c>
      <c r="F31" s="172">
        <f>+E31/(D31-D27-D26)</f>
        <v>9.1760989708763866E-4</v>
      </c>
      <c r="G31" s="147">
        <f>SUM(G23:G30)</f>
        <v>59774.149999999994</v>
      </c>
      <c r="H31" s="165">
        <f>+G31/E31</f>
        <v>1</v>
      </c>
      <c r="I31" s="334">
        <f>SUM(I23:I30)</f>
        <v>224805.55</v>
      </c>
      <c r="J31" s="172">
        <v>0.14050346875</v>
      </c>
      <c r="K31" s="87">
        <f>+E31/I31-1</f>
        <v>-0.73410732074897611</v>
      </c>
      <c r="L31" s="14"/>
      <c r="M31"/>
      <c r="N31"/>
      <c r="O31"/>
      <c r="P31"/>
      <c r="Q31"/>
    </row>
    <row r="32" spans="1:17" x14ac:dyDescent="0.25">
      <c r="B32" s="232"/>
    </row>
    <row r="36" spans="2:2" x14ac:dyDescent="0.25">
      <c r="B36" s="39"/>
    </row>
    <row r="136" spans="12:15" x14ac:dyDescent="0.25">
      <c r="L136" s="567"/>
      <c r="O136" s="568">
        <v>0.58699999999999997</v>
      </c>
    </row>
    <row r="137" spans="12:15" x14ac:dyDescent="0.25">
      <c r="L137" s="567"/>
      <c r="O137" s="568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4" workbookViewId="0">
      <selection activeCell="G2" sqref="G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731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2" workbookViewId="0">
      <selection activeCell="P8" sqref="P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732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4381348.96</v>
      </c>
      <c r="D5" s="195">
        <v>4381348.96</v>
      </c>
      <c r="E5" s="26">
        <v>347034.62</v>
      </c>
      <c r="F5" s="41">
        <f>E5/D5</f>
        <v>7.9207254014297915E-2</v>
      </c>
      <c r="G5" s="26">
        <v>347034.62</v>
      </c>
      <c r="H5" s="41">
        <f>G5/D5</f>
        <v>7.9207254014297915E-2</v>
      </c>
      <c r="I5" s="26">
        <v>347034.62</v>
      </c>
      <c r="J5" s="145">
        <f>I5/D5</f>
        <v>7.9207254014297915E-2</v>
      </c>
      <c r="K5" s="26">
        <v>319707.51</v>
      </c>
      <c r="L5" s="41">
        <v>7.6910655036534839E-2</v>
      </c>
      <c r="M5" s="201">
        <f>+G5/K5-1</f>
        <v>8.547534588724548E-2</v>
      </c>
      <c r="N5" s="26">
        <v>319707.51</v>
      </c>
      <c r="O5" s="41">
        <v>7.6910655036534839E-2</v>
      </c>
      <c r="P5" s="201">
        <f>+I5/N5-1</f>
        <v>8.547534588724548E-2</v>
      </c>
    </row>
    <row r="6" spans="1:16" ht="15" customHeight="1" x14ac:dyDescent="0.25">
      <c r="A6" s="20">
        <v>2</v>
      </c>
      <c r="B6" s="20" t="s">
        <v>1</v>
      </c>
      <c r="C6" s="151">
        <v>15058398.91</v>
      </c>
      <c r="D6" s="195">
        <v>17107274.829999998</v>
      </c>
      <c r="E6" s="26">
        <v>6353525.9699999997</v>
      </c>
      <c r="F6" s="41">
        <f t="shared" ref="F6:F17" si="0">E6/D6</f>
        <v>0.37139322499561433</v>
      </c>
      <c r="G6" s="26">
        <v>5389230.6299999999</v>
      </c>
      <c r="H6" s="263">
        <f t="shared" ref="H6:H17" si="1">G6/D6</f>
        <v>0.3150256650199616</v>
      </c>
      <c r="I6" s="26">
        <v>75597.72</v>
      </c>
      <c r="J6" s="170">
        <f t="shared" ref="J6:J17" si="2">I6/D6</f>
        <v>4.4190393122947218E-3</v>
      </c>
      <c r="K6" s="26">
        <v>11512899.310000001</v>
      </c>
      <c r="L6" s="386">
        <v>0.75029916999170077</v>
      </c>
      <c r="M6" s="201">
        <f t="shared" ref="M6:M17" si="3">+G6/K6-1</f>
        <v>-0.53189631170325935</v>
      </c>
      <c r="N6" s="26">
        <v>32020.62</v>
      </c>
      <c r="O6" s="386">
        <v>2.0867936009612898E-3</v>
      </c>
      <c r="P6" s="201">
        <f>+I6/N6-1</f>
        <v>1.3609074402681771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9505846.3599999994</v>
      </c>
      <c r="D8" s="195">
        <v>8282468.4100000001</v>
      </c>
      <c r="E8" s="26">
        <v>7953129.96</v>
      </c>
      <c r="F8" s="41">
        <f t="shared" si="0"/>
        <v>0.96023667900714638</v>
      </c>
      <c r="G8" s="26">
        <v>7549704.7199999997</v>
      </c>
      <c r="H8" s="41">
        <f t="shared" si="1"/>
        <v>0.91152834472446842</v>
      </c>
      <c r="I8" s="26">
        <v>1531497.56</v>
      </c>
      <c r="J8" s="170">
        <f t="shared" si="2"/>
        <v>0.18490834907995743</v>
      </c>
      <c r="K8" s="26">
        <v>8038367.1399999997</v>
      </c>
      <c r="L8" s="388">
        <v>0.87636384913218224</v>
      </c>
      <c r="M8" s="417">
        <f t="shared" si="3"/>
        <v>-6.0791254180012522E-2</v>
      </c>
      <c r="N8" s="740">
        <v>1155.8399999999999</v>
      </c>
      <c r="O8" s="741">
        <v>1.2601270553324608E-4</v>
      </c>
      <c r="P8" s="742">
        <v>1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28945594.23</v>
      </c>
      <c r="D10" s="144">
        <f>SUM(D5:D9)</f>
        <v>29771092.199999999</v>
      </c>
      <c r="E10" s="76">
        <f>SUM(E5:E9)</f>
        <v>14653690.550000001</v>
      </c>
      <c r="F10" s="82">
        <f t="shared" si="0"/>
        <v>0.49221205764160714</v>
      </c>
      <c r="G10" s="76">
        <f>SUM(G5:G9)</f>
        <v>13285969.969999999</v>
      </c>
      <c r="H10" s="82">
        <f t="shared" si="1"/>
        <v>0.44627082811560398</v>
      </c>
      <c r="I10" s="76">
        <f>SUM(I5:I9)</f>
        <v>1954129.9</v>
      </c>
      <c r="J10" s="162">
        <f t="shared" si="2"/>
        <v>6.5638502170907928E-2</v>
      </c>
      <c r="K10" s="514">
        <f>SUM(K5:K9)</f>
        <v>19870973.960000001</v>
      </c>
      <c r="L10" s="82">
        <v>0.6930037499388455</v>
      </c>
      <c r="M10" s="204">
        <f t="shared" si="3"/>
        <v>-0.33138808410979381</v>
      </c>
      <c r="N10" s="514">
        <f>SUM(N5:N9)</f>
        <v>352883.97000000003</v>
      </c>
      <c r="O10" s="82">
        <v>1.2306891196958072E-2</v>
      </c>
      <c r="P10" s="204">
        <f t="shared" ref="P10:P17" si="4">+I10/N10-1</f>
        <v>4.5375989450583427</v>
      </c>
    </row>
    <row r="11" spans="1:16" ht="15" customHeight="1" x14ac:dyDescent="0.25">
      <c r="A11" s="19">
        <v>6</v>
      </c>
      <c r="B11" s="19" t="s">
        <v>5</v>
      </c>
      <c r="C11" s="151">
        <v>1001768.02</v>
      </c>
      <c r="D11" s="195">
        <v>668236.18000000005</v>
      </c>
      <c r="E11" s="26">
        <v>414577.26</v>
      </c>
      <c r="F11" s="41">
        <f t="shared" si="0"/>
        <v>0.6204052884415806</v>
      </c>
      <c r="G11" s="26">
        <v>414577.26</v>
      </c>
      <c r="H11" s="41">
        <f t="shared" si="1"/>
        <v>0.6204052884415806</v>
      </c>
      <c r="I11" s="26">
        <v>0</v>
      </c>
      <c r="J11" s="145">
        <f t="shared" si="2"/>
        <v>0</v>
      </c>
      <c r="K11" s="26">
        <v>0</v>
      </c>
      <c r="L11" s="41">
        <v>0</v>
      </c>
      <c r="M11" s="417" t="s">
        <v>127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197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1001768.02</v>
      </c>
      <c r="D13" s="144">
        <f t="shared" ref="D13:I13" si="5">SUM(D11:D12)</f>
        <v>668236.18000000005</v>
      </c>
      <c r="E13" s="76">
        <f t="shared" si="5"/>
        <v>414577.26</v>
      </c>
      <c r="F13" s="82">
        <f t="shared" si="0"/>
        <v>0.6204052884415806</v>
      </c>
      <c r="G13" s="76">
        <f t="shared" si="5"/>
        <v>414577.26</v>
      </c>
      <c r="H13" s="82">
        <f t="shared" si="1"/>
        <v>0.6204052884415806</v>
      </c>
      <c r="I13" s="76">
        <f t="shared" si="5"/>
        <v>0</v>
      </c>
      <c r="J13" s="162">
        <f t="shared" si="2"/>
        <v>0</v>
      </c>
      <c r="K13" s="514">
        <f>SUM(K11:K12)</f>
        <v>0</v>
      </c>
      <c r="L13" s="82">
        <v>0</v>
      </c>
      <c r="M13" s="204" t="s">
        <v>127</v>
      </c>
      <c r="N13" s="514">
        <f>SUM(N11:N12)</f>
        <v>0</v>
      </c>
      <c r="O13" s="82">
        <v>0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29947362.25</v>
      </c>
      <c r="D17" s="146">
        <f t="shared" ref="D17:I17" si="7">+D10+D13+D16</f>
        <v>30439328.379999999</v>
      </c>
      <c r="E17" s="147">
        <f t="shared" si="7"/>
        <v>15068267.810000001</v>
      </c>
      <c r="F17" s="172">
        <f t="shared" si="0"/>
        <v>0.4950262903928106</v>
      </c>
      <c r="G17" s="147">
        <f t="shared" si="7"/>
        <v>13700547.229999999</v>
      </c>
      <c r="H17" s="172">
        <f t="shared" si="1"/>
        <v>0.45009361109957574</v>
      </c>
      <c r="I17" s="147">
        <f t="shared" si="7"/>
        <v>1954129.9</v>
      </c>
      <c r="J17" s="165">
        <f t="shared" si="2"/>
        <v>6.4197536673770719E-2</v>
      </c>
      <c r="K17" s="522">
        <f>K10+K13+K16</f>
        <v>19870973.960000001</v>
      </c>
      <c r="L17" s="172">
        <v>0.67939857968373041</v>
      </c>
      <c r="M17" s="531">
        <f t="shared" si="3"/>
        <v>-0.31052462463193742</v>
      </c>
      <c r="N17" s="522">
        <f>N10+N13+N16</f>
        <v>352883.97000000003</v>
      </c>
      <c r="O17" s="172">
        <v>1.2065280166627331E-2</v>
      </c>
      <c r="P17" s="531">
        <f t="shared" si="4"/>
        <v>4.5375989450583427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5" workbookViewId="0">
      <selection activeCell="E2" sqref="E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732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C1" workbookViewId="0">
      <selection activeCell="K18" sqref="K1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733</v>
      </c>
    </row>
    <row r="2" spans="1:16" x14ac:dyDescent="0.25">
      <c r="A2" s="8" t="s">
        <v>20</v>
      </c>
      <c r="C2" s="156" t="s">
        <v>826</v>
      </c>
      <c r="D2" s="711" t="s">
        <v>828</v>
      </c>
      <c r="E2" s="709"/>
      <c r="F2" s="709"/>
      <c r="G2" s="709"/>
      <c r="H2" s="709"/>
      <c r="I2" s="709"/>
      <c r="J2" s="710"/>
      <c r="K2" s="720" t="s">
        <v>829</v>
      </c>
      <c r="L2" s="738"/>
      <c r="M2" s="738"/>
      <c r="N2" s="738"/>
      <c r="O2" s="738"/>
      <c r="P2" s="739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521</v>
      </c>
      <c r="L3" s="80" t="s">
        <v>522</v>
      </c>
      <c r="M3" s="80" t="s">
        <v>523</v>
      </c>
      <c r="N3" s="207" t="s">
        <v>39</v>
      </c>
      <c r="O3" s="80" t="s">
        <v>40</v>
      </c>
      <c r="P3" s="534" t="s">
        <v>350</v>
      </c>
    </row>
    <row r="4" spans="1:16" ht="51" customHeight="1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823</v>
      </c>
      <c r="N4" s="548" t="s">
        <v>17</v>
      </c>
      <c r="O4" s="81" t="s">
        <v>18</v>
      </c>
      <c r="P4" s="525" t="s">
        <v>823</v>
      </c>
    </row>
    <row r="5" spans="1:16" ht="15" customHeight="1" x14ac:dyDescent="0.25">
      <c r="A5" s="19">
        <v>1</v>
      </c>
      <c r="B5" s="19" t="s">
        <v>0</v>
      </c>
      <c r="C5" s="151">
        <v>5186833.97</v>
      </c>
      <c r="D5" s="195">
        <v>5193811.6500000004</v>
      </c>
      <c r="E5" s="26">
        <v>417813.4</v>
      </c>
      <c r="F5" s="41">
        <f>E5/D5</f>
        <v>8.0444465097227774E-2</v>
      </c>
      <c r="G5" s="26">
        <v>417813.4</v>
      </c>
      <c r="H5" s="41">
        <f>G5/D5</f>
        <v>8.0444465097227774E-2</v>
      </c>
      <c r="I5" s="26">
        <v>417813.4</v>
      </c>
      <c r="J5" s="145">
        <f>I5/D5</f>
        <v>8.0444465097227774E-2</v>
      </c>
      <c r="K5" s="26">
        <v>375587.38</v>
      </c>
      <c r="L5" s="41">
        <v>7.9763361084263268E-2</v>
      </c>
      <c r="M5" s="201">
        <f>+G5/K5-1</f>
        <v>0.1124266209370508</v>
      </c>
      <c r="N5" s="26">
        <v>375587.38</v>
      </c>
      <c r="O5" s="41">
        <v>7.9763361084263268E-2</v>
      </c>
      <c r="P5" s="201">
        <f>+I5/N5-1</f>
        <v>0.1124266209370508</v>
      </c>
    </row>
    <row r="6" spans="1:16" ht="15" customHeight="1" x14ac:dyDescent="0.25">
      <c r="A6" s="20">
        <v>2</v>
      </c>
      <c r="B6" s="20" t="s">
        <v>1</v>
      </c>
      <c r="C6" s="151">
        <v>24073898.300000001</v>
      </c>
      <c r="D6" s="195">
        <v>24513678.969999999</v>
      </c>
      <c r="E6" s="26">
        <v>6536808.3799999999</v>
      </c>
      <c r="F6" s="41">
        <f>E6/D6</f>
        <v>0.2666596224907648</v>
      </c>
      <c r="G6" s="26">
        <v>4957960.74</v>
      </c>
      <c r="H6" s="263">
        <f>G6/D6</f>
        <v>0.20225282162125013</v>
      </c>
      <c r="I6" s="26">
        <v>151.74</v>
      </c>
      <c r="J6" s="170">
        <f>I6/D6</f>
        <v>6.1900133466584275E-6</v>
      </c>
      <c r="K6" s="26">
        <v>7176305.75</v>
      </c>
      <c r="L6" s="386">
        <v>0.30771770826354622</v>
      </c>
      <c r="M6" s="201">
        <f t="shared" ref="M6:M17" si="0">+G6/K6-1</f>
        <v>-0.30912074920999566</v>
      </c>
      <c r="N6" s="26">
        <v>2201.3000000000002</v>
      </c>
      <c r="O6" s="386">
        <v>9.4391043915672678E-5</v>
      </c>
      <c r="P6" s="201">
        <f>+I6/N6-1</f>
        <v>-0.93106800526961342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3" t="s">
        <v>127</v>
      </c>
      <c r="I7" s="26"/>
      <c r="J7" s="170" t="s">
        <v>127</v>
      </c>
      <c r="K7" s="26"/>
      <c r="L7" s="394" t="s">
        <v>127</v>
      </c>
      <c r="M7" s="203" t="s">
        <v>127</v>
      </c>
      <c r="N7" s="26"/>
      <c r="O7" s="394" t="s">
        <v>127</v>
      </c>
      <c r="P7" s="203" t="s">
        <v>127</v>
      </c>
    </row>
    <row r="8" spans="1:16" ht="15" customHeight="1" x14ac:dyDescent="0.25">
      <c r="A8" s="222">
        <v>4</v>
      </c>
      <c r="B8" s="507" t="s">
        <v>3</v>
      </c>
      <c r="C8" s="151">
        <v>15312288.93</v>
      </c>
      <c r="D8" s="195">
        <v>15312288.93</v>
      </c>
      <c r="E8" s="26">
        <v>14844858</v>
      </c>
      <c r="F8" s="41">
        <f t="shared" ref="F8:F17" si="1">E8/D8</f>
        <v>0.96947347766641179</v>
      </c>
      <c r="G8" s="26">
        <v>14158678</v>
      </c>
      <c r="H8" s="41">
        <f t="shared" ref="H8:H17" si="2">G8/D8</f>
        <v>0.92466110486330799</v>
      </c>
      <c r="I8" s="26">
        <v>61925.5</v>
      </c>
      <c r="J8" s="170">
        <f t="shared" ref="J8:J17" si="3">I8/D8</f>
        <v>4.0441700312142687E-3</v>
      </c>
      <c r="K8" s="26">
        <v>14354017.52</v>
      </c>
      <c r="L8" s="388">
        <v>0.89984510408511409</v>
      </c>
      <c r="M8" s="417">
        <f t="shared" si="0"/>
        <v>-1.3608700123698858E-2</v>
      </c>
      <c r="N8" s="26">
        <v>61915.42</v>
      </c>
      <c r="O8" s="388">
        <v>3.88144207548477E-3</v>
      </c>
      <c r="P8" s="417">
        <f t="shared" ref="P8:P17" si="4">+I8/N8-1</f>
        <v>1.6280273960833647E-4</v>
      </c>
    </row>
    <row r="9" spans="1:16" ht="15" customHeight="1" x14ac:dyDescent="0.25">
      <c r="A9" s="48">
        <v>5</v>
      </c>
      <c r="B9" s="48" t="s">
        <v>438</v>
      </c>
      <c r="C9" s="168" t="s">
        <v>127</v>
      </c>
      <c r="D9" s="472"/>
      <c r="E9" s="171"/>
      <c r="F9" s="368" t="s">
        <v>127</v>
      </c>
      <c r="G9" s="30"/>
      <c r="H9" s="70" t="s">
        <v>127</v>
      </c>
      <c r="I9" s="30"/>
      <c r="J9" s="370" t="s">
        <v>127</v>
      </c>
      <c r="K9" s="30"/>
      <c r="L9" s="251" t="s">
        <v>127</v>
      </c>
      <c r="M9" s="464" t="s">
        <v>127</v>
      </c>
      <c r="N9" s="30"/>
      <c r="O9" s="251" t="s">
        <v>127</v>
      </c>
      <c r="P9" s="464" t="s">
        <v>127</v>
      </c>
    </row>
    <row r="10" spans="1:16" ht="15" customHeight="1" x14ac:dyDescent="0.25">
      <c r="A10" s="9"/>
      <c r="B10" s="2" t="s">
        <v>4</v>
      </c>
      <c r="C10" s="154">
        <f>SUM(C5:C9)</f>
        <v>44573021.200000003</v>
      </c>
      <c r="D10" s="144">
        <f>SUM(D5:D9)</f>
        <v>45019779.549999997</v>
      </c>
      <c r="E10" s="76">
        <f>SUM(E5:E9)</f>
        <v>21799479.780000001</v>
      </c>
      <c r="F10" s="82">
        <f t="shared" si="1"/>
        <v>0.48422004723032908</v>
      </c>
      <c r="G10" s="76">
        <f>SUM(G5:G9)</f>
        <v>19534452.140000001</v>
      </c>
      <c r="H10" s="82">
        <f t="shared" si="2"/>
        <v>0.43390821401745405</v>
      </c>
      <c r="I10" s="76">
        <f>SUM(I5:I9)</f>
        <v>479890.64</v>
      </c>
      <c r="J10" s="162">
        <f t="shared" si="3"/>
        <v>1.0659551086140315E-2</v>
      </c>
      <c r="K10" s="514">
        <f>SUM(K5:K9)</f>
        <v>21905910.649999999</v>
      </c>
      <c r="L10" s="82">
        <v>0.49807110163183504</v>
      </c>
      <c r="M10" s="204">
        <f t="shared" si="0"/>
        <v>-0.10825655905795439</v>
      </c>
      <c r="N10" s="514">
        <f>SUM(N5:N9)</f>
        <v>439704.1</v>
      </c>
      <c r="O10" s="82">
        <v>9.99748008554187E-3</v>
      </c>
      <c r="P10" s="204">
        <f t="shared" si="4"/>
        <v>9.1394508261351204E-2</v>
      </c>
    </row>
    <row r="11" spans="1:16" ht="15" customHeight="1" x14ac:dyDescent="0.25">
      <c r="A11" s="19">
        <v>6</v>
      </c>
      <c r="B11" s="19" t="s">
        <v>5</v>
      </c>
      <c r="C11" s="151">
        <v>975159.82</v>
      </c>
      <c r="D11" s="195">
        <v>774290.49</v>
      </c>
      <c r="E11" s="26">
        <v>241491.65</v>
      </c>
      <c r="F11" s="41">
        <f t="shared" si="1"/>
        <v>0.31188766117997913</v>
      </c>
      <c r="G11" s="26">
        <v>241491.65</v>
      </c>
      <c r="H11" s="41">
        <f t="shared" si="2"/>
        <v>0.31188766117997913</v>
      </c>
      <c r="I11" s="26">
        <v>0</v>
      </c>
      <c r="J11" s="145">
        <f t="shared" si="3"/>
        <v>0</v>
      </c>
      <c r="K11" s="26">
        <v>0</v>
      </c>
      <c r="L11" s="41">
        <v>0</v>
      </c>
      <c r="M11" s="211" t="s">
        <v>127</v>
      </c>
      <c r="N11" s="26">
        <v>0</v>
      </c>
      <c r="O11" s="41">
        <v>0</v>
      </c>
      <c r="P11" s="417" t="s">
        <v>127</v>
      </c>
    </row>
    <row r="12" spans="1:16" ht="15" customHeight="1" x14ac:dyDescent="0.25">
      <c r="A12" s="21">
        <v>7</v>
      </c>
      <c r="B12" s="21" t="s">
        <v>6</v>
      </c>
      <c r="C12" s="153" t="s">
        <v>127</v>
      </c>
      <c r="D12" s="197"/>
      <c r="E12" s="30"/>
      <c r="F12" s="368" t="s">
        <v>127</v>
      </c>
      <c r="G12" s="30"/>
      <c r="H12" s="368" t="s">
        <v>127</v>
      </c>
      <c r="I12" s="171"/>
      <c r="J12" s="370" t="s">
        <v>127</v>
      </c>
      <c r="K12" s="30"/>
      <c r="L12" s="368" t="s">
        <v>127</v>
      </c>
      <c r="M12" s="506" t="s">
        <v>127</v>
      </c>
      <c r="N12" s="171"/>
      <c r="O12" s="368" t="s">
        <v>127</v>
      </c>
      <c r="P12" s="464" t="s">
        <v>127</v>
      </c>
    </row>
    <row r="13" spans="1:16" ht="15" customHeight="1" x14ac:dyDescent="0.25">
      <c r="A13" s="9"/>
      <c r="B13" s="2" t="s">
        <v>7</v>
      </c>
      <c r="C13" s="154">
        <f>SUM(C11:C12)</f>
        <v>975159.82</v>
      </c>
      <c r="D13" s="144">
        <f t="shared" ref="D13:I13" si="5">SUM(D11:D12)</f>
        <v>774290.49</v>
      </c>
      <c r="E13" s="76">
        <f t="shared" si="5"/>
        <v>241491.65</v>
      </c>
      <c r="F13" s="82">
        <f t="shared" si="1"/>
        <v>0.31188766117997913</v>
      </c>
      <c r="G13" s="76">
        <f t="shared" si="5"/>
        <v>241491.65</v>
      </c>
      <c r="H13" s="82">
        <f t="shared" si="2"/>
        <v>0.31188766117997913</v>
      </c>
      <c r="I13" s="76">
        <f t="shared" si="5"/>
        <v>0</v>
      </c>
      <c r="J13" s="162">
        <f t="shared" si="3"/>
        <v>0</v>
      </c>
      <c r="K13" s="514">
        <f>SUM(K11:K12)</f>
        <v>0</v>
      </c>
      <c r="L13" s="82">
        <v>0</v>
      </c>
      <c r="M13" s="546" t="s">
        <v>127</v>
      </c>
      <c r="N13" s="514">
        <f>SUM(N11:N12)</f>
        <v>0</v>
      </c>
      <c r="O13" s="82">
        <v>0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1"/>
      <c r="L14" s="391" t="s">
        <v>127</v>
      </c>
      <c r="M14" s="211" t="s">
        <v>127</v>
      </c>
      <c r="N14" s="511"/>
      <c r="O14" s="39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 t="s">
        <v>127</v>
      </c>
      <c r="D15" s="197"/>
      <c r="E15" s="30"/>
      <c r="F15" s="368" t="s">
        <v>127</v>
      </c>
      <c r="G15" s="30"/>
      <c r="H15" s="368" t="s">
        <v>127</v>
      </c>
      <c r="I15" s="30"/>
      <c r="J15" s="370" t="s">
        <v>127</v>
      </c>
      <c r="K15" s="515"/>
      <c r="L15" s="477" t="s">
        <v>127</v>
      </c>
      <c r="M15" s="476" t="s">
        <v>127</v>
      </c>
      <c r="N15" s="515"/>
      <c r="O15" s="477" t="s">
        <v>127</v>
      </c>
      <c r="P15" s="476" t="s">
        <v>127</v>
      </c>
    </row>
    <row r="16" spans="1:16" ht="15" customHeight="1" thickBot="1" x14ac:dyDescent="0.3">
      <c r="A16" s="9"/>
      <c r="B16" s="2" t="s">
        <v>10</v>
      </c>
      <c r="C16" s="475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14">
        <f>SUM(K14:K15)</f>
        <v>0</v>
      </c>
      <c r="L16" s="471" t="s">
        <v>127</v>
      </c>
      <c r="M16" s="550" t="s">
        <v>127</v>
      </c>
      <c r="N16" s="514">
        <f>SUM(N14:N15)</f>
        <v>0</v>
      </c>
      <c r="O16" s="471" t="s">
        <v>127</v>
      </c>
      <c r="P16" s="55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45548181.020000003</v>
      </c>
      <c r="D17" s="146">
        <f t="shared" ref="D17:I17" si="7">+D10+D13+D16</f>
        <v>45794070.039999999</v>
      </c>
      <c r="E17" s="147">
        <f t="shared" si="7"/>
        <v>22040971.43</v>
      </c>
      <c r="F17" s="172">
        <f t="shared" si="1"/>
        <v>0.48130623486289276</v>
      </c>
      <c r="G17" s="147">
        <f t="shared" si="7"/>
        <v>19775943.789999999</v>
      </c>
      <c r="H17" s="172">
        <f t="shared" si="2"/>
        <v>0.43184507890926044</v>
      </c>
      <c r="I17" s="147">
        <f t="shared" si="7"/>
        <v>479890.64</v>
      </c>
      <c r="J17" s="165">
        <f t="shared" si="3"/>
        <v>1.0479318382944065E-2</v>
      </c>
      <c r="K17" s="522">
        <f>K10+K13+K16</f>
        <v>21905910.649999999</v>
      </c>
      <c r="L17" s="172">
        <v>0.49068112013276477</v>
      </c>
      <c r="M17" s="531">
        <f t="shared" si="0"/>
        <v>-9.7232518384256283E-2</v>
      </c>
      <c r="N17" s="522">
        <f>N10+N13+N16</f>
        <v>439704.1</v>
      </c>
      <c r="O17" s="172">
        <v>9.8491454549491288E-3</v>
      </c>
      <c r="P17" s="531">
        <f t="shared" si="4"/>
        <v>9.1394508261351204E-2</v>
      </c>
    </row>
    <row r="136" spans="12:15" x14ac:dyDescent="0.25">
      <c r="L136" s="566"/>
      <c r="O136" s="566"/>
    </row>
    <row r="137" spans="12:15" x14ac:dyDescent="0.25">
      <c r="L137" s="566"/>
      <c r="O137" s="56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7" workbookViewId="0">
      <selection activeCell="E21" sqref="E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733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B4" sqref="B4"/>
    </sheetView>
  </sheetViews>
  <sheetFormatPr defaultColWidth="11.44140625" defaultRowHeight="13.2" x14ac:dyDescent="0.25"/>
  <cols>
    <col min="1" max="1" width="23" customWidth="1"/>
    <col min="2" max="2" width="11.44140625" style="39" bestFit="1" customWidth="1"/>
    <col min="3" max="3" width="13.33203125" style="39" bestFit="1" customWidth="1"/>
    <col min="5" max="5" width="2.44140625" bestFit="1" customWidth="1"/>
    <col min="7" max="7" width="2.44140625" bestFit="1" customWidth="1"/>
    <col min="9" max="9" width="2.44140625" bestFit="1" customWidth="1"/>
  </cols>
  <sheetData>
    <row r="1" spans="1:13" ht="13.8" x14ac:dyDescent="0.25">
      <c r="A1" s="7" t="s">
        <v>132</v>
      </c>
    </row>
    <row r="3" spans="1:13" ht="26.4" x14ac:dyDescent="0.25">
      <c r="A3" s="2" t="s">
        <v>145</v>
      </c>
      <c r="B3" s="40" t="s">
        <v>13</v>
      </c>
      <c r="C3" s="40" t="s">
        <v>14</v>
      </c>
      <c r="D3" s="40" t="s">
        <v>15</v>
      </c>
      <c r="E3" s="40" t="s">
        <v>18</v>
      </c>
      <c r="F3" s="40" t="s">
        <v>16</v>
      </c>
      <c r="G3" s="40" t="s">
        <v>18</v>
      </c>
      <c r="H3" s="40" t="s">
        <v>17</v>
      </c>
      <c r="I3" s="40" t="s">
        <v>18</v>
      </c>
    </row>
    <row r="4" spans="1:13" s="44" customFormat="1" x14ac:dyDescent="0.25">
      <c r="A4" s="43" t="s">
        <v>133</v>
      </c>
      <c r="B4" s="47">
        <f>-DCap!C17+'ICap '!C18</f>
        <v>6409722.2199997902</v>
      </c>
      <c r="C4" s="47">
        <f>+DCap!E17-'ICap '!E18</f>
        <v>0</v>
      </c>
      <c r="D4" s="47"/>
      <c r="E4" s="47"/>
      <c r="F4" s="47"/>
      <c r="G4" s="47"/>
      <c r="H4" s="47"/>
      <c r="I4" s="47"/>
    </row>
    <row r="5" spans="1:13" s="44" customFormat="1" x14ac:dyDescent="0.25">
      <c r="A5" s="43" t="s">
        <v>134</v>
      </c>
      <c r="B5" s="47">
        <f>+DTProg!C81-DCap!C17</f>
        <v>0</v>
      </c>
      <c r="C5" s="47">
        <f>+DTProg!D81-DCap!E17</f>
        <v>0</v>
      </c>
      <c r="D5" s="47">
        <f>+DTProg!E81-DCap!G17</f>
        <v>0</v>
      </c>
      <c r="E5" s="47"/>
      <c r="F5" s="47">
        <f>+DTProg!G81-DCap!I17</f>
        <v>0</v>
      </c>
      <c r="G5" s="47"/>
      <c r="H5" s="47">
        <f>+DTProg!I81-DCap!K17</f>
        <v>0</v>
      </c>
      <c r="I5" s="47"/>
    </row>
    <row r="6" spans="1:13" s="44" customFormat="1" x14ac:dyDescent="0.25">
      <c r="A6" s="43" t="s">
        <v>135</v>
      </c>
      <c r="B6" s="47">
        <f>+DOrg!C29-DCap!C17</f>
        <v>0</v>
      </c>
      <c r="C6" s="47">
        <f>+DOrg!D29-DCap!E17</f>
        <v>0</v>
      </c>
      <c r="D6" s="47">
        <f>+DOrg!E29-DCap!G17</f>
        <v>0</v>
      </c>
      <c r="E6" s="47"/>
      <c r="F6" s="47">
        <f>+DOrg!G29-DCap!I17</f>
        <v>0</v>
      </c>
      <c r="G6" s="47"/>
      <c r="H6" s="47">
        <f>+DOrg!I29-DCap!K17</f>
        <v>0</v>
      </c>
      <c r="I6" s="47"/>
    </row>
    <row r="7" spans="1:13" x14ac:dyDescent="0.25">
      <c r="A7" s="34" t="s">
        <v>136</v>
      </c>
      <c r="B7" s="28">
        <f>+DOrg!C5-'DCap 01'!C16</f>
        <v>0</v>
      </c>
      <c r="C7" s="28">
        <f>+DOrg!D5-'DCap 01'!D16</f>
        <v>0</v>
      </c>
      <c r="D7" s="28">
        <f>+DOrg!E5-'DCap 01'!E16</f>
        <v>0</v>
      </c>
      <c r="E7" s="28"/>
      <c r="F7" s="28">
        <f>+DOrg!G5-'DCap 01'!G16</f>
        <v>0</v>
      </c>
      <c r="G7" s="28"/>
      <c r="H7" s="28">
        <f>+DOrg!I5-'DCap 01'!I16</f>
        <v>0</v>
      </c>
      <c r="I7" s="47"/>
    </row>
    <row r="8" spans="1:13" x14ac:dyDescent="0.25">
      <c r="A8" s="34" t="s">
        <v>137</v>
      </c>
      <c r="B8" s="28">
        <f>+DOrg!C6-'DCap 02'!C17</f>
        <v>0</v>
      </c>
      <c r="C8" s="28">
        <f>+DOrg!D6-'DCap 02'!D17</f>
        <v>0</v>
      </c>
      <c r="D8" s="28">
        <f>+DOrg!E6-'DCap 02'!E17</f>
        <v>0</v>
      </c>
      <c r="E8" s="28"/>
      <c r="F8" s="28">
        <f>+DOrg!G6-'DCap 02'!G17</f>
        <v>0</v>
      </c>
      <c r="G8" s="28"/>
      <c r="H8" s="28">
        <f>+DOrg!I6-'DCap 02'!I17</f>
        <v>0</v>
      </c>
      <c r="I8" s="47"/>
      <c r="M8" s="321"/>
    </row>
    <row r="9" spans="1:13" x14ac:dyDescent="0.25">
      <c r="A9" s="34" t="s">
        <v>138</v>
      </c>
      <c r="B9" s="28">
        <f>+DOrg!C9-'DCap 0502'!C16</f>
        <v>0</v>
      </c>
      <c r="C9" s="28">
        <f>+DOrg!D9-'DCap 0502'!D16</f>
        <v>0</v>
      </c>
      <c r="D9" s="28">
        <f>+DOrg!E9-'DCap 0502'!E16</f>
        <v>0</v>
      </c>
      <c r="E9" s="28"/>
      <c r="F9" s="28">
        <f>+DOrg!G9-'DCap 0502'!G16</f>
        <v>0</v>
      </c>
      <c r="G9" s="28"/>
      <c r="H9" s="28">
        <f>+DOrg!I9-'DCap 0502'!I16</f>
        <v>0</v>
      </c>
      <c r="I9" s="47"/>
    </row>
    <row r="10" spans="1:13" x14ac:dyDescent="0.25">
      <c r="A10" s="34" t="s">
        <v>139</v>
      </c>
      <c r="B10" s="28">
        <f>+DOrg!C7-'DCap 04'!C16</f>
        <v>0</v>
      </c>
      <c r="C10" s="28">
        <f>+DOrg!D7-'DCap 04'!D16</f>
        <v>0</v>
      </c>
      <c r="D10" s="28">
        <f>+DOrg!E7-'DCap 04'!E16</f>
        <v>0</v>
      </c>
      <c r="E10" s="28"/>
      <c r="F10" s="28">
        <f>+DOrg!G7-'DCap 04'!G16</f>
        <v>0</v>
      </c>
      <c r="G10" s="28"/>
      <c r="H10" s="28">
        <f>+DOrg!I7-'DCap 04'!I16</f>
        <v>0</v>
      </c>
      <c r="I10" s="47"/>
    </row>
    <row r="11" spans="1:13" x14ac:dyDescent="0.25">
      <c r="A11" s="34" t="s">
        <v>140</v>
      </c>
      <c r="B11" s="28">
        <f>+DOrg!C8-'DCap 0501'!C16</f>
        <v>0</v>
      </c>
      <c r="C11" s="28">
        <f>+DOrg!D8-'DCap 0501'!D16</f>
        <v>0</v>
      </c>
      <c r="D11" s="28">
        <f>+DOrg!E8-'DCap 0501'!E16</f>
        <v>0</v>
      </c>
      <c r="E11" s="28"/>
      <c r="F11" s="28">
        <f>+DOrg!G8-'DCap 0501'!G16</f>
        <v>0</v>
      </c>
      <c r="G11" s="28"/>
      <c r="H11" s="28">
        <f>+DOrg!I8-'DCap 0501'!I16</f>
        <v>0</v>
      </c>
      <c r="I11" s="47"/>
    </row>
    <row r="12" spans="1:13" x14ac:dyDescent="0.25">
      <c r="A12" s="34" t="s">
        <v>141</v>
      </c>
      <c r="B12" s="28">
        <f>+DOrg!C12-'DCap 0701'!C16</f>
        <v>0</v>
      </c>
      <c r="C12" s="28">
        <f>+DOrg!D12-'DCap 0701'!D16</f>
        <v>0</v>
      </c>
      <c r="D12" s="28">
        <f>+DOrg!E12-'DCap 0701'!E16</f>
        <v>0</v>
      </c>
      <c r="E12" s="28"/>
      <c r="F12" s="28">
        <f>+DOrg!G12-'DCap 0701'!G16</f>
        <v>0</v>
      </c>
      <c r="G12" s="28"/>
      <c r="H12" s="28">
        <f>+DOrg!I12-'DCap 0701'!I16</f>
        <v>0</v>
      </c>
      <c r="I12" s="47"/>
    </row>
    <row r="13" spans="1:13" x14ac:dyDescent="0.25">
      <c r="A13" s="34" t="s">
        <v>142</v>
      </c>
      <c r="B13" s="28">
        <f>+DOrg!C16-'DCap 08'!C16</f>
        <v>0</v>
      </c>
      <c r="C13" s="28">
        <f>+DOrg!D16-'DCap 08'!D16</f>
        <v>0</v>
      </c>
      <c r="D13" s="28">
        <f>+DOrg!E16-'DCap 08'!E16</f>
        <v>0</v>
      </c>
      <c r="E13" s="28"/>
      <c r="F13" s="28">
        <f>+DOrg!G16-'DCap 08'!G16</f>
        <v>0</v>
      </c>
      <c r="G13" s="28"/>
      <c r="H13" s="28">
        <f>+DOrg!I16-'DCap 08'!I16</f>
        <v>0</v>
      </c>
      <c r="I13" s="47"/>
    </row>
    <row r="14" spans="1:13" x14ac:dyDescent="0.25">
      <c r="A14" s="34" t="s">
        <v>143</v>
      </c>
      <c r="B14" s="28">
        <f>+DOrg!C14-'DCap 0703'!C17</f>
        <v>0</v>
      </c>
      <c r="C14" s="28">
        <f>+DOrg!D14-'DCap 0703'!D17</f>
        <v>0</v>
      </c>
      <c r="D14" s="28">
        <f>+DOrg!E14-'DCap 0703'!E17</f>
        <v>0</v>
      </c>
      <c r="E14" s="28"/>
      <c r="F14" s="28">
        <f>+DOrg!G14-'DCap 0703'!G17</f>
        <v>0</v>
      </c>
      <c r="G14" s="28"/>
      <c r="H14" s="28">
        <f>+DOrg!I14-'DCap 0703'!I17</f>
        <v>0</v>
      </c>
      <c r="I14" s="47"/>
    </row>
    <row r="15" spans="1:13" x14ac:dyDescent="0.25">
      <c r="A15" s="34" t="s">
        <v>144</v>
      </c>
      <c r="B15" s="28">
        <f>+DOrg!C28-'DCap 06'!C17</f>
        <v>0</v>
      </c>
      <c r="C15" s="28">
        <f>+DOrg!D28-'DCap 06'!D17</f>
        <v>0</v>
      </c>
      <c r="D15" s="28">
        <f>+DOrg!E28-'DCap 06'!E17</f>
        <v>0</v>
      </c>
      <c r="E15" s="28"/>
      <c r="F15" s="28">
        <f>+DOrg!G28-'DCap 06'!G17</f>
        <v>0</v>
      </c>
      <c r="G15" s="28"/>
      <c r="H15" s="28">
        <f>+DOrg!I28-'DCap 06'!I17</f>
        <v>0</v>
      </c>
      <c r="I1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Q35"/>
  <sheetViews>
    <sheetView zoomScaleNormal="100" workbookViewId="0">
      <selection activeCell="J16" sqref="J16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89" bestFit="1" customWidth="1"/>
    <col min="7" max="7" width="11.109375" bestFit="1" customWidth="1"/>
    <col min="8" max="8" width="7.44140625" style="89" bestFit="1" customWidth="1"/>
    <col min="9" max="9" width="10.44140625" bestFit="1" customWidth="1"/>
    <col min="10" max="10" width="10.5546875" style="89" bestFit="1" customWidth="1"/>
    <col min="11" max="11" width="6.88671875" style="89" customWidth="1"/>
    <col min="12" max="12" width="14.5546875" style="53" bestFit="1" customWidth="1"/>
  </cols>
  <sheetData>
    <row r="2" spans="1:17" x14ac:dyDescent="0.25">
      <c r="F2"/>
      <c r="H2"/>
      <c r="J2"/>
      <c r="K2"/>
      <c r="L2"/>
    </row>
    <row r="3" spans="1:17" ht="13.8" x14ac:dyDescent="0.25">
      <c r="B3" s="7" t="s">
        <v>220</v>
      </c>
      <c r="F3"/>
      <c r="H3"/>
      <c r="J3"/>
      <c r="K3"/>
      <c r="L3"/>
    </row>
    <row r="4" spans="1:17" ht="15" customHeight="1" x14ac:dyDescent="0.25">
      <c r="F4"/>
      <c r="H4"/>
      <c r="J4"/>
      <c r="K4"/>
      <c r="L4"/>
    </row>
    <row r="5" spans="1:17" ht="15" customHeight="1" x14ac:dyDescent="0.25">
      <c r="F5"/>
      <c r="H5"/>
      <c r="J5"/>
      <c r="K5"/>
      <c r="L5"/>
    </row>
    <row r="6" spans="1:17" ht="15" customHeight="1" x14ac:dyDescent="0.25">
      <c r="F6"/>
      <c r="H6"/>
      <c r="J6"/>
      <c r="K6"/>
      <c r="L6"/>
    </row>
    <row r="7" spans="1:17" ht="15" customHeight="1" x14ac:dyDescent="0.25">
      <c r="F7"/>
      <c r="H7"/>
      <c r="J7"/>
      <c r="K7"/>
      <c r="L7"/>
    </row>
    <row r="8" spans="1:17" ht="15" customHeight="1" x14ac:dyDescent="0.25">
      <c r="F8"/>
      <c r="H8"/>
      <c r="J8"/>
      <c r="K8"/>
      <c r="L8"/>
    </row>
    <row r="9" spans="1:17" ht="15" customHeight="1" x14ac:dyDescent="0.25">
      <c r="F9"/>
      <c r="H9"/>
      <c r="J9"/>
      <c r="K9"/>
      <c r="L9"/>
    </row>
    <row r="10" spans="1:17" ht="15" customHeight="1" x14ac:dyDescent="0.25">
      <c r="F10"/>
      <c r="H10"/>
      <c r="J10"/>
      <c r="K10"/>
      <c r="L10"/>
    </row>
    <row r="11" spans="1:17" ht="15" customHeight="1" x14ac:dyDescent="0.25">
      <c r="F11"/>
      <c r="H11"/>
      <c r="J11"/>
      <c r="K11"/>
      <c r="L11"/>
    </row>
    <row r="12" spans="1:17" ht="15" customHeight="1" x14ac:dyDescent="0.25">
      <c r="F12"/>
      <c r="H12"/>
      <c r="J12"/>
      <c r="K12"/>
      <c r="L12"/>
    </row>
    <row r="13" spans="1:17" ht="15" customHeight="1" x14ac:dyDescent="0.25">
      <c r="F13"/>
      <c r="H13"/>
      <c r="J13"/>
      <c r="K13"/>
      <c r="L13"/>
    </row>
    <row r="14" spans="1:17" ht="15" customHeight="1" x14ac:dyDescent="0.25">
      <c r="F14"/>
      <c r="H14"/>
      <c r="J14"/>
      <c r="K14"/>
      <c r="L14"/>
    </row>
    <row r="15" spans="1:17" ht="15" customHeight="1" x14ac:dyDescent="0.25">
      <c r="F15"/>
      <c r="H15"/>
      <c r="J15"/>
      <c r="K15"/>
      <c r="L15"/>
    </row>
    <row r="16" spans="1:17" s="6" customFormat="1" ht="19.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5">
      <c r="F17"/>
      <c r="H17"/>
      <c r="J17"/>
      <c r="K17"/>
      <c r="L17"/>
    </row>
    <row r="18" spans="1:17" x14ac:dyDescent="0.25">
      <c r="F18"/>
      <c r="H18"/>
      <c r="J18"/>
      <c r="K18"/>
      <c r="L18"/>
    </row>
    <row r="19" spans="1:17" x14ac:dyDescent="0.25">
      <c r="F19"/>
      <c r="H19"/>
      <c r="J19"/>
      <c r="K19"/>
      <c r="L19"/>
    </row>
    <row r="20" spans="1:17" x14ac:dyDescent="0.25">
      <c r="F20"/>
      <c r="H20"/>
      <c r="J20"/>
      <c r="K20"/>
      <c r="L20"/>
    </row>
    <row r="21" spans="1:17" x14ac:dyDescent="0.25">
      <c r="F21"/>
      <c r="H21"/>
      <c r="J21"/>
      <c r="K21"/>
      <c r="L21"/>
    </row>
    <row r="22" spans="1:17" s="83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83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83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83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83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F27"/>
      <c r="H27"/>
      <c r="J27"/>
      <c r="K27"/>
      <c r="L27"/>
    </row>
    <row r="28" spans="1:17" ht="15" customHeight="1" x14ac:dyDescent="0.25">
      <c r="F28"/>
      <c r="H28"/>
      <c r="J28"/>
      <c r="K28"/>
      <c r="L28"/>
    </row>
    <row r="29" spans="1:17" ht="15" customHeight="1" x14ac:dyDescent="0.25">
      <c r="F29"/>
      <c r="H29"/>
      <c r="J29"/>
      <c r="K29"/>
      <c r="L29"/>
    </row>
    <row r="30" spans="1:17" s="6" customFormat="1" ht="19.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F31"/>
      <c r="H31"/>
      <c r="J31"/>
      <c r="K31"/>
      <c r="L31"/>
    </row>
    <row r="32" spans="1:17" x14ac:dyDescent="0.25">
      <c r="F32"/>
      <c r="H32"/>
      <c r="J32"/>
      <c r="K32"/>
      <c r="L32"/>
    </row>
    <row r="33" spans="2:12" x14ac:dyDescent="0.25">
      <c r="F33"/>
      <c r="H33"/>
      <c r="J33"/>
      <c r="K33"/>
      <c r="L33"/>
    </row>
    <row r="35" spans="2:12" x14ac:dyDescent="0.25">
      <c r="B35" s="3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92D050"/>
    <pageSetUpPr fitToPage="1"/>
  </sheetPr>
  <dimension ref="A1:S137"/>
  <sheetViews>
    <sheetView topLeftCell="C1" zoomScaleNormal="100" workbookViewId="0">
      <selection activeCell="M10" sqref="M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89" customWidth="1"/>
    <col min="5" max="5" width="13.33203125" bestFit="1" customWidth="1"/>
    <col min="6" max="6" width="7.6640625" style="89" customWidth="1"/>
    <col min="7" max="7" width="13.33203125" bestFit="1" customWidth="1"/>
    <col min="8" max="8" width="6.33203125" style="89" customWidth="1"/>
    <col min="9" max="9" width="10.88671875" bestFit="1" customWidth="1"/>
    <col min="10" max="10" width="6.33203125" style="89" customWidth="1"/>
    <col min="11" max="11" width="13.109375" customWidth="1"/>
    <col min="12" max="12" width="10.6640625" style="89" customWidth="1"/>
    <col min="13" max="13" width="9.5546875" style="89" bestFit="1" customWidth="1"/>
    <col min="14" max="14" width="11.33203125" customWidth="1"/>
    <col min="15" max="15" width="11.44140625" style="89"/>
    <col min="16" max="16" width="7.6640625" style="89" customWidth="1"/>
    <col min="18" max="18" width="6.33203125" customWidth="1"/>
    <col min="19" max="19" width="7.6640625" customWidth="1"/>
  </cols>
  <sheetData>
    <row r="1" spans="1:19" ht="14.4" thickBot="1" x14ac:dyDescent="0.3">
      <c r="A1" s="7" t="s">
        <v>19</v>
      </c>
    </row>
    <row r="2" spans="1:19" x14ac:dyDescent="0.25">
      <c r="A2" s="8" t="s">
        <v>20</v>
      </c>
      <c r="C2" s="156" t="s">
        <v>826</v>
      </c>
      <c r="D2" s="250" t="s">
        <v>146</v>
      </c>
      <c r="E2" s="714" t="s">
        <v>828</v>
      </c>
      <c r="F2" s="715"/>
      <c r="G2" s="715"/>
      <c r="H2" s="715"/>
      <c r="I2" s="715"/>
      <c r="J2" s="715"/>
      <c r="K2" s="715"/>
      <c r="L2" s="715"/>
      <c r="M2" s="716"/>
      <c r="N2" s="714" t="s">
        <v>829</v>
      </c>
      <c r="O2" s="715"/>
      <c r="P2" s="715"/>
      <c r="Q2" s="715"/>
      <c r="R2" s="715"/>
      <c r="S2" s="716"/>
    </row>
    <row r="3" spans="1:19" x14ac:dyDescent="0.25">
      <c r="C3" s="149">
        <v>1</v>
      </c>
      <c r="D3" s="140"/>
      <c r="E3" s="140">
        <v>2</v>
      </c>
      <c r="F3" s="79"/>
      <c r="G3" s="79">
        <v>3</v>
      </c>
      <c r="H3" s="80" t="s">
        <v>36</v>
      </c>
      <c r="I3" s="79">
        <v>4</v>
      </c>
      <c r="J3" s="80" t="s">
        <v>37</v>
      </c>
      <c r="K3" s="79">
        <v>5</v>
      </c>
      <c r="L3" s="79"/>
      <c r="M3" s="141" t="s">
        <v>38</v>
      </c>
      <c r="N3" s="79" t="s">
        <v>521</v>
      </c>
      <c r="O3" s="80" t="s">
        <v>522</v>
      </c>
      <c r="P3" s="80" t="s">
        <v>523</v>
      </c>
      <c r="Q3" s="79" t="s">
        <v>39</v>
      </c>
      <c r="R3" s="80" t="s">
        <v>40</v>
      </c>
      <c r="S3" s="516" t="s">
        <v>350</v>
      </c>
    </row>
    <row r="4" spans="1:19" ht="39.6" x14ac:dyDescent="0.25">
      <c r="A4" s="1"/>
      <c r="B4" s="2" t="s">
        <v>12</v>
      </c>
      <c r="C4" s="150" t="s">
        <v>13</v>
      </c>
      <c r="D4" s="104" t="s">
        <v>426</v>
      </c>
      <c r="E4" s="104" t="s">
        <v>14</v>
      </c>
      <c r="F4" s="81" t="s">
        <v>427</v>
      </c>
      <c r="G4" s="81" t="s">
        <v>15</v>
      </c>
      <c r="H4" s="81" t="s">
        <v>18</v>
      </c>
      <c r="I4" s="81" t="s">
        <v>16</v>
      </c>
      <c r="J4" s="81" t="s">
        <v>18</v>
      </c>
      <c r="K4" s="81" t="s">
        <v>17</v>
      </c>
      <c r="L4" s="81" t="s">
        <v>428</v>
      </c>
      <c r="M4" s="105" t="s">
        <v>18</v>
      </c>
      <c r="N4" s="81" t="s">
        <v>16</v>
      </c>
      <c r="O4" s="81" t="s">
        <v>18</v>
      </c>
      <c r="P4" s="81" t="s">
        <v>823</v>
      </c>
      <c r="Q4" s="510" t="s">
        <v>17</v>
      </c>
      <c r="R4" s="81" t="s">
        <v>18</v>
      </c>
      <c r="S4" s="517" t="s">
        <v>823</v>
      </c>
    </row>
    <row r="5" spans="1:19" ht="15" customHeight="1" x14ac:dyDescent="0.25">
      <c r="A5" s="19">
        <v>1</v>
      </c>
      <c r="B5" s="19" t="s">
        <v>0</v>
      </c>
      <c r="C5" s="151">
        <v>379430555.17000002</v>
      </c>
      <c r="D5" s="243">
        <f>C5/C17</f>
        <v>0.14331776942994429</v>
      </c>
      <c r="E5" s="142">
        <v>422845148.95999998</v>
      </c>
      <c r="F5" s="245">
        <f>E5/E17</f>
        <v>0.15933049521215181</v>
      </c>
      <c r="G5" s="128">
        <v>29641589.16</v>
      </c>
      <c r="H5" s="41">
        <f t="shared" ref="H5:H10" si="0">+G5/E5</f>
        <v>7.0100341065528024E-2</v>
      </c>
      <c r="I5" s="128">
        <v>29371589.16</v>
      </c>
      <c r="J5" s="41">
        <f t="shared" ref="J5:J17" si="1">+I5/E5</f>
        <v>6.9461809440738015E-2</v>
      </c>
      <c r="K5" s="128">
        <v>29270615.280000001</v>
      </c>
      <c r="L5" s="245">
        <f>K5/K17</f>
        <v>0.39289927025498728</v>
      </c>
      <c r="M5" s="145">
        <f t="shared" ref="M5:M17" si="2">+K5/E5</f>
        <v>6.9223013086450055E-2</v>
      </c>
      <c r="N5" s="511">
        <v>28260162.68</v>
      </c>
      <c r="O5" s="41">
        <v>7.5464409993521719E-2</v>
      </c>
      <c r="P5" s="518">
        <f>+I5/N5-1</f>
        <v>3.9328382238456472E-2</v>
      </c>
      <c r="Q5" s="128">
        <v>27723063.420000002</v>
      </c>
      <c r="R5" s="41">
        <v>7.4030169178179853E-2</v>
      </c>
      <c r="S5" s="518">
        <f>+K5/Q5-1</f>
        <v>5.582182014140491E-2</v>
      </c>
    </row>
    <row r="6" spans="1:19" ht="15" customHeight="1" x14ac:dyDescent="0.25">
      <c r="A6" s="20">
        <v>2</v>
      </c>
      <c r="B6" s="20" t="s">
        <v>1</v>
      </c>
      <c r="C6" s="151">
        <v>602966598.19000006</v>
      </c>
      <c r="D6" s="243">
        <f>C6/C17</f>
        <v>0.22775136771637841</v>
      </c>
      <c r="E6" s="142">
        <v>600063490.95000005</v>
      </c>
      <c r="F6" s="245">
        <f>E6/E17</f>
        <v>0.2261073903932628</v>
      </c>
      <c r="G6" s="128">
        <v>155531446.66999999</v>
      </c>
      <c r="H6" s="263">
        <f t="shared" si="0"/>
        <v>0.25919165057645466</v>
      </c>
      <c r="I6" s="128">
        <v>129527638.51000001</v>
      </c>
      <c r="J6" s="263">
        <f t="shared" si="1"/>
        <v>0.21585655595366463</v>
      </c>
      <c r="K6" s="128">
        <v>744618.87</v>
      </c>
      <c r="L6" s="384">
        <f>K6/K17</f>
        <v>9.9950140385669829E-3</v>
      </c>
      <c r="M6" s="170">
        <f t="shared" si="2"/>
        <v>1.2409001401187478E-3</v>
      </c>
      <c r="N6" s="512">
        <v>356107311.64999998</v>
      </c>
      <c r="O6" s="263">
        <v>0.53437614290492841</v>
      </c>
      <c r="P6" s="518">
        <f>+I6/N6-1</f>
        <v>-0.63626796116641882</v>
      </c>
      <c r="Q6" s="128">
        <v>1159155.83</v>
      </c>
      <c r="R6" s="263">
        <v>1.7394341570553399E-3</v>
      </c>
      <c r="S6" s="519">
        <f>+K6/Q6-1</f>
        <v>-0.35761969984656861</v>
      </c>
    </row>
    <row r="7" spans="1:19" ht="15" customHeight="1" x14ac:dyDescent="0.25">
      <c r="A7" s="20">
        <v>3</v>
      </c>
      <c r="B7" s="20" t="s">
        <v>2</v>
      </c>
      <c r="C7" s="151">
        <v>16428635.050000001</v>
      </c>
      <c r="D7" s="243">
        <f>C7/C17</f>
        <v>6.2053919961445499E-3</v>
      </c>
      <c r="E7" s="142">
        <v>16428635.050000001</v>
      </c>
      <c r="F7" s="245">
        <f>E7/E17</f>
        <v>6.1904046070156782E-3</v>
      </c>
      <c r="G7" s="128">
        <v>49252.06</v>
      </c>
      <c r="H7" s="263">
        <f t="shared" si="0"/>
        <v>2.9979398684128657E-3</v>
      </c>
      <c r="I7" s="128">
        <v>49252.06</v>
      </c>
      <c r="J7" s="263">
        <f t="shared" si="1"/>
        <v>2.9979398684128657E-3</v>
      </c>
      <c r="K7" s="128">
        <v>49252.06</v>
      </c>
      <c r="L7" s="384">
        <f>K7/K17</f>
        <v>6.6111006712513652E-4</v>
      </c>
      <c r="M7" s="170">
        <f>+K7/E7</f>
        <v>2.9979398684128657E-3</v>
      </c>
      <c r="N7" s="512">
        <v>72395.070000000007</v>
      </c>
      <c r="O7" s="263">
        <v>3.671190964100205E-3</v>
      </c>
      <c r="P7" s="518">
        <f>+I7/N7-1</f>
        <v>-0.31967660228797357</v>
      </c>
      <c r="Q7" s="128">
        <v>72395.070000000007</v>
      </c>
      <c r="R7" s="263">
        <v>3.671190964100205E-3</v>
      </c>
      <c r="S7" s="519">
        <f>+K7/Q7-1</f>
        <v>-0.31967660228797357</v>
      </c>
    </row>
    <row r="8" spans="1:19" ht="15" customHeight="1" x14ac:dyDescent="0.25">
      <c r="A8" s="20">
        <v>4</v>
      </c>
      <c r="B8" s="20" t="s">
        <v>3</v>
      </c>
      <c r="C8" s="151">
        <v>1171089281.23</v>
      </c>
      <c r="D8" s="340">
        <f>C8/C17</f>
        <v>0.44234155974603112</v>
      </c>
      <c r="E8" s="142">
        <v>1147008321.9100001</v>
      </c>
      <c r="F8" s="384">
        <f>E8/E17</f>
        <v>0.43219936279715376</v>
      </c>
      <c r="G8" s="128">
        <v>317419234.01999998</v>
      </c>
      <c r="H8" s="263">
        <f t="shared" si="0"/>
        <v>0.27673664432654943</v>
      </c>
      <c r="I8" s="128">
        <v>302507239.63</v>
      </c>
      <c r="J8" s="263">
        <f t="shared" si="1"/>
        <v>0.26373587170341056</v>
      </c>
      <c r="K8" s="128">
        <v>43353393.289999999</v>
      </c>
      <c r="L8" s="384">
        <f>K8/K17</f>
        <v>0.5819323039087978</v>
      </c>
      <c r="M8" s="401">
        <f t="shared" si="2"/>
        <v>3.7796930032563202E-2</v>
      </c>
      <c r="N8" s="512">
        <v>359738796.62</v>
      </c>
      <c r="O8" s="263">
        <v>0.33510123866965796</v>
      </c>
      <c r="P8" s="518">
        <f>+I8/N8-1</f>
        <v>-0.15909197875717296</v>
      </c>
      <c r="Q8" s="128">
        <v>34764651.439999998</v>
      </c>
      <c r="R8" s="263">
        <v>3.2383712485058204E-2</v>
      </c>
      <c r="S8" s="519">
        <f>+K8/Q8-1</f>
        <v>0.24705387496328668</v>
      </c>
    </row>
    <row r="9" spans="1:19" ht="15" customHeight="1" x14ac:dyDescent="0.25">
      <c r="A9" s="48">
        <v>5</v>
      </c>
      <c r="B9" s="48" t="s">
        <v>438</v>
      </c>
      <c r="C9" s="168">
        <v>38862805.329999998</v>
      </c>
      <c r="D9" s="489">
        <f>C9/C17</f>
        <v>1.4679183048898863E-2</v>
      </c>
      <c r="E9" s="491">
        <v>899078.76</v>
      </c>
      <c r="F9" s="565">
        <f>E9/E17</f>
        <v>3.3877807140003045E-4</v>
      </c>
      <c r="G9" s="49">
        <v>0</v>
      </c>
      <c r="H9" s="263">
        <f t="shared" si="0"/>
        <v>0</v>
      </c>
      <c r="I9" s="49">
        <v>0</v>
      </c>
      <c r="J9" s="263">
        <f t="shared" si="1"/>
        <v>0</v>
      </c>
      <c r="K9" s="49">
        <v>0</v>
      </c>
      <c r="L9" s="384">
        <f>K9/K17</f>
        <v>0</v>
      </c>
      <c r="M9" s="401">
        <f t="shared" si="2"/>
        <v>0</v>
      </c>
      <c r="N9" s="513">
        <v>0</v>
      </c>
      <c r="O9" s="263">
        <v>0</v>
      </c>
      <c r="P9" s="518" t="s">
        <v>127</v>
      </c>
      <c r="Q9" s="49">
        <v>0</v>
      </c>
      <c r="R9" s="70">
        <v>0</v>
      </c>
      <c r="S9" s="564" t="s">
        <v>127</v>
      </c>
    </row>
    <row r="10" spans="1:19" ht="15" customHeight="1" x14ac:dyDescent="0.25">
      <c r="A10" s="9"/>
      <c r="B10" s="2" t="s">
        <v>4</v>
      </c>
      <c r="C10" s="154">
        <f>SUM(C5:C9)</f>
        <v>2208777874.9700003</v>
      </c>
      <c r="D10" s="490">
        <f>C10/C17</f>
        <v>0.83429527193739728</v>
      </c>
      <c r="E10" s="144">
        <f>SUM(E5:E9)</f>
        <v>2187244675.6300001</v>
      </c>
      <c r="F10" s="246">
        <f>E10/E17</f>
        <v>0.82416643108098409</v>
      </c>
      <c r="G10" s="76">
        <f>SUM(G5:G9)</f>
        <v>502641521.90999997</v>
      </c>
      <c r="H10" s="82">
        <f t="shared" si="0"/>
        <v>0.22980580431186662</v>
      </c>
      <c r="I10" s="76">
        <f>SUM(I5:I9)</f>
        <v>461455719.36000001</v>
      </c>
      <c r="J10" s="82">
        <f t="shared" si="1"/>
        <v>0.21097581102904514</v>
      </c>
      <c r="K10" s="76">
        <f>SUM(K5:K8)</f>
        <v>73417879.5</v>
      </c>
      <c r="L10" s="246">
        <f>K10/K17</f>
        <v>0.98548769826947724</v>
      </c>
      <c r="M10" s="162">
        <f t="shared" si="2"/>
        <v>3.3566377057863077E-2</v>
      </c>
      <c r="N10" s="514">
        <f>SUM(N5:N9)</f>
        <v>744178666.01999998</v>
      </c>
      <c r="O10" s="82">
        <v>0.34682820052298269</v>
      </c>
      <c r="P10" s="520">
        <f t="shared" ref="P10:P17" si="3">+I10/N10-1</f>
        <v>-0.37991272737238302</v>
      </c>
      <c r="Q10" s="514">
        <f>SUM(Q5:Q8)</f>
        <v>63719265.759999998</v>
      </c>
      <c r="R10" s="82">
        <v>2.9696683459604273E-2</v>
      </c>
      <c r="S10" s="520">
        <f>+K10/Q10-1</f>
        <v>0.15220849807858805</v>
      </c>
    </row>
    <row r="11" spans="1:19" ht="15" customHeight="1" x14ac:dyDescent="0.25">
      <c r="A11" s="19">
        <v>6</v>
      </c>
      <c r="B11" s="19" t="s">
        <v>5</v>
      </c>
      <c r="C11" s="151">
        <v>325758616.38999999</v>
      </c>
      <c r="D11" s="243">
        <f>C11/C17</f>
        <v>0.12304490937131314</v>
      </c>
      <c r="E11" s="142">
        <v>353600969.87</v>
      </c>
      <c r="F11" s="245">
        <f>E11/E17</f>
        <v>0.1332388884570456</v>
      </c>
      <c r="G11" s="128">
        <v>25202291.329999998</v>
      </c>
      <c r="H11" s="41">
        <f t="shared" ref="H11:H17" si="4">+G11/E11</f>
        <v>7.1273252839961165E-2</v>
      </c>
      <c r="I11" s="128">
        <v>24406971</v>
      </c>
      <c r="J11" s="41">
        <f t="shared" si="1"/>
        <v>6.9024049931121864E-2</v>
      </c>
      <c r="K11" s="128">
        <v>0</v>
      </c>
      <c r="L11" s="245">
        <f>K11/K17</f>
        <v>0</v>
      </c>
      <c r="M11" s="145">
        <f t="shared" si="2"/>
        <v>0</v>
      </c>
      <c r="N11" s="128">
        <v>61184799.420000002</v>
      </c>
      <c r="O11" s="41">
        <v>0.21875329975427202</v>
      </c>
      <c r="P11" s="518">
        <f t="shared" si="3"/>
        <v>-0.60109420589157181</v>
      </c>
      <c r="Q11" s="128">
        <v>40000000</v>
      </c>
      <c r="R11" s="41">
        <v>0.14301153347101844</v>
      </c>
      <c r="S11" s="518">
        <f t="shared" ref="S11:S17" si="5">+K11/Q11-1</f>
        <v>-1</v>
      </c>
    </row>
    <row r="12" spans="1:19" ht="15" customHeight="1" x14ac:dyDescent="0.25">
      <c r="A12" s="21">
        <v>7</v>
      </c>
      <c r="B12" s="21" t="s">
        <v>6</v>
      </c>
      <c r="C12" s="168">
        <v>16367369.689999999</v>
      </c>
      <c r="D12" s="489">
        <f>C12/C17</f>
        <v>6.1822509638294566E-3</v>
      </c>
      <c r="E12" s="492">
        <v>10058215.550000001</v>
      </c>
      <c r="F12" s="247">
        <f>E12/E17</f>
        <v>3.7899937328680711E-3</v>
      </c>
      <c r="G12" s="129">
        <v>1432000</v>
      </c>
      <c r="H12" s="368">
        <f t="shared" si="4"/>
        <v>0.14237117835479277</v>
      </c>
      <c r="I12" s="129">
        <v>1432000</v>
      </c>
      <c r="J12" s="368">
        <f t="shared" si="1"/>
        <v>0.14237117835479277</v>
      </c>
      <c r="K12" s="129">
        <v>0</v>
      </c>
      <c r="L12" s="247">
        <f>K12/K17</f>
        <v>0</v>
      </c>
      <c r="M12" s="370">
        <f t="shared" si="2"/>
        <v>0</v>
      </c>
      <c r="N12" s="129">
        <v>0</v>
      </c>
      <c r="O12" s="368">
        <v>0</v>
      </c>
      <c r="P12" s="521" t="s">
        <v>127</v>
      </c>
      <c r="Q12" s="129">
        <v>0</v>
      </c>
      <c r="R12" s="368">
        <v>0</v>
      </c>
      <c r="S12" s="518" t="s">
        <v>127</v>
      </c>
    </row>
    <row r="13" spans="1:19" ht="15" customHeight="1" x14ac:dyDescent="0.25">
      <c r="A13" s="9"/>
      <c r="B13" s="2" t="s">
        <v>7</v>
      </c>
      <c r="C13" s="154">
        <f>SUM(C11:C12)</f>
        <v>342125986.07999998</v>
      </c>
      <c r="D13" s="490">
        <f>C13/C17</f>
        <v>0.12922716033514259</v>
      </c>
      <c r="E13" s="144">
        <f>SUM(E11:E12)</f>
        <v>363659185.42000002</v>
      </c>
      <c r="F13" s="246">
        <f>E13/E17</f>
        <v>0.13702888218991369</v>
      </c>
      <c r="G13" s="76">
        <f>SUM(G11:G12)</f>
        <v>26634291.329999998</v>
      </c>
      <c r="H13" s="82">
        <f t="shared" si="4"/>
        <v>7.3239704640594525E-2</v>
      </c>
      <c r="I13" s="76">
        <f>SUM(I11:I12)</f>
        <v>25838971</v>
      </c>
      <c r="J13" s="82">
        <f t="shared" si="1"/>
        <v>7.1052710988608353E-2</v>
      </c>
      <c r="K13" s="76">
        <f>SUM(K11:K12)</f>
        <v>0</v>
      </c>
      <c r="L13" s="246">
        <f>K13/K17</f>
        <v>0</v>
      </c>
      <c r="M13" s="162">
        <f t="shared" si="2"/>
        <v>0</v>
      </c>
      <c r="N13" s="514">
        <f>SUM(N11:N12)</f>
        <v>61184799.420000002</v>
      </c>
      <c r="O13" s="82">
        <v>0.20654889387561504</v>
      </c>
      <c r="P13" s="520">
        <f t="shared" si="3"/>
        <v>-0.57768969997548458</v>
      </c>
      <c r="Q13" s="514">
        <f>SUM(Q11:Q12)</f>
        <v>40000000</v>
      </c>
      <c r="R13" s="82">
        <v>0.13503281588472354</v>
      </c>
      <c r="S13" s="520">
        <f t="shared" si="5"/>
        <v>-1</v>
      </c>
    </row>
    <row r="14" spans="1:19" ht="15" customHeight="1" x14ac:dyDescent="0.25">
      <c r="A14" s="19">
        <v>8</v>
      </c>
      <c r="B14" s="19" t="s">
        <v>8</v>
      </c>
      <c r="C14" s="151">
        <v>43715202.729999997</v>
      </c>
      <c r="D14" s="243">
        <f>C14/C17</f>
        <v>1.6512021132916842E-2</v>
      </c>
      <c r="E14" s="142">
        <v>43715202.729999997</v>
      </c>
      <c r="F14" s="245">
        <f>E14/E17</f>
        <v>1.6472140963190749E-2</v>
      </c>
      <c r="G14" s="128">
        <v>26669951.109999999</v>
      </c>
      <c r="H14" s="41">
        <f t="shared" si="4"/>
        <v>0.61008412278727642</v>
      </c>
      <c r="I14" s="128">
        <v>26669951.109999999</v>
      </c>
      <c r="J14" s="41">
        <f t="shared" si="1"/>
        <v>0.61008412278727642</v>
      </c>
      <c r="K14" s="128">
        <v>0</v>
      </c>
      <c r="L14" s="245">
        <f>K14/K17</f>
        <v>0</v>
      </c>
      <c r="M14" s="145">
        <f t="shared" si="2"/>
        <v>0</v>
      </c>
      <c r="N14" s="128">
        <v>8000044.1100000003</v>
      </c>
      <c r="O14" s="41">
        <v>0.3485087012195186</v>
      </c>
      <c r="P14" s="518">
        <f t="shared" si="3"/>
        <v>2.3337255074209833</v>
      </c>
      <c r="Q14" s="128">
        <v>0</v>
      </c>
      <c r="R14" s="41">
        <v>0</v>
      </c>
      <c r="S14" s="518" t="s">
        <v>127</v>
      </c>
    </row>
    <row r="15" spans="1:19" ht="15" customHeight="1" x14ac:dyDescent="0.25">
      <c r="A15" s="21">
        <v>9</v>
      </c>
      <c r="B15" s="21" t="s">
        <v>9</v>
      </c>
      <c r="C15" s="168">
        <v>52858333.329999998</v>
      </c>
      <c r="D15" s="244">
        <f>C15/C17</f>
        <v>1.9965546594543328E-2</v>
      </c>
      <c r="E15" s="492">
        <v>59268055.549999997</v>
      </c>
      <c r="F15" s="247">
        <f>E15/E17</f>
        <v>2.2332545765911399E-2</v>
      </c>
      <c r="G15" s="129">
        <v>1081152.43</v>
      </c>
      <c r="H15" s="368">
        <f t="shared" si="4"/>
        <v>1.8241739499753169E-2</v>
      </c>
      <c r="I15" s="129">
        <v>1081152.43</v>
      </c>
      <c r="J15" s="368">
        <f t="shared" si="1"/>
        <v>1.8241739499753169E-2</v>
      </c>
      <c r="K15" s="129">
        <v>1081152.43</v>
      </c>
      <c r="L15" s="247">
        <f>K15/K17</f>
        <v>1.4512301730522632E-2</v>
      </c>
      <c r="M15" s="370">
        <f t="shared" si="2"/>
        <v>1.8241739499753169E-2</v>
      </c>
      <c r="N15" s="129">
        <v>1543770.72</v>
      </c>
      <c r="O15" s="368">
        <v>3.2347212572027238E-2</v>
      </c>
      <c r="P15" s="521">
        <f t="shared" si="3"/>
        <v>-0.29966774470239987</v>
      </c>
      <c r="Q15" s="129">
        <v>1543770.72</v>
      </c>
      <c r="R15" s="368">
        <v>3.2347212572027238E-2</v>
      </c>
      <c r="S15" s="521">
        <f t="shared" si="5"/>
        <v>-0.29966774470239987</v>
      </c>
    </row>
    <row r="16" spans="1:19" ht="15" customHeight="1" thickBot="1" x14ac:dyDescent="0.3">
      <c r="A16" s="9"/>
      <c r="B16" s="2" t="s">
        <v>10</v>
      </c>
      <c r="C16" s="154">
        <f>SUM(C14:C15)</f>
        <v>96573536.060000002</v>
      </c>
      <c r="D16" s="242">
        <f>C16/C17</f>
        <v>3.6477567727460171E-2</v>
      </c>
      <c r="E16" s="144">
        <f>SUM(E14:E15)</f>
        <v>102983258.28</v>
      </c>
      <c r="F16" s="246">
        <f>E16/E17</f>
        <v>3.8804686729102152E-2</v>
      </c>
      <c r="G16" s="76">
        <f>SUM(G14:G15)</f>
        <v>27751103.539999999</v>
      </c>
      <c r="H16" s="82">
        <f t="shared" si="4"/>
        <v>0.26947198994760724</v>
      </c>
      <c r="I16" s="76">
        <f>SUM(I14:I15)</f>
        <v>27751103.539999999</v>
      </c>
      <c r="J16" s="82">
        <f t="shared" si="1"/>
        <v>0.26947198994760724</v>
      </c>
      <c r="K16" s="76">
        <f>SUM(K14:K15)</f>
        <v>1081152.43</v>
      </c>
      <c r="L16" s="246">
        <f>K16/K17</f>
        <v>1.4512301730522632E-2</v>
      </c>
      <c r="M16" s="162">
        <f t="shared" si="2"/>
        <v>1.0498331943047159E-2</v>
      </c>
      <c r="N16" s="514">
        <f>SUM(N14:N15)</f>
        <v>9543814.8300000001</v>
      </c>
      <c r="O16" s="82">
        <v>0.13502835905437513</v>
      </c>
      <c r="P16" s="520">
        <f t="shared" si="3"/>
        <v>1.9077579599268062</v>
      </c>
      <c r="Q16" s="514">
        <f>SUM(Q14:Q15)</f>
        <v>1543770.72</v>
      </c>
      <c r="R16" s="82">
        <v>2.1841667173019868E-2</v>
      </c>
      <c r="S16" s="520">
        <f t="shared" si="5"/>
        <v>-0.29966774470239987</v>
      </c>
    </row>
    <row r="17" spans="1:19" s="6" customFormat="1" ht="19.5" customHeight="1" thickBot="1" x14ac:dyDescent="0.3">
      <c r="A17" s="5"/>
      <c r="B17" s="4" t="s">
        <v>11</v>
      </c>
      <c r="C17" s="155">
        <f>+C10+C13+C16</f>
        <v>2647477397.1100001</v>
      </c>
      <c r="D17" s="383"/>
      <c r="E17" s="147">
        <f>+E10+E13+E16</f>
        <v>2653887119.3300004</v>
      </c>
      <c r="F17" s="248"/>
      <c r="G17" s="147">
        <f>+G10+G13+G16</f>
        <v>557026916.77999997</v>
      </c>
      <c r="H17" s="172">
        <f t="shared" si="4"/>
        <v>0.20989096059241089</v>
      </c>
      <c r="I17" s="147">
        <f>+I10+I13+I16</f>
        <v>515045793.90000004</v>
      </c>
      <c r="J17" s="172">
        <f t="shared" si="1"/>
        <v>0.19407223093574091</v>
      </c>
      <c r="K17" s="147">
        <f>+K10+K13+K16</f>
        <v>74499031.930000007</v>
      </c>
      <c r="L17" s="248"/>
      <c r="M17" s="165">
        <f t="shared" si="2"/>
        <v>2.8071665666325706E-2</v>
      </c>
      <c r="N17" s="522">
        <f>N10+N13+N16</f>
        <v>814907280.26999998</v>
      </c>
      <c r="O17" s="172">
        <v>0.32433168030964721</v>
      </c>
      <c r="P17" s="523">
        <f t="shared" si="3"/>
        <v>-0.36797006681624933</v>
      </c>
      <c r="Q17" s="522">
        <f>+Q10+Q13+Q16</f>
        <v>105263036.47999999</v>
      </c>
      <c r="R17" s="172">
        <v>4.18945054518872E-2</v>
      </c>
      <c r="S17" s="523">
        <f t="shared" si="5"/>
        <v>-0.29225838032750606</v>
      </c>
    </row>
    <row r="18" spans="1:19" x14ac:dyDescent="0.25">
      <c r="D18" s="449"/>
      <c r="E18" s="39"/>
      <c r="G18" s="39"/>
      <c r="I18" s="39"/>
      <c r="K18" s="39"/>
    </row>
    <row r="19" spans="1:19" x14ac:dyDescent="0.25">
      <c r="A19" s="8" t="s">
        <v>831</v>
      </c>
      <c r="F19" s="385"/>
      <c r="G19" s="237"/>
      <c r="H19" s="385"/>
      <c r="K19" s="713"/>
      <c r="L19" s="713"/>
    </row>
    <row r="20" spans="1:19" x14ac:dyDescent="0.25">
      <c r="C20" s="14"/>
      <c r="D20" s="14"/>
      <c r="E20" s="14"/>
      <c r="F20" s="15"/>
      <c r="G20" s="14"/>
      <c r="H20" s="15"/>
      <c r="I20" s="14"/>
      <c r="J20" s="15"/>
      <c r="N20" s="79"/>
      <c r="O20" s="80"/>
    </row>
    <row r="21" spans="1:19" ht="39.6" x14ac:dyDescent="0.25">
      <c r="A21" s="1"/>
      <c r="B21" s="2" t="s">
        <v>12</v>
      </c>
      <c r="C21" s="3" t="s">
        <v>510</v>
      </c>
      <c r="D21" s="3" t="s">
        <v>434</v>
      </c>
      <c r="E21" s="81" t="s">
        <v>342</v>
      </c>
      <c r="F21" s="3"/>
      <c r="G21" s="3" t="s">
        <v>343</v>
      </c>
      <c r="H21" s="3"/>
      <c r="I21" s="691" t="s">
        <v>832</v>
      </c>
      <c r="J21" s="3"/>
      <c r="K21" s="81" t="s">
        <v>410</v>
      </c>
      <c r="L21" s="81" t="s">
        <v>430</v>
      </c>
      <c r="M21" s="81" t="s">
        <v>396</v>
      </c>
      <c r="N21" s="51"/>
      <c r="O21" s="81" t="s">
        <v>344</v>
      </c>
      <c r="P21" s="81"/>
    </row>
    <row r="22" spans="1:19" x14ac:dyDescent="0.25">
      <c r="A22" s="19">
        <v>1</v>
      </c>
      <c r="B22" s="19" t="s">
        <v>0</v>
      </c>
      <c r="C22" s="128">
        <v>0</v>
      </c>
      <c r="D22" s="128">
        <v>0</v>
      </c>
      <c r="E22" s="128">
        <v>43414593.789999999</v>
      </c>
      <c r="F22" s="41"/>
      <c r="G22" s="128">
        <v>0</v>
      </c>
      <c r="H22" s="41"/>
      <c r="I22" s="26">
        <v>0</v>
      </c>
      <c r="J22" s="41"/>
      <c r="K22" s="26">
        <v>0</v>
      </c>
      <c r="L22" s="26">
        <v>0</v>
      </c>
      <c r="M22" s="26">
        <v>0</v>
      </c>
      <c r="N22" s="318"/>
      <c r="O22" s="128">
        <f>C22+E22-G22+I22</f>
        <v>43414593.789999999</v>
      </c>
      <c r="P22" s="41"/>
    </row>
    <row r="23" spans="1:19" x14ac:dyDescent="0.25">
      <c r="A23" s="20">
        <v>2</v>
      </c>
      <c r="B23" s="20" t="s">
        <v>1</v>
      </c>
      <c r="C23" s="125">
        <v>0</v>
      </c>
      <c r="D23" s="125">
        <v>0</v>
      </c>
      <c r="E23" s="125">
        <v>32459358.039999999</v>
      </c>
      <c r="F23" s="263"/>
      <c r="G23" s="125">
        <v>35362465.280000001</v>
      </c>
      <c r="H23" s="263"/>
      <c r="I23" s="128">
        <v>0</v>
      </c>
      <c r="J23" s="263"/>
      <c r="K23" s="28">
        <v>0</v>
      </c>
      <c r="L23" s="28">
        <v>0</v>
      </c>
      <c r="M23" s="28">
        <v>0</v>
      </c>
      <c r="N23" s="125"/>
      <c r="O23" s="128">
        <f t="shared" ref="O23:O29" si="6">C23+E23-G23+I23</f>
        <v>-2903107.2400000021</v>
      </c>
      <c r="P23" s="41"/>
    </row>
    <row r="24" spans="1:19" x14ac:dyDescent="0.25">
      <c r="A24" s="20">
        <v>3</v>
      </c>
      <c r="B24" s="20" t="s">
        <v>2</v>
      </c>
      <c r="C24" s="125"/>
      <c r="D24" s="125"/>
      <c r="E24" s="125" t="s">
        <v>146</v>
      </c>
      <c r="F24" s="263"/>
      <c r="G24" s="125"/>
      <c r="H24" s="263"/>
      <c r="I24" s="591"/>
      <c r="J24" s="263"/>
      <c r="K24" s="28"/>
      <c r="L24" s="28"/>
      <c r="M24" s="28"/>
      <c r="N24" s="125"/>
      <c r="O24" s="128" t="s">
        <v>146</v>
      </c>
      <c r="P24" s="41"/>
    </row>
    <row r="25" spans="1:19" x14ac:dyDescent="0.25">
      <c r="A25" s="20">
        <v>4</v>
      </c>
      <c r="B25" s="20" t="s">
        <v>3</v>
      </c>
      <c r="C25" s="125">
        <v>0</v>
      </c>
      <c r="D25" s="125">
        <v>0</v>
      </c>
      <c r="E25" s="125">
        <v>47948627.840000004</v>
      </c>
      <c r="F25" s="263"/>
      <c r="G25" s="125">
        <v>72029587.159999996</v>
      </c>
      <c r="H25" s="263"/>
      <c r="I25" s="125">
        <v>0</v>
      </c>
      <c r="J25" s="263"/>
      <c r="K25" s="28">
        <v>0</v>
      </c>
      <c r="L25" s="28">
        <v>0</v>
      </c>
      <c r="M25" s="438">
        <v>0</v>
      </c>
      <c r="N25" s="420"/>
      <c r="O25" s="128">
        <f t="shared" si="6"/>
        <v>-24080959.319999993</v>
      </c>
      <c r="P25" s="263"/>
    </row>
    <row r="26" spans="1:19" x14ac:dyDescent="0.25">
      <c r="A26" s="48">
        <v>5</v>
      </c>
      <c r="B26" s="48" t="s">
        <v>438</v>
      </c>
      <c r="C26" s="49">
        <v>0</v>
      </c>
      <c r="D26" s="49">
        <v>0</v>
      </c>
      <c r="E26" s="125">
        <v>0</v>
      </c>
      <c r="F26" s="70"/>
      <c r="G26" s="129">
        <v>37963726.57</v>
      </c>
      <c r="H26" s="70"/>
      <c r="I26" s="49">
        <v>0</v>
      </c>
      <c r="J26" s="70"/>
      <c r="K26" s="171">
        <v>0</v>
      </c>
      <c r="L26" s="171">
        <v>0</v>
      </c>
      <c r="M26" s="439">
        <v>0</v>
      </c>
      <c r="N26" s="319"/>
      <c r="O26" s="128">
        <f>-G26</f>
        <v>-37963726.57</v>
      </c>
      <c r="P26" s="70"/>
    </row>
    <row r="27" spans="1:19" x14ac:dyDescent="0.25">
      <c r="A27" s="9"/>
      <c r="B27" s="2" t="s">
        <v>4</v>
      </c>
      <c r="C27" s="17">
        <f>SUM(C22:C26)</f>
        <v>0</v>
      </c>
      <c r="D27" s="17">
        <f>SUM(D22:D26)</f>
        <v>0</v>
      </c>
      <c r="E27" s="76">
        <f>SUM(E22:E26)</f>
        <v>123822579.67</v>
      </c>
      <c r="F27" s="37"/>
      <c r="G27" s="17">
        <f>SUM(G22:G26)</f>
        <v>145355779.00999999</v>
      </c>
      <c r="H27" s="37"/>
      <c r="I27" s="17">
        <f>SUM(I22:I26)</f>
        <v>0</v>
      </c>
      <c r="J27" s="37"/>
      <c r="K27" s="440">
        <f>SUM(K22:K26)</f>
        <v>0</v>
      </c>
      <c r="L27" s="440">
        <f>SUM(L22:L26)</f>
        <v>0</v>
      </c>
      <c r="M27" s="440">
        <f>SUM(M22:M26)</f>
        <v>0</v>
      </c>
      <c r="N27" s="116"/>
      <c r="O27" s="590">
        <f>SUM(O22:O26)</f>
        <v>-21533199.339999996</v>
      </c>
      <c r="P27" s="82"/>
      <c r="Q27" s="39"/>
    </row>
    <row r="28" spans="1:19" x14ac:dyDescent="0.25">
      <c r="A28" s="19">
        <v>6</v>
      </c>
      <c r="B28" s="19" t="s">
        <v>5</v>
      </c>
      <c r="C28" s="128">
        <v>0</v>
      </c>
      <c r="D28" s="128">
        <v>0</v>
      </c>
      <c r="E28" s="128">
        <v>31869353.48</v>
      </c>
      <c r="F28" s="41"/>
      <c r="G28" s="128">
        <v>4027000</v>
      </c>
      <c r="H28" s="41"/>
      <c r="I28" s="128">
        <v>0</v>
      </c>
      <c r="J28" s="41"/>
      <c r="K28" s="171">
        <v>0</v>
      </c>
      <c r="L28" s="171">
        <v>0</v>
      </c>
      <c r="M28" s="26">
        <v>0</v>
      </c>
      <c r="N28" s="128"/>
      <c r="O28" s="128">
        <f t="shared" si="6"/>
        <v>27842353.48</v>
      </c>
      <c r="P28" s="41"/>
    </row>
    <row r="29" spans="1:19" x14ac:dyDescent="0.25">
      <c r="A29" s="21">
        <v>7</v>
      </c>
      <c r="B29" s="21" t="s">
        <v>6</v>
      </c>
      <c r="C29" s="129">
        <v>0</v>
      </c>
      <c r="D29" s="129">
        <v>0</v>
      </c>
      <c r="E29" s="49">
        <v>0</v>
      </c>
      <c r="F29" s="368"/>
      <c r="G29" s="49">
        <v>6309154.1399999997</v>
      </c>
      <c r="H29" s="368"/>
      <c r="I29" s="129">
        <v>0</v>
      </c>
      <c r="J29" s="368"/>
      <c r="K29" s="30">
        <v>0</v>
      </c>
      <c r="L29" s="30">
        <v>0</v>
      </c>
      <c r="M29" s="439">
        <v>0</v>
      </c>
      <c r="N29" s="319"/>
      <c r="O29" s="128">
        <f t="shared" si="6"/>
        <v>-6309154.1399999997</v>
      </c>
      <c r="P29" s="247"/>
    </row>
    <row r="30" spans="1:19" x14ac:dyDescent="0.25">
      <c r="A30" s="9"/>
      <c r="B30" s="2" t="s">
        <v>7</v>
      </c>
      <c r="C30" s="17">
        <f>SUM(C28:C29)</f>
        <v>0</v>
      </c>
      <c r="D30" s="17">
        <f>SUM(D28:D29)</f>
        <v>0</v>
      </c>
      <c r="E30" s="17">
        <f>SUM(E28:E29)</f>
        <v>31869353.48</v>
      </c>
      <c r="F30" s="37"/>
      <c r="G30" s="17">
        <f>SUM(G28:G29)</f>
        <v>10336154.140000001</v>
      </c>
      <c r="H30" s="37"/>
      <c r="I30" s="17">
        <f>SUM(I28:I29)</f>
        <v>0</v>
      </c>
      <c r="J30" s="37"/>
      <c r="K30" s="440">
        <f>SUM(K28:K29)</f>
        <v>0</v>
      </c>
      <c r="L30" s="440">
        <f>SUM(L28:L29)</f>
        <v>0</v>
      </c>
      <c r="M30" s="440">
        <f>SUM(M28:M29)</f>
        <v>0</v>
      </c>
      <c r="N30" s="116"/>
      <c r="O30" s="590">
        <f>SUM(O28:O29)</f>
        <v>21533199.34</v>
      </c>
      <c r="P30" s="82"/>
      <c r="Q30" s="39"/>
    </row>
    <row r="31" spans="1:19" x14ac:dyDescent="0.25">
      <c r="A31" s="19">
        <v>8</v>
      </c>
      <c r="B31" s="19" t="s">
        <v>8</v>
      </c>
      <c r="C31" s="128"/>
      <c r="D31" s="128"/>
      <c r="E31" s="128"/>
      <c r="F31" s="41"/>
      <c r="G31" s="128"/>
      <c r="H31" s="41"/>
      <c r="I31" s="128"/>
      <c r="J31" s="41"/>
      <c r="K31" s="26"/>
      <c r="L31" s="26"/>
      <c r="M31" s="26"/>
      <c r="N31" s="128"/>
      <c r="O31" s="26">
        <f t="shared" ref="O31:O32" si="7">SUM(C31:M31)</f>
        <v>0</v>
      </c>
      <c r="P31" s="41"/>
    </row>
    <row r="32" spans="1:19" x14ac:dyDescent="0.25">
      <c r="A32" s="21">
        <v>9</v>
      </c>
      <c r="B32" s="21" t="s">
        <v>9</v>
      </c>
      <c r="C32" s="129"/>
      <c r="D32" s="129"/>
      <c r="E32" s="129"/>
      <c r="F32" s="368"/>
      <c r="G32" s="129"/>
      <c r="H32" s="368"/>
      <c r="I32" s="129">
        <v>6409722.2199999997</v>
      </c>
      <c r="J32" s="368"/>
      <c r="K32" s="439"/>
      <c r="L32" s="439"/>
      <c r="M32" s="439"/>
      <c r="N32" s="30"/>
      <c r="O32" s="30">
        <f t="shared" si="7"/>
        <v>6409722.2199999997</v>
      </c>
      <c r="P32" s="368"/>
    </row>
    <row r="33" spans="1:16" ht="13.8" thickBot="1" x14ac:dyDescent="0.3">
      <c r="A33" s="9"/>
      <c r="B33" s="2" t="s">
        <v>10</v>
      </c>
      <c r="C33" s="17">
        <f>SUM(C31:C32)</f>
        <v>0</v>
      </c>
      <c r="D33" s="17">
        <f>SUM(D31:D32)</f>
        <v>0</v>
      </c>
      <c r="E33" s="441">
        <f>SUM(E31:E32)</f>
        <v>0</v>
      </c>
      <c r="F33" s="442"/>
      <c r="G33" s="441">
        <f>SUM(G31:G32)</f>
        <v>0</v>
      </c>
      <c r="H33" s="442"/>
      <c r="I33" s="441">
        <f>SUM(I31:I32)</f>
        <v>6409722.2199999997</v>
      </c>
      <c r="J33" s="442"/>
      <c r="K33" s="440">
        <f>SUM(K31:K32)</f>
        <v>0</v>
      </c>
      <c r="L33" s="440">
        <f>SUM(L31:L32)</f>
        <v>0</v>
      </c>
      <c r="M33" s="440">
        <f>SUM(M31:M32)</f>
        <v>0</v>
      </c>
      <c r="N33" s="440"/>
      <c r="O33" s="443">
        <f>+C33+D33+E33-G33+I33+K33-M33+N33+L33</f>
        <v>6409722.2199999997</v>
      </c>
      <c r="P33" s="82"/>
    </row>
    <row r="34" spans="1:16" ht="13.8" thickBot="1" x14ac:dyDescent="0.3">
      <c r="A34" s="5"/>
      <c r="B34" s="4" t="s">
        <v>11</v>
      </c>
      <c r="C34" s="18">
        <f>+C27+C30+C33</f>
        <v>0</v>
      </c>
      <c r="D34" s="18">
        <f>+D27+D30+D33</f>
        <v>0</v>
      </c>
      <c r="E34" s="18">
        <f>+E27+E30+E33</f>
        <v>155691933.15000001</v>
      </c>
      <c r="F34" s="38"/>
      <c r="G34" s="18">
        <f>+G27+G30+G33</f>
        <v>155691933.14999998</v>
      </c>
      <c r="H34" s="38"/>
      <c r="I34" s="18">
        <f>+I27+I30+I33</f>
        <v>6409722.2199999997</v>
      </c>
      <c r="J34" s="38"/>
      <c r="K34" s="444">
        <f>+K27+K30+K33</f>
        <v>0</v>
      </c>
      <c r="L34" s="444">
        <f>+L27+L30+L33</f>
        <v>0</v>
      </c>
      <c r="M34" s="444">
        <f>+M27+M30+M33</f>
        <v>0</v>
      </c>
      <c r="N34" s="444"/>
      <c r="O34" s="18">
        <f>O27+O30+O33</f>
        <v>6409722.2200000035</v>
      </c>
      <c r="P34" s="38"/>
    </row>
    <row r="36" spans="1:16" x14ac:dyDescent="0.25">
      <c r="N36" s="39"/>
    </row>
    <row r="37" spans="1:16" x14ac:dyDescent="0.25">
      <c r="B37" s="39"/>
    </row>
    <row r="136" spans="12:15" x14ac:dyDescent="0.25">
      <c r="L136" s="566"/>
      <c r="O136" s="566"/>
    </row>
    <row r="137" spans="12:15" x14ac:dyDescent="0.25">
      <c r="L137" s="566"/>
      <c r="N137" s="39"/>
      <c r="O137" s="566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2018 prorrogat per a l'exercici 2019 
Execució Pressupostària a 
gener&amp;R&amp;"Arial,Negreta"&amp;8&amp;K03+000Direcció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2:P56"/>
  <sheetViews>
    <sheetView topLeftCell="A24" zoomScaleNormal="100" workbookViewId="0">
      <selection activeCell="F42" sqref="F4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89" customWidth="1"/>
    <col min="5" max="5" width="13.33203125" bestFit="1" customWidth="1"/>
    <col min="6" max="6" width="7.6640625" style="89" customWidth="1"/>
    <col min="7" max="7" width="13.33203125" bestFit="1" customWidth="1"/>
    <col min="8" max="8" width="6.33203125" style="89" customWidth="1"/>
    <col min="9" max="9" width="10.88671875" bestFit="1" customWidth="1"/>
    <col min="10" max="10" width="6.33203125" style="89" customWidth="1"/>
    <col min="11" max="11" width="13.109375" customWidth="1"/>
    <col min="12" max="12" width="10.6640625" style="89" customWidth="1"/>
    <col min="13" max="13" width="9.5546875" style="89" bestFit="1" customWidth="1"/>
    <col min="14" max="14" width="11.33203125" customWidth="1"/>
    <col min="15" max="15" width="11.44140625" style="89"/>
    <col min="16" max="16" width="10.5546875" style="89" bestFit="1" customWidth="1"/>
  </cols>
  <sheetData>
    <row r="2" spans="2:16" ht="13.8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5">
      <c r="D3"/>
      <c r="F3"/>
      <c r="H3"/>
      <c r="J3"/>
      <c r="L3"/>
      <c r="M3"/>
      <c r="O3"/>
      <c r="P3"/>
    </row>
    <row r="4" spans="2:16" x14ac:dyDescent="0.25">
      <c r="D4"/>
      <c r="F4"/>
      <c r="H4"/>
      <c r="J4"/>
      <c r="L4"/>
      <c r="M4"/>
      <c r="O4"/>
      <c r="P4"/>
    </row>
    <row r="5" spans="2:16" ht="15" customHeight="1" x14ac:dyDescent="0.25">
      <c r="D5"/>
      <c r="F5"/>
      <c r="H5"/>
      <c r="J5"/>
      <c r="L5"/>
      <c r="M5"/>
      <c r="O5"/>
      <c r="P5"/>
    </row>
    <row r="6" spans="2:16" ht="15" customHeight="1" x14ac:dyDescent="0.25">
      <c r="D6"/>
      <c r="F6"/>
      <c r="H6"/>
      <c r="J6"/>
      <c r="L6"/>
      <c r="M6"/>
      <c r="O6"/>
      <c r="P6"/>
    </row>
    <row r="7" spans="2:16" ht="15" customHeight="1" x14ac:dyDescent="0.25">
      <c r="D7"/>
      <c r="F7"/>
      <c r="H7"/>
      <c r="J7"/>
      <c r="L7"/>
      <c r="M7"/>
      <c r="O7"/>
      <c r="P7"/>
    </row>
    <row r="8" spans="2:16" ht="15" customHeight="1" x14ac:dyDescent="0.25">
      <c r="D8"/>
      <c r="F8"/>
      <c r="H8"/>
      <c r="J8"/>
      <c r="L8"/>
      <c r="M8"/>
      <c r="O8"/>
      <c r="P8"/>
    </row>
    <row r="9" spans="2:16" ht="15" customHeight="1" x14ac:dyDescent="0.25">
      <c r="D9"/>
      <c r="F9"/>
      <c r="H9"/>
      <c r="J9"/>
      <c r="L9"/>
      <c r="M9"/>
      <c r="O9"/>
      <c r="P9"/>
    </row>
    <row r="10" spans="2:16" ht="15" customHeight="1" x14ac:dyDescent="0.25">
      <c r="D10"/>
      <c r="F10"/>
      <c r="H10"/>
      <c r="J10"/>
      <c r="L10"/>
      <c r="M10"/>
      <c r="O10"/>
      <c r="P10"/>
    </row>
    <row r="11" spans="2:16" ht="15" customHeight="1" x14ac:dyDescent="0.25">
      <c r="D11"/>
      <c r="F11"/>
      <c r="H11"/>
      <c r="J11"/>
      <c r="L11"/>
      <c r="M11"/>
      <c r="O11"/>
      <c r="P11"/>
    </row>
    <row r="12" spans="2:16" ht="15" customHeight="1" x14ac:dyDescent="0.25">
      <c r="D12"/>
      <c r="F12"/>
      <c r="H12"/>
      <c r="J12"/>
      <c r="L12"/>
      <c r="M12"/>
      <c r="O12"/>
      <c r="P12"/>
    </row>
    <row r="13" spans="2:16" ht="15" customHeight="1" x14ac:dyDescent="0.25">
      <c r="D13"/>
      <c r="F13"/>
      <c r="H13"/>
      <c r="J13"/>
      <c r="L13"/>
      <c r="M13"/>
      <c r="O13"/>
      <c r="P13"/>
    </row>
    <row r="14" spans="2:16" ht="15" customHeight="1" x14ac:dyDescent="0.25">
      <c r="D14"/>
      <c r="F14"/>
      <c r="H14"/>
      <c r="J14"/>
      <c r="L14"/>
      <c r="M14"/>
      <c r="O14"/>
      <c r="P14"/>
    </row>
    <row r="15" spans="2:16" ht="15" customHeight="1" x14ac:dyDescent="0.25">
      <c r="D15"/>
      <c r="F15"/>
      <c r="H15"/>
      <c r="J15"/>
      <c r="L15"/>
      <c r="M15"/>
      <c r="O15"/>
      <c r="P15"/>
    </row>
    <row r="16" spans="2:16" ht="15" customHeight="1" x14ac:dyDescent="0.25">
      <c r="D16"/>
      <c r="F16"/>
      <c r="H16"/>
      <c r="J16"/>
      <c r="L16"/>
      <c r="M16"/>
      <c r="O16"/>
      <c r="P16"/>
    </row>
    <row r="17" spans="4:16" ht="19.5" customHeight="1" x14ac:dyDescent="0.25">
      <c r="D17"/>
      <c r="F17"/>
      <c r="H17"/>
      <c r="J17"/>
      <c r="L17"/>
      <c r="M17"/>
      <c r="O17"/>
      <c r="P17"/>
    </row>
    <row r="18" spans="4:16" x14ac:dyDescent="0.25">
      <c r="D18"/>
      <c r="F18"/>
      <c r="H18"/>
      <c r="J18"/>
      <c r="L18"/>
      <c r="M18"/>
      <c r="O18"/>
      <c r="P18"/>
    </row>
    <row r="19" spans="4:16" x14ac:dyDescent="0.25">
      <c r="D19"/>
      <c r="F19"/>
      <c r="H19"/>
      <c r="J19"/>
      <c r="L19"/>
      <c r="M19"/>
      <c r="O19"/>
      <c r="P19"/>
    </row>
    <row r="20" spans="4:16" x14ac:dyDescent="0.25">
      <c r="D20"/>
      <c r="F20"/>
      <c r="H20"/>
      <c r="J20"/>
      <c r="L20"/>
      <c r="M20"/>
      <c r="O20"/>
      <c r="P20"/>
    </row>
    <row r="21" spans="4:16" x14ac:dyDescent="0.25">
      <c r="D21"/>
      <c r="F21"/>
      <c r="H21"/>
      <c r="J21"/>
      <c r="L21"/>
      <c r="M21"/>
      <c r="O21"/>
      <c r="P21"/>
    </row>
    <row r="22" spans="4:16" x14ac:dyDescent="0.25">
      <c r="D22"/>
      <c r="F22"/>
      <c r="H22"/>
      <c r="J22"/>
      <c r="L22"/>
      <c r="M22"/>
      <c r="O22"/>
      <c r="P22"/>
    </row>
    <row r="23" spans="4:16" x14ac:dyDescent="0.25">
      <c r="D23"/>
      <c r="F23"/>
      <c r="H23"/>
      <c r="J23"/>
      <c r="L23"/>
      <c r="M23"/>
      <c r="O23"/>
      <c r="P23"/>
    </row>
    <row r="24" spans="4:16" x14ac:dyDescent="0.25">
      <c r="D24"/>
      <c r="F24"/>
      <c r="H24"/>
      <c r="J24"/>
      <c r="L24"/>
      <c r="M24"/>
      <c r="O24"/>
      <c r="P24"/>
    </row>
    <row r="25" spans="4:16" x14ac:dyDescent="0.25">
      <c r="D25"/>
      <c r="F25"/>
      <c r="H25"/>
      <c r="J25"/>
      <c r="L25"/>
      <c r="M25"/>
      <c r="O25"/>
      <c r="P25"/>
    </row>
    <row r="26" spans="4:16" x14ac:dyDescent="0.25">
      <c r="D26"/>
      <c r="F26"/>
      <c r="H26"/>
      <c r="J26"/>
      <c r="L26"/>
      <c r="M26"/>
      <c r="O26"/>
      <c r="P26"/>
    </row>
    <row r="27" spans="4:16" x14ac:dyDescent="0.25">
      <c r="D27"/>
      <c r="F27"/>
      <c r="H27"/>
      <c r="J27"/>
      <c r="L27"/>
      <c r="M27"/>
      <c r="O27"/>
      <c r="P27"/>
    </row>
    <row r="28" spans="4:16" x14ac:dyDescent="0.25">
      <c r="D28"/>
      <c r="F28"/>
      <c r="H28"/>
      <c r="J28"/>
      <c r="L28"/>
      <c r="M28"/>
      <c r="O28"/>
      <c r="P28"/>
    </row>
    <row r="29" spans="4:16" x14ac:dyDescent="0.25">
      <c r="D29"/>
      <c r="F29"/>
      <c r="H29"/>
      <c r="J29"/>
      <c r="L29"/>
      <c r="M29"/>
      <c r="O29"/>
      <c r="P29"/>
    </row>
    <row r="30" spans="4:16" x14ac:dyDescent="0.25">
      <c r="D30"/>
      <c r="F30"/>
      <c r="H30"/>
      <c r="J30"/>
      <c r="L30"/>
      <c r="M30"/>
      <c r="O30"/>
      <c r="P30"/>
    </row>
    <row r="31" spans="4:16" x14ac:dyDescent="0.25">
      <c r="D31"/>
      <c r="F31"/>
      <c r="H31"/>
      <c r="J31"/>
      <c r="L31"/>
      <c r="M31"/>
      <c r="O31"/>
      <c r="P31"/>
    </row>
    <row r="32" spans="4:16" x14ac:dyDescent="0.25">
      <c r="D32"/>
      <c r="F32"/>
      <c r="H32"/>
      <c r="J32"/>
      <c r="L32"/>
      <c r="M32"/>
      <c r="O32"/>
      <c r="P32"/>
    </row>
    <row r="33" spans="4:16" x14ac:dyDescent="0.25">
      <c r="D33"/>
      <c r="F33"/>
      <c r="H33"/>
      <c r="J33"/>
      <c r="L33"/>
      <c r="M33"/>
      <c r="O33"/>
      <c r="P33"/>
    </row>
    <row r="34" spans="4:16" x14ac:dyDescent="0.25">
      <c r="D34"/>
      <c r="F34"/>
      <c r="H34"/>
      <c r="J34"/>
      <c r="L34"/>
      <c r="M34"/>
      <c r="O34"/>
      <c r="P34"/>
    </row>
    <row r="35" spans="4:16" x14ac:dyDescent="0.25">
      <c r="D35"/>
      <c r="F35"/>
      <c r="H35"/>
      <c r="J35"/>
      <c r="L35"/>
      <c r="M35"/>
      <c r="O35"/>
      <c r="P35"/>
    </row>
    <row r="36" spans="4:16" x14ac:dyDescent="0.25">
      <c r="D36"/>
      <c r="F36"/>
      <c r="H36"/>
      <c r="J36"/>
      <c r="L36"/>
      <c r="M36"/>
      <c r="O36"/>
      <c r="P36"/>
    </row>
    <row r="37" spans="4:16" x14ac:dyDescent="0.25">
      <c r="D37"/>
      <c r="F37"/>
      <c r="H37"/>
      <c r="J37"/>
      <c r="L37"/>
      <c r="M37"/>
      <c r="O37"/>
      <c r="P37"/>
    </row>
    <row r="38" spans="4:16" x14ac:dyDescent="0.25">
      <c r="D38"/>
      <c r="F38"/>
      <c r="H38"/>
      <c r="J38"/>
      <c r="L38"/>
      <c r="M38"/>
      <c r="O38"/>
      <c r="P38"/>
    </row>
    <row r="39" spans="4:16" x14ac:dyDescent="0.25">
      <c r="D39"/>
      <c r="F39"/>
      <c r="H39"/>
      <c r="J39"/>
      <c r="L39"/>
      <c r="M39"/>
      <c r="O39"/>
      <c r="P39"/>
    </row>
    <row r="40" spans="4:16" x14ac:dyDescent="0.25">
      <c r="D40"/>
      <c r="F40"/>
      <c r="H40"/>
      <c r="J40"/>
      <c r="L40"/>
      <c r="M40"/>
      <c r="O40"/>
      <c r="P40"/>
    </row>
    <row r="41" spans="4:16" x14ac:dyDescent="0.25">
      <c r="D41"/>
      <c r="F41"/>
      <c r="H41"/>
      <c r="J41"/>
      <c r="L41"/>
      <c r="M41"/>
      <c r="O41"/>
      <c r="P41"/>
    </row>
    <row r="42" spans="4:16" x14ac:dyDescent="0.25">
      <c r="D42"/>
      <c r="F42"/>
      <c r="H42"/>
      <c r="J42"/>
      <c r="L42"/>
      <c r="M42"/>
      <c r="O42"/>
      <c r="P42"/>
    </row>
    <row r="43" spans="4:16" x14ac:dyDescent="0.25">
      <c r="D43"/>
      <c r="F43"/>
      <c r="H43"/>
      <c r="J43"/>
      <c r="L43"/>
      <c r="M43"/>
      <c r="O43"/>
      <c r="P43"/>
    </row>
    <row r="44" spans="4:16" x14ac:dyDescent="0.25">
      <c r="D44"/>
      <c r="F44"/>
      <c r="H44"/>
      <c r="J44"/>
      <c r="L44"/>
      <c r="M44"/>
      <c r="O44"/>
      <c r="P44"/>
    </row>
    <row r="45" spans="4:16" x14ac:dyDescent="0.25">
      <c r="D45"/>
      <c r="F45"/>
      <c r="H45"/>
      <c r="J45"/>
      <c r="L45"/>
      <c r="M45"/>
      <c r="O45"/>
      <c r="P45"/>
    </row>
    <row r="46" spans="4:16" x14ac:dyDescent="0.25">
      <c r="D46"/>
      <c r="F46"/>
      <c r="H46"/>
      <c r="J46"/>
      <c r="L46"/>
      <c r="M46"/>
      <c r="O46"/>
      <c r="P46"/>
    </row>
    <row r="47" spans="4:16" x14ac:dyDescent="0.25">
      <c r="D47"/>
      <c r="F47"/>
      <c r="H47"/>
      <c r="J47"/>
      <c r="L47"/>
      <c r="M47"/>
      <c r="O47"/>
      <c r="P47"/>
    </row>
    <row r="48" spans="4:16" x14ac:dyDescent="0.25">
      <c r="D48"/>
      <c r="F48"/>
      <c r="H48"/>
      <c r="J48"/>
      <c r="L48"/>
      <c r="M48"/>
      <c r="O48"/>
      <c r="P48"/>
    </row>
    <row r="49" spans="4:16" x14ac:dyDescent="0.25">
      <c r="D49"/>
      <c r="F49"/>
      <c r="H49"/>
      <c r="J49"/>
      <c r="L49"/>
      <c r="M49"/>
      <c r="O49"/>
      <c r="P49"/>
    </row>
    <row r="50" spans="4:16" x14ac:dyDescent="0.25">
      <c r="D50"/>
      <c r="F50"/>
      <c r="H50"/>
      <c r="J50"/>
      <c r="L50"/>
      <c r="M50"/>
      <c r="O50"/>
      <c r="P50"/>
    </row>
    <row r="51" spans="4:16" x14ac:dyDescent="0.25">
      <c r="D51"/>
      <c r="F51"/>
      <c r="H51"/>
      <c r="J51"/>
      <c r="L51"/>
      <c r="M51"/>
      <c r="O51"/>
      <c r="P51"/>
    </row>
    <row r="52" spans="4:16" x14ac:dyDescent="0.25">
      <c r="D52"/>
      <c r="F52"/>
      <c r="H52"/>
      <c r="J52"/>
      <c r="L52"/>
      <c r="M52"/>
      <c r="O52"/>
      <c r="P52"/>
    </row>
    <row r="53" spans="4:16" x14ac:dyDescent="0.25">
      <c r="D53"/>
      <c r="F53"/>
      <c r="H53"/>
      <c r="J53"/>
      <c r="L53"/>
      <c r="M53"/>
      <c r="O53"/>
      <c r="P53"/>
    </row>
    <row r="54" spans="4:16" x14ac:dyDescent="0.25">
      <c r="D54"/>
      <c r="F54"/>
      <c r="H54"/>
      <c r="J54"/>
      <c r="L54"/>
      <c r="M54"/>
      <c r="O54"/>
      <c r="P54"/>
    </row>
    <row r="55" spans="4:16" x14ac:dyDescent="0.25">
      <c r="D55"/>
      <c r="F55"/>
      <c r="H55"/>
      <c r="J55"/>
      <c r="L55"/>
      <c r="M55"/>
      <c r="O55"/>
      <c r="P55"/>
    </row>
    <row r="56" spans="4:16" x14ac:dyDescent="0.25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2018 prorrogat per a l'exercici 2019
Execució Pressupostària a 
gener&amp;R&amp;"Arial,Negreta"&amp;8&amp;K03+000Direcció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35</vt:i4>
      </vt:variant>
    </vt:vector>
  </HeadingPairs>
  <TitlesOfParts>
    <vt:vector size="100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0704</vt:lpstr>
      <vt:lpstr>Gràfics 18 </vt:lpstr>
      <vt:lpstr>DCap 08</vt:lpstr>
      <vt:lpstr>Gràfics 19</vt:lpstr>
      <vt:lpstr>DCap 06</vt:lpstr>
      <vt:lpstr>Gràfics 20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02'!Àrea_d'impressió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2019-03-06T13:33:32Z</cp:lastPrinted>
  <dcterms:created xsi:type="dcterms:W3CDTF">2011-01-04T08:57:13Z</dcterms:created>
  <dcterms:modified xsi:type="dcterms:W3CDTF">2019-03-08T12:52:34Z</dcterms:modified>
</cp:coreProperties>
</file>