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320" yWindow="-7272" windowWidth="19440" windowHeight="13056" tabRatio="700" firstSheet="1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/>
  <c r="T23" i="7"/>
  <c r="U23" i="7" s="1"/>
  <c r="S23" i="7"/>
  <c r="Q23" i="7"/>
  <c r="R23" i="7" s="1"/>
  <c r="O23" i="7"/>
  <c r="P23" i="7" s="1"/>
  <c r="N23" i="7"/>
  <c r="L23" i="7"/>
  <c r="M23" i="7"/>
  <c r="J23" i="7"/>
  <c r="K23" i="7" s="1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F24" i="7" s="1"/>
  <c r="O24" i="7"/>
  <c r="P24" i="7" s="1"/>
  <c r="T24" i="7"/>
  <c r="U24" i="7" s="1"/>
  <c r="Y24" i="7"/>
  <c r="Z24" i="7" s="1"/>
  <c r="AD24" i="7"/>
  <c r="AE24" i="7"/>
  <c r="E13" i="7"/>
  <c r="J13" i="7"/>
  <c r="O13" i="7"/>
  <c r="P13" i="7" s="1"/>
  <c r="T13" i="7"/>
  <c r="U13" i="7" s="1"/>
  <c r="Y13" i="7"/>
  <c r="Z13" i="7" s="1"/>
  <c r="AD13" i="7"/>
  <c r="AE13" i="7"/>
  <c r="E20" i="7"/>
  <c r="J20" i="7"/>
  <c r="O20" i="7"/>
  <c r="AD20" i="7"/>
  <c r="AE20" i="7" s="1"/>
  <c r="T20" i="7"/>
  <c r="U20" i="7" s="1"/>
  <c r="Y20" i="7"/>
  <c r="E21" i="7"/>
  <c r="F21" i="7" s="1"/>
  <c r="J21" i="7"/>
  <c r="K21" i="7" s="1"/>
  <c r="O21" i="7"/>
  <c r="P21" i="7" s="1"/>
  <c r="AD21" i="7"/>
  <c r="T21" i="7"/>
  <c r="U21" i="7" s="1"/>
  <c r="Y21" i="7"/>
  <c r="J14" i="7"/>
  <c r="O14" i="7"/>
  <c r="E14" i="7"/>
  <c r="F14" i="7" s="1"/>
  <c r="T14" i="7"/>
  <c r="U14" i="7" s="1"/>
  <c r="Y14" i="7"/>
  <c r="AD14" i="7"/>
  <c r="J15" i="7"/>
  <c r="O15" i="7"/>
  <c r="E15" i="7"/>
  <c r="T15" i="7"/>
  <c r="U15" i="7" s="1"/>
  <c r="Y15" i="7"/>
  <c r="Z15" i="7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AE18" i="7" s="1"/>
  <c r="E18" i="7"/>
  <c r="F18" i="7" s="1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 s="1"/>
  <c r="V24" i="7"/>
  <c r="W24" i="7" s="1"/>
  <c r="AA24" i="7"/>
  <c r="AB24" i="7" s="1"/>
  <c r="G16" i="7"/>
  <c r="H16" i="7" s="1"/>
  <c r="L16" i="7"/>
  <c r="M16" i="7" s="1"/>
  <c r="Q16" i="7"/>
  <c r="V16" i="7"/>
  <c r="W16" i="7" s="1"/>
  <c r="AA16" i="7"/>
  <c r="AB16" i="7" s="1"/>
  <c r="B13" i="7"/>
  <c r="G13" i="7"/>
  <c r="L13" i="7"/>
  <c r="M13" i="7" s="1"/>
  <c r="Q13" i="7"/>
  <c r="R13" i="7" s="1"/>
  <c r="V13" i="7"/>
  <c r="W13" i="7" s="1"/>
  <c r="AA13" i="7"/>
  <c r="AB13" i="7" s="1"/>
  <c r="B20" i="7"/>
  <c r="G20" i="7"/>
  <c r="L20" i="7"/>
  <c r="AA20" i="7"/>
  <c r="AB20" i="7" s="1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Q25" i="7" s="1"/>
  <c r="L37" i="7" s="1"/>
  <c r="V17" i="7"/>
  <c r="AA17" i="7"/>
  <c r="G18" i="7"/>
  <c r="L18" i="7"/>
  <c r="AA18" i="7"/>
  <c r="B18" i="7"/>
  <c r="C18" i="7" s="1"/>
  <c r="Q18" i="7"/>
  <c r="R18" i="7"/>
  <c r="V18" i="7"/>
  <c r="W18" i="7" s="1"/>
  <c r="G19" i="7"/>
  <c r="L19" i="7"/>
  <c r="AA19" i="7"/>
  <c r="B19" i="7"/>
  <c r="Q19" i="7"/>
  <c r="R19" i="7" s="1"/>
  <c r="V19" i="7"/>
  <c r="W19" i="7" s="1"/>
  <c r="J25" i="6"/>
  <c r="O35" i="6" s="1"/>
  <c r="E25" i="6"/>
  <c r="F20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F34" i="6" s="1"/>
  <c r="E35" i="6"/>
  <c r="F35" i="6" s="1"/>
  <c r="E36" i="6"/>
  <c r="E37" i="6"/>
  <c r="E38" i="6"/>
  <c r="F38" i="6" s="1"/>
  <c r="E39" i="6"/>
  <c r="F39" i="6" s="1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C34" i="6" s="1"/>
  <c r="B35" i="6"/>
  <c r="B36" i="6"/>
  <c r="B37" i="6"/>
  <c r="C37" i="6" s="1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6" i="6"/>
  <c r="P18" i="6"/>
  <c r="P20" i="6"/>
  <c r="P21" i="6"/>
  <c r="P24" i="6"/>
  <c r="M14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F39" i="5" s="1"/>
  <c r="E40" i="5"/>
  <c r="E45" i="5"/>
  <c r="F45" i="5" s="1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C45" i="5" s="1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6" i="5"/>
  <c r="M17" i="5"/>
  <c r="M18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F34" i="4" s="1"/>
  <c r="E35" i="4"/>
  <c r="E36" i="4"/>
  <c r="E37" i="4"/>
  <c r="E38" i="4"/>
  <c r="E39" i="4"/>
  <c r="E40" i="4"/>
  <c r="E41" i="4"/>
  <c r="E42" i="4"/>
  <c r="F42" i="4" s="1"/>
  <c r="D45" i="4"/>
  <c r="B45" i="4"/>
  <c r="C45" i="4" s="1"/>
  <c r="B42" i="4"/>
  <c r="C42" i="4" s="1"/>
  <c r="B34" i="4"/>
  <c r="C34" i="4" s="1"/>
  <c r="B35" i="4"/>
  <c r="B36" i="4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5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4" i="1"/>
  <c r="M24" i="1"/>
  <c r="M21" i="1"/>
  <c r="M18" i="1"/>
  <c r="M17" i="1"/>
  <c r="M16" i="1"/>
  <c r="M14" i="1"/>
  <c r="K24" i="1"/>
  <c r="K20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F35" i="1" s="1"/>
  <c r="E36" i="1"/>
  <c r="E37" i="1"/>
  <c r="F37" i="1" s="1"/>
  <c r="E38" i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C35" i="1" s="1"/>
  <c r="B36" i="1"/>
  <c r="B37" i="1"/>
  <c r="B38" i="1"/>
  <c r="C38" i="1"/>
  <c r="B39" i="1"/>
  <c r="C39" i="1" s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O34" i="6"/>
  <c r="F22" i="6"/>
  <c r="L34" i="6"/>
  <c r="C22" i="6"/>
  <c r="H20" i="6"/>
  <c r="H19" i="6"/>
  <c r="M18" i="6"/>
  <c r="M13" i="6"/>
  <c r="P19" i="6"/>
  <c r="P14" i="6"/>
  <c r="Z21" i="6"/>
  <c r="L35" i="6"/>
  <c r="H22" i="6"/>
  <c r="K22" i="6"/>
  <c r="AE25" i="6"/>
  <c r="M13" i="5"/>
  <c r="H22" i="5"/>
  <c r="O38" i="5"/>
  <c r="P38" i="5" s="1"/>
  <c r="K22" i="5"/>
  <c r="P21" i="4"/>
  <c r="H19" i="4"/>
  <c r="H22" i="4"/>
  <c r="K13" i="4"/>
  <c r="K22" i="4"/>
  <c r="Z21" i="4"/>
  <c r="L34" i="1"/>
  <c r="F13" i="1"/>
  <c r="C13" i="1"/>
  <c r="K21" i="1"/>
  <c r="H16" i="1"/>
  <c r="H20" i="1"/>
  <c r="H13" i="1"/>
  <c r="H14" i="1"/>
  <c r="H18" i="1"/>
  <c r="H24" i="1"/>
  <c r="C42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8" i="5"/>
  <c r="P13" i="5"/>
  <c r="K13" i="5"/>
  <c r="W18" i="5"/>
  <c r="R16" i="5"/>
  <c r="H13" i="5"/>
  <c r="H20" i="5"/>
  <c r="K20" i="5"/>
  <c r="C14" i="5"/>
  <c r="C13" i="5"/>
  <c r="F43" i="5"/>
  <c r="AE21" i="5"/>
  <c r="AE20" i="5"/>
  <c r="F21" i="5"/>
  <c r="P21" i="5"/>
  <c r="C43" i="6"/>
  <c r="Z20" i="7"/>
  <c r="P15" i="4"/>
  <c r="H18" i="4"/>
  <c r="H14" i="4"/>
  <c r="K18" i="4"/>
  <c r="C15" i="4"/>
  <c r="F15" i="4"/>
  <c r="P13" i="4"/>
  <c r="H24" i="4"/>
  <c r="K19" i="4"/>
  <c r="K24" i="4"/>
  <c r="C14" i="4"/>
  <c r="F14" i="4"/>
  <c r="K21" i="4"/>
  <c r="W17" i="4"/>
  <c r="O38" i="4"/>
  <c r="P38" i="4" s="1"/>
  <c r="Z17" i="4"/>
  <c r="C18" i="4"/>
  <c r="C20" i="4"/>
  <c r="H13" i="4"/>
  <c r="M13" i="4"/>
  <c r="W20" i="4"/>
  <c r="Z14" i="7"/>
  <c r="H21" i="7"/>
  <c r="F38" i="1"/>
  <c r="P17" i="7"/>
  <c r="F37" i="4"/>
  <c r="F43" i="1"/>
  <c r="C22" i="7"/>
  <c r="C44" i="1"/>
  <c r="F15" i="7"/>
  <c r="F22" i="7"/>
  <c r="C39" i="5"/>
  <c r="C43" i="5"/>
  <c r="C37" i="1"/>
  <c r="C15" i="7"/>
  <c r="K24" i="7"/>
  <c r="F37" i="6"/>
  <c r="C39" i="6"/>
  <c r="F42" i="6"/>
  <c r="U16" i="7"/>
  <c r="F45" i="6"/>
  <c r="AB18" i="7"/>
  <c r="AB19" i="7"/>
  <c r="R16" i="7"/>
  <c r="C37" i="5"/>
  <c r="W20" i="7"/>
  <c r="Z21" i="7"/>
  <c r="AE21" i="7"/>
  <c r="AE17" i="7"/>
  <c r="K18" i="7"/>
  <c r="F38" i="4"/>
  <c r="K16" i="7"/>
  <c r="H18" i="7"/>
  <c r="H24" i="7"/>
  <c r="P37" i="4"/>
  <c r="M37" i="4"/>
  <c r="M20" i="6" l="1"/>
  <c r="K20" i="6"/>
  <c r="M19" i="6"/>
  <c r="P15" i="6"/>
  <c r="P25" i="6" s="1"/>
  <c r="M15" i="6"/>
  <c r="K14" i="4"/>
  <c r="H15" i="4"/>
  <c r="L35" i="5"/>
  <c r="O35" i="4"/>
  <c r="F20" i="4"/>
  <c r="K20" i="4"/>
  <c r="F20" i="5"/>
  <c r="K19" i="5"/>
  <c r="F20" i="1"/>
  <c r="AE25" i="5"/>
  <c r="D39" i="7"/>
  <c r="D35" i="7"/>
  <c r="M19" i="1"/>
  <c r="X25" i="7"/>
  <c r="N39" i="7" s="1"/>
  <c r="S25" i="7"/>
  <c r="N37" i="7" s="1"/>
  <c r="E37" i="7"/>
  <c r="F37" i="7" s="1"/>
  <c r="P15" i="5"/>
  <c r="M20" i="5"/>
  <c r="M15" i="5"/>
  <c r="M14" i="5"/>
  <c r="P14" i="5"/>
  <c r="P20" i="5"/>
  <c r="P19" i="5"/>
  <c r="M19" i="5"/>
  <c r="H19" i="5"/>
  <c r="H25" i="5" s="1"/>
  <c r="B46" i="5"/>
  <c r="C36" i="5" s="1"/>
  <c r="E25" i="7"/>
  <c r="F13" i="7" s="1"/>
  <c r="E46" i="5"/>
  <c r="F40" i="5" s="1"/>
  <c r="F25" i="5"/>
  <c r="C20" i="5"/>
  <c r="C25" i="5" s="1"/>
  <c r="F25" i="1"/>
  <c r="R17" i="7"/>
  <c r="P18" i="4"/>
  <c r="R25" i="1"/>
  <c r="D36" i="7"/>
  <c r="B39" i="7"/>
  <c r="B34" i="7"/>
  <c r="AC25" i="7"/>
  <c r="N38" i="7" s="1"/>
  <c r="D38" i="7"/>
  <c r="D42" i="7"/>
  <c r="D37" i="7"/>
  <c r="D45" i="7"/>
  <c r="D43" i="7"/>
  <c r="B42" i="7"/>
  <c r="C42" i="7" s="1"/>
  <c r="U25" i="1"/>
  <c r="B44" i="7"/>
  <c r="C44" i="7" s="1"/>
  <c r="M15" i="1"/>
  <c r="D44" i="7"/>
  <c r="AE25" i="4"/>
  <c r="U25" i="6"/>
  <c r="W25" i="4"/>
  <c r="U25" i="5"/>
  <c r="Z25" i="5"/>
  <c r="AB25" i="5"/>
  <c r="AA25" i="7"/>
  <c r="L38" i="7" s="1"/>
  <c r="M38" i="7" s="1"/>
  <c r="B46" i="6"/>
  <c r="C36" i="6" s="1"/>
  <c r="P14" i="4"/>
  <c r="L36" i="4"/>
  <c r="M14" i="4"/>
  <c r="P20" i="4"/>
  <c r="E46" i="4"/>
  <c r="F35" i="4" s="1"/>
  <c r="B46" i="4"/>
  <c r="C41" i="4" s="1"/>
  <c r="M20" i="4"/>
  <c r="F40" i="4"/>
  <c r="P19" i="4"/>
  <c r="H20" i="4"/>
  <c r="F25" i="4"/>
  <c r="P19" i="1"/>
  <c r="P15" i="1"/>
  <c r="P20" i="1"/>
  <c r="M20" i="1"/>
  <c r="N25" i="7"/>
  <c r="N36" i="7" s="1"/>
  <c r="E35" i="7"/>
  <c r="O35" i="1"/>
  <c r="O40" i="1" s="1"/>
  <c r="P34" i="1" s="1"/>
  <c r="E40" i="7"/>
  <c r="K25" i="1"/>
  <c r="D41" i="7"/>
  <c r="B41" i="7"/>
  <c r="D46" i="1"/>
  <c r="C25" i="1"/>
  <c r="O40" i="4"/>
  <c r="P34" i="4" s="1"/>
  <c r="K25" i="4"/>
  <c r="H25" i="1"/>
  <c r="D46" i="6"/>
  <c r="D40" i="7"/>
  <c r="E45" i="7"/>
  <c r="F45" i="7" s="1"/>
  <c r="AB25" i="1"/>
  <c r="AB25" i="4"/>
  <c r="K25" i="5"/>
  <c r="Z16" i="7"/>
  <c r="Z25" i="7" s="1"/>
  <c r="Y25" i="7"/>
  <c r="O39" i="7" s="1"/>
  <c r="P39" i="7" s="1"/>
  <c r="O25" i="7"/>
  <c r="P14" i="7" s="1"/>
  <c r="P16" i="7"/>
  <c r="E36" i="7"/>
  <c r="C25" i="4"/>
  <c r="K22" i="7"/>
  <c r="E43" i="7"/>
  <c r="F43" i="7" s="1"/>
  <c r="R25" i="4"/>
  <c r="D46" i="4"/>
  <c r="W25" i="6"/>
  <c r="W17" i="7"/>
  <c r="W25" i="7" s="1"/>
  <c r="V25" i="7"/>
  <c r="L39" i="7" s="1"/>
  <c r="M39" i="7" s="1"/>
  <c r="B38" i="7"/>
  <c r="C38" i="7" s="1"/>
  <c r="I25" i="7"/>
  <c r="N35" i="7" s="1"/>
  <c r="AE14" i="7"/>
  <c r="AD25" i="7"/>
  <c r="O38" i="7" s="1"/>
  <c r="P38" i="7" s="1"/>
  <c r="AB17" i="7"/>
  <c r="AB25" i="7" s="1"/>
  <c r="C35" i="6"/>
  <c r="E38" i="7"/>
  <c r="F38" i="7" s="1"/>
  <c r="T25" i="7"/>
  <c r="O37" i="7" s="1"/>
  <c r="P37" i="7" s="1"/>
  <c r="C23" i="7"/>
  <c r="G25" i="7"/>
  <c r="H14" i="7" s="1"/>
  <c r="B37" i="7"/>
  <c r="C37" i="7" s="1"/>
  <c r="J25" i="7"/>
  <c r="K20" i="7" s="1"/>
  <c r="E42" i="7"/>
  <c r="F42" i="7" s="1"/>
  <c r="R25" i="6"/>
  <c r="B46" i="1"/>
  <c r="Z25" i="1"/>
  <c r="H25" i="4"/>
  <c r="Z25" i="6"/>
  <c r="AB25" i="6"/>
  <c r="B36" i="7"/>
  <c r="L25" i="7"/>
  <c r="M20" i="7" s="1"/>
  <c r="B25" i="7"/>
  <c r="L34" i="7" s="1"/>
  <c r="C14" i="7"/>
  <c r="B35" i="7"/>
  <c r="B45" i="7"/>
  <c r="C45" i="7" s="1"/>
  <c r="D25" i="7"/>
  <c r="N34" i="7" s="1"/>
  <c r="D34" i="7"/>
  <c r="E39" i="7"/>
  <c r="E41" i="7"/>
  <c r="E34" i="7"/>
  <c r="E44" i="7"/>
  <c r="F44" i="7" s="1"/>
  <c r="F23" i="7"/>
  <c r="U25" i="4"/>
  <c r="Z25" i="4"/>
  <c r="W25" i="5"/>
  <c r="D46" i="5"/>
  <c r="E46" i="6"/>
  <c r="F41" i="6" s="1"/>
  <c r="C19" i="7"/>
  <c r="B40" i="7"/>
  <c r="B43" i="7"/>
  <c r="C43" i="7" s="1"/>
  <c r="H22" i="7"/>
  <c r="AE25" i="7"/>
  <c r="C25" i="6"/>
  <c r="M25" i="1"/>
  <c r="W25" i="1"/>
  <c r="M25" i="4"/>
  <c r="R25" i="5"/>
  <c r="F25" i="6"/>
  <c r="K25" i="6"/>
  <c r="H25" i="6"/>
  <c r="AE25" i="1"/>
  <c r="E46" i="1"/>
  <c r="F36" i="1" s="1"/>
  <c r="O40" i="6"/>
  <c r="P35" i="6" s="1"/>
  <c r="P37" i="6"/>
  <c r="N40" i="6"/>
  <c r="L40" i="6"/>
  <c r="M35" i="6" s="1"/>
  <c r="M37" i="6"/>
  <c r="O40" i="5"/>
  <c r="P34" i="5" s="1"/>
  <c r="N40" i="5"/>
  <c r="L40" i="5"/>
  <c r="M35" i="5" s="1"/>
  <c r="L40" i="4"/>
  <c r="M36" i="4" s="1"/>
  <c r="M38" i="4"/>
  <c r="N40" i="4"/>
  <c r="U25" i="7"/>
  <c r="N40" i="1"/>
  <c r="M37" i="7"/>
  <c r="R25" i="7"/>
  <c r="L40" i="1"/>
  <c r="M34" i="1" s="1"/>
  <c r="F42" i="1"/>
  <c r="M25" i="6" l="1"/>
  <c r="C41" i="6"/>
  <c r="P36" i="6"/>
  <c r="P34" i="6"/>
  <c r="M34" i="6"/>
  <c r="F36" i="6"/>
  <c r="F40" i="6"/>
  <c r="C40" i="6"/>
  <c r="M36" i="6"/>
  <c r="F41" i="4"/>
  <c r="P25" i="1"/>
  <c r="C39" i="4"/>
  <c r="M25" i="5"/>
  <c r="F35" i="5"/>
  <c r="C34" i="5"/>
  <c r="C35" i="5"/>
  <c r="F36" i="5"/>
  <c r="P25" i="5"/>
  <c r="C40" i="5"/>
  <c r="P36" i="5"/>
  <c r="M36" i="5"/>
  <c r="C41" i="5"/>
  <c r="P35" i="5"/>
  <c r="M34" i="5"/>
  <c r="O34" i="7"/>
  <c r="F20" i="7"/>
  <c r="F25" i="7"/>
  <c r="F41" i="5"/>
  <c r="F34" i="5"/>
  <c r="C13" i="7"/>
  <c r="F36" i="4"/>
  <c r="C40" i="4"/>
  <c r="F39" i="4"/>
  <c r="P25" i="4"/>
  <c r="C35" i="4"/>
  <c r="M14" i="7"/>
  <c r="P19" i="7"/>
  <c r="P18" i="7"/>
  <c r="F46" i="4"/>
  <c r="C36" i="4"/>
  <c r="M18" i="7"/>
  <c r="N40" i="7"/>
  <c r="P36" i="4"/>
  <c r="K14" i="7"/>
  <c r="P35" i="4"/>
  <c r="K15" i="7"/>
  <c r="M34" i="4"/>
  <c r="M35" i="4"/>
  <c r="C20" i="7"/>
  <c r="D46" i="7"/>
  <c r="P20" i="7"/>
  <c r="M19" i="7"/>
  <c r="O36" i="7"/>
  <c r="P15" i="7"/>
  <c r="P36" i="1"/>
  <c r="L36" i="7"/>
  <c r="M15" i="7"/>
  <c r="M36" i="1"/>
  <c r="O35" i="7"/>
  <c r="K13" i="7"/>
  <c r="F34" i="1"/>
  <c r="L35" i="7"/>
  <c r="H13" i="7"/>
  <c r="H15" i="7"/>
  <c r="C41" i="1"/>
  <c r="C36" i="1"/>
  <c r="C34" i="1"/>
  <c r="F41" i="1"/>
  <c r="F40" i="1"/>
  <c r="P35" i="1"/>
  <c r="K19" i="7"/>
  <c r="M35" i="1"/>
  <c r="H20" i="7"/>
  <c r="C40" i="1"/>
  <c r="H19" i="7"/>
  <c r="E46" i="7"/>
  <c r="F41" i="7" s="1"/>
  <c r="B46" i="7"/>
  <c r="P40" i="6" l="1"/>
  <c r="C46" i="6"/>
  <c r="M40" i="6"/>
  <c r="F46" i="6"/>
  <c r="F46" i="1"/>
  <c r="P40" i="1"/>
  <c r="C25" i="7"/>
  <c r="P40" i="5"/>
  <c r="M40" i="5"/>
  <c r="C46" i="5"/>
  <c r="F46" i="5"/>
  <c r="K25" i="7"/>
  <c r="M40" i="1"/>
  <c r="C46" i="4"/>
  <c r="F39" i="7"/>
  <c r="C36" i="7"/>
  <c r="C39" i="7"/>
  <c r="P40" i="4"/>
  <c r="P25" i="7"/>
  <c r="L40" i="7"/>
  <c r="M34" i="7" s="1"/>
  <c r="M40" i="4"/>
  <c r="M25" i="7"/>
  <c r="F35" i="7"/>
  <c r="C35" i="7"/>
  <c r="O40" i="7"/>
  <c r="P34" i="7" s="1"/>
  <c r="F34" i="7"/>
  <c r="C46" i="1"/>
  <c r="F36" i="7"/>
  <c r="C41" i="7"/>
  <c r="C34" i="7"/>
  <c r="H25" i="7"/>
  <c r="F40" i="7"/>
  <c r="C40" i="7"/>
  <c r="P35" i="7" l="1"/>
  <c r="M36" i="7"/>
  <c r="M35" i="7"/>
  <c r="C46" i="7"/>
  <c r="F46" i="7"/>
  <c r="P36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<sst xmlns="http://schemas.openxmlformats.org/spreadsheetml/2006/main" count="457" uniqueCount="62">
  <si>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</si>
  <si>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</si>
  <si>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</si>
  <si>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</si>
  <si>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</si>
  <si>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</si>
  <si>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</si>
  <si>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</si>
  <si>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</si>
  <si>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</si>
  <si>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</si>
  <si>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</si>
  <si>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</si>
  <si>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</si>
  <si>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</si>
  <si>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</si>
  <si>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</si>
  <si>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</si>
  <si>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</si>
  <si>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</si>
  <si>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</si>
  <si>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</si>
  <si>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</si>
  <si>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</si>
  <si>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</si>
  <si>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</si>
  <si>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</si>
  <si>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</si>
  <si>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</si>
  <si>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</si>
  <si>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</si>
  <si>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</si>
  <si>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</si>
  <si>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</si>
  <si>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</si>
  <si>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</si>
  <si>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</si>
  <si>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</si>
  <si>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</si>
  <si>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</si>
  <si>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</si>
  <si>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</si>
  <si>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</si>
  <si>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</si>
  <si>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</si>
  <si>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</si>
  <si>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</si>
  <si>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</si>
  <si>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</si>
  <si>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</si>
  <si>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</si>
  <si>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</si>
  <si>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</si>
  <si>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</si>
  <si>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</si>
  <si>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</si>
  <si>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</si>
  <si>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</si>
  <si>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</si>
  <si>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</si>
  <si>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</si>
  <si>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BARCELONA CICLE DE L'AIGUA SA (BCASA)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</si>
</sst>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4D2-4D15-A748-E00C7BA6AAC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4D2-4D15-A748-E00C7BA6AAC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4D2-4D15-A748-E00C7BA6AAC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4D2-4D15-A748-E00C7BA6AAC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4D2-4D15-A748-E00C7BA6AAC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4D2-4D15-A748-E00C7BA6AAC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4D2-4D15-A748-E00C7BA6AAC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4D2-4D15-A748-E00C7BA6AACB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4D2-4D15-A748-E00C7BA6AACB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4D2-4D15-A748-E00C7BA6AACB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14</c:v>
                </c:pt>
                <c:pt idx="7">
                  <c:v>329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4D2-4D15-A748-E00C7BA6A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A9F-4E57-9758-7508FBC7C18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9F-4E57-9758-7508FBC7C18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9F-4E57-9758-7508FBC7C18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9F-4E57-9758-7508FBC7C18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9F-4E57-9758-7508FBC7C18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9F-4E57-9758-7508FBC7C18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A9F-4E57-9758-7508FBC7C18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9F-4E57-9758-7508FBC7C18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A9F-4E57-9758-7508FBC7C18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A9F-4E57-9758-7508FBC7C184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199235.36</c:v>
                </c:pt>
                <c:pt idx="1">
                  <c:v>291133.98</c:v>
                </c:pt>
                <c:pt idx="2">
                  <c:v>179982.88</c:v>
                </c:pt>
                <c:pt idx="3">
                  <c:v>0</c:v>
                </c:pt>
                <c:pt idx="4">
                  <c:v>0</c:v>
                </c:pt>
                <c:pt idx="5">
                  <c:v>12830.55</c:v>
                </c:pt>
                <c:pt idx="6">
                  <c:v>100915.95999999999</c:v>
                </c:pt>
                <c:pt idx="7">
                  <c:v>1021077.64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A9F-4E57-9758-7508FBC7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8B3-45A2-B454-DA0EF2E9473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8B3-45A2-B454-DA0EF2E9473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8B3-45A2-B454-DA0EF2E9473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B3-45A2-B454-DA0EF2E94739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22</c:v>
                </c:pt>
                <c:pt idx="1">
                  <c:v>198</c:v>
                </c:pt>
                <c:pt idx="2">
                  <c:v>154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B3-45A2-B454-DA0EF2E947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E9-426F-B8A3-BFAC5E9C1B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EE9-426F-B8A3-BFAC5E9C1B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EE9-426F-B8A3-BFAC5E9C1BA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EE9-426F-B8A3-BFAC5E9C1BA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EE9-426F-B8A3-BFAC5E9C1BA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EE9-426F-B8A3-BFAC5E9C1BA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333100.49</c:v>
                </c:pt>
                <c:pt idx="1">
                  <c:v>1013745.3</c:v>
                </c:pt>
                <c:pt idx="2">
                  <c:v>458330.57999999996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EE9-426F-B8A3-BFAC5E9C1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90" zoomScaleNormal="9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44342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4.7619047619047616E-2</v>
      </c>
      <c r="I13" s="4">
        <v>92840.93</v>
      </c>
      <c r="J13" s="5">
        <v>112337.52</v>
      </c>
      <c r="K13" s="21">
        <f t="shared" ref="K13:K24" si="3">IF(J13,J13/$J$25,"")</f>
        <v>0.55884531273940741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7.1428571428571425E-2</v>
      </c>
      <c r="I15" s="6">
        <v>18176.349999999999</v>
      </c>
      <c r="J15" s="7">
        <v>21972.69</v>
      </c>
      <c r="K15" s="21">
        <f t="shared" si="3"/>
        <v>0.1093075119939985</v>
      </c>
      <c r="L15" s="2">
        <v>3</v>
      </c>
      <c r="M15" s="20">
        <f t="shared" si="4"/>
        <v>7.8947368421052627E-2</v>
      </c>
      <c r="N15" s="6">
        <v>9201.82</v>
      </c>
      <c r="O15" s="7">
        <v>11134.2</v>
      </c>
      <c r="P15" s="21">
        <f t="shared" si="5"/>
        <v>0.15032903970308456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5</v>
      </c>
      <c r="H19" s="20">
        <f t="shared" si="2"/>
        <v>0.11904761904761904</v>
      </c>
      <c r="I19" s="6">
        <v>31875.8</v>
      </c>
      <c r="J19" s="7">
        <v>33201.800000000003</v>
      </c>
      <c r="K19" s="21">
        <f t="shared" si="3"/>
        <v>0.16516895071665511</v>
      </c>
      <c r="L19" s="2">
        <v>2</v>
      </c>
      <c r="M19" s="20">
        <f t="shared" si="4"/>
        <v>5.2631578947368418E-2</v>
      </c>
      <c r="N19" s="6">
        <v>1475.98</v>
      </c>
      <c r="O19" s="7">
        <v>1785.94</v>
      </c>
      <c r="P19" s="21">
        <f t="shared" si="5"/>
        <v>2.4112971310675833E-2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5</v>
      </c>
      <c r="C20" s="66">
        <f t="shared" si="0"/>
        <v>1</v>
      </c>
      <c r="D20" s="69">
        <v>33571.08</v>
      </c>
      <c r="E20" s="70">
        <v>40621.01</v>
      </c>
      <c r="F20" s="21">
        <f t="shared" si="1"/>
        <v>1</v>
      </c>
      <c r="G20" s="68">
        <v>32</v>
      </c>
      <c r="H20" s="66">
        <f t="shared" si="2"/>
        <v>0.76190476190476186</v>
      </c>
      <c r="I20" s="69">
        <v>27887.33</v>
      </c>
      <c r="J20" s="70">
        <v>33505.19</v>
      </c>
      <c r="K20" s="67">
        <f t="shared" si="3"/>
        <v>0.16667822454993902</v>
      </c>
      <c r="L20" s="68">
        <v>33</v>
      </c>
      <c r="M20" s="66">
        <f t="shared" si="4"/>
        <v>0.86842105263157898</v>
      </c>
      <c r="N20" s="69">
        <v>50533.36</v>
      </c>
      <c r="O20" s="70">
        <v>61145.39</v>
      </c>
      <c r="P20" s="67">
        <f t="shared" si="5"/>
        <v>0.82555798898623967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5</v>
      </c>
      <c r="C25" s="17">
        <f t="shared" si="12"/>
        <v>1</v>
      </c>
      <c r="D25" s="18">
        <f t="shared" si="12"/>
        <v>33571.08</v>
      </c>
      <c r="E25" s="18">
        <f t="shared" si="12"/>
        <v>40621.01</v>
      </c>
      <c r="F25" s="19">
        <f t="shared" si="12"/>
        <v>1</v>
      </c>
      <c r="G25" s="16">
        <f t="shared" si="12"/>
        <v>42</v>
      </c>
      <c r="H25" s="17">
        <f t="shared" si="12"/>
        <v>1</v>
      </c>
      <c r="I25" s="18">
        <f t="shared" si="12"/>
        <v>170780.40999999997</v>
      </c>
      <c r="J25" s="18">
        <f t="shared" si="12"/>
        <v>201017.2</v>
      </c>
      <c r="K25" s="19">
        <f t="shared" si="12"/>
        <v>1</v>
      </c>
      <c r="L25" s="16">
        <f t="shared" si="12"/>
        <v>38</v>
      </c>
      <c r="M25" s="17">
        <f t="shared" si="12"/>
        <v>1</v>
      </c>
      <c r="N25" s="18">
        <f t="shared" si="12"/>
        <v>61211.16</v>
      </c>
      <c r="O25" s="18">
        <f t="shared" si="12"/>
        <v>74065.53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25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2</v>
      </c>
      <c r="C34" s="8">
        <f t="shared" ref="C34:C43" si="14">IF(B34,B34/$B$46,"")</f>
        <v>2.3529411764705882E-2</v>
      </c>
      <c r="D34" s="10">
        <f t="shared" ref="D34:D45" si="15">D13+I13+N13+S13+AC13+X13</f>
        <v>92840.93</v>
      </c>
      <c r="E34" s="11">
        <f t="shared" ref="E34:E45" si="16">E13+J13+O13+T13+AD13+Y13</f>
        <v>112337.52</v>
      </c>
      <c r="F34" s="21">
        <f t="shared" ref="F34:F43" si="17">IF(E34,E34/$E$46,"")</f>
        <v>0.35583208485271661</v>
      </c>
      <c r="J34" s="149" t="s">
        <v>3</v>
      </c>
      <c r="K34" s="150"/>
      <c r="L34" s="57">
        <f>B25</f>
        <v>5</v>
      </c>
      <c r="M34" s="8">
        <f t="shared" ref="M34:M39" si="18">IF(L34,L34/$L$40,"")</f>
        <v>5.8823529411764705E-2</v>
      </c>
      <c r="N34" s="58">
        <f>D25</f>
        <v>33571.08</v>
      </c>
      <c r="O34" s="58">
        <f>E25</f>
        <v>40621.01</v>
      </c>
      <c r="P34" s="59">
        <f t="shared" ref="P34:P39" si="19">IF(O34,O34/$O$40,"")</f>
        <v>0.12866813044406761</v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42</v>
      </c>
      <c r="M35" s="8">
        <f t="shared" si="18"/>
        <v>0.49411764705882355</v>
      </c>
      <c r="N35" s="61">
        <f>I25</f>
        <v>170780.40999999997</v>
      </c>
      <c r="O35" s="61">
        <f>J25</f>
        <v>201017.2</v>
      </c>
      <c r="P35" s="59">
        <f t="shared" si="19"/>
        <v>0.63672733176996898</v>
      </c>
    </row>
    <row r="36" spans="1:33" ht="30" customHeight="1" x14ac:dyDescent="0.3">
      <c r="A36" s="43" t="s">
        <v>19</v>
      </c>
      <c r="B36" s="12">
        <f t="shared" si="13"/>
        <v>6</v>
      </c>
      <c r="C36" s="8">
        <f t="shared" si="14"/>
        <v>7.0588235294117646E-2</v>
      </c>
      <c r="D36" s="13">
        <f t="shared" si="15"/>
        <v>27378.17</v>
      </c>
      <c r="E36" s="14">
        <f t="shared" si="16"/>
        <v>33106.89</v>
      </c>
      <c r="F36" s="21">
        <f t="shared" si="17"/>
        <v>0.10486695532970244</v>
      </c>
      <c r="G36" s="25"/>
      <c r="J36" s="145" t="s">
        <v>2</v>
      </c>
      <c r="K36" s="146"/>
      <c r="L36" s="60">
        <f>L25</f>
        <v>38</v>
      </c>
      <c r="M36" s="8">
        <f t="shared" si="18"/>
        <v>0.44705882352941179</v>
      </c>
      <c r="N36" s="61">
        <f>N25</f>
        <v>61211.16</v>
      </c>
      <c r="O36" s="61">
        <f>O25</f>
        <v>74065.53</v>
      </c>
      <c r="P36" s="59">
        <f t="shared" si="19"/>
        <v>0.23460453778596352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7</v>
      </c>
      <c r="C40" s="8">
        <f t="shared" si="14"/>
        <v>8.2352941176470587E-2</v>
      </c>
      <c r="D40" s="13">
        <f t="shared" si="15"/>
        <v>33351.78</v>
      </c>
      <c r="E40" s="23">
        <f t="shared" si="16"/>
        <v>34987.740000000005</v>
      </c>
      <c r="F40" s="21">
        <f t="shared" si="17"/>
        <v>0.11082459777004859</v>
      </c>
      <c r="G40" s="25"/>
      <c r="J40" s="147" t="s">
        <v>0</v>
      </c>
      <c r="K40" s="148"/>
      <c r="L40" s="83">
        <f>SUM(L34:L39)</f>
        <v>85</v>
      </c>
      <c r="M40" s="17">
        <f>SUM(M34:M39)</f>
        <v>1</v>
      </c>
      <c r="N40" s="84">
        <f>SUM(N34:N39)</f>
        <v>265562.65000000002</v>
      </c>
      <c r="O40" s="85">
        <f>SUM(O34:O39)</f>
        <v>315703.74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70</v>
      </c>
      <c r="C41" s="8">
        <f t="shared" si="14"/>
        <v>0.82352941176470584</v>
      </c>
      <c r="D41" s="13">
        <f t="shared" si="15"/>
        <v>111991.77</v>
      </c>
      <c r="E41" s="23">
        <f t="shared" si="16"/>
        <v>135271.59000000003</v>
      </c>
      <c r="F41" s="21">
        <f t="shared" si="17"/>
        <v>0.42847636204753231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85</v>
      </c>
      <c r="C46" s="17">
        <f>SUM(C34:C45)</f>
        <v>1</v>
      </c>
      <c r="D46" s="18">
        <f>SUM(D34:D45)</f>
        <v>265562.65000000002</v>
      </c>
      <c r="E46" s="18">
        <f>SUM(E34:E45)</f>
        <v>315703.74000000005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44386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BARCELONA CICLE DE L'AIGUA SA (BCASA)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4</v>
      </c>
      <c r="H14" s="20">
        <f t="shared" si="2"/>
        <v>7.6923076923076927E-2</v>
      </c>
      <c r="I14" s="6">
        <v>174612.16</v>
      </c>
      <c r="J14" s="7">
        <v>211280.72</v>
      </c>
      <c r="K14" s="21">
        <f t="shared" si="3"/>
        <v>0.65251019613195083</v>
      </c>
      <c r="L14" s="2">
        <v>1</v>
      </c>
      <c r="M14" s="20">
        <f t="shared" si="4"/>
        <v>4.1666666666666664E-2</v>
      </c>
      <c r="N14" s="6">
        <v>23717.73</v>
      </c>
      <c r="O14" s="7">
        <v>28698.45</v>
      </c>
      <c r="P14" s="21">
        <f t="shared" si="5"/>
        <v>0.3690333440277343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5</v>
      </c>
      <c r="H15" s="20">
        <f t="shared" si="2"/>
        <v>9.6153846153846159E-2</v>
      </c>
      <c r="I15" s="6">
        <v>11186.8</v>
      </c>
      <c r="J15" s="7">
        <v>13536.03</v>
      </c>
      <c r="K15" s="21">
        <f t="shared" si="3"/>
        <v>4.1804086951937547E-2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1</v>
      </c>
      <c r="M18" s="66">
        <f t="shared" si="4"/>
        <v>4.1666666666666664E-2</v>
      </c>
      <c r="N18" s="69">
        <v>10603.76</v>
      </c>
      <c r="O18" s="70">
        <v>12830.55</v>
      </c>
      <c r="P18" s="67">
        <f t="shared" si="5"/>
        <v>0.16498803148654528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4.1666666666666664E-2</v>
      </c>
      <c r="N19" s="6">
        <v>1000</v>
      </c>
      <c r="O19" s="7">
        <v>1210</v>
      </c>
      <c r="P19" s="21">
        <f t="shared" si="5"/>
        <v>1.5559388966078603E-2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3</v>
      </c>
      <c r="C20" s="66">
        <f t="shared" si="0"/>
        <v>1</v>
      </c>
      <c r="D20" s="69">
        <v>17372.830000000002</v>
      </c>
      <c r="E20" s="70">
        <v>21021.119999999999</v>
      </c>
      <c r="F20" s="21">
        <f t="shared" si="1"/>
        <v>1</v>
      </c>
      <c r="G20" s="68">
        <v>43</v>
      </c>
      <c r="H20" s="66">
        <f t="shared" si="2"/>
        <v>0.82692307692307687</v>
      </c>
      <c r="I20" s="69">
        <v>84162.43</v>
      </c>
      <c r="J20" s="70">
        <v>98980.06</v>
      </c>
      <c r="K20" s="21">
        <f t="shared" si="3"/>
        <v>0.30568571691611168</v>
      </c>
      <c r="L20" s="68">
        <v>21</v>
      </c>
      <c r="M20" s="66">
        <f t="shared" si="4"/>
        <v>0.875</v>
      </c>
      <c r="N20" s="69">
        <v>28948.39</v>
      </c>
      <c r="O20" s="70">
        <v>35027.550000000003</v>
      </c>
      <c r="P20" s="67">
        <f t="shared" si="5"/>
        <v>0.4504192355196418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3</v>
      </c>
      <c r="C25" s="17">
        <f t="shared" si="32"/>
        <v>1</v>
      </c>
      <c r="D25" s="18">
        <f t="shared" si="32"/>
        <v>17372.830000000002</v>
      </c>
      <c r="E25" s="18">
        <f t="shared" si="32"/>
        <v>21021.119999999999</v>
      </c>
      <c r="F25" s="19">
        <f t="shared" si="32"/>
        <v>1</v>
      </c>
      <c r="G25" s="16">
        <f t="shared" si="32"/>
        <v>52</v>
      </c>
      <c r="H25" s="17">
        <f t="shared" si="32"/>
        <v>1</v>
      </c>
      <c r="I25" s="18">
        <f t="shared" si="32"/>
        <v>269961.39</v>
      </c>
      <c r="J25" s="18">
        <f t="shared" si="32"/>
        <v>323796.81</v>
      </c>
      <c r="K25" s="19">
        <f t="shared" si="32"/>
        <v>1</v>
      </c>
      <c r="L25" s="16">
        <f t="shared" si="32"/>
        <v>24</v>
      </c>
      <c r="M25" s="17">
        <f t="shared" si="32"/>
        <v>1</v>
      </c>
      <c r="N25" s="18">
        <f t="shared" si="32"/>
        <v>64269.88</v>
      </c>
      <c r="O25" s="18">
        <f t="shared" si="32"/>
        <v>77766.55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3</v>
      </c>
      <c r="M34" s="8">
        <f t="shared" ref="M34:M39" si="38">IF(L34,L34/$L$40,"")</f>
        <v>3.7974683544303799E-2</v>
      </c>
      <c r="N34" s="58">
        <f>D25</f>
        <v>17372.830000000002</v>
      </c>
      <c r="O34" s="58">
        <f>E25</f>
        <v>21021.119999999999</v>
      </c>
      <c r="P34" s="59">
        <f t="shared" ref="P34:P39" si="39">IF(O34,O34/$O$40,"")</f>
        <v>4.9744183695529944E-2</v>
      </c>
    </row>
    <row r="35" spans="1:33" s="25" customFormat="1" ht="30" customHeight="1" x14ac:dyDescent="0.3">
      <c r="A35" s="43" t="s">
        <v>18</v>
      </c>
      <c r="B35" s="12">
        <f t="shared" si="33"/>
        <v>5</v>
      </c>
      <c r="C35" s="8">
        <f t="shared" si="34"/>
        <v>6.3291139240506333E-2</v>
      </c>
      <c r="D35" s="13">
        <f t="shared" si="35"/>
        <v>198329.89</v>
      </c>
      <c r="E35" s="14">
        <f t="shared" si="36"/>
        <v>239979.17</v>
      </c>
      <c r="F35" s="21">
        <f t="shared" si="37"/>
        <v>0.56788448548796688</v>
      </c>
      <c r="J35" s="145" t="s">
        <v>1</v>
      </c>
      <c r="K35" s="146"/>
      <c r="L35" s="60">
        <f>G25</f>
        <v>52</v>
      </c>
      <c r="M35" s="8">
        <f t="shared" si="38"/>
        <v>0.65822784810126578</v>
      </c>
      <c r="N35" s="61">
        <f>I25</f>
        <v>269961.39</v>
      </c>
      <c r="O35" s="61">
        <f>J25</f>
        <v>323796.81</v>
      </c>
      <c r="P35" s="59">
        <f t="shared" si="39"/>
        <v>0.7662297725652395</v>
      </c>
    </row>
    <row r="36" spans="1:33" ht="30" customHeight="1" x14ac:dyDescent="0.3">
      <c r="A36" s="43" t="s">
        <v>19</v>
      </c>
      <c r="B36" s="12">
        <f t="shared" si="33"/>
        <v>5</v>
      </c>
      <c r="C36" s="8">
        <f t="shared" si="34"/>
        <v>6.3291139240506333E-2</v>
      </c>
      <c r="D36" s="13">
        <f t="shared" si="35"/>
        <v>11186.8</v>
      </c>
      <c r="E36" s="14">
        <f t="shared" si="36"/>
        <v>13536.03</v>
      </c>
      <c r="F36" s="21">
        <f t="shared" si="37"/>
        <v>3.2031536037480601E-2</v>
      </c>
      <c r="G36" s="25"/>
      <c r="J36" s="145" t="s">
        <v>2</v>
      </c>
      <c r="K36" s="146"/>
      <c r="L36" s="60">
        <f>L25</f>
        <v>24</v>
      </c>
      <c r="M36" s="8">
        <f t="shared" si="38"/>
        <v>0.30379746835443039</v>
      </c>
      <c r="N36" s="61">
        <f>N25</f>
        <v>64269.88</v>
      </c>
      <c r="O36" s="61">
        <f>O25</f>
        <v>77766.55</v>
      </c>
      <c r="P36" s="59">
        <f t="shared" si="39"/>
        <v>0.18402604373923057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1</v>
      </c>
      <c r="C39" s="8">
        <f t="shared" si="34"/>
        <v>1.2658227848101266E-2</v>
      </c>
      <c r="D39" s="13">
        <f t="shared" si="35"/>
        <v>10603.76</v>
      </c>
      <c r="E39" s="22">
        <f t="shared" si="36"/>
        <v>12830.55</v>
      </c>
      <c r="F39" s="21">
        <f t="shared" si="37"/>
        <v>3.0362094698792533E-2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1</v>
      </c>
      <c r="C40" s="8">
        <f t="shared" si="34"/>
        <v>1.2658227848101266E-2</v>
      </c>
      <c r="D40" s="13">
        <f t="shared" si="35"/>
        <v>1000</v>
      </c>
      <c r="E40" s="23">
        <f t="shared" si="36"/>
        <v>1210</v>
      </c>
      <c r="F40" s="21">
        <f t="shared" si="37"/>
        <v>2.8633327944272823E-3</v>
      </c>
      <c r="G40" s="25"/>
      <c r="J40" s="147" t="s">
        <v>0</v>
      </c>
      <c r="K40" s="148"/>
      <c r="L40" s="83">
        <f>SUM(L34:L39)</f>
        <v>79</v>
      </c>
      <c r="M40" s="17">
        <f>SUM(M34:M39)</f>
        <v>1</v>
      </c>
      <c r="N40" s="84">
        <f>SUM(N34:N39)</f>
        <v>351604.10000000003</v>
      </c>
      <c r="O40" s="85">
        <f>SUM(O34:O39)</f>
        <v>422584.48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67</v>
      </c>
      <c r="C41" s="8">
        <f t="shared" si="34"/>
        <v>0.84810126582278478</v>
      </c>
      <c r="D41" s="13">
        <f t="shared" si="35"/>
        <v>130483.65</v>
      </c>
      <c r="E41" s="23">
        <f t="shared" si="36"/>
        <v>155028.72999999998</v>
      </c>
      <c r="F41" s="21">
        <f t="shared" si="37"/>
        <v>0.36685855098133274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79</v>
      </c>
      <c r="C46" s="17">
        <f>SUM(C34:C45)</f>
        <v>1</v>
      </c>
      <c r="D46" s="18">
        <f>SUM(D34:D45)</f>
        <v>351604.1</v>
      </c>
      <c r="E46" s="18">
        <f>SUM(E34:E45)</f>
        <v>422584.48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44476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BARCELONA CICLE DE L'AIGUA SA (BCASA)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3" si="0">IF(B13,B13/$B$25,"")</f>
        <v>0.33333333333333331</v>
      </c>
      <c r="D13" s="4">
        <v>71816.399999999994</v>
      </c>
      <c r="E13" s="5">
        <v>86897.84</v>
      </c>
      <c r="F13" s="21">
        <f t="shared" ref="F13:F24" si="1">IF(E13,E13/$E$25,"")</f>
        <v>0.95324862921853171</v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1</v>
      </c>
      <c r="M14" s="20">
        <f t="shared" si="4"/>
        <v>3.7037037037037035E-2</v>
      </c>
      <c r="N14" s="6">
        <v>42276.7</v>
      </c>
      <c r="O14" s="7">
        <v>51154.81</v>
      </c>
      <c r="P14" s="21">
        <f t="shared" si="5"/>
        <v>0.42764475500600357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2.1739130434782608E-2</v>
      </c>
      <c r="I15" s="6">
        <v>23423.29</v>
      </c>
      <c r="J15" s="7">
        <v>28342.18</v>
      </c>
      <c r="K15" s="21">
        <f t="shared" si="3"/>
        <v>0.10199726154458834</v>
      </c>
      <c r="L15" s="2">
        <v>1</v>
      </c>
      <c r="M15" s="20">
        <f t="shared" si="4"/>
        <v>3.7037037037037035E-2</v>
      </c>
      <c r="N15" s="6">
        <v>4282</v>
      </c>
      <c r="O15" s="7">
        <v>5181.22</v>
      </c>
      <c r="P15" s="21">
        <f t="shared" si="5"/>
        <v>4.3314041387939983E-2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8.6956521739130432E-2</v>
      </c>
      <c r="I19" s="6">
        <v>52056</v>
      </c>
      <c r="J19" s="7">
        <v>62987.76</v>
      </c>
      <c r="K19" s="21">
        <f t="shared" si="3"/>
        <v>0.22667907094047668</v>
      </c>
      <c r="L19" s="2">
        <v>1</v>
      </c>
      <c r="M19" s="20">
        <f t="shared" si="4"/>
        <v>3.7037037037037035E-2</v>
      </c>
      <c r="N19" s="6">
        <v>758.94</v>
      </c>
      <c r="O19" s="7">
        <v>918.32</v>
      </c>
      <c r="P19" s="21">
        <f t="shared" si="5"/>
        <v>7.6769854372856286E-3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2</v>
      </c>
      <c r="C20" s="66">
        <f t="shared" si="0"/>
        <v>0.66666666666666663</v>
      </c>
      <c r="D20" s="69">
        <v>3522.18</v>
      </c>
      <c r="E20" s="70">
        <v>4261.84</v>
      </c>
      <c r="F20" s="21">
        <f t="shared" si="1"/>
        <v>4.67513707814683E-2</v>
      </c>
      <c r="G20" s="68">
        <v>41</v>
      </c>
      <c r="H20" s="66">
        <f t="shared" si="2"/>
        <v>0.89130434782608692</v>
      </c>
      <c r="I20" s="69">
        <v>155666.72</v>
      </c>
      <c r="J20" s="70">
        <v>186542.03</v>
      </c>
      <c r="K20" s="67">
        <f t="shared" si="3"/>
        <v>0.67132366751493511</v>
      </c>
      <c r="L20" s="68">
        <v>24</v>
      </c>
      <c r="M20" s="66">
        <f t="shared" si="4"/>
        <v>0.88888888888888884</v>
      </c>
      <c r="N20" s="69">
        <v>51567.28</v>
      </c>
      <c r="O20" s="70">
        <v>62365.52</v>
      </c>
      <c r="P20" s="67">
        <f t="shared" si="5"/>
        <v>0.52136421816877077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3</v>
      </c>
      <c r="C25" s="17">
        <f t="shared" si="22"/>
        <v>1</v>
      </c>
      <c r="D25" s="18">
        <f t="shared" si="22"/>
        <v>75338.579999999987</v>
      </c>
      <c r="E25" s="18">
        <f t="shared" si="22"/>
        <v>91159.679999999993</v>
      </c>
      <c r="F25" s="19">
        <f t="shared" si="22"/>
        <v>1</v>
      </c>
      <c r="G25" s="16">
        <f t="shared" si="22"/>
        <v>46</v>
      </c>
      <c r="H25" s="17">
        <f t="shared" si="22"/>
        <v>1</v>
      </c>
      <c r="I25" s="18">
        <f t="shared" si="22"/>
        <v>231146.01</v>
      </c>
      <c r="J25" s="18">
        <f t="shared" si="22"/>
        <v>277871.96999999997</v>
      </c>
      <c r="K25" s="19">
        <f t="shared" si="22"/>
        <v>1</v>
      </c>
      <c r="L25" s="16">
        <f t="shared" si="22"/>
        <v>27</v>
      </c>
      <c r="M25" s="17">
        <f t="shared" si="22"/>
        <v>1</v>
      </c>
      <c r="N25" s="18">
        <f t="shared" si="22"/>
        <v>98884.92</v>
      </c>
      <c r="O25" s="18">
        <f t="shared" si="22"/>
        <v>119619.87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1.3157894736842105E-2</v>
      </c>
      <c r="D34" s="10">
        <f t="shared" ref="D34:D45" si="25">D13+I13+N13+S13+AC13+X13</f>
        <v>71816.399999999994</v>
      </c>
      <c r="E34" s="11">
        <f t="shared" ref="E34:E45" si="26">E13+J13+O13+T13+AD13+Y13</f>
        <v>86897.84</v>
      </c>
      <c r="F34" s="21">
        <f t="shared" ref="F34:F43" si="27">IF(E34,E34/$E$46,"")</f>
        <v>0.17783192406727805</v>
      </c>
      <c r="J34" s="149" t="s">
        <v>3</v>
      </c>
      <c r="K34" s="150"/>
      <c r="L34" s="57">
        <f>B25</f>
        <v>3</v>
      </c>
      <c r="M34" s="8">
        <f>IF(L34,L34/$L$40,"")</f>
        <v>3.9473684210526314E-2</v>
      </c>
      <c r="N34" s="58">
        <f>D25</f>
        <v>75338.579999999987</v>
      </c>
      <c r="O34" s="58">
        <f>E25</f>
        <v>91159.679999999993</v>
      </c>
      <c r="P34" s="59">
        <f>IF(O34,O34/$O$40,"")</f>
        <v>0.18655355865873496</v>
      </c>
    </row>
    <row r="35" spans="1:33" s="25" customFormat="1" ht="30" customHeight="1" x14ac:dyDescent="0.3">
      <c r="A35" s="43" t="s">
        <v>18</v>
      </c>
      <c r="B35" s="12">
        <f t="shared" si="23"/>
        <v>1</v>
      </c>
      <c r="C35" s="8">
        <f t="shared" si="24"/>
        <v>1.3157894736842105E-2</v>
      </c>
      <c r="D35" s="13">
        <f t="shared" si="25"/>
        <v>42276.7</v>
      </c>
      <c r="E35" s="14">
        <f t="shared" si="26"/>
        <v>51154.81</v>
      </c>
      <c r="F35" s="21">
        <f t="shared" si="27"/>
        <v>0.10468566638245594</v>
      </c>
      <c r="J35" s="145" t="s">
        <v>1</v>
      </c>
      <c r="K35" s="146"/>
      <c r="L35" s="60">
        <f>G25</f>
        <v>46</v>
      </c>
      <c r="M35" s="8">
        <f>IF(L35,L35/$L$40,"")</f>
        <v>0.60526315789473684</v>
      </c>
      <c r="N35" s="61">
        <f>I25</f>
        <v>231146.01</v>
      </c>
      <c r="O35" s="61">
        <f>J25</f>
        <v>277871.96999999997</v>
      </c>
      <c r="P35" s="59">
        <f>IF(O35,O35/$O$40,"")</f>
        <v>0.56865057945588704</v>
      </c>
    </row>
    <row r="36" spans="1:33" ht="30" customHeight="1" x14ac:dyDescent="0.3">
      <c r="A36" s="43" t="s">
        <v>19</v>
      </c>
      <c r="B36" s="12">
        <f t="shared" si="23"/>
        <v>2</v>
      </c>
      <c r="C36" s="8">
        <f t="shared" si="24"/>
        <v>2.6315789473684209E-2</v>
      </c>
      <c r="D36" s="13">
        <f t="shared" si="25"/>
        <v>27705.29</v>
      </c>
      <c r="E36" s="14">
        <f t="shared" si="26"/>
        <v>33523.4</v>
      </c>
      <c r="F36" s="21">
        <f t="shared" si="27"/>
        <v>6.860389997354352E-2</v>
      </c>
      <c r="G36" s="25"/>
      <c r="J36" s="145" t="s">
        <v>2</v>
      </c>
      <c r="K36" s="146"/>
      <c r="L36" s="60">
        <f>L25</f>
        <v>27</v>
      </c>
      <c r="M36" s="8">
        <f>IF(L36,L36/$L$40,"")</f>
        <v>0.35526315789473684</v>
      </c>
      <c r="N36" s="61">
        <f>N25</f>
        <v>98884.92</v>
      </c>
      <c r="O36" s="61">
        <f>O25</f>
        <v>119619.87</v>
      </c>
      <c r="P36" s="59">
        <f>IF(O36,O36/$O$40,"")</f>
        <v>0.24479586188537797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5</v>
      </c>
      <c r="C40" s="8">
        <f t="shared" si="24"/>
        <v>6.5789473684210523E-2</v>
      </c>
      <c r="D40" s="13">
        <f t="shared" si="25"/>
        <v>52814.94</v>
      </c>
      <c r="E40" s="23">
        <f t="shared" si="26"/>
        <v>63906.080000000002</v>
      </c>
      <c r="F40" s="21">
        <f t="shared" si="27"/>
        <v>0.13078047930762601</v>
      </c>
      <c r="G40" s="25"/>
      <c r="J40" s="147" t="s">
        <v>0</v>
      </c>
      <c r="K40" s="148"/>
      <c r="L40" s="83">
        <f>SUM(L34:L39)</f>
        <v>76</v>
      </c>
      <c r="M40" s="17">
        <f>SUM(M34:M39)</f>
        <v>1</v>
      </c>
      <c r="N40" s="84">
        <f>SUM(N34:N39)</f>
        <v>405369.50999999995</v>
      </c>
      <c r="O40" s="85">
        <f>SUM(O34:O39)</f>
        <v>488651.51999999996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67</v>
      </c>
      <c r="C41" s="8">
        <f t="shared" si="24"/>
        <v>0.88157894736842102</v>
      </c>
      <c r="D41" s="13">
        <f t="shared" si="25"/>
        <v>210756.18</v>
      </c>
      <c r="E41" s="23">
        <f t="shared" si="26"/>
        <v>253169.38999999998</v>
      </c>
      <c r="F41" s="21">
        <f t="shared" si="27"/>
        <v>0.5180980302690964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76</v>
      </c>
      <c r="C46" s="17">
        <f>SUM(C34:C45)</f>
        <v>1</v>
      </c>
      <c r="D46" s="18">
        <f>SUM(D34:D45)</f>
        <v>405369.51</v>
      </c>
      <c r="E46" s="18">
        <f>SUM(E34:E45)</f>
        <v>488651.52000000002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O22" sqref="O2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44578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BARCELONA CICLE DE L'AIGUA SA (BCASA)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3.4482758620689655E-2</v>
      </c>
      <c r="I15" s="6">
        <v>32704</v>
      </c>
      <c r="J15" s="7">
        <v>39571.839999999997</v>
      </c>
      <c r="K15" s="21">
        <f t="shared" si="3"/>
        <v>0.18749155450704569</v>
      </c>
      <c r="L15" s="2">
        <v>6</v>
      </c>
      <c r="M15" s="20">
        <f>IF(L15,L15/$L$25,"")</f>
        <v>9.2307692307692313E-2</v>
      </c>
      <c r="N15" s="6">
        <v>49789.03</v>
      </c>
      <c r="O15" s="7">
        <v>60244.72</v>
      </c>
      <c r="P15" s="21">
        <f>IF(O15,O15/$O$25,"")</f>
        <v>0.32237351055067132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>IF(L19,L19/$L$25,"")</f>
        <v>1.5384615384615385E-2</v>
      </c>
      <c r="N19" s="6">
        <v>671.19</v>
      </c>
      <c r="O19" s="7">
        <v>812.14</v>
      </c>
      <c r="P19" s="21">
        <f>IF(O19,O19/$O$25,"")</f>
        <v>4.3458152491807111E-3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>
        <v>11</v>
      </c>
      <c r="C20" s="66">
        <f t="shared" si="0"/>
        <v>1</v>
      </c>
      <c r="D20" s="69">
        <v>149007.18</v>
      </c>
      <c r="E20" s="70">
        <v>180298.68</v>
      </c>
      <c r="F20" s="21">
        <f t="shared" si="1"/>
        <v>1</v>
      </c>
      <c r="G20" s="68">
        <v>56</v>
      </c>
      <c r="H20" s="66">
        <f t="shared" si="2"/>
        <v>0.96551724137931039</v>
      </c>
      <c r="I20" s="69">
        <v>143700.32</v>
      </c>
      <c r="J20" s="70">
        <v>171487.48</v>
      </c>
      <c r="K20" s="67">
        <f t="shared" si="3"/>
        <v>0.81250844549295431</v>
      </c>
      <c r="L20" s="68">
        <v>58</v>
      </c>
      <c r="M20" s="66">
        <f>IF(L20,L20/$L$25,"")</f>
        <v>0.89230769230769236</v>
      </c>
      <c r="N20" s="69">
        <v>103984.93</v>
      </c>
      <c r="O20" s="70">
        <v>125821.77</v>
      </c>
      <c r="P20" s="67">
        <f>IF(O20,O20/$O$25,"")</f>
        <v>0.67328067420014803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11</v>
      </c>
      <c r="C25" s="17">
        <f t="shared" si="30"/>
        <v>1</v>
      </c>
      <c r="D25" s="18">
        <f t="shared" si="30"/>
        <v>149007.18</v>
      </c>
      <c r="E25" s="18">
        <f t="shared" si="30"/>
        <v>180298.68</v>
      </c>
      <c r="F25" s="19">
        <f t="shared" si="30"/>
        <v>1</v>
      </c>
      <c r="G25" s="16">
        <f t="shared" si="30"/>
        <v>58</v>
      </c>
      <c r="H25" s="17">
        <f t="shared" si="30"/>
        <v>1</v>
      </c>
      <c r="I25" s="18">
        <f t="shared" si="30"/>
        <v>176404.32</v>
      </c>
      <c r="J25" s="18">
        <f t="shared" si="30"/>
        <v>211059.32</v>
      </c>
      <c r="K25" s="19">
        <f t="shared" si="30"/>
        <v>1</v>
      </c>
      <c r="L25" s="16">
        <f t="shared" si="30"/>
        <v>65</v>
      </c>
      <c r="M25" s="17">
        <f t="shared" si="30"/>
        <v>1</v>
      </c>
      <c r="N25" s="18">
        <f t="shared" si="30"/>
        <v>154445.15</v>
      </c>
      <c r="O25" s="18">
        <f t="shared" si="30"/>
        <v>186878.63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9" t="s">
        <v>3</v>
      </c>
      <c r="K34" s="150"/>
      <c r="L34" s="57">
        <f>B25</f>
        <v>11</v>
      </c>
      <c r="M34" s="8">
        <f t="shared" ref="M34:M39" si="36">IF(L34,L34/$L$40,"")</f>
        <v>8.2089552238805971E-2</v>
      </c>
      <c r="N34" s="58">
        <f>D25</f>
        <v>149007.18</v>
      </c>
      <c r="O34" s="58">
        <f>E25</f>
        <v>180298.68</v>
      </c>
      <c r="P34" s="59">
        <f t="shared" ref="P34:P39" si="37">IF(O34,O34/$O$40,"")</f>
        <v>0.31180778014703081</v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58</v>
      </c>
      <c r="M35" s="8">
        <f t="shared" si="36"/>
        <v>0.43283582089552236</v>
      </c>
      <c r="N35" s="61">
        <f>I25</f>
        <v>176404.32</v>
      </c>
      <c r="O35" s="61">
        <f>J25</f>
        <v>211059.32</v>
      </c>
      <c r="P35" s="59">
        <f t="shared" si="37"/>
        <v>0.36500510180408324</v>
      </c>
    </row>
    <row r="36" spans="1:33" ht="30" customHeight="1" x14ac:dyDescent="0.25">
      <c r="A36" s="43" t="s">
        <v>19</v>
      </c>
      <c r="B36" s="12">
        <f t="shared" si="31"/>
        <v>8</v>
      </c>
      <c r="C36" s="8">
        <f t="shared" si="32"/>
        <v>5.9701492537313432E-2</v>
      </c>
      <c r="D36" s="13">
        <f t="shared" si="33"/>
        <v>82493.03</v>
      </c>
      <c r="E36" s="14">
        <f t="shared" si="34"/>
        <v>99816.56</v>
      </c>
      <c r="F36" s="21">
        <f t="shared" si="35"/>
        <v>0.17262233975042363</v>
      </c>
      <c r="G36" s="25"/>
      <c r="J36" s="145" t="s">
        <v>2</v>
      </c>
      <c r="K36" s="146"/>
      <c r="L36" s="60">
        <f>L25</f>
        <v>65</v>
      </c>
      <c r="M36" s="8">
        <f t="shared" si="36"/>
        <v>0.48507462686567165</v>
      </c>
      <c r="N36" s="61">
        <f>N25</f>
        <v>154445.15</v>
      </c>
      <c r="O36" s="61">
        <f>O25</f>
        <v>186878.63</v>
      </c>
      <c r="P36" s="59">
        <f t="shared" si="37"/>
        <v>0.323187118048886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1</v>
      </c>
      <c r="C40" s="8">
        <f t="shared" si="32"/>
        <v>7.462686567164179E-3</v>
      </c>
      <c r="D40" s="13">
        <f t="shared" si="33"/>
        <v>671.19</v>
      </c>
      <c r="E40" s="23">
        <f t="shared" si="34"/>
        <v>812.14</v>
      </c>
      <c r="F40" s="21">
        <f t="shared" si="35"/>
        <v>1.4045115059556155E-3</v>
      </c>
      <c r="G40" s="25"/>
      <c r="J40" s="147" t="s">
        <v>0</v>
      </c>
      <c r="K40" s="148"/>
      <c r="L40" s="83">
        <f>SUM(L34:L39)</f>
        <v>134</v>
      </c>
      <c r="M40" s="17">
        <f>SUM(M34:M39)</f>
        <v>1</v>
      </c>
      <c r="N40" s="84">
        <f>SUM(N34:N39)</f>
        <v>479856.65</v>
      </c>
      <c r="O40" s="85">
        <f>SUM(O34:O39)</f>
        <v>578236.63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125</v>
      </c>
      <c r="C41" s="8">
        <f t="shared" si="32"/>
        <v>0.93283582089552242</v>
      </c>
      <c r="D41" s="13">
        <f t="shared" si="33"/>
        <v>396692.43</v>
      </c>
      <c r="E41" s="23">
        <f t="shared" si="34"/>
        <v>477607.93000000005</v>
      </c>
      <c r="F41" s="21">
        <f t="shared" si="35"/>
        <v>0.82597314874362082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134</v>
      </c>
      <c r="C46" s="17">
        <f>SUM(C34:C45)</f>
        <v>1</v>
      </c>
      <c r="D46" s="18">
        <f>SUM(D34:D45)</f>
        <v>479856.65</v>
      </c>
      <c r="E46" s="18">
        <f>SUM(E34:E45)</f>
        <v>578236.63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ht="15" x14ac:dyDescent="0.25">
      <c r="B57" s="26"/>
      <c r="H57" s="26"/>
      <c r="N57" s="26"/>
    </row>
    <row r="58" spans="2:14" s="25" customFormat="1" ht="15" x14ac:dyDescent="0.25">
      <c r="B58" s="26"/>
      <c r="H58" s="26"/>
      <c r="N58" s="26"/>
    </row>
    <row r="59" spans="2:14" s="25" customFormat="1" ht="15" x14ac:dyDescent="0.25">
      <c r="B59" s="26"/>
      <c r="H59" s="26"/>
      <c r="N59" s="26"/>
    </row>
    <row r="60" spans="2:14" s="25" customFormat="1" ht="15" x14ac:dyDescent="0.25">
      <c r="B60" s="26"/>
      <c r="H60" s="26"/>
      <c r="N60" s="26"/>
    </row>
    <row r="61" spans="2:14" s="25" customFormat="1" ht="15" x14ac:dyDescent="0.25">
      <c r="B61" s="26"/>
      <c r="H61" s="26"/>
      <c r="N61" s="26"/>
    </row>
    <row r="62" spans="2:14" s="25" customFormat="1" ht="15" x14ac:dyDescent="0.25">
      <c r="B62" s="26"/>
      <c r="H62" s="26"/>
      <c r="N62" s="26"/>
    </row>
    <row r="63" spans="2:14" s="25" customFormat="1" ht="15" x14ac:dyDescent="0.25">
      <c r="B63" s="26"/>
      <c r="H63" s="26"/>
      <c r="N63" s="26"/>
    </row>
    <row r="64" spans="2:14" s="25" customFormat="1" ht="15" x14ac:dyDescent="0.25">
      <c r="B64" s="26"/>
      <c r="H64" s="26"/>
      <c r="N64" s="26"/>
    </row>
    <row r="65" spans="2:14" s="25" customFormat="1" ht="15" x14ac:dyDescent="0.25">
      <c r="B65" s="26"/>
      <c r="H65" s="26"/>
      <c r="N65" s="26"/>
    </row>
    <row r="66" spans="2:14" s="25" customFormat="1" ht="15" x14ac:dyDescent="0.25">
      <c r="B66" s="26"/>
      <c r="H66" s="26"/>
      <c r="N66" s="26"/>
    </row>
    <row r="67" spans="2:14" s="25" customFormat="1" ht="15" x14ac:dyDescent="0.25">
      <c r="B67" s="26"/>
      <c r="H67" s="26"/>
      <c r="N67" s="26"/>
    </row>
    <row r="68" spans="2:14" s="25" customFormat="1" ht="15" x14ac:dyDescent="0.25">
      <c r="B68" s="26"/>
      <c r="H68" s="26"/>
      <c r="N68" s="26"/>
    </row>
    <row r="69" spans="2:14" s="25" customFormat="1" ht="15" x14ac:dyDescent="0.25">
      <c r="B69" s="26"/>
      <c r="H69" s="26"/>
      <c r="N69" s="26"/>
    </row>
    <row r="70" spans="2:14" s="25" customFormat="1" ht="15" x14ac:dyDescent="0.25">
      <c r="B70" s="26"/>
      <c r="H70" s="26"/>
      <c r="N70" s="26"/>
    </row>
    <row r="71" spans="2:14" s="25" customFormat="1" ht="15" x14ac:dyDescent="0.25">
      <c r="B71" s="26"/>
      <c r="H71" s="26"/>
      <c r="N71" s="26"/>
    </row>
    <row r="72" spans="2:14" s="25" customFormat="1" ht="15" x14ac:dyDescent="0.25">
      <c r="B72" s="26"/>
      <c r="H72" s="26"/>
      <c r="N72" s="26"/>
    </row>
    <row r="73" spans="2:14" s="25" customFormat="1" ht="15" x14ac:dyDescent="0.25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2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BARCELONA CICLE DE L'AIGUA SA (BCASA)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2021'!B13+'CONTRACTACIO 2n TR 2021'!B13+'CONTRACTACIO 3r TR 2021'!B13+'CONTRACTACIO 4t TR 2021'!B13</f>
        <v>1</v>
      </c>
      <c r="C13" s="20">
        <f t="shared" ref="C13:C24" si="0">IF(B13,B13/$B$25,"")</f>
        <v>4.5454545454545456E-2</v>
      </c>
      <c r="D13" s="10">
        <f>'CONTRACTACIO 1r TR 2021'!D13+'CONTRACTACIO 2n TR 2021'!D13+'CONTRACTACIO 3r TR 2021'!D13+'CONTRACTACIO 4t TR 2021'!D13</f>
        <v>71816.399999999994</v>
      </c>
      <c r="E13" s="10">
        <f>'CONTRACTACIO 1r TR 2021'!E13+'CONTRACTACIO 2n TR 2021'!E13+'CONTRACTACIO 3r TR 2021'!E13+'CONTRACTACIO 4t TR 2021'!E13</f>
        <v>86897.84</v>
      </c>
      <c r="F13" s="21">
        <f t="shared" ref="F13:F24" si="1">IF(E13,E13/$E$25,"")</f>
        <v>0.26087574953732429</v>
      </c>
      <c r="G13" s="9">
        <f>'CONTRACTACIO 1r TR 2021'!G13+'CONTRACTACIO 2n TR 2021'!G13+'CONTRACTACIO 3r TR 2021'!G13+'CONTRACTACIO 4t TR 2021'!G13</f>
        <v>2</v>
      </c>
      <c r="H13" s="20">
        <f t="shared" ref="H13:H24" si="2">IF(G13,G13/$G$25,"")</f>
        <v>1.0101010101010102E-2</v>
      </c>
      <c r="I13" s="10">
        <f>'CONTRACTACIO 1r TR 2021'!I13+'CONTRACTACIO 2n TR 2021'!I13+'CONTRACTACIO 3r TR 2021'!I13+'CONTRACTACIO 4t TR 2021'!I13</f>
        <v>92840.93</v>
      </c>
      <c r="J13" s="10">
        <f>'CONTRACTACIO 1r TR 2021'!J13+'CONTRACTACIO 2n TR 2021'!J13+'CONTRACTACIO 3r TR 2021'!J13+'CONTRACTACIO 4t TR 2021'!J13</f>
        <v>112337.52</v>
      </c>
      <c r="K13" s="21">
        <f t="shared" ref="K13:K24" si="3">IF(J13,J13/$J$25,"")</f>
        <v>0.1108143436028754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4</v>
      </c>
      <c r="H14" s="20">
        <f t="shared" si="2"/>
        <v>2.0202020202020204E-2</v>
      </c>
      <c r="I14" s="13">
        <f>'CONTRACTACIO 1r TR 2021'!I14+'CONTRACTACIO 2n TR 2021'!I14+'CONTRACTACIO 3r TR 2021'!I14+'CONTRACTACIO 4t TR 2021'!I14</f>
        <v>174612.16</v>
      </c>
      <c r="J14" s="13">
        <f>'CONTRACTACIO 1r TR 2021'!J14+'CONTRACTACIO 2n TR 2021'!J14+'CONTRACTACIO 3r TR 2021'!J14+'CONTRACTACIO 4t TR 2021'!J14</f>
        <v>211280.72</v>
      </c>
      <c r="K14" s="21">
        <f t="shared" si="3"/>
        <v>0.20841597983240956</v>
      </c>
      <c r="L14" s="9">
        <f>'CONTRACTACIO 1r TR 2021'!L14+'CONTRACTACIO 2n TR 2021'!L14+'CONTRACTACIO 3r TR 2021'!L14+'CONTRACTACIO 4t TR 2021'!L14</f>
        <v>2</v>
      </c>
      <c r="M14" s="20">
        <f t="shared" si="4"/>
        <v>1.2987012987012988E-2</v>
      </c>
      <c r="N14" s="13">
        <f>'CONTRACTACIO 1r TR 2021'!N14+'CONTRACTACIO 2n TR 2021'!N14+'CONTRACTACIO 3r TR 2021'!N14+'CONTRACTACIO 4t TR 2021'!N14</f>
        <v>65994.429999999993</v>
      </c>
      <c r="O14" s="13">
        <f>'CONTRACTACIO 1r TR 2021'!O14+'CONTRACTACIO 2n TR 2021'!O14+'CONTRACTACIO 3r TR 2021'!O14+'CONTRACTACIO 4t TR 2021'!O14</f>
        <v>79853.259999999995</v>
      </c>
      <c r="P14" s="21">
        <f t="shared" si="5"/>
        <v>0.17422634117060223</v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11</v>
      </c>
      <c r="H15" s="20">
        <f t="shared" si="2"/>
        <v>5.5555555555555552E-2</v>
      </c>
      <c r="I15" s="13">
        <f>'CONTRACTACIO 1r TR 2021'!I15+'CONTRACTACIO 2n TR 2021'!I15+'CONTRACTACIO 3r TR 2021'!I15+'CONTRACTACIO 4t TR 2021'!I15</f>
        <v>85490.44</v>
      </c>
      <c r="J15" s="13">
        <f>'CONTRACTACIO 1r TR 2021'!J15+'CONTRACTACIO 2n TR 2021'!J15+'CONTRACTACIO 3r TR 2021'!J15+'CONTRACTACIO 4t TR 2021'!J15</f>
        <v>103422.73999999999</v>
      </c>
      <c r="K15" s="21">
        <f t="shared" si="3"/>
        <v>0.10202043846713764</v>
      </c>
      <c r="L15" s="9">
        <f>'CONTRACTACIO 1r TR 2021'!L15+'CONTRACTACIO 2n TR 2021'!L15+'CONTRACTACIO 3r TR 2021'!L15+'CONTRACTACIO 4t TR 2021'!L15</f>
        <v>10</v>
      </c>
      <c r="M15" s="20">
        <f t="shared" si="4"/>
        <v>6.4935064935064929E-2</v>
      </c>
      <c r="N15" s="13">
        <f>'CONTRACTACIO 1r TR 2021'!N15+'CONTRACTACIO 2n TR 2021'!N15+'CONTRACTACIO 3r TR 2021'!N15+'CONTRACTACIO 4t TR 2021'!N15</f>
        <v>63272.85</v>
      </c>
      <c r="O15" s="13">
        <f>'CONTRACTACIO 1r TR 2021'!O15+'CONTRACTACIO 2n TR 2021'!O15+'CONTRACTACIO 3r TR 2021'!O15+'CONTRACTACIO 4t TR 2021'!O15</f>
        <v>76560.14</v>
      </c>
      <c r="P15" s="21">
        <f t="shared" si="5"/>
        <v>0.16704130891724486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1</v>
      </c>
      <c r="M18" s="20">
        <f t="shared" si="4"/>
        <v>6.4935064935064939E-3</v>
      </c>
      <c r="N18" s="13">
        <f>'CONTRACTACIO 1r TR 2021'!N18+'CONTRACTACIO 2n TR 2021'!N18+'CONTRACTACIO 3r TR 2021'!N18+'CONTRACTACIO 4t TR 2021'!N18</f>
        <v>10603.76</v>
      </c>
      <c r="O18" s="13">
        <f>'CONTRACTACIO 1r TR 2021'!O18+'CONTRACTACIO 2n TR 2021'!O18+'CONTRACTACIO 3r TR 2021'!O18+'CONTRACTACIO 4t TR 2021'!O18</f>
        <v>12830.55</v>
      </c>
      <c r="P18" s="21">
        <f t="shared" si="5"/>
        <v>2.7994095440893339E-2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9</v>
      </c>
      <c r="H19" s="20">
        <f t="shared" si="2"/>
        <v>4.5454545454545456E-2</v>
      </c>
      <c r="I19" s="13">
        <f>'CONTRACTACIO 1r TR 2021'!I19+'CONTRACTACIO 2n TR 2021'!I19+'CONTRACTACIO 3r TR 2021'!I19+'CONTRACTACIO 4t TR 2021'!I19</f>
        <v>83931.8</v>
      </c>
      <c r="J19" s="13">
        <f>'CONTRACTACIO 1r TR 2021'!J19+'CONTRACTACIO 2n TR 2021'!J19+'CONTRACTACIO 3r TR 2021'!J19+'CONTRACTACIO 4t TR 2021'!J19</f>
        <v>96189.56</v>
      </c>
      <c r="K19" s="21">
        <f t="shared" si="3"/>
        <v>9.4885332637300507E-2</v>
      </c>
      <c r="L19" s="9">
        <f>'CONTRACTACIO 1r TR 2021'!L19+'CONTRACTACIO 2n TR 2021'!L19+'CONTRACTACIO 3r TR 2021'!L19+'CONTRACTACIO 4t TR 2021'!L19</f>
        <v>5</v>
      </c>
      <c r="M19" s="20">
        <f t="shared" si="4"/>
        <v>3.2467532467532464E-2</v>
      </c>
      <c r="N19" s="13">
        <f>'CONTRACTACIO 1r TR 2021'!N19+'CONTRACTACIO 2n TR 2021'!N19+'CONTRACTACIO 3r TR 2021'!N19+'CONTRACTACIO 4t TR 2021'!N19</f>
        <v>3906.11</v>
      </c>
      <c r="O19" s="13">
        <f>'CONTRACTACIO 1r TR 2021'!O19+'CONTRACTACIO 2n TR 2021'!O19+'CONTRACTACIO 3r TR 2021'!O19+'CONTRACTACIO 4t TR 2021'!O19</f>
        <v>4726.4000000000005</v>
      </c>
      <c r="P19" s="21">
        <f t="shared" si="5"/>
        <v>1.0312207402787746E-2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21</v>
      </c>
      <c r="C20" s="20">
        <f t="shared" si="0"/>
        <v>0.95454545454545459</v>
      </c>
      <c r="D20" s="13">
        <f>'CONTRACTACIO 1r TR 2021'!D20+'CONTRACTACIO 2n TR 2021'!D20+'CONTRACTACIO 3r TR 2021'!D20+'CONTRACTACIO 4t TR 2021'!D20</f>
        <v>203473.27</v>
      </c>
      <c r="E20" s="13">
        <f>'CONTRACTACIO 1r TR 2021'!E20+'CONTRACTACIO 2n TR 2021'!E20+'CONTRACTACIO 3r TR 2021'!E20+'CONTRACTACIO 4t TR 2021'!E20</f>
        <v>246202.65</v>
      </c>
      <c r="F20" s="21">
        <f t="shared" si="1"/>
        <v>0.73912425046267571</v>
      </c>
      <c r="G20" s="9">
        <f>'CONTRACTACIO 1r TR 2021'!G20+'CONTRACTACIO 2n TR 2021'!G20+'CONTRACTACIO 3r TR 2021'!G20+'CONTRACTACIO 4t TR 2021'!G20</f>
        <v>172</v>
      </c>
      <c r="H20" s="20">
        <f t="shared" si="2"/>
        <v>0.86868686868686873</v>
      </c>
      <c r="I20" s="13">
        <f>'CONTRACTACIO 1r TR 2021'!I20+'CONTRACTACIO 2n TR 2021'!I20+'CONTRACTACIO 3r TR 2021'!I20+'CONTRACTACIO 4t TR 2021'!I20</f>
        <v>411416.8</v>
      </c>
      <c r="J20" s="13">
        <f>'CONTRACTACIO 1r TR 2021'!J20+'CONTRACTACIO 2n TR 2021'!J20+'CONTRACTACIO 3r TR 2021'!J20+'CONTRACTACIO 4t TR 2021'!J20</f>
        <v>490514.76</v>
      </c>
      <c r="K20" s="21">
        <f t="shared" si="3"/>
        <v>0.48386390546027686</v>
      </c>
      <c r="L20" s="9">
        <f>'CONTRACTACIO 1r TR 2021'!L20+'CONTRACTACIO 2n TR 2021'!L20+'CONTRACTACIO 3r TR 2021'!L20+'CONTRACTACIO 4t TR 2021'!L20</f>
        <v>136</v>
      </c>
      <c r="M20" s="20">
        <f t="shared" si="4"/>
        <v>0.88311688311688308</v>
      </c>
      <c r="N20" s="13">
        <f>'CONTRACTACIO 1r TR 2021'!N20+'CONTRACTACIO 2n TR 2021'!N20+'CONTRACTACIO 3r TR 2021'!N20+'CONTRACTACIO 4t TR 2021'!N20</f>
        <v>235033.96</v>
      </c>
      <c r="O20" s="13">
        <f>'CONTRACTACIO 1r TR 2021'!O20+'CONTRACTACIO 2n TR 2021'!O20+'CONTRACTACIO 3r TR 2021'!O20+'CONTRACTACIO 4t TR 2021'!O20</f>
        <v>284360.23</v>
      </c>
      <c r="P20" s="21">
        <f t="shared" si="5"/>
        <v>0.62042604706847182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hidden="1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22</v>
      </c>
      <c r="C25" s="17">
        <f t="shared" si="12"/>
        <v>1</v>
      </c>
      <c r="D25" s="18">
        <f t="shared" si="12"/>
        <v>275289.67</v>
      </c>
      <c r="E25" s="18">
        <f t="shared" si="12"/>
        <v>333100.49</v>
      </c>
      <c r="F25" s="19">
        <f t="shared" si="12"/>
        <v>1</v>
      </c>
      <c r="G25" s="16">
        <f t="shared" si="12"/>
        <v>198</v>
      </c>
      <c r="H25" s="17">
        <f t="shared" si="12"/>
        <v>1</v>
      </c>
      <c r="I25" s="18">
        <f t="shared" si="12"/>
        <v>848292.12999999989</v>
      </c>
      <c r="J25" s="18">
        <f t="shared" si="12"/>
        <v>1013745.3</v>
      </c>
      <c r="K25" s="19">
        <f t="shared" si="12"/>
        <v>1</v>
      </c>
      <c r="L25" s="16">
        <f t="shared" si="12"/>
        <v>154</v>
      </c>
      <c r="M25" s="17">
        <f t="shared" si="12"/>
        <v>1</v>
      </c>
      <c r="N25" s="18">
        <f t="shared" si="12"/>
        <v>378811.11</v>
      </c>
      <c r="O25" s="18">
        <f t="shared" si="12"/>
        <v>458330.57999999996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hidden="1" customHeight="1" x14ac:dyDescent="0.25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5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25">
      <c r="A34" s="41" t="s">
        <v>25</v>
      </c>
      <c r="B34" s="9">
        <f t="shared" ref="B34:B43" si="13">B13+G13+L13+Q13+V13+AA13</f>
        <v>3</v>
      </c>
      <c r="C34" s="8">
        <f t="shared" ref="C34:C40" si="14">IF(B34,B34/$B$46,"")</f>
        <v>8.0213903743315516E-3</v>
      </c>
      <c r="D34" s="10">
        <f t="shared" ref="D34:D43" si="15">D13+I13+N13+S13+X13+AC13</f>
        <v>164657.32999999999</v>
      </c>
      <c r="E34" s="11">
        <f t="shared" ref="E34:E43" si="16">E13+J13+O13+T13+Y13+AD13</f>
        <v>199235.36</v>
      </c>
      <c r="F34" s="21">
        <f t="shared" ref="F34:F40" si="17">IF(E34,E34/$E$46,"")</f>
        <v>0.11036891647324187</v>
      </c>
      <c r="J34" s="149" t="s">
        <v>3</v>
      </c>
      <c r="K34" s="150"/>
      <c r="L34" s="57">
        <f>B25</f>
        <v>22</v>
      </c>
      <c r="M34" s="8">
        <f t="shared" ref="M34:M39" si="18">IF(L34,L34/$L$40,"")</f>
        <v>5.8823529411764705E-2</v>
      </c>
      <c r="N34" s="58">
        <f>D25</f>
        <v>275289.67</v>
      </c>
      <c r="O34" s="58">
        <f>E25</f>
        <v>333100.49</v>
      </c>
      <c r="P34" s="59">
        <f t="shared" ref="P34:P39" si="19">IF(O34,O34/$O$40,"")</f>
        <v>0.18452517744845062</v>
      </c>
    </row>
    <row r="35" spans="1:33" s="25" customFormat="1" ht="30" customHeight="1" x14ac:dyDescent="0.25">
      <c r="A35" s="43" t="s">
        <v>18</v>
      </c>
      <c r="B35" s="12">
        <f t="shared" si="13"/>
        <v>6</v>
      </c>
      <c r="C35" s="8">
        <f t="shared" si="14"/>
        <v>1.6042780748663103E-2</v>
      </c>
      <c r="D35" s="13">
        <f t="shared" si="15"/>
        <v>240606.59</v>
      </c>
      <c r="E35" s="14">
        <f t="shared" si="16"/>
        <v>291133.98</v>
      </c>
      <c r="F35" s="21">
        <f t="shared" si="17"/>
        <v>0.16127730499818141</v>
      </c>
      <c r="J35" s="145" t="s">
        <v>1</v>
      </c>
      <c r="K35" s="146"/>
      <c r="L35" s="60">
        <f>G25</f>
        <v>198</v>
      </c>
      <c r="M35" s="8">
        <f t="shared" si="18"/>
        <v>0.52941176470588236</v>
      </c>
      <c r="N35" s="61">
        <f>I25</f>
        <v>848292.12999999989</v>
      </c>
      <c r="O35" s="61">
        <f>J25</f>
        <v>1013745.3</v>
      </c>
      <c r="P35" s="59">
        <f t="shared" si="19"/>
        <v>0.56157687240277798</v>
      </c>
    </row>
    <row r="36" spans="1:33" s="25" customFormat="1" ht="30" customHeight="1" x14ac:dyDescent="0.25">
      <c r="A36" s="43" t="s">
        <v>19</v>
      </c>
      <c r="B36" s="12">
        <f t="shared" si="13"/>
        <v>21</v>
      </c>
      <c r="C36" s="8">
        <f t="shared" si="14"/>
        <v>5.6149732620320858E-2</v>
      </c>
      <c r="D36" s="13">
        <f t="shared" si="15"/>
        <v>148763.29</v>
      </c>
      <c r="E36" s="14">
        <f t="shared" si="16"/>
        <v>179982.88</v>
      </c>
      <c r="F36" s="21">
        <f t="shared" si="17"/>
        <v>9.9703764679791362E-2</v>
      </c>
      <c r="J36" s="145" t="s">
        <v>2</v>
      </c>
      <c r="K36" s="146"/>
      <c r="L36" s="60">
        <f>L25</f>
        <v>154</v>
      </c>
      <c r="M36" s="8">
        <f t="shared" si="18"/>
        <v>0.41176470588235292</v>
      </c>
      <c r="N36" s="61">
        <f>N25</f>
        <v>378811.11</v>
      </c>
      <c r="O36" s="61">
        <f>O25</f>
        <v>458330.57999999996</v>
      </c>
      <c r="P36" s="59">
        <f t="shared" si="19"/>
        <v>0.25389795014877131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1</v>
      </c>
      <c r="C39" s="8">
        <f t="shared" si="14"/>
        <v>2.6737967914438501E-3</v>
      </c>
      <c r="D39" s="13">
        <f t="shared" si="15"/>
        <v>10603.76</v>
      </c>
      <c r="E39" s="22">
        <f t="shared" si="16"/>
        <v>12830.55</v>
      </c>
      <c r="F39" s="21">
        <f t="shared" si="17"/>
        <v>7.107643448711883E-3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14</v>
      </c>
      <c r="C40" s="8">
        <f t="shared" si="14"/>
        <v>3.7433155080213901E-2</v>
      </c>
      <c r="D40" s="13">
        <f t="shared" si="15"/>
        <v>87837.91</v>
      </c>
      <c r="E40" s="23">
        <f t="shared" si="16"/>
        <v>100915.95999999999</v>
      </c>
      <c r="F40" s="21">
        <f t="shared" si="17"/>
        <v>5.5903656660429242E-2</v>
      </c>
      <c r="G40" s="25"/>
      <c r="H40" s="25"/>
      <c r="I40" s="25"/>
      <c r="J40" s="147" t="s">
        <v>0</v>
      </c>
      <c r="K40" s="148"/>
      <c r="L40" s="83">
        <f>SUM(L34:L39)</f>
        <v>374</v>
      </c>
      <c r="M40" s="17">
        <f>SUM(M34:M39)</f>
        <v>1</v>
      </c>
      <c r="N40" s="84">
        <f>SUM(N34:N39)</f>
        <v>1502392.9099999997</v>
      </c>
      <c r="O40" s="85">
        <f>SUM(O34:O39)</f>
        <v>1805176.37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329</v>
      </c>
      <c r="C41" s="8">
        <f>IF(B41,B41/$B$46,"")</f>
        <v>0.8796791443850267</v>
      </c>
      <c r="D41" s="13">
        <f t="shared" si="15"/>
        <v>849924.02999999991</v>
      </c>
      <c r="E41" s="23">
        <f t="shared" si="16"/>
        <v>1021077.64</v>
      </c>
      <c r="F41" s="21">
        <f>IF(E41,E41/$E$46,"")</f>
        <v>0.56563871373964414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374</v>
      </c>
      <c r="C46" s="17">
        <f>SUM(C34:C45)</f>
        <v>1</v>
      </c>
      <c r="D46" s="18">
        <f>SUM(D34:D45)</f>
        <v>1502392.91</v>
      </c>
      <c r="E46" s="18">
        <f>SUM(E34:E45)</f>
        <v>1805176.37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2022-01-24T10:31:48Z</dcterms:modified>
</cp:coreProperties>
</file>