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896" tabRatio="700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</workbook>
</file>

<file path=xl/calcChain.xml><?xml version="1.0" encoding="utf-8"?>
<calcChain xmlns="http://schemas.openxmlformats.org/spreadsheetml/2006/main">
  <c r="O14" i="6" l="1"/>
  <c r="O13" i="6"/>
  <c r="E14" i="6"/>
  <c r="E13" i="6"/>
  <c r="J14" i="6"/>
  <c r="J13" i="6"/>
  <c r="J19" i="6"/>
  <c r="O19" i="6"/>
  <c r="N20" i="6"/>
  <c r="I20" i="6"/>
  <c r="I20" i="5" l="1"/>
  <c r="J19" i="5"/>
  <c r="N20" i="5"/>
  <c r="O19" i="5"/>
  <c r="O14" i="5"/>
  <c r="O13" i="5"/>
  <c r="J14" i="5"/>
  <c r="J13" i="5"/>
  <c r="E14" i="5"/>
  <c r="E13" i="5"/>
  <c r="N18" i="4" l="1"/>
  <c r="N13" i="4"/>
  <c r="I13" i="4"/>
  <c r="I24" i="4"/>
  <c r="I14" i="4"/>
  <c r="D24" i="4"/>
  <c r="D14" i="4"/>
  <c r="N20" i="4" l="1"/>
  <c r="I20" i="4"/>
  <c r="N20" i="1" l="1"/>
  <c r="I20" i="1"/>
  <c r="J19" i="1" l="1"/>
  <c r="O18" i="1" l="1"/>
  <c r="O14" i="1"/>
  <c r="J24" i="1"/>
  <c r="J18" i="1"/>
  <c r="E24" i="1"/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 s="1"/>
  <c r="E44" i="5"/>
  <c r="F44" i="5" s="1"/>
  <c r="D44" i="5"/>
  <c r="B44" i="5"/>
  <c r="C44" i="5"/>
  <c r="E44" i="4"/>
  <c r="F44" i="4"/>
  <c r="D44" i="4"/>
  <c r="B44" i="4"/>
  <c r="C44" i="4" s="1"/>
  <c r="E44" i="1"/>
  <c r="F44" i="1" s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/>
  <c r="X23" i="7"/>
  <c r="V23" i="7"/>
  <c r="W23" i="7" s="1"/>
  <c r="T23" i="7"/>
  <c r="U23" i="7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 s="1"/>
  <c r="E23" i="7"/>
  <c r="D23" i="7"/>
  <c r="B23" i="7"/>
  <c r="B8" i="7"/>
  <c r="B8" i="6"/>
  <c r="B8" i="5"/>
  <c r="B8" i="4"/>
  <c r="AD22" i="7"/>
  <c r="AE22" i="7" s="1"/>
  <c r="AC22" i="7"/>
  <c r="AA22" i="7"/>
  <c r="AB22" i="7" s="1"/>
  <c r="Y22" i="7"/>
  <c r="Z22" i="7"/>
  <c r="X22" i="7"/>
  <c r="V22" i="7"/>
  <c r="W22" i="7" s="1"/>
  <c r="T22" i="7"/>
  <c r="U22" i="7" s="1"/>
  <c r="S22" i="7"/>
  <c r="Q22" i="7"/>
  <c r="R22" i="7" s="1"/>
  <c r="O22" i="7"/>
  <c r="P22" i="7"/>
  <c r="N22" i="7"/>
  <c r="L22" i="7"/>
  <c r="M22" i="7" s="1"/>
  <c r="J22" i="7"/>
  <c r="I22" i="7"/>
  <c r="G22" i="7"/>
  <c r="E22" i="7"/>
  <c r="F22" i="7" s="1"/>
  <c r="D22" i="7"/>
  <c r="B22" i="7"/>
  <c r="E43" i="6"/>
  <c r="F43" i="6" s="1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F43" i="1" s="1"/>
  <c r="D43" i="1"/>
  <c r="B43" i="1"/>
  <c r="C43" i="1"/>
  <c r="AE22" i="1"/>
  <c r="AB22" i="1"/>
  <c r="Z22" i="1"/>
  <c r="W22" i="1"/>
  <c r="U22" i="1"/>
  <c r="R22" i="1"/>
  <c r="P22" i="1"/>
  <c r="M22" i="1"/>
  <c r="C13" i="4"/>
  <c r="B25" i="1"/>
  <c r="C24" i="1" s="1"/>
  <c r="B16" i="7"/>
  <c r="C16" i="7"/>
  <c r="D16" i="7"/>
  <c r="J24" i="7"/>
  <c r="E24" i="7"/>
  <c r="O24" i="7"/>
  <c r="P24" i="7" s="1"/>
  <c r="T24" i="7"/>
  <c r="U24" i="7" s="1"/>
  <c r="Y24" i="7"/>
  <c r="Z24" i="7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AE20" i="7" s="1"/>
  <c r="T20" i="7"/>
  <c r="U20" i="7" s="1"/>
  <c r="Y20" i="7"/>
  <c r="Z20" i="7" s="1"/>
  <c r="E21" i="7"/>
  <c r="J21" i="7"/>
  <c r="O21" i="7"/>
  <c r="P21" i="7" s="1"/>
  <c r="AD21" i="7"/>
  <c r="AE21" i="7" s="1"/>
  <c r="T21" i="7"/>
  <c r="U21" i="7" s="1"/>
  <c r="Y21" i="7"/>
  <c r="J14" i="7"/>
  <c r="O14" i="7"/>
  <c r="E14" i="7"/>
  <c r="T14" i="7"/>
  <c r="U14" i="7"/>
  <c r="Y14" i="7"/>
  <c r="Z14" i="7" s="1"/>
  <c r="AD14" i="7"/>
  <c r="AE14" i="7" s="1"/>
  <c r="J15" i="7"/>
  <c r="K15" i="7" s="1"/>
  <c r="O15" i="7"/>
  <c r="E15" i="7"/>
  <c r="F15" i="7" s="1"/>
  <c r="T15" i="7"/>
  <c r="U15" i="7"/>
  <c r="Y15" i="7"/>
  <c r="Z15" i="7" s="1"/>
  <c r="AD15" i="7"/>
  <c r="AE15" i="7" s="1"/>
  <c r="J16" i="7"/>
  <c r="O16" i="7"/>
  <c r="E16" i="7"/>
  <c r="F16" i="7" s="1"/>
  <c r="T16" i="7"/>
  <c r="U16" i="7" s="1"/>
  <c r="Y16" i="7"/>
  <c r="Z16" i="7" s="1"/>
  <c r="AD16" i="7"/>
  <c r="AE16" i="7" s="1"/>
  <c r="J17" i="7"/>
  <c r="K17" i="7" s="1"/>
  <c r="O17" i="7"/>
  <c r="E38" i="7" s="1"/>
  <c r="F38" i="7" s="1"/>
  <c r="E17" i="7"/>
  <c r="F17" i="7"/>
  <c r="T17" i="7"/>
  <c r="U17" i="7"/>
  <c r="Y17" i="7"/>
  <c r="Z17" i="7" s="1"/>
  <c r="AD17" i="7"/>
  <c r="J18" i="7"/>
  <c r="O18" i="7"/>
  <c r="AD18" i="7"/>
  <c r="AE18" i="7" s="1"/>
  <c r="E18" i="7"/>
  <c r="T18" i="7"/>
  <c r="Y18" i="7"/>
  <c r="Z18" i="7"/>
  <c r="J19" i="7"/>
  <c r="O19" i="7"/>
  <c r="AD19" i="7"/>
  <c r="AE19" i="7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X25" i="7" s="1"/>
  <c r="N39" i="7" s="1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H16" i="7" s="1"/>
  <c r="L16" i="7"/>
  <c r="Q16" i="7"/>
  <c r="R16" i="7" s="1"/>
  <c r="V16" i="7"/>
  <c r="W16" i="7" s="1"/>
  <c r="AA16" i="7"/>
  <c r="AB16" i="7"/>
  <c r="B13" i="7"/>
  <c r="G13" i="7"/>
  <c r="L13" i="7"/>
  <c r="Q13" i="7"/>
  <c r="R13" i="7" s="1"/>
  <c r="V13" i="7"/>
  <c r="W13" i="7" s="1"/>
  <c r="AA13" i="7"/>
  <c r="AB13" i="7"/>
  <c r="B20" i="7"/>
  <c r="G20" i="7"/>
  <c r="L20" i="7"/>
  <c r="AA20" i="7"/>
  <c r="AB20" i="7" s="1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/>
  <c r="AA14" i="7"/>
  <c r="AB14" i="7" s="1"/>
  <c r="G15" i="7"/>
  <c r="L15" i="7"/>
  <c r="M15" i="7" s="1"/>
  <c r="B15" i="7"/>
  <c r="C15" i="7" s="1"/>
  <c r="Q15" i="7"/>
  <c r="R15" i="7" s="1"/>
  <c r="V15" i="7"/>
  <c r="W15" i="7"/>
  <c r="AA15" i="7"/>
  <c r="AB15" i="7" s="1"/>
  <c r="G17" i="7"/>
  <c r="H17" i="7"/>
  <c r="L17" i="7"/>
  <c r="M17" i="7" s="1"/>
  <c r="B17" i="7"/>
  <c r="C17" i="7" s="1"/>
  <c r="Q17" i="7"/>
  <c r="R17" i="7" s="1"/>
  <c r="V17" i="7"/>
  <c r="W17" i="7" s="1"/>
  <c r="AA17" i="7"/>
  <c r="G18" i="7"/>
  <c r="L18" i="7"/>
  <c r="AA18" i="7"/>
  <c r="B18" i="7"/>
  <c r="Q18" i="7"/>
  <c r="R18" i="7"/>
  <c r="V18" i="7"/>
  <c r="W18" i="7" s="1"/>
  <c r="G19" i="7"/>
  <c r="L19" i="7"/>
  <c r="AA19" i="7"/>
  <c r="AB19" i="7" s="1"/>
  <c r="B19" i="7"/>
  <c r="C19" i="7" s="1"/>
  <c r="Q19" i="7"/>
  <c r="R19" i="7" s="1"/>
  <c r="V19" i="7"/>
  <c r="W19" i="7" s="1"/>
  <c r="U18" i="7"/>
  <c r="J25" i="6"/>
  <c r="O35" i="6" s="1"/>
  <c r="E25" i="6"/>
  <c r="O34" i="6" s="1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/>
  <c r="G25" i="6"/>
  <c r="L35" i="6" s="1"/>
  <c r="H15" i="6"/>
  <c r="B25" i="6"/>
  <c r="L34" i="6" s="1"/>
  <c r="L25" i="6"/>
  <c r="L36" i="6" s="1"/>
  <c r="V25" i="6"/>
  <c r="L38" i="6" s="1"/>
  <c r="M38" i="6" s="1"/>
  <c r="Q25" i="6"/>
  <c r="L37" i="6" s="1"/>
  <c r="AA25" i="6"/>
  <c r="L39" i="6" s="1"/>
  <c r="M39" i="6" s="1"/>
  <c r="E45" i="6"/>
  <c r="E34" i="6"/>
  <c r="E35" i="6"/>
  <c r="E36" i="6"/>
  <c r="F36" i="6" s="1"/>
  <c r="E37" i="6"/>
  <c r="F37" i="6" s="1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C42" i="6" s="1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5" i="6"/>
  <c r="M16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 s="1"/>
  <c r="P37" i="5" s="1"/>
  <c r="Y25" i="5"/>
  <c r="O38" i="5" s="1"/>
  <c r="P38" i="5" s="1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35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F36" i="5" s="1"/>
  <c r="E41" i="5"/>
  <c r="E42" i="5"/>
  <c r="E39" i="5"/>
  <c r="F39" i="5" s="1"/>
  <c r="E40" i="5"/>
  <c r="E45" i="5"/>
  <c r="F45" i="5" s="1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C36" i="5" s="1"/>
  <c r="B41" i="5"/>
  <c r="B42" i="5"/>
  <c r="C42" i="5" s="1"/>
  <c r="B45" i="5"/>
  <c r="C45" i="5" s="1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21" i="5"/>
  <c r="K16" i="5"/>
  <c r="K17" i="5"/>
  <c r="H16" i="5"/>
  <c r="H17" i="5"/>
  <c r="H21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F36" i="4" s="1"/>
  <c r="E37" i="4"/>
  <c r="E38" i="4"/>
  <c r="F38" i="4" s="1"/>
  <c r="E39" i="4"/>
  <c r="E40" i="4"/>
  <c r="E41" i="4"/>
  <c r="E42" i="4"/>
  <c r="F42" i="4" s="1"/>
  <c r="D45" i="4"/>
  <c r="B45" i="4"/>
  <c r="B42" i="4"/>
  <c r="C42" i="4" s="1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O38" i="4" s="1"/>
  <c r="P38" i="4" s="1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M20" i="4" s="1"/>
  <c r="M19" i="4"/>
  <c r="M15" i="4"/>
  <c r="M16" i="4"/>
  <c r="M17" i="4"/>
  <c r="M21" i="4"/>
  <c r="M24" i="4"/>
  <c r="J25" i="4"/>
  <c r="K20" i="4" s="1"/>
  <c r="K16" i="4"/>
  <c r="K17" i="4"/>
  <c r="I25" i="4"/>
  <c r="N35" i="4" s="1"/>
  <c r="G25" i="4"/>
  <c r="L35" i="4" s="1"/>
  <c r="H16" i="4"/>
  <c r="H17" i="4"/>
  <c r="H21" i="4"/>
  <c r="E25" i="4"/>
  <c r="F24" i="4" s="1"/>
  <c r="F18" i="4"/>
  <c r="F13" i="4"/>
  <c r="F16" i="4"/>
  <c r="F17" i="4"/>
  <c r="F19" i="4"/>
  <c r="F21" i="4"/>
  <c r="D25" i="4"/>
  <c r="N34" i="4" s="1"/>
  <c r="B25" i="4"/>
  <c r="L34" i="4" s="1"/>
  <c r="C16" i="4"/>
  <c r="C17" i="4"/>
  <c r="C19" i="4"/>
  <c r="C21" i="4"/>
  <c r="C24" i="4"/>
  <c r="O37" i="4"/>
  <c r="P37" i="4" s="1"/>
  <c r="L39" i="4"/>
  <c r="M39" i="4" s="1"/>
  <c r="D34" i="4"/>
  <c r="D35" i="4"/>
  <c r="D36" i="4"/>
  <c r="D37" i="4"/>
  <c r="D38" i="4"/>
  <c r="D39" i="4"/>
  <c r="D40" i="4"/>
  <c r="D41" i="4"/>
  <c r="D42" i="4"/>
  <c r="J25" i="1"/>
  <c r="K18" i="1" s="1"/>
  <c r="K22" i="1"/>
  <c r="O25" i="1"/>
  <c r="O36" i="1" s="1"/>
  <c r="E25" i="1"/>
  <c r="Y25" i="1"/>
  <c r="O38" i="1" s="1"/>
  <c r="P38" i="1" s="1"/>
  <c r="I25" i="1"/>
  <c r="N35" i="1" s="1"/>
  <c r="N25" i="1"/>
  <c r="N36" i="1"/>
  <c r="D25" i="1"/>
  <c r="N34" i="1" s="1"/>
  <c r="X25" i="1"/>
  <c r="N38" i="1" s="1"/>
  <c r="G25" i="1"/>
  <c r="L35" i="1" s="1"/>
  <c r="H22" i="1"/>
  <c r="L25" i="1"/>
  <c r="L36" i="1" s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20" i="1"/>
  <c r="K17" i="1"/>
  <c r="K16" i="1"/>
  <c r="K15" i="1"/>
  <c r="K14" i="1"/>
  <c r="H21" i="1"/>
  <c r="H17" i="1"/>
  <c r="H15" i="1"/>
  <c r="C21" i="1"/>
  <c r="C20" i="1"/>
  <c r="C19" i="1"/>
  <c r="C18" i="1"/>
  <c r="C17" i="1"/>
  <c r="C16" i="1"/>
  <c r="C15" i="1"/>
  <c r="C14" i="1"/>
  <c r="E45" i="1"/>
  <c r="E42" i="1"/>
  <c r="E34" i="1"/>
  <c r="F34" i="1" s="1"/>
  <c r="E41" i="1"/>
  <c r="E35" i="1"/>
  <c r="E36" i="1"/>
  <c r="E37" i="1"/>
  <c r="F37" i="1" s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C34" i="1" s="1"/>
  <c r="B41" i="1"/>
  <c r="B35" i="1"/>
  <c r="B36" i="1"/>
  <c r="B37" i="1"/>
  <c r="C37" i="1" s="1"/>
  <c r="B38" i="1"/>
  <c r="C38" i="1" s="1"/>
  <c r="B39" i="1"/>
  <c r="B40" i="1"/>
  <c r="AE13" i="1"/>
  <c r="AD25" i="1"/>
  <c r="O39" i="1" s="1"/>
  <c r="P39" i="1" s="1"/>
  <c r="AE16" i="1"/>
  <c r="AC25" i="1"/>
  <c r="N39" i="1" s="1"/>
  <c r="AB13" i="1"/>
  <c r="AB25" i="1" s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L37" i="4"/>
  <c r="M37" i="4" s="1"/>
  <c r="F22" i="1"/>
  <c r="F23" i="1"/>
  <c r="F24" i="1"/>
  <c r="C22" i="1"/>
  <c r="C23" i="1"/>
  <c r="F22" i="6"/>
  <c r="C22" i="6"/>
  <c r="M18" i="6"/>
  <c r="P19" i="6"/>
  <c r="P14" i="6"/>
  <c r="Z21" i="6"/>
  <c r="H22" i="6"/>
  <c r="K22" i="6"/>
  <c r="H22" i="5"/>
  <c r="K22" i="5"/>
  <c r="M14" i="4"/>
  <c r="P21" i="4"/>
  <c r="H22" i="4"/>
  <c r="K13" i="4"/>
  <c r="K22" i="4"/>
  <c r="Z21" i="4"/>
  <c r="L34" i="1"/>
  <c r="F20" i="1"/>
  <c r="O34" i="1"/>
  <c r="F13" i="1"/>
  <c r="C13" i="1"/>
  <c r="K21" i="1"/>
  <c r="H16" i="1"/>
  <c r="H13" i="1"/>
  <c r="H14" i="1"/>
  <c r="C42" i="1"/>
  <c r="Z18" i="6"/>
  <c r="C20" i="6"/>
  <c r="F14" i="6"/>
  <c r="K15" i="6"/>
  <c r="R16" i="6"/>
  <c r="U16" i="6"/>
  <c r="U13" i="6"/>
  <c r="H18" i="6"/>
  <c r="H13" i="6"/>
  <c r="H24" i="6"/>
  <c r="H14" i="6"/>
  <c r="K19" i="6"/>
  <c r="K18" i="6"/>
  <c r="K21" i="6"/>
  <c r="K13" i="6"/>
  <c r="F13" i="6"/>
  <c r="W19" i="6"/>
  <c r="W18" i="6"/>
  <c r="K24" i="6"/>
  <c r="H14" i="5"/>
  <c r="H24" i="5"/>
  <c r="H18" i="5"/>
  <c r="K15" i="5"/>
  <c r="K18" i="5"/>
  <c r="K21" i="5"/>
  <c r="P15" i="5"/>
  <c r="P18" i="5"/>
  <c r="P13" i="5"/>
  <c r="P19" i="5"/>
  <c r="P14" i="5"/>
  <c r="H15" i="5"/>
  <c r="W18" i="5"/>
  <c r="R16" i="5"/>
  <c r="H20" i="5"/>
  <c r="C14" i="5"/>
  <c r="F23" i="7"/>
  <c r="F43" i="5"/>
  <c r="AE21" i="5"/>
  <c r="AE20" i="5"/>
  <c r="C20" i="5"/>
  <c r="F21" i="5"/>
  <c r="F20" i="5"/>
  <c r="P21" i="5"/>
  <c r="C43" i="6"/>
  <c r="P15" i="4"/>
  <c r="H15" i="4"/>
  <c r="H18" i="4"/>
  <c r="K15" i="4"/>
  <c r="K18" i="4"/>
  <c r="C15" i="4"/>
  <c r="F15" i="4"/>
  <c r="P14" i="4"/>
  <c r="P13" i="4"/>
  <c r="K24" i="4"/>
  <c r="C14" i="4"/>
  <c r="F20" i="4"/>
  <c r="K21" i="4"/>
  <c r="W17" i="4"/>
  <c r="Z17" i="4"/>
  <c r="C18" i="4"/>
  <c r="C20" i="4"/>
  <c r="M13" i="4"/>
  <c r="W20" i="4"/>
  <c r="L36" i="4"/>
  <c r="K22" i="7"/>
  <c r="C36" i="1"/>
  <c r="P16" i="7"/>
  <c r="F37" i="4"/>
  <c r="M16" i="7"/>
  <c r="C22" i="7"/>
  <c r="C44" i="1"/>
  <c r="F36" i="1"/>
  <c r="C36" i="6"/>
  <c r="C39" i="5"/>
  <c r="C43" i="5"/>
  <c r="C43" i="4"/>
  <c r="C37" i="6"/>
  <c r="F42" i="6"/>
  <c r="U13" i="7"/>
  <c r="F45" i="6"/>
  <c r="F39" i="6"/>
  <c r="AB18" i="7"/>
  <c r="C37" i="5"/>
  <c r="F37" i="5"/>
  <c r="F18" i="7"/>
  <c r="F20" i="7"/>
  <c r="F42" i="5"/>
  <c r="W20" i="7"/>
  <c r="Z21" i="7"/>
  <c r="AE17" i="7"/>
  <c r="C38" i="4"/>
  <c r="K16" i="7"/>
  <c r="AB17" i="7"/>
  <c r="C20" i="7"/>
  <c r="C18" i="7"/>
  <c r="K21" i="7"/>
  <c r="P15" i="7"/>
  <c r="H15" i="7"/>
  <c r="M14" i="6" l="1"/>
  <c r="M13" i="6"/>
  <c r="M25" i="6" s="1"/>
  <c r="M20" i="6"/>
  <c r="M19" i="6"/>
  <c r="C14" i="6"/>
  <c r="C13" i="6"/>
  <c r="K14" i="6"/>
  <c r="K25" i="6" s="1"/>
  <c r="K20" i="6"/>
  <c r="H19" i="6"/>
  <c r="H25" i="6" s="1"/>
  <c r="B46" i="6"/>
  <c r="C41" i="6" s="1"/>
  <c r="P20" i="6"/>
  <c r="P25" i="6" s="1"/>
  <c r="H20" i="6"/>
  <c r="K20" i="5"/>
  <c r="U25" i="6"/>
  <c r="Z25" i="5"/>
  <c r="B43" i="7"/>
  <c r="C43" i="7" s="1"/>
  <c r="P17" i="7"/>
  <c r="E37" i="7"/>
  <c r="F37" i="7" s="1"/>
  <c r="K19" i="5"/>
  <c r="K13" i="5"/>
  <c r="K25" i="5" s="1"/>
  <c r="P25" i="5"/>
  <c r="K14" i="5"/>
  <c r="R25" i="1"/>
  <c r="AB25" i="5"/>
  <c r="E45" i="7"/>
  <c r="C13" i="5"/>
  <c r="M20" i="1"/>
  <c r="Q25" i="7"/>
  <c r="L37" i="7" s="1"/>
  <c r="S25" i="7"/>
  <c r="N37" i="7" s="1"/>
  <c r="D37" i="7"/>
  <c r="E42" i="7"/>
  <c r="F42" i="7" s="1"/>
  <c r="H19" i="5"/>
  <c r="M20" i="5"/>
  <c r="M13" i="5"/>
  <c r="M19" i="5"/>
  <c r="H13" i="5"/>
  <c r="H25" i="5" s="1"/>
  <c r="F14" i="5"/>
  <c r="F13" i="5"/>
  <c r="F25" i="5" s="1"/>
  <c r="P18" i="4"/>
  <c r="M18" i="4"/>
  <c r="M25" i="4" s="1"/>
  <c r="P20" i="4"/>
  <c r="B34" i="7"/>
  <c r="H24" i="4"/>
  <c r="H13" i="4"/>
  <c r="K19" i="4"/>
  <c r="K14" i="4"/>
  <c r="E35" i="7"/>
  <c r="H14" i="4"/>
  <c r="H19" i="4"/>
  <c r="O34" i="4"/>
  <c r="F14" i="4"/>
  <c r="F25" i="4" s="1"/>
  <c r="O35" i="4"/>
  <c r="H20" i="4"/>
  <c r="B41" i="7"/>
  <c r="U25" i="1"/>
  <c r="AE25" i="4"/>
  <c r="D46" i="6"/>
  <c r="F21" i="7"/>
  <c r="E40" i="7"/>
  <c r="B37" i="7"/>
  <c r="C37" i="7" s="1"/>
  <c r="E46" i="5"/>
  <c r="U25" i="4"/>
  <c r="W25" i="4"/>
  <c r="Z25" i="4"/>
  <c r="B40" i="7"/>
  <c r="E25" i="7"/>
  <c r="Y25" i="7"/>
  <c r="O39" i="7" s="1"/>
  <c r="P39" i="7" s="1"/>
  <c r="T25" i="7"/>
  <c r="O37" i="7" s="1"/>
  <c r="P37" i="7" s="1"/>
  <c r="O35" i="1"/>
  <c r="O40" i="1" s="1"/>
  <c r="P34" i="1" s="1"/>
  <c r="H19" i="1"/>
  <c r="D46" i="4"/>
  <c r="B46" i="5"/>
  <c r="D46" i="5"/>
  <c r="D40" i="7"/>
  <c r="AC25" i="7"/>
  <c r="N38" i="7" s="1"/>
  <c r="D38" i="7"/>
  <c r="D25" i="7"/>
  <c r="N34" i="7" s="1"/>
  <c r="D42" i="7"/>
  <c r="J25" i="7"/>
  <c r="O35" i="7" s="1"/>
  <c r="C25" i="1"/>
  <c r="D43" i="7"/>
  <c r="W25" i="6"/>
  <c r="AE25" i="6"/>
  <c r="R25" i="4"/>
  <c r="B39" i="7"/>
  <c r="E34" i="7"/>
  <c r="D44" i="7"/>
  <c r="B46" i="4"/>
  <c r="C34" i="4" s="1"/>
  <c r="C25" i="5"/>
  <c r="U25" i="5"/>
  <c r="W25" i="5"/>
  <c r="AE25" i="5"/>
  <c r="E46" i="6"/>
  <c r="F35" i="6" s="1"/>
  <c r="D45" i="7"/>
  <c r="C25" i="4"/>
  <c r="D41" i="7"/>
  <c r="E41" i="7"/>
  <c r="K19" i="1"/>
  <c r="K25" i="1" s="1"/>
  <c r="K19" i="7"/>
  <c r="H20" i="1"/>
  <c r="H24" i="1"/>
  <c r="F25" i="1"/>
  <c r="N25" i="7"/>
  <c r="N36" i="7" s="1"/>
  <c r="I25" i="7"/>
  <c r="N35" i="7" s="1"/>
  <c r="B46" i="1"/>
  <c r="C41" i="1" s="1"/>
  <c r="H18" i="1"/>
  <c r="D46" i="1"/>
  <c r="B25" i="7"/>
  <c r="AE25" i="7"/>
  <c r="C36" i="4"/>
  <c r="H22" i="7"/>
  <c r="B38" i="7"/>
  <c r="C38" i="7" s="1"/>
  <c r="E36" i="7"/>
  <c r="F36" i="7" s="1"/>
  <c r="AA25" i="7"/>
  <c r="L38" i="7" s="1"/>
  <c r="M38" i="7" s="1"/>
  <c r="E39" i="7"/>
  <c r="L25" i="7"/>
  <c r="D34" i="7"/>
  <c r="B35" i="7"/>
  <c r="O25" i="7"/>
  <c r="AD25" i="7"/>
  <c r="O38" i="7" s="1"/>
  <c r="P38" i="7" s="1"/>
  <c r="B36" i="7"/>
  <c r="C36" i="7" s="1"/>
  <c r="C25" i="6"/>
  <c r="M25" i="5"/>
  <c r="M25" i="1"/>
  <c r="W25" i="1"/>
  <c r="E43" i="7"/>
  <c r="F43" i="7" s="1"/>
  <c r="B44" i="7"/>
  <c r="C44" i="7" s="1"/>
  <c r="C23" i="7"/>
  <c r="G25" i="7"/>
  <c r="H19" i="7" s="1"/>
  <c r="D36" i="7"/>
  <c r="B42" i="7"/>
  <c r="C42" i="7" s="1"/>
  <c r="E46" i="4"/>
  <c r="F34" i="4" s="1"/>
  <c r="D39" i="7"/>
  <c r="D35" i="7"/>
  <c r="R25" i="6"/>
  <c r="P25" i="1"/>
  <c r="Z25" i="1"/>
  <c r="AB25" i="4"/>
  <c r="Z25" i="6"/>
  <c r="AB25" i="6"/>
  <c r="B45" i="7"/>
  <c r="V25" i="7"/>
  <c r="L39" i="7" s="1"/>
  <c r="M39" i="7" s="1"/>
  <c r="R25" i="5"/>
  <c r="F25" i="6"/>
  <c r="AE25" i="1"/>
  <c r="E46" i="1"/>
  <c r="E44" i="7"/>
  <c r="F44" i="7" s="1"/>
  <c r="Z25" i="7"/>
  <c r="O40" i="6"/>
  <c r="P35" i="6" s="1"/>
  <c r="P37" i="6"/>
  <c r="N40" i="6"/>
  <c r="L40" i="6"/>
  <c r="M35" i="6" s="1"/>
  <c r="M37" i="6"/>
  <c r="W25" i="7"/>
  <c r="O40" i="5"/>
  <c r="P34" i="5" s="1"/>
  <c r="N40" i="5"/>
  <c r="L40" i="5"/>
  <c r="M34" i="5" s="1"/>
  <c r="AB25" i="7"/>
  <c r="L40" i="4"/>
  <c r="M34" i="4" s="1"/>
  <c r="M38" i="4"/>
  <c r="N40" i="4"/>
  <c r="U25" i="7"/>
  <c r="N40" i="1"/>
  <c r="M37" i="7"/>
  <c r="R25" i="7"/>
  <c r="L40" i="1"/>
  <c r="M34" i="1" s="1"/>
  <c r="F42" i="1"/>
  <c r="P34" i="6" l="1"/>
  <c r="M34" i="6"/>
  <c r="F41" i="6"/>
  <c r="F34" i="6"/>
  <c r="C39" i="6"/>
  <c r="C35" i="6"/>
  <c r="C34" i="6"/>
  <c r="F40" i="6"/>
  <c r="C40" i="6"/>
  <c r="P36" i="6"/>
  <c r="P40" i="6" s="1"/>
  <c r="M36" i="6"/>
  <c r="M40" i="6" s="1"/>
  <c r="H25" i="4"/>
  <c r="P25" i="4"/>
  <c r="C40" i="5"/>
  <c r="C41" i="5"/>
  <c r="M13" i="7"/>
  <c r="M19" i="7"/>
  <c r="M36" i="5"/>
  <c r="F34" i="5"/>
  <c r="F41" i="5"/>
  <c r="P36" i="5"/>
  <c r="P13" i="7"/>
  <c r="P19" i="7"/>
  <c r="F40" i="5"/>
  <c r="M35" i="5"/>
  <c r="P35" i="5"/>
  <c r="K13" i="7"/>
  <c r="C34" i="5"/>
  <c r="C35" i="5"/>
  <c r="C14" i="7"/>
  <c r="C13" i="7"/>
  <c r="F35" i="5"/>
  <c r="O34" i="7"/>
  <c r="F13" i="7"/>
  <c r="F39" i="4"/>
  <c r="C39" i="4"/>
  <c r="K25" i="4"/>
  <c r="H13" i="7"/>
  <c r="K14" i="7"/>
  <c r="H14" i="7"/>
  <c r="F41" i="4"/>
  <c r="F45" i="4"/>
  <c r="O40" i="4"/>
  <c r="P34" i="4" s="1"/>
  <c r="F14" i="7"/>
  <c r="F35" i="4"/>
  <c r="C35" i="4"/>
  <c r="C45" i="4"/>
  <c r="F24" i="7"/>
  <c r="K18" i="7"/>
  <c r="F40" i="4"/>
  <c r="C41" i="4"/>
  <c r="C40" i="4"/>
  <c r="M35" i="4"/>
  <c r="M36" i="4"/>
  <c r="K20" i="7"/>
  <c r="K24" i="7"/>
  <c r="H25" i="1"/>
  <c r="P18" i="7"/>
  <c r="P20" i="7"/>
  <c r="M18" i="7"/>
  <c r="M20" i="7"/>
  <c r="F40" i="1"/>
  <c r="F41" i="1"/>
  <c r="H20" i="7"/>
  <c r="N40" i="7"/>
  <c r="C39" i="1"/>
  <c r="C40" i="1"/>
  <c r="F45" i="1"/>
  <c r="F35" i="1"/>
  <c r="P36" i="1"/>
  <c r="O36" i="7"/>
  <c r="P14" i="7"/>
  <c r="F39" i="1"/>
  <c r="P35" i="1"/>
  <c r="P40" i="1" s="1"/>
  <c r="C35" i="1"/>
  <c r="L36" i="7"/>
  <c r="M14" i="7"/>
  <c r="C45" i="1"/>
  <c r="M36" i="1"/>
  <c r="M35" i="1"/>
  <c r="L35" i="7"/>
  <c r="H18" i="7"/>
  <c r="H24" i="7"/>
  <c r="L34" i="7"/>
  <c r="C24" i="7"/>
  <c r="D46" i="7"/>
  <c r="B46" i="7"/>
  <c r="E46" i="7"/>
  <c r="F41" i="7" s="1"/>
  <c r="F46" i="6" l="1"/>
  <c r="C46" i="6"/>
  <c r="C25" i="7"/>
  <c r="M40" i="5"/>
  <c r="P40" i="5"/>
  <c r="F46" i="5"/>
  <c r="C46" i="5"/>
  <c r="F25" i="7"/>
  <c r="F46" i="4"/>
  <c r="M25" i="7"/>
  <c r="F34" i="7"/>
  <c r="C41" i="7"/>
  <c r="C34" i="7"/>
  <c r="C46" i="4"/>
  <c r="P36" i="4"/>
  <c r="P35" i="4"/>
  <c r="M40" i="4"/>
  <c r="K25" i="7"/>
  <c r="P25" i="7"/>
  <c r="M40" i="1"/>
  <c r="C46" i="1"/>
  <c r="F39" i="7"/>
  <c r="F40" i="7"/>
  <c r="F46" i="1"/>
  <c r="C35" i="7"/>
  <c r="C40" i="7"/>
  <c r="H25" i="7"/>
  <c r="O40" i="7"/>
  <c r="F45" i="7"/>
  <c r="F35" i="7"/>
  <c r="C45" i="7"/>
  <c r="C39" i="7"/>
  <c r="L40" i="7"/>
  <c r="M36" i="7" s="1"/>
  <c r="P40" i="4" l="1"/>
  <c r="F46" i="7"/>
  <c r="P34" i="7"/>
  <c r="P35" i="7"/>
  <c r="P36" i="7"/>
  <c r="C46" i="7"/>
  <c r="M34" i="7"/>
  <c r="M35" i="7"/>
  <c r="P40" i="7" l="1"/>
  <c r="M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<sst xmlns="http://schemas.openxmlformats.org/spreadsheetml/2006/main" count="457" uniqueCount="62">
  <si>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</si>
  <si>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</si>
  <si>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</si>
  <si>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</si>
  <si>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</si>
  <si>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</si>
  <si>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</si>
  <si>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</si>
  <si>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</si>
  <si>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</si>
  <si>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</si>
  <si>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</si>
  <si>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</si>
  <si>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</si>
  <si>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</si>
  <si>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</si>
  <si>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</si>
  <si>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</si>
  <si>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</si>
  <si>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</si>
  <si>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</si>
  <si>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</si>
  <si>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</si>
  <si>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</si>
  <si>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</si>
  <si>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</si>
  <si>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</si>
  <si>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</si>
  <si>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</si>
  <si>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</si>
  <si>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</si>
  <si>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</si>
  <si>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</si>
  <si>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</si>
  <si>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</si>
  <si>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</si>
  <si>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</si>
  <si>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</si>
  <si>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</si>
  <si>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</si>
  <si>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</si>
  <si>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</si>
  <si>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</si>
  <si>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</si>
  <si>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</si>
  <si>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</si>
  <si>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</si>
  <si>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</si>
  <si>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</si>
  <si>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</si>
  <si>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</si>
  <si>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</si>
  <si>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</si>
  <si>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</si>
  <si>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</si>
  <si>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</si>
  <si>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</si>
  <si>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</si>
  <si>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</si>
  <si>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</si>
  <si>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</si>
  <si>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CEMENTIRIS DE BARCELONA SA (CBSA)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</si>
</sst>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8B-450C-967E-485D0C926131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8B-450C-967E-485D0C926131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8B-450C-967E-485D0C926131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8B-450C-967E-485D0C926131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8B-450C-967E-485D0C926131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8B-450C-967E-485D0C926131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8B-450C-967E-485D0C926131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8B-450C-967E-485D0C926131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8B-450C-967E-485D0C926131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8B-450C-967E-485D0C92613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1"/>
                <c:pt idx="0">
                  <c:v>37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50</c:v>
                </c:pt>
                <c:pt idx="7">
                  <c:v>68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78B-450C-967E-485D0C926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1A-40C3-A1B7-8D1AA23E8D6F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1A-40C3-A1B7-8D1AA23E8D6F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1A-40C3-A1B7-8D1AA23E8D6F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1A-40C3-A1B7-8D1AA23E8D6F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1A-40C3-A1B7-8D1AA23E8D6F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1A-40C3-A1B7-8D1AA23E8D6F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1A-40C3-A1B7-8D1AA23E8D6F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1A-40C3-A1B7-8D1AA23E8D6F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D1A-40C3-A1B7-8D1AA23E8D6F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1A-40C3-A1B7-8D1AA23E8D6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1"/>
                <c:pt idx="0">
                  <c:v>11929951.497299999</c:v>
                </c:pt>
                <c:pt idx="1">
                  <c:v>2800638.0885000001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424404.04</c:v>
                </c:pt>
                <c:pt idx="6">
                  <c:v>2401879.6335</c:v>
                </c:pt>
                <c:pt idx="7">
                  <c:v>559867.43999999994</c:v>
                </c:pt>
                <c:pt idx="8">
                  <c:v>0</c:v>
                </c:pt>
                <c:pt idx="9">
                  <c:v>0</c:v>
                </c:pt>
                <c:pt idx="10">
                  <c:v>1492172.0497999999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D1A-40C3-A1B7-8D1AA23E8D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B1-4728-9B50-77C0CE9F7D45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B1-4728-9B50-77C0CE9F7D45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B1-4728-9B50-77C0CE9F7D45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B1-4728-9B50-77C0CE9F7D4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15</c:v>
                </c:pt>
                <c:pt idx="1">
                  <c:v>110</c:v>
                </c:pt>
                <c:pt idx="2">
                  <c:v>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1B1-4728-9B50-77C0CE9F7D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AB-42D8-9695-175B1598043B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AB-42D8-9695-175B1598043B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AB-42D8-9695-175B1598043B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AB-42D8-9695-175B1598043B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AB-42D8-9695-175B1598043B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AB-42D8-9695-175B1598043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14049872.508599998</c:v>
                </c:pt>
                <c:pt idx="1">
                  <c:v>3366890.8240999999</c:v>
                </c:pt>
                <c:pt idx="2">
                  <c:v>2192149.4164000005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1AB-42D8-9695-175B159804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5" zoomScale="90" zoomScaleNormal="90" workbookViewId="0">
      <selection activeCell="B8" sqref="B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44467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>
        <v>1</v>
      </c>
      <c r="M14" s="20">
        <f t="shared" si="4"/>
        <v>7.1428571428571425E-2</v>
      </c>
      <c r="N14" s="6">
        <v>99999</v>
      </c>
      <c r="O14" s="7">
        <f>N14*1.21</f>
        <v>120998.79</v>
      </c>
      <c r="P14" s="21">
        <f t="shared" si="5"/>
        <v>0.20835117035208273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3</v>
      </c>
      <c r="H18" s="66">
        <f t="shared" si="2"/>
        <v>0.13043478260869565</v>
      </c>
      <c r="I18" s="69">
        <v>37644</v>
      </c>
      <c r="J18" s="70">
        <f>I18*1.21</f>
        <v>45549.24</v>
      </c>
      <c r="K18" s="67">
        <f t="shared" si="3"/>
        <v>6.5751724654579624E-2</v>
      </c>
      <c r="L18" s="71">
        <v>1</v>
      </c>
      <c r="M18" s="66">
        <f t="shared" si="4"/>
        <v>7.1428571428571425E-2</v>
      </c>
      <c r="N18" s="69">
        <v>299880</v>
      </c>
      <c r="O18" s="70">
        <f>N18*1.21</f>
        <v>362854.8</v>
      </c>
      <c r="P18" s="67">
        <f t="shared" si="5"/>
        <v>0.62480973774920323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7</v>
      </c>
      <c r="H19" s="20">
        <f t="shared" si="2"/>
        <v>0.30434782608695654</v>
      </c>
      <c r="I19" s="6">
        <v>383459.74</v>
      </c>
      <c r="J19" s="7">
        <f>I19*1.21</f>
        <v>463986.28539999999</v>
      </c>
      <c r="K19" s="21">
        <f t="shared" si="3"/>
        <v>0.66977843057583386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10</v>
      </c>
      <c r="H20" s="66">
        <f t="shared" si="2"/>
        <v>0.43478260869565216</v>
      </c>
      <c r="I20" s="69">
        <f>J20/1.21</f>
        <v>67563.561983471081</v>
      </c>
      <c r="J20" s="70">
        <v>81751.91</v>
      </c>
      <c r="K20" s="67">
        <f t="shared" si="3"/>
        <v>0.11801138891243794</v>
      </c>
      <c r="L20" s="68">
        <v>12</v>
      </c>
      <c r="M20" s="66">
        <f t="shared" si="4"/>
        <v>0.8571428571428571</v>
      </c>
      <c r="N20" s="69">
        <f>O20/1.21</f>
        <v>80075.107438016537</v>
      </c>
      <c r="O20" s="70">
        <v>96890.880000000005</v>
      </c>
      <c r="P20" s="67">
        <f t="shared" si="5"/>
        <v>0.1668390918987141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2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>
        <v>3</v>
      </c>
      <c r="C24" s="66">
        <f t="shared" si="0"/>
        <v>1</v>
      </c>
      <c r="D24" s="69">
        <v>930429.38</v>
      </c>
      <c r="E24" s="70">
        <f>1.21*D24</f>
        <v>1125819.5497999999</v>
      </c>
      <c r="F24" s="67">
        <f t="shared" si="1"/>
        <v>1</v>
      </c>
      <c r="G24" s="68">
        <v>3</v>
      </c>
      <c r="H24" s="66">
        <f t="shared" si="2"/>
        <v>0.13043478260869565</v>
      </c>
      <c r="I24" s="69">
        <v>83850</v>
      </c>
      <c r="J24" s="70">
        <f>I24*1.21</f>
        <v>101458.5</v>
      </c>
      <c r="K24" s="67">
        <f t="shared" si="3"/>
        <v>0.14645845585714859</v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3</v>
      </c>
      <c r="C25" s="17">
        <f t="shared" si="12"/>
        <v>1</v>
      </c>
      <c r="D25" s="18">
        <f t="shared" si="12"/>
        <v>930429.38</v>
      </c>
      <c r="E25" s="18">
        <f t="shared" si="12"/>
        <v>1125819.5497999999</v>
      </c>
      <c r="F25" s="19">
        <f t="shared" si="12"/>
        <v>1</v>
      </c>
      <c r="G25" s="16">
        <f t="shared" si="12"/>
        <v>23</v>
      </c>
      <c r="H25" s="17">
        <f t="shared" si="12"/>
        <v>1</v>
      </c>
      <c r="I25" s="18">
        <f t="shared" si="12"/>
        <v>572517.30198347103</v>
      </c>
      <c r="J25" s="18">
        <f t="shared" si="12"/>
        <v>692745.93539999996</v>
      </c>
      <c r="K25" s="19">
        <f t="shared" si="12"/>
        <v>0.99999999999999989</v>
      </c>
      <c r="L25" s="16">
        <f t="shared" si="12"/>
        <v>14</v>
      </c>
      <c r="M25" s="17">
        <f t="shared" si="12"/>
        <v>1</v>
      </c>
      <c r="N25" s="18">
        <f t="shared" si="12"/>
        <v>479954.10743801657</v>
      </c>
      <c r="O25" s="18">
        <f t="shared" si="12"/>
        <v>580744.47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200000000000003" hidden="1" customHeight="1" x14ac:dyDescent="0.25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50" t="s">
        <v>54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6" t="s">
        <v>3</v>
      </c>
      <c r="K34" s="107"/>
      <c r="L34" s="57">
        <f>B25</f>
        <v>3</v>
      </c>
      <c r="M34" s="8">
        <f t="shared" ref="M34:M39" si="18">IF(L34,L34/$L$40,"")</f>
        <v>7.4999999999999997E-2</v>
      </c>
      <c r="N34" s="58">
        <f>D25</f>
        <v>930429.38</v>
      </c>
      <c r="O34" s="58">
        <f>E25</f>
        <v>1125819.5497999999</v>
      </c>
      <c r="P34" s="59">
        <f t="shared" ref="P34:P39" si="19">IF(O34,O34/$O$40,"")</f>
        <v>0.46922639042947445</v>
      </c>
    </row>
    <row r="35" spans="1:33" s="25" customFormat="1" ht="30" customHeight="1" x14ac:dyDescent="0.25">
      <c r="A35" s="43" t="s">
        <v>18</v>
      </c>
      <c r="B35" s="12">
        <f t="shared" si="13"/>
        <v>1</v>
      </c>
      <c r="C35" s="8">
        <f t="shared" si="14"/>
        <v>2.5000000000000001E-2</v>
      </c>
      <c r="D35" s="13">
        <f t="shared" si="15"/>
        <v>99999</v>
      </c>
      <c r="E35" s="14">
        <f t="shared" si="16"/>
        <v>120998.79</v>
      </c>
      <c r="F35" s="21">
        <f t="shared" si="17"/>
        <v>5.0430662256771189E-2</v>
      </c>
      <c r="J35" s="102" t="s">
        <v>1</v>
      </c>
      <c r="K35" s="103"/>
      <c r="L35" s="60">
        <f>G25</f>
        <v>23</v>
      </c>
      <c r="M35" s="8">
        <f t="shared" si="18"/>
        <v>0.57499999999999996</v>
      </c>
      <c r="N35" s="61">
        <f>I25</f>
        <v>572517.30198347103</v>
      </c>
      <c r="O35" s="61">
        <f>J25</f>
        <v>692745.93539999996</v>
      </c>
      <c r="P35" s="59">
        <f t="shared" si="19"/>
        <v>0.28872715419640504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14</v>
      </c>
      <c r="M36" s="8">
        <f t="shared" si="18"/>
        <v>0.35</v>
      </c>
      <c r="N36" s="61">
        <f>N25</f>
        <v>479954.10743801657</v>
      </c>
      <c r="O36" s="61">
        <f>O25</f>
        <v>580744.47</v>
      </c>
      <c r="P36" s="59">
        <f t="shared" si="19"/>
        <v>0.24204645537412056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4</v>
      </c>
      <c r="C39" s="8">
        <f t="shared" si="14"/>
        <v>0.1</v>
      </c>
      <c r="D39" s="13">
        <f t="shared" si="15"/>
        <v>337524</v>
      </c>
      <c r="E39" s="22">
        <f t="shared" si="16"/>
        <v>408404.04</v>
      </c>
      <c r="F39" s="21">
        <f t="shared" si="17"/>
        <v>0.17021729064845087</v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7</v>
      </c>
      <c r="C40" s="8">
        <f t="shared" si="14"/>
        <v>0.17499999999999999</v>
      </c>
      <c r="D40" s="13">
        <f t="shared" si="15"/>
        <v>383459.74</v>
      </c>
      <c r="E40" s="23">
        <f t="shared" si="16"/>
        <v>463986.28539999999</v>
      </c>
      <c r="F40" s="21">
        <f t="shared" si="17"/>
        <v>0.19338322020229495</v>
      </c>
      <c r="G40" s="25"/>
      <c r="J40" s="104" t="s">
        <v>0</v>
      </c>
      <c r="K40" s="105"/>
      <c r="L40" s="83">
        <f>SUM(L34:L39)</f>
        <v>40</v>
      </c>
      <c r="M40" s="17">
        <f>SUM(M34:M39)</f>
        <v>0.99999999999999989</v>
      </c>
      <c r="N40" s="84">
        <f>SUM(N34:N39)</f>
        <v>1982900.7894214876</v>
      </c>
      <c r="O40" s="85">
        <f>SUM(O34:O39)</f>
        <v>2399309.9551999997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22</v>
      </c>
      <c r="C41" s="8">
        <f t="shared" si="14"/>
        <v>0.55000000000000004</v>
      </c>
      <c r="D41" s="13">
        <f t="shared" si="15"/>
        <v>147638.6694214876</v>
      </c>
      <c r="E41" s="23">
        <f t="shared" si="16"/>
        <v>178642.79</v>
      </c>
      <c r="F41" s="21">
        <f t="shared" si="17"/>
        <v>7.4455903295374298E-2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6</v>
      </c>
      <c r="C45" s="8">
        <f t="shared" ref="C45" si="22">IF(B45,B45/$B$46,"")</f>
        <v>0.15</v>
      </c>
      <c r="D45" s="13">
        <f t="shared" si="15"/>
        <v>1014279.38</v>
      </c>
      <c r="E45" s="14">
        <f t="shared" si="16"/>
        <v>1227278.0497999999</v>
      </c>
      <c r="F45" s="21">
        <f t="shared" ref="F45" si="23">IF(E45,E45/$E$46,"")</f>
        <v>0.51151292359710876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40</v>
      </c>
      <c r="C46" s="17">
        <f>SUM(C34:C45)</f>
        <v>1</v>
      </c>
      <c r="D46" s="18">
        <f>SUM(D34:D45)</f>
        <v>1982900.7894214876</v>
      </c>
      <c r="E46" s="18">
        <f>SUM(E34:E45)</f>
        <v>2399309.9551999997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2" zoomScale="80" zoomScaleNormal="80" workbookViewId="0">
      <selection activeCell="B46" sqref="B46:F46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44510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CEMENTIRIS DE BARCELONA SA (CBSA)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0.1</v>
      </c>
      <c r="I13" s="4">
        <f>J13/1.21</f>
        <v>15925.619834710744</v>
      </c>
      <c r="J13" s="5">
        <v>19270</v>
      </c>
      <c r="K13" s="21">
        <f t="shared" ref="K13:K21" si="3">IF(J13,J13/$J$25,"")</f>
        <v>3.293346771281954E-2</v>
      </c>
      <c r="L13" s="1">
        <v>3</v>
      </c>
      <c r="M13" s="20">
        <f t="shared" ref="M13:M21" si="4">IF(L13,L13/$L$25,"")</f>
        <v>0.2</v>
      </c>
      <c r="N13" s="4">
        <f>O13/1.21</f>
        <v>23884.297520661159</v>
      </c>
      <c r="O13" s="5">
        <v>28900</v>
      </c>
      <c r="P13" s="21">
        <f t="shared" ref="P13:P21" si="5">IF(O13,O13/$O$25,"")</f>
        <v>0.17668542303686907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>
        <v>1</v>
      </c>
      <c r="C14" s="20">
        <f t="shared" si="0"/>
        <v>0.5</v>
      </c>
      <c r="D14" s="6">
        <f>E14/1.21</f>
        <v>483357.18181818177</v>
      </c>
      <c r="E14" s="7">
        <v>584862.18999999994</v>
      </c>
      <c r="F14" s="21">
        <f t="shared" si="1"/>
        <v>0.71254602746112328</v>
      </c>
      <c r="G14" s="2">
        <v>1</v>
      </c>
      <c r="H14" s="20">
        <f t="shared" si="2"/>
        <v>0.05</v>
      </c>
      <c r="I14" s="6">
        <f>J14/1.21</f>
        <v>82371.90082644629</v>
      </c>
      <c r="J14" s="7">
        <v>99670</v>
      </c>
      <c r="K14" s="21">
        <f t="shared" si="3"/>
        <v>0.17034139735011541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>
        <v>1</v>
      </c>
      <c r="M18" s="66">
        <f t="shared" si="4"/>
        <v>6.6666666666666666E-2</v>
      </c>
      <c r="N18" s="69">
        <f>O18/1.21</f>
        <v>13223.140495867769</v>
      </c>
      <c r="O18" s="70">
        <v>16000</v>
      </c>
      <c r="P18" s="67">
        <f t="shared" si="5"/>
        <v>9.7818919328370418E-2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8</v>
      </c>
      <c r="H19" s="20">
        <f t="shared" si="2"/>
        <v>0.4</v>
      </c>
      <c r="I19" s="6">
        <v>306549.14</v>
      </c>
      <c r="J19" s="7">
        <v>370924.46</v>
      </c>
      <c r="K19" s="21">
        <f t="shared" si="3"/>
        <v>0.6339298768710443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8</v>
      </c>
      <c r="H20" s="66">
        <f t="shared" si="2"/>
        <v>0.4</v>
      </c>
      <c r="I20" s="69">
        <f>J20/1.21</f>
        <v>54797.198347107442</v>
      </c>
      <c r="J20" s="70">
        <v>66304.61</v>
      </c>
      <c r="K20" s="21">
        <f t="shared" si="3"/>
        <v>0.11331814907348686</v>
      </c>
      <c r="L20" s="68">
        <v>11</v>
      </c>
      <c r="M20" s="66">
        <f t="shared" si="4"/>
        <v>0.73333333333333328</v>
      </c>
      <c r="N20" s="69">
        <f>O20/1.21</f>
        <v>98072.347107438021</v>
      </c>
      <c r="O20" s="70">
        <v>118667.54</v>
      </c>
      <c r="P20" s="67">
        <f t="shared" si="5"/>
        <v>0.72549565763476065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>
        <v>1</v>
      </c>
      <c r="C24" s="66">
        <f t="shared" ref="C24" si="22">IF(B24,B24/$B$25,"")</f>
        <v>0.5</v>
      </c>
      <c r="D24" s="69">
        <f>E24/1.21</f>
        <v>194995.04132231406</v>
      </c>
      <c r="E24" s="70">
        <v>235944</v>
      </c>
      <c r="F24" s="67">
        <f t="shared" si="1"/>
        <v>0.28745397253887672</v>
      </c>
      <c r="G24" s="68">
        <v>1</v>
      </c>
      <c r="H24" s="66">
        <f t="shared" ref="H24" si="23">IF(G24,G24/$G$25,"")</f>
        <v>0.05</v>
      </c>
      <c r="I24" s="69">
        <f>J24/1.21</f>
        <v>23925.619834710746</v>
      </c>
      <c r="J24" s="70">
        <v>28950</v>
      </c>
      <c r="K24" s="67">
        <f t="shared" ref="K24" si="24">IF(J24,J24/$J$25,"")</f>
        <v>4.9477108992533769E-2</v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2</v>
      </c>
      <c r="C25" s="17">
        <f t="shared" si="32"/>
        <v>1</v>
      </c>
      <c r="D25" s="18">
        <f t="shared" si="32"/>
        <v>678352.22314049583</v>
      </c>
      <c r="E25" s="18">
        <f t="shared" si="32"/>
        <v>820806.19</v>
      </c>
      <c r="F25" s="19">
        <f t="shared" si="32"/>
        <v>1</v>
      </c>
      <c r="G25" s="16">
        <f t="shared" si="32"/>
        <v>20</v>
      </c>
      <c r="H25" s="17">
        <f t="shared" si="32"/>
        <v>1</v>
      </c>
      <c r="I25" s="18">
        <f t="shared" si="32"/>
        <v>483569.47884297522</v>
      </c>
      <c r="J25" s="18">
        <f t="shared" si="32"/>
        <v>585119.07000000007</v>
      </c>
      <c r="K25" s="19">
        <f t="shared" si="32"/>
        <v>0.99999999999999989</v>
      </c>
      <c r="L25" s="16">
        <f t="shared" si="32"/>
        <v>15</v>
      </c>
      <c r="M25" s="17">
        <f t="shared" si="32"/>
        <v>1</v>
      </c>
      <c r="N25" s="18">
        <f t="shared" si="32"/>
        <v>135179.78512396695</v>
      </c>
      <c r="O25" s="18">
        <f t="shared" si="32"/>
        <v>163567.53999999998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hidden="1" customHeight="1" x14ac:dyDescent="0.2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5</v>
      </c>
      <c r="C34" s="8">
        <f t="shared" ref="C34:C45" si="34">IF(B34,B34/$B$46,"")</f>
        <v>0.13513513513513514</v>
      </c>
      <c r="D34" s="10">
        <f t="shared" ref="D34:D45" si="35">D13+I13+N13+S13+AC13+X13</f>
        <v>39809.917355371901</v>
      </c>
      <c r="E34" s="11">
        <f t="shared" ref="E34:E45" si="36">E13+J13+O13+T13+AD13+Y13</f>
        <v>48170</v>
      </c>
      <c r="F34" s="21">
        <f t="shared" ref="F34:F42" si="37">IF(E34,E34/$E$46,"")</f>
        <v>3.0691443758136389E-2</v>
      </c>
      <c r="J34" s="106" t="s">
        <v>3</v>
      </c>
      <c r="K34" s="107"/>
      <c r="L34" s="57">
        <f>B25</f>
        <v>2</v>
      </c>
      <c r="M34" s="8">
        <f t="shared" ref="M34:M39" si="38">IF(L34,L34/$L$40,"")</f>
        <v>5.4054054054054057E-2</v>
      </c>
      <c r="N34" s="58">
        <f>D25</f>
        <v>678352.22314049583</v>
      </c>
      <c r="O34" s="58">
        <f>E25</f>
        <v>820806.19</v>
      </c>
      <c r="P34" s="59">
        <f t="shared" ref="P34:P39" si="39">IF(O34,O34/$O$40,"")</f>
        <v>0.52297544149294595</v>
      </c>
    </row>
    <row r="35" spans="1:33" s="25" customFormat="1" ht="30" customHeight="1" x14ac:dyDescent="0.3">
      <c r="A35" s="43" t="s">
        <v>18</v>
      </c>
      <c r="B35" s="12">
        <f t="shared" si="33"/>
        <v>2</v>
      </c>
      <c r="C35" s="8">
        <f t="shared" si="34"/>
        <v>5.4054054054054057E-2</v>
      </c>
      <c r="D35" s="13">
        <f t="shared" si="35"/>
        <v>565729.08264462801</v>
      </c>
      <c r="E35" s="14">
        <f t="shared" si="36"/>
        <v>684532.19</v>
      </c>
      <c r="F35" s="21">
        <f t="shared" si="37"/>
        <v>0.43614866535227176</v>
      </c>
      <c r="J35" s="102" t="s">
        <v>1</v>
      </c>
      <c r="K35" s="103"/>
      <c r="L35" s="60">
        <f>G25</f>
        <v>20</v>
      </c>
      <c r="M35" s="8">
        <f t="shared" si="38"/>
        <v>0.54054054054054057</v>
      </c>
      <c r="N35" s="61">
        <f>I25</f>
        <v>483569.47884297522</v>
      </c>
      <c r="O35" s="61">
        <f>J25</f>
        <v>585119.07000000007</v>
      </c>
      <c r="P35" s="59">
        <f t="shared" si="39"/>
        <v>0.37280774400494227</v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15</v>
      </c>
      <c r="M36" s="8">
        <f t="shared" si="38"/>
        <v>0.40540540540540543</v>
      </c>
      <c r="N36" s="61">
        <f>N25</f>
        <v>135179.78512396695</v>
      </c>
      <c r="O36" s="61">
        <f>O25</f>
        <v>163567.53999999998</v>
      </c>
      <c r="P36" s="59">
        <f t="shared" si="39"/>
        <v>0.10421681450211175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1</v>
      </c>
      <c r="C39" s="8">
        <f t="shared" si="34"/>
        <v>2.7027027027027029E-2</v>
      </c>
      <c r="D39" s="13">
        <f t="shared" si="35"/>
        <v>13223.140495867769</v>
      </c>
      <c r="E39" s="22">
        <f t="shared" si="36"/>
        <v>16000</v>
      </c>
      <c r="F39" s="21">
        <f t="shared" si="37"/>
        <v>1.0194376170441815E-2</v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8</v>
      </c>
      <c r="C40" s="8">
        <f t="shared" si="34"/>
        <v>0.21621621621621623</v>
      </c>
      <c r="D40" s="13">
        <f t="shared" si="35"/>
        <v>306549.14</v>
      </c>
      <c r="E40" s="23">
        <f t="shared" si="36"/>
        <v>370924.46</v>
      </c>
      <c r="F40" s="21">
        <f t="shared" si="37"/>
        <v>0.2363339672536249</v>
      </c>
      <c r="G40" s="25"/>
      <c r="J40" s="104" t="s">
        <v>0</v>
      </c>
      <c r="K40" s="105"/>
      <c r="L40" s="83">
        <f>SUM(L34:L39)</f>
        <v>37</v>
      </c>
      <c r="M40" s="17">
        <f>SUM(M34:M39)</f>
        <v>1</v>
      </c>
      <c r="N40" s="84">
        <f>SUM(N34:N39)</f>
        <v>1297101.4871074378</v>
      </c>
      <c r="O40" s="85">
        <f>SUM(O34:O39)</f>
        <v>1569492.8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19</v>
      </c>
      <c r="C41" s="8">
        <f t="shared" si="34"/>
        <v>0.51351351351351349</v>
      </c>
      <c r="D41" s="13">
        <f t="shared" si="35"/>
        <v>152869.54545454547</v>
      </c>
      <c r="E41" s="23">
        <f t="shared" si="36"/>
        <v>184972.15</v>
      </c>
      <c r="F41" s="21">
        <f t="shared" si="37"/>
        <v>0.11785472988471181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2</v>
      </c>
      <c r="C45" s="8">
        <f t="shared" si="34"/>
        <v>5.4054054054054057E-2</v>
      </c>
      <c r="D45" s="13">
        <f t="shared" si="35"/>
        <v>218920.66115702482</v>
      </c>
      <c r="E45" s="14">
        <f t="shared" si="36"/>
        <v>264894</v>
      </c>
      <c r="F45" s="21">
        <f>IF(E45,E45/$E$46,"")</f>
        <v>0.16877681758081339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37</v>
      </c>
      <c r="C46" s="17">
        <f>SUM(C34:C45)</f>
        <v>1</v>
      </c>
      <c r="D46" s="18">
        <f>SUM(D34:D45)</f>
        <v>1297101.487107438</v>
      </c>
      <c r="E46" s="18">
        <f>SUM(E34:E45)</f>
        <v>1569492.7999999998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44546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CEMENTIRIS DE BARCELONA SA (CBSA)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4</v>
      </c>
      <c r="C13" s="20">
        <f t="shared" ref="C13:C23" si="0">IF(B13,B13/$B$25,"")</f>
        <v>0.8</v>
      </c>
      <c r="D13" s="4">
        <v>1163613.2</v>
      </c>
      <c r="E13" s="5">
        <f>D13*1.21</f>
        <v>1407971.9719999998</v>
      </c>
      <c r="F13" s="21">
        <f t="shared" ref="F13:F24" si="1">IF(E13,E13/$E$25,"")</f>
        <v>0.72084993462895741</v>
      </c>
      <c r="G13" s="1">
        <v>4</v>
      </c>
      <c r="H13" s="20">
        <f t="shared" ref="H13:H23" si="2">IF(G13,G13/$G$25,"")</f>
        <v>9.7560975609756101E-2</v>
      </c>
      <c r="I13" s="4">
        <v>67759.88</v>
      </c>
      <c r="J13" s="5">
        <f>I13*1.21</f>
        <v>81989.454800000007</v>
      </c>
      <c r="K13" s="21">
        <f t="shared" ref="K13:K23" si="3">IF(J13,J13/$J$25,"")</f>
        <v>5.5434298597162521E-2</v>
      </c>
      <c r="L13" s="1">
        <v>10</v>
      </c>
      <c r="M13" s="20">
        <f t="shared" ref="M13:M23" si="4">IF(L13,L13/$L$25,"")</f>
        <v>0.7142857142857143</v>
      </c>
      <c r="N13" s="4">
        <v>785660.37</v>
      </c>
      <c r="O13" s="5">
        <f>N13*1.21</f>
        <v>950649.0477</v>
      </c>
      <c r="P13" s="21">
        <f t="shared" ref="P13:P23" si="5">IF(O13,O13/$O$25,"")</f>
        <v>0.79668702027340665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18</v>
      </c>
      <c r="B14" s="2">
        <v>1</v>
      </c>
      <c r="C14" s="20">
        <f t="shared" si="0"/>
        <v>0.2</v>
      </c>
      <c r="D14" s="6">
        <v>450610.71</v>
      </c>
      <c r="E14" s="7">
        <f>D14*1.21</f>
        <v>545238.95909999998</v>
      </c>
      <c r="F14" s="21">
        <f t="shared" si="1"/>
        <v>0.27915006537104264</v>
      </c>
      <c r="G14" s="2">
        <v>1</v>
      </c>
      <c r="H14" s="20">
        <f t="shared" si="2"/>
        <v>2.4390243902439025E-2</v>
      </c>
      <c r="I14" s="6">
        <v>24000</v>
      </c>
      <c r="J14" s="7">
        <f>I14*1.21</f>
        <v>29040</v>
      </c>
      <c r="K14" s="21">
        <f t="shared" si="3"/>
        <v>1.9634379020917692E-2</v>
      </c>
      <c r="L14" s="2">
        <v>2</v>
      </c>
      <c r="M14" s="20">
        <f t="shared" si="4"/>
        <v>0.14285714285714285</v>
      </c>
      <c r="N14" s="6">
        <v>174999</v>
      </c>
      <c r="O14" s="7">
        <f>N14*1.21</f>
        <v>211748.79</v>
      </c>
      <c r="P14" s="21">
        <f t="shared" si="5"/>
        <v>0.17745509024570744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27</v>
      </c>
      <c r="H19" s="20">
        <f t="shared" si="2"/>
        <v>0.65853658536585369</v>
      </c>
      <c r="I19" s="6">
        <v>1079060.6100000001</v>
      </c>
      <c r="J19" s="7">
        <f>I19*1.21</f>
        <v>1305663.3381000001</v>
      </c>
      <c r="K19" s="21">
        <f t="shared" si="3"/>
        <v>0.88277854180344373</v>
      </c>
      <c r="L19" s="2">
        <v>1</v>
      </c>
      <c r="M19" s="20">
        <f t="shared" si="4"/>
        <v>7.1428571428571425E-2</v>
      </c>
      <c r="N19" s="6">
        <v>18000</v>
      </c>
      <c r="O19" s="7">
        <f>N19*1.21</f>
        <v>21780</v>
      </c>
      <c r="P19" s="21">
        <f t="shared" si="5"/>
        <v>1.8252627868860588E-2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9</v>
      </c>
      <c r="H20" s="66">
        <f t="shared" si="2"/>
        <v>0.21951219512195122</v>
      </c>
      <c r="I20" s="69">
        <f>J20/1.21</f>
        <v>51525.272727272728</v>
      </c>
      <c r="J20" s="70">
        <v>62345.58</v>
      </c>
      <c r="K20" s="67">
        <f t="shared" si="3"/>
        <v>4.2152780578476094E-2</v>
      </c>
      <c r="L20" s="68">
        <v>1</v>
      </c>
      <c r="M20" s="66">
        <f t="shared" si="4"/>
        <v>7.1428571428571425E-2</v>
      </c>
      <c r="N20" s="69">
        <f>O20/1.21</f>
        <v>7500</v>
      </c>
      <c r="O20" s="70">
        <v>9075</v>
      </c>
      <c r="P20" s="67">
        <f t="shared" si="5"/>
        <v>7.605261612025245E-3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5</v>
      </c>
      <c r="C25" s="17">
        <f t="shared" si="22"/>
        <v>1</v>
      </c>
      <c r="D25" s="18">
        <f t="shared" si="22"/>
        <v>1614223.91</v>
      </c>
      <c r="E25" s="18">
        <f t="shared" si="22"/>
        <v>1953210.9310999997</v>
      </c>
      <c r="F25" s="19">
        <f t="shared" si="22"/>
        <v>1</v>
      </c>
      <c r="G25" s="16">
        <f t="shared" si="22"/>
        <v>41</v>
      </c>
      <c r="H25" s="17">
        <f t="shared" si="22"/>
        <v>1</v>
      </c>
      <c r="I25" s="18">
        <f t="shared" si="22"/>
        <v>1222345.7627272729</v>
      </c>
      <c r="J25" s="18">
        <f t="shared" si="22"/>
        <v>1479038.3729000001</v>
      </c>
      <c r="K25" s="19">
        <f t="shared" si="22"/>
        <v>1</v>
      </c>
      <c r="L25" s="16">
        <f t="shared" si="22"/>
        <v>14</v>
      </c>
      <c r="M25" s="17">
        <f t="shared" si="22"/>
        <v>1</v>
      </c>
      <c r="N25" s="18">
        <f t="shared" si="22"/>
        <v>986159.37</v>
      </c>
      <c r="O25" s="18">
        <f t="shared" si="22"/>
        <v>1193252.8377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2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18</v>
      </c>
      <c r="C34" s="8">
        <f t="shared" ref="C34:C42" si="24">IF(B34,B34/$B$46,"")</f>
        <v>0.3</v>
      </c>
      <c r="D34" s="10">
        <f t="shared" ref="D34:D45" si="25">D13+I13+N13+S13+AC13+X13</f>
        <v>2017033.4500000002</v>
      </c>
      <c r="E34" s="11">
        <f t="shared" ref="E34:E45" si="26">E13+J13+O13+T13+AD13+Y13</f>
        <v>2440610.4744999995</v>
      </c>
      <c r="F34" s="21">
        <f t="shared" ref="F34:F43" si="27">IF(E34,E34/$E$46,"")</f>
        <v>0.52764227531046126</v>
      </c>
      <c r="J34" s="106" t="s">
        <v>3</v>
      </c>
      <c r="K34" s="107"/>
      <c r="L34" s="57">
        <f>B25</f>
        <v>5</v>
      </c>
      <c r="M34" s="8">
        <f>IF(L34,L34/$L$40,"")</f>
        <v>8.3333333333333329E-2</v>
      </c>
      <c r="N34" s="58">
        <f>D25</f>
        <v>1614223.91</v>
      </c>
      <c r="O34" s="58">
        <f>E25</f>
        <v>1953210.9310999997</v>
      </c>
      <c r="P34" s="59">
        <f>IF(O34,O34/$O$40,"")</f>
        <v>0.42227003063977414</v>
      </c>
    </row>
    <row r="35" spans="1:33" s="25" customFormat="1" ht="30" customHeight="1" x14ac:dyDescent="0.3">
      <c r="A35" s="43" t="s">
        <v>18</v>
      </c>
      <c r="B35" s="12">
        <f t="shared" si="23"/>
        <v>4</v>
      </c>
      <c r="C35" s="8">
        <f t="shared" si="24"/>
        <v>6.6666666666666666E-2</v>
      </c>
      <c r="D35" s="13">
        <f t="shared" si="25"/>
        <v>649609.71</v>
      </c>
      <c r="E35" s="14">
        <f t="shared" si="26"/>
        <v>786027.74910000002</v>
      </c>
      <c r="F35" s="21">
        <f t="shared" si="27"/>
        <v>0.16993349587145865</v>
      </c>
      <c r="J35" s="102" t="s">
        <v>1</v>
      </c>
      <c r="K35" s="103"/>
      <c r="L35" s="60">
        <f>G25</f>
        <v>41</v>
      </c>
      <c r="M35" s="8">
        <f>IF(L35,L35/$L$40,"")</f>
        <v>0.68333333333333335</v>
      </c>
      <c r="N35" s="61">
        <f>I25</f>
        <v>1222345.7627272729</v>
      </c>
      <c r="O35" s="61">
        <f>J25</f>
        <v>1479038.3729000001</v>
      </c>
      <c r="P35" s="59">
        <f>IF(O35,O35/$O$40,"")</f>
        <v>0.31975736419320144</v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14</v>
      </c>
      <c r="M36" s="8">
        <f>IF(L36,L36/$L$40,"")</f>
        <v>0.23333333333333334</v>
      </c>
      <c r="N36" s="61">
        <f>N25</f>
        <v>986159.37</v>
      </c>
      <c r="O36" s="61">
        <f>O25</f>
        <v>1193252.8377</v>
      </c>
      <c r="P36" s="59">
        <f>IF(O36,O36/$O$40,"")</f>
        <v>0.25797260516702447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28</v>
      </c>
      <c r="C40" s="8">
        <f t="shared" si="24"/>
        <v>0.46666666666666667</v>
      </c>
      <c r="D40" s="13">
        <f t="shared" si="25"/>
        <v>1097060.6100000001</v>
      </c>
      <c r="E40" s="23">
        <f t="shared" si="26"/>
        <v>1327443.3381000001</v>
      </c>
      <c r="F40" s="21">
        <f t="shared" si="27"/>
        <v>0.28698361765586128</v>
      </c>
      <c r="G40" s="25"/>
      <c r="J40" s="104" t="s">
        <v>0</v>
      </c>
      <c r="K40" s="105"/>
      <c r="L40" s="83">
        <f>SUM(L34:L39)</f>
        <v>60</v>
      </c>
      <c r="M40" s="17">
        <f>SUM(M34:M39)</f>
        <v>1</v>
      </c>
      <c r="N40" s="84">
        <f>SUM(N34:N39)</f>
        <v>3822729.042727273</v>
      </c>
      <c r="O40" s="85">
        <f>SUM(O34:O39)</f>
        <v>4625502.1416999996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10</v>
      </c>
      <c r="C41" s="8">
        <f t="shared" si="24"/>
        <v>0.16666666666666666</v>
      </c>
      <c r="D41" s="13">
        <f t="shared" si="25"/>
        <v>59025.272727272728</v>
      </c>
      <c r="E41" s="23">
        <f t="shared" si="26"/>
        <v>71420.58</v>
      </c>
      <c r="F41" s="21">
        <f t="shared" si="27"/>
        <v>1.5440611162218804E-2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60</v>
      </c>
      <c r="C46" s="17">
        <f>SUM(C34:C45)</f>
        <v>0.99999999999999989</v>
      </c>
      <c r="D46" s="18">
        <f>SUM(D34:D45)</f>
        <v>3822729.0427272734</v>
      </c>
      <c r="E46" s="18">
        <f>SUM(E34:E45)</f>
        <v>4625502.1416999996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44686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CEMENTIRIS DE BARCELONA SA (CBSA)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4</v>
      </c>
      <c r="C13" s="20">
        <f t="shared" ref="C13:C21" si="0">IF(B13,B13/$B$25,"")</f>
        <v>0.8</v>
      </c>
      <c r="D13" s="4">
        <v>7428770.2300000004</v>
      </c>
      <c r="E13" s="5">
        <f>D13*1.21</f>
        <v>8988811.9782999996</v>
      </c>
      <c r="F13" s="21">
        <f t="shared" ref="F13:F24" si="1">IF(E13,E13/$E$25,"")</f>
        <v>0.88559411237870722</v>
      </c>
      <c r="G13" s="1">
        <v>4</v>
      </c>
      <c r="H13" s="20">
        <f t="shared" ref="H13:H21" si="2">IF(G13,G13/$G$25,"")</f>
        <v>0.15384615384615385</v>
      </c>
      <c r="I13" s="4">
        <v>249810.98</v>
      </c>
      <c r="J13" s="5">
        <f>I13*1.21</f>
        <v>302271.28580000001</v>
      </c>
      <c r="K13" s="21">
        <f t="shared" ref="K13:K21" si="3">IF(J13,J13/$J$25,"")</f>
        <v>0.49553689650705923</v>
      </c>
      <c r="L13" s="1">
        <v>6</v>
      </c>
      <c r="M13" s="20">
        <f>IF(L13,L13/$L$25,"")</f>
        <v>0.54545454545454541</v>
      </c>
      <c r="N13" s="4">
        <v>124039.47</v>
      </c>
      <c r="O13" s="5">
        <f>N13*1.21</f>
        <v>150087.75870000001</v>
      </c>
      <c r="P13" s="21">
        <f>IF(O13,O13/$O$25,"")</f>
        <v>0.58953989028636677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>
        <v>1</v>
      </c>
      <c r="C14" s="20">
        <f t="shared" si="0"/>
        <v>0.2</v>
      </c>
      <c r="D14" s="6">
        <v>959689.14</v>
      </c>
      <c r="E14" s="7">
        <f>D14*1.21</f>
        <v>1161223.8594</v>
      </c>
      <c r="F14" s="21">
        <f t="shared" si="1"/>
        <v>0.11440588762129272</v>
      </c>
      <c r="G14" s="2">
        <v>1</v>
      </c>
      <c r="H14" s="20">
        <f t="shared" si="2"/>
        <v>3.8461538461538464E-2</v>
      </c>
      <c r="I14" s="6">
        <v>3850</v>
      </c>
      <c r="J14" s="7">
        <f>I14*1.21</f>
        <v>4658.5</v>
      </c>
      <c r="K14" s="21">
        <f t="shared" si="3"/>
        <v>7.6370424212425653E-3</v>
      </c>
      <c r="L14" s="2">
        <v>1</v>
      </c>
      <c r="M14" s="20">
        <f>IF(L14,L14/$L$25,"")</f>
        <v>9.0909090909090912E-2</v>
      </c>
      <c r="N14" s="6">
        <v>35700</v>
      </c>
      <c r="O14" s="7">
        <f>N14*1.21</f>
        <v>43197</v>
      </c>
      <c r="P14" s="21">
        <f>IF(O14,O14/$O$25,"")</f>
        <v>0.16967642705360877</v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3.8461538461538464E-2</v>
      </c>
      <c r="I18" s="69">
        <v>29232</v>
      </c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6</v>
      </c>
      <c r="H19" s="20">
        <f t="shared" si="2"/>
        <v>0.23076923076923078</v>
      </c>
      <c r="I19" s="6">
        <v>172955</v>
      </c>
      <c r="J19" s="7">
        <f>I19*1.21</f>
        <v>209275.55</v>
      </c>
      <c r="K19" s="21">
        <f t="shared" si="3"/>
        <v>0.34308173297818384</v>
      </c>
      <c r="L19" s="2">
        <v>1</v>
      </c>
      <c r="M19" s="20">
        <f>IF(L19,L19/$L$25,"")</f>
        <v>9.0909090909090912E-2</v>
      </c>
      <c r="N19" s="6">
        <v>25000</v>
      </c>
      <c r="O19" s="7">
        <f>N19*1.21</f>
        <v>30250</v>
      </c>
      <c r="P19" s="21">
        <f>IF(O19,O19/$O$25,"")</f>
        <v>0.11882102734846552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14</v>
      </c>
      <c r="H20" s="66">
        <f t="shared" si="2"/>
        <v>0.53846153846153844</v>
      </c>
      <c r="I20" s="69">
        <f>J20/1.21</f>
        <v>77505.876033057852</v>
      </c>
      <c r="J20" s="70">
        <v>93782.11</v>
      </c>
      <c r="K20" s="67">
        <f t="shared" si="3"/>
        <v>0.15374432809351435</v>
      </c>
      <c r="L20" s="68">
        <v>3</v>
      </c>
      <c r="M20" s="66">
        <f>IF(L20,L20/$L$25,"")</f>
        <v>0.27272727272727271</v>
      </c>
      <c r="N20" s="69">
        <f>O20/1.21</f>
        <v>25661.000000000004</v>
      </c>
      <c r="O20" s="70">
        <v>31049.81</v>
      </c>
      <c r="P20" s="67">
        <f>IF(O20,O20/$O$25,"")</f>
        <v>0.12196265531155896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5</v>
      </c>
      <c r="C25" s="17">
        <f t="shared" si="30"/>
        <v>1</v>
      </c>
      <c r="D25" s="18">
        <f t="shared" si="30"/>
        <v>8388459.3700000001</v>
      </c>
      <c r="E25" s="18">
        <f t="shared" si="30"/>
        <v>10150035.8377</v>
      </c>
      <c r="F25" s="19">
        <f t="shared" si="30"/>
        <v>1</v>
      </c>
      <c r="G25" s="16">
        <f t="shared" si="30"/>
        <v>26</v>
      </c>
      <c r="H25" s="17">
        <f t="shared" si="30"/>
        <v>1</v>
      </c>
      <c r="I25" s="18">
        <f t="shared" si="30"/>
        <v>533353.85603305779</v>
      </c>
      <c r="J25" s="18">
        <f t="shared" si="30"/>
        <v>609987.44579999999</v>
      </c>
      <c r="K25" s="19">
        <f t="shared" si="30"/>
        <v>0.99999999999999989</v>
      </c>
      <c r="L25" s="16">
        <f t="shared" si="30"/>
        <v>11</v>
      </c>
      <c r="M25" s="17">
        <f t="shared" si="30"/>
        <v>1</v>
      </c>
      <c r="N25" s="18">
        <f t="shared" si="30"/>
        <v>210400.47</v>
      </c>
      <c r="O25" s="18">
        <f t="shared" si="30"/>
        <v>254584.5687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2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14</v>
      </c>
      <c r="C34" s="8">
        <f t="shared" ref="C34:C45" si="32">IF(B34,B34/$B$46,"")</f>
        <v>0.33333333333333331</v>
      </c>
      <c r="D34" s="10">
        <f t="shared" ref="D34:D42" si="33">D13+I13+N13+S13+AC13+X13</f>
        <v>7802620.6800000006</v>
      </c>
      <c r="E34" s="11">
        <f t="shared" ref="E34:E42" si="34">E13+J13+O13+T13+AD13+Y13</f>
        <v>9441171.0228000004</v>
      </c>
      <c r="F34" s="21">
        <f t="shared" ref="F34:F42" si="35">IF(E34,E34/$E$46,"")</f>
        <v>0.85714999112875989</v>
      </c>
      <c r="J34" s="106" t="s">
        <v>3</v>
      </c>
      <c r="K34" s="107"/>
      <c r="L34" s="57">
        <f>B25</f>
        <v>5</v>
      </c>
      <c r="M34" s="8">
        <f t="shared" ref="M34:M39" si="36">IF(L34,L34/$L$40,"")</f>
        <v>0.11904761904761904</v>
      </c>
      <c r="N34" s="58">
        <f>D25</f>
        <v>8388459.3700000001</v>
      </c>
      <c r="O34" s="58">
        <f>E25</f>
        <v>10150035.8377</v>
      </c>
      <c r="P34" s="59">
        <f t="shared" ref="P34:P39" si="37">IF(O34,O34/$O$40,"")</f>
        <v>0.92150678207510439</v>
      </c>
    </row>
    <row r="35" spans="1:33" s="25" customFormat="1" ht="30" customHeight="1" x14ac:dyDescent="0.3">
      <c r="A35" s="43" t="s">
        <v>18</v>
      </c>
      <c r="B35" s="12">
        <f t="shared" si="31"/>
        <v>3</v>
      </c>
      <c r="C35" s="8">
        <f t="shared" si="32"/>
        <v>7.1428571428571425E-2</v>
      </c>
      <c r="D35" s="13">
        <f t="shared" si="33"/>
        <v>999239.14</v>
      </c>
      <c r="E35" s="14">
        <f t="shared" si="34"/>
        <v>1209079.3594</v>
      </c>
      <c r="F35" s="21">
        <f t="shared" si="35"/>
        <v>0.10977053160894008</v>
      </c>
      <c r="J35" s="102" t="s">
        <v>1</v>
      </c>
      <c r="K35" s="103"/>
      <c r="L35" s="60">
        <f>G25</f>
        <v>26</v>
      </c>
      <c r="M35" s="8">
        <f t="shared" si="36"/>
        <v>0.61904761904761907</v>
      </c>
      <c r="N35" s="61">
        <f>I25</f>
        <v>533353.85603305779</v>
      </c>
      <c r="O35" s="61">
        <f>J25</f>
        <v>609987.44579999999</v>
      </c>
      <c r="P35" s="59">
        <f t="shared" si="37"/>
        <v>5.5379860453058635E-2</v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2" t="s">
        <v>2</v>
      </c>
      <c r="K36" s="103"/>
      <c r="L36" s="60">
        <f>L25</f>
        <v>11</v>
      </c>
      <c r="M36" s="8">
        <f t="shared" si="36"/>
        <v>0.26190476190476192</v>
      </c>
      <c r="N36" s="61">
        <f>N25</f>
        <v>210400.47</v>
      </c>
      <c r="O36" s="61">
        <f>O25</f>
        <v>254584.5687</v>
      </c>
      <c r="P36" s="59">
        <f t="shared" si="37"/>
        <v>2.3113357471836873E-2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1</v>
      </c>
      <c r="C39" s="8">
        <f t="shared" si="32"/>
        <v>2.3809523809523808E-2</v>
      </c>
      <c r="D39" s="13">
        <f t="shared" si="33"/>
        <v>29232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7</v>
      </c>
      <c r="C40" s="8">
        <f t="shared" si="32"/>
        <v>0.16666666666666666</v>
      </c>
      <c r="D40" s="13">
        <f t="shared" si="33"/>
        <v>197955</v>
      </c>
      <c r="E40" s="23">
        <f t="shared" si="34"/>
        <v>239525.55</v>
      </c>
      <c r="F40" s="21">
        <f t="shared" si="35"/>
        <v>2.1746171376601335E-2</v>
      </c>
      <c r="G40" s="25"/>
      <c r="J40" s="104" t="s">
        <v>0</v>
      </c>
      <c r="K40" s="105"/>
      <c r="L40" s="83">
        <f>SUM(L34:L39)</f>
        <v>42</v>
      </c>
      <c r="M40" s="17">
        <f>SUM(M34:M39)</f>
        <v>1</v>
      </c>
      <c r="N40" s="84">
        <f>SUM(N34:N39)</f>
        <v>9132213.6960330587</v>
      </c>
      <c r="O40" s="85">
        <f>SUM(O34:O39)</f>
        <v>11014607.852200001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17</v>
      </c>
      <c r="C41" s="8">
        <f t="shared" si="32"/>
        <v>0.40476190476190477</v>
      </c>
      <c r="D41" s="13">
        <f t="shared" si="33"/>
        <v>103166.87603305785</v>
      </c>
      <c r="E41" s="23">
        <f t="shared" si="34"/>
        <v>124831.92</v>
      </c>
      <c r="F41" s="21">
        <f t="shared" si="35"/>
        <v>1.1333305885698574E-2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42</v>
      </c>
      <c r="C46" s="17">
        <f>SUM(C34:C45)</f>
        <v>1</v>
      </c>
      <c r="D46" s="18">
        <f>SUM(D34:D45)</f>
        <v>9132213.6960330587</v>
      </c>
      <c r="E46" s="18">
        <f>SUM(E34:E45)</f>
        <v>11014607.852200001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E46" sqref="E46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CEMENTIRIS DE BARCELONA SA (CBSA)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51" t="s">
        <v>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3"/>
    </row>
    <row r="11" spans="1:31" ht="30" customHeight="1" thickBot="1" x14ac:dyDescent="0.35">
      <c r="A11" s="154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5">
      <c r="A12" s="155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2021'!B13+'CONTRACTACIO 2n TR 2021'!B13+'CONTRACTACIO 3r TR 2021'!B13+'CONTRACTACIO 4t TR 2021'!B13</f>
        <v>8</v>
      </c>
      <c r="C13" s="20">
        <f t="shared" ref="C13:C24" si="0">IF(B13,B13/$B$25,"")</f>
        <v>0.53333333333333333</v>
      </c>
      <c r="D13" s="10">
        <f>'CONTRACTACIO 1r TR 2021'!D13+'CONTRACTACIO 2n TR 2021'!D13+'CONTRACTACIO 3r TR 2021'!D13+'CONTRACTACIO 4t TR 2021'!D13</f>
        <v>8592383.4299999997</v>
      </c>
      <c r="E13" s="10">
        <f>'CONTRACTACIO 1r TR 2021'!E13+'CONTRACTACIO 2n TR 2021'!E13+'CONTRACTACIO 3r TR 2021'!E13+'CONTRACTACIO 4t TR 2021'!E13</f>
        <v>10396783.950299999</v>
      </c>
      <c r="F13" s="21">
        <f t="shared" ref="F13:F24" si="1">IF(E13,E13/$E$25,"")</f>
        <v>0.73999133756808644</v>
      </c>
      <c r="G13" s="9">
        <f>'CONTRACTACIO 1r TR 2021'!G13+'CONTRACTACIO 2n TR 2021'!G13+'CONTRACTACIO 3r TR 2021'!G13+'CONTRACTACIO 4t TR 2021'!G13</f>
        <v>10</v>
      </c>
      <c r="H13" s="20">
        <f t="shared" ref="H13:H24" si="2">IF(G13,G13/$G$25,"")</f>
        <v>9.0909090909090912E-2</v>
      </c>
      <c r="I13" s="10">
        <f>'CONTRACTACIO 1r TR 2021'!I13+'CONTRACTACIO 2n TR 2021'!I13+'CONTRACTACIO 3r TR 2021'!I13+'CONTRACTACIO 4t TR 2021'!I13</f>
        <v>333496.47983471077</v>
      </c>
      <c r="J13" s="10">
        <f>'CONTRACTACIO 1r TR 2021'!J13+'CONTRACTACIO 2n TR 2021'!J13+'CONTRACTACIO 3r TR 2021'!J13+'CONTRACTACIO 4t TR 2021'!J13</f>
        <v>403530.74060000002</v>
      </c>
      <c r="K13" s="21">
        <f t="shared" ref="K13:K24" si="3">IF(J13,J13/$J$25,"")</f>
        <v>0.11985263606160067</v>
      </c>
      <c r="L13" s="9">
        <f>'CONTRACTACIO 1r TR 2021'!L13+'CONTRACTACIO 2n TR 2021'!L13+'CONTRACTACIO 3r TR 2021'!L13+'CONTRACTACIO 4t TR 2021'!L13</f>
        <v>19</v>
      </c>
      <c r="M13" s="20">
        <f t="shared" ref="M13:M24" si="4">IF(L13,L13/$L$25,"")</f>
        <v>0.35185185185185186</v>
      </c>
      <c r="N13" s="10">
        <f>'CONTRACTACIO 1r TR 2021'!N13+'CONTRACTACIO 2n TR 2021'!N13+'CONTRACTACIO 3r TR 2021'!N13+'CONTRACTACIO 4t TR 2021'!N13</f>
        <v>933584.13752066111</v>
      </c>
      <c r="O13" s="10">
        <f>'CONTRACTACIO 1r TR 2021'!O13+'CONTRACTACIO 2n TR 2021'!O13+'CONTRACTACIO 3r TR 2021'!O13+'CONTRACTACIO 4t TR 2021'!O13</f>
        <v>1129636.8064000001</v>
      </c>
      <c r="P13" s="21">
        <f t="shared" ref="P13:P24" si="5">IF(O13,O13/$O$25,"")</f>
        <v>0.51531013257988423</v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'CONTRACTACIO 1r TR 2021'!B14+'CONTRACTACIO 2n TR 2021'!B14+'CONTRACTACIO 3r TR 2021'!B14+'CONTRACTACIO 4t TR 2021'!B14</f>
        <v>3</v>
      </c>
      <c r="C14" s="20">
        <f t="shared" si="0"/>
        <v>0.2</v>
      </c>
      <c r="D14" s="13">
        <f>'CONTRACTACIO 1r TR 2021'!D14+'CONTRACTACIO 2n TR 2021'!D14+'CONTRACTACIO 3r TR 2021'!D14+'CONTRACTACIO 4t TR 2021'!D14</f>
        <v>1893657.0318181817</v>
      </c>
      <c r="E14" s="13">
        <f>'CONTRACTACIO 1r TR 2021'!E14+'CONTRACTACIO 2n TR 2021'!E14+'CONTRACTACIO 3r TR 2021'!E14+'CONTRACTACIO 4t TR 2021'!E14</f>
        <v>2291325.0085</v>
      </c>
      <c r="F14" s="21">
        <f t="shared" si="1"/>
        <v>0.16308511035224471</v>
      </c>
      <c r="G14" s="9">
        <f>'CONTRACTACIO 1r TR 2021'!G14+'CONTRACTACIO 2n TR 2021'!G14+'CONTRACTACIO 3r TR 2021'!G14+'CONTRACTACIO 4t TR 2021'!G14</f>
        <v>3</v>
      </c>
      <c r="H14" s="20">
        <f t="shared" si="2"/>
        <v>2.7272727272727271E-2</v>
      </c>
      <c r="I14" s="13">
        <f>'CONTRACTACIO 1r TR 2021'!I14+'CONTRACTACIO 2n TR 2021'!I14+'CONTRACTACIO 3r TR 2021'!I14+'CONTRACTACIO 4t TR 2021'!I14</f>
        <v>110221.90082644629</v>
      </c>
      <c r="J14" s="13">
        <f>'CONTRACTACIO 1r TR 2021'!J14+'CONTRACTACIO 2n TR 2021'!J14+'CONTRACTACIO 3r TR 2021'!J14+'CONTRACTACIO 4t TR 2021'!J14</f>
        <v>133368.5</v>
      </c>
      <c r="K14" s="21">
        <f t="shared" si="3"/>
        <v>3.9611768532961146E-2</v>
      </c>
      <c r="L14" s="9">
        <f>'CONTRACTACIO 1r TR 2021'!L14+'CONTRACTACIO 2n TR 2021'!L14+'CONTRACTACIO 3r TR 2021'!L14+'CONTRACTACIO 4t TR 2021'!L14</f>
        <v>4</v>
      </c>
      <c r="M14" s="20">
        <f t="shared" si="4"/>
        <v>7.407407407407407E-2</v>
      </c>
      <c r="N14" s="13">
        <f>'CONTRACTACIO 1r TR 2021'!N14+'CONTRACTACIO 2n TR 2021'!N14+'CONTRACTACIO 3r TR 2021'!N14+'CONTRACTACIO 4t TR 2021'!N14</f>
        <v>310698</v>
      </c>
      <c r="O14" s="13">
        <f>'CONTRACTACIO 1r TR 2021'!O14+'CONTRACTACIO 2n TR 2021'!O14+'CONTRACTACIO 3r TR 2021'!O14+'CONTRACTACIO 4t TR 2021'!O14</f>
        <v>375944.58</v>
      </c>
      <c r="P14" s="21">
        <f t="shared" si="5"/>
        <v>0.1714958739525087</v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4</v>
      </c>
      <c r="H18" s="20">
        <f t="shared" si="2"/>
        <v>3.6363636363636362E-2</v>
      </c>
      <c r="I18" s="13">
        <f>'CONTRACTACIO 1r TR 2021'!I18+'CONTRACTACIO 2n TR 2021'!I18+'CONTRACTACIO 3r TR 2021'!I18+'CONTRACTACIO 4t TR 2021'!I18</f>
        <v>66876</v>
      </c>
      <c r="J18" s="13">
        <f>'CONTRACTACIO 1r TR 2021'!J18+'CONTRACTACIO 2n TR 2021'!J18+'CONTRACTACIO 3r TR 2021'!J18+'CONTRACTACIO 4t TR 2021'!J18</f>
        <v>45549.24</v>
      </c>
      <c r="K18" s="21">
        <f t="shared" si="3"/>
        <v>1.3528576475946682E-2</v>
      </c>
      <c r="L18" s="9">
        <f>'CONTRACTACIO 1r TR 2021'!L18+'CONTRACTACIO 2n TR 2021'!L18+'CONTRACTACIO 3r TR 2021'!L18+'CONTRACTACIO 4t TR 2021'!L18</f>
        <v>2</v>
      </c>
      <c r="M18" s="20">
        <f t="shared" si="4"/>
        <v>3.7037037037037035E-2</v>
      </c>
      <c r="N18" s="13">
        <f>'CONTRACTACIO 1r TR 2021'!N18+'CONTRACTACIO 2n TR 2021'!N18+'CONTRACTACIO 3r TR 2021'!N18+'CONTRACTACIO 4t TR 2021'!N18</f>
        <v>313103.14049586776</v>
      </c>
      <c r="O18" s="13">
        <f>'CONTRACTACIO 1r TR 2021'!O18+'CONTRACTACIO 2n TR 2021'!O18+'CONTRACTACIO 3r TR 2021'!O18+'CONTRACTACIO 4t TR 2021'!O18</f>
        <v>378854.8</v>
      </c>
      <c r="P18" s="21">
        <f t="shared" si="5"/>
        <v>0.17282343856933086</v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48</v>
      </c>
      <c r="H19" s="20">
        <f t="shared" si="2"/>
        <v>0.43636363636363634</v>
      </c>
      <c r="I19" s="13">
        <f>'CONTRACTACIO 1r TR 2021'!I19+'CONTRACTACIO 2n TR 2021'!I19+'CONTRACTACIO 3r TR 2021'!I19+'CONTRACTACIO 4t TR 2021'!I19</f>
        <v>1942024.4900000002</v>
      </c>
      <c r="J19" s="13">
        <f>'CONTRACTACIO 1r TR 2021'!J19+'CONTRACTACIO 2n TR 2021'!J19+'CONTRACTACIO 3r TR 2021'!J19+'CONTRACTACIO 4t TR 2021'!J19</f>
        <v>2349849.6335</v>
      </c>
      <c r="K19" s="21">
        <f t="shared" si="3"/>
        <v>0.69792866958438904</v>
      </c>
      <c r="L19" s="9">
        <f>'CONTRACTACIO 1r TR 2021'!L19+'CONTRACTACIO 2n TR 2021'!L19+'CONTRACTACIO 3r TR 2021'!L19+'CONTRACTACIO 4t TR 2021'!L19</f>
        <v>2</v>
      </c>
      <c r="M19" s="20">
        <f t="shared" si="4"/>
        <v>3.7037037037037035E-2</v>
      </c>
      <c r="N19" s="13">
        <f>'CONTRACTACIO 1r TR 2021'!N19+'CONTRACTACIO 2n TR 2021'!N19+'CONTRACTACIO 3r TR 2021'!N19+'CONTRACTACIO 4t TR 2021'!N19</f>
        <v>43000</v>
      </c>
      <c r="O19" s="13">
        <f>'CONTRACTACIO 1r TR 2021'!O19+'CONTRACTACIO 2n TR 2021'!O19+'CONTRACTACIO 3r TR 2021'!O19+'CONTRACTACIO 4t TR 2021'!O19</f>
        <v>52030</v>
      </c>
      <c r="P19" s="21">
        <f t="shared" si="5"/>
        <v>2.3734696006919499E-2</v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2021'!B20+'CONTRACTACIO 2n TR 2021'!B20+'CONTRACTACIO 3r TR 2021'!B20+'CONTRACTACIO 4t TR 2021'!B20</f>
        <v>0</v>
      </c>
      <c r="C20" s="20" t="str">
        <f t="shared" si="0"/>
        <v/>
      </c>
      <c r="D20" s="13">
        <f>'CONTRACTACIO 1r TR 2021'!D20+'CONTRACTACIO 2n TR 2021'!D20+'CONTRACTACIO 3r TR 2021'!D20+'CONTRACTACIO 4t TR 2021'!D20</f>
        <v>0</v>
      </c>
      <c r="E20" s="13">
        <f>'CONTRACTACIO 1r TR 2021'!E20+'CONTRACTACIO 2n TR 2021'!E20+'CONTRACTACIO 3r TR 2021'!E20+'CONTRACTACIO 4t TR 2021'!E20</f>
        <v>0</v>
      </c>
      <c r="F20" s="21" t="str">
        <f t="shared" si="1"/>
        <v/>
      </c>
      <c r="G20" s="9">
        <f>'CONTRACTACIO 1r TR 2021'!G20+'CONTRACTACIO 2n TR 2021'!G20+'CONTRACTACIO 3r TR 2021'!G20+'CONTRACTACIO 4t TR 2021'!G20</f>
        <v>41</v>
      </c>
      <c r="H20" s="20">
        <f t="shared" si="2"/>
        <v>0.37272727272727274</v>
      </c>
      <c r="I20" s="13">
        <f>'CONTRACTACIO 1r TR 2021'!I20+'CONTRACTACIO 2n TR 2021'!I20+'CONTRACTACIO 3r TR 2021'!I20+'CONTRACTACIO 4t TR 2021'!I20</f>
        <v>251391.90909090912</v>
      </c>
      <c r="J20" s="13">
        <f>'CONTRACTACIO 1r TR 2021'!J20+'CONTRACTACIO 2n TR 2021'!J20+'CONTRACTACIO 3r TR 2021'!J20+'CONTRACTACIO 4t TR 2021'!J20</f>
        <v>304184.21000000002</v>
      </c>
      <c r="K20" s="21">
        <f t="shared" si="3"/>
        <v>9.034573019792265E-2</v>
      </c>
      <c r="L20" s="9">
        <f>'CONTRACTACIO 1r TR 2021'!L20+'CONTRACTACIO 2n TR 2021'!L20+'CONTRACTACIO 3r TR 2021'!L20+'CONTRACTACIO 4t TR 2021'!L20</f>
        <v>27</v>
      </c>
      <c r="M20" s="20">
        <f t="shared" si="4"/>
        <v>0.5</v>
      </c>
      <c r="N20" s="13">
        <f>'CONTRACTACIO 1r TR 2021'!N20+'CONTRACTACIO 2n TR 2021'!N20+'CONTRACTACIO 3r TR 2021'!N20+'CONTRACTACIO 4t TR 2021'!N20</f>
        <v>211308.45454545456</v>
      </c>
      <c r="O20" s="13">
        <f>'CONTRACTACIO 1r TR 2021'!O20+'CONTRACTACIO 2n TR 2021'!O20+'CONTRACTACIO 3r TR 2021'!O20+'CONTRACTACIO 4t TR 2021'!O20</f>
        <v>255683.22999999998</v>
      </c>
      <c r="P20" s="21">
        <f t="shared" si="5"/>
        <v>0.11663585889135651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39.9" hidden="1" customHeight="1" x14ac:dyDescent="0.25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" customHeight="1" x14ac:dyDescent="0.3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2021'!B24+'CONTRACTACIO 2n TR 2021'!B24+'CONTRACTACIO 3r TR 2021'!B24+'CONTRACTACIO 4t TR 2021'!B24</f>
        <v>4</v>
      </c>
      <c r="C24" s="66">
        <f t="shared" si="0"/>
        <v>0.26666666666666666</v>
      </c>
      <c r="D24" s="77">
        <f>'CONTRACTACIO 1r TR 2021'!D24+'CONTRACTACIO 2n TR 2021'!D24+'CONTRACTACIO 3r TR 2021'!D24+'CONTRACTACIO 4t TR 2021'!D24</f>
        <v>1125424.4213223141</v>
      </c>
      <c r="E24" s="78">
        <f>'CONTRACTACIO 1r TR 2021'!E24+'CONTRACTACIO 2n TR 2021'!E24+'CONTRACTACIO 3r TR 2021'!E24+'CONTRACTACIO 4t TR 2021'!E24</f>
        <v>1361763.5497999999</v>
      </c>
      <c r="F24" s="67">
        <f t="shared" si="1"/>
        <v>9.6923552079668879E-2</v>
      </c>
      <c r="G24" s="81">
        <f>'CONTRACTACIO 1r TR 2021'!G24+'CONTRACTACIO 2n TR 2021'!G24+'CONTRACTACIO 3r TR 2021'!G24+'CONTRACTACIO 4t TR 2021'!G24</f>
        <v>4</v>
      </c>
      <c r="H24" s="66">
        <f t="shared" si="2"/>
        <v>3.6363636363636362E-2</v>
      </c>
      <c r="I24" s="77">
        <f>'CONTRACTACIO 1r TR 2021'!I24+'CONTRACTACIO 2n TR 2021'!I24+'CONTRACTACIO 3r TR 2021'!I24+'CONTRACTACIO 4t TR 2021'!I24</f>
        <v>107775.61983471074</v>
      </c>
      <c r="J24" s="78">
        <f>'CONTRACTACIO 1r TR 2021'!J24+'CONTRACTACIO 2n TR 2021'!J24+'CONTRACTACIO 3r TR 2021'!J24+'CONTRACTACIO 4t TR 2021'!J24</f>
        <v>130408.5</v>
      </c>
      <c r="K24" s="67">
        <f t="shared" si="3"/>
        <v>3.873261914717991E-2</v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15</v>
      </c>
      <c r="C25" s="17">
        <f t="shared" si="12"/>
        <v>1</v>
      </c>
      <c r="D25" s="18">
        <f t="shared" si="12"/>
        <v>11611464.883140495</v>
      </c>
      <c r="E25" s="18">
        <f t="shared" si="12"/>
        <v>14049872.508599998</v>
      </c>
      <c r="F25" s="19">
        <f t="shared" si="12"/>
        <v>1</v>
      </c>
      <c r="G25" s="16">
        <f t="shared" si="12"/>
        <v>110</v>
      </c>
      <c r="H25" s="17">
        <f t="shared" si="12"/>
        <v>1</v>
      </c>
      <c r="I25" s="18">
        <f t="shared" si="12"/>
        <v>2811786.3995867772</v>
      </c>
      <c r="J25" s="18">
        <f t="shared" si="12"/>
        <v>3366890.8240999999</v>
      </c>
      <c r="K25" s="19">
        <f t="shared" si="12"/>
        <v>1.0000000000000002</v>
      </c>
      <c r="L25" s="16">
        <f t="shared" si="12"/>
        <v>54</v>
      </c>
      <c r="M25" s="17">
        <f t="shared" si="12"/>
        <v>1</v>
      </c>
      <c r="N25" s="18">
        <f t="shared" si="12"/>
        <v>1811693.7325619834</v>
      </c>
      <c r="O25" s="18">
        <f t="shared" si="12"/>
        <v>2192149.4164000005</v>
      </c>
      <c r="P25" s="19">
        <f t="shared" si="12"/>
        <v>0.99999999999999967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2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6" t="s">
        <v>10</v>
      </c>
      <c r="B31" s="159" t="s">
        <v>17</v>
      </c>
      <c r="C31" s="160"/>
      <c r="D31" s="160"/>
      <c r="E31" s="160"/>
      <c r="F31" s="161"/>
      <c r="G31" s="25"/>
      <c r="H31" s="54"/>
      <c r="I31" s="54"/>
      <c r="J31" s="165" t="s">
        <v>15</v>
      </c>
      <c r="K31" s="166"/>
      <c r="L31" s="159" t="s">
        <v>16</v>
      </c>
      <c r="M31" s="160"/>
      <c r="N31" s="160"/>
      <c r="O31" s="160"/>
      <c r="P31" s="161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7"/>
      <c r="B32" s="162"/>
      <c r="C32" s="163"/>
      <c r="D32" s="163"/>
      <c r="E32" s="163"/>
      <c r="F32" s="164"/>
      <c r="G32" s="25"/>
      <c r="J32" s="167"/>
      <c r="K32" s="168"/>
      <c r="L32" s="171"/>
      <c r="M32" s="172"/>
      <c r="N32" s="172"/>
      <c r="O32" s="172"/>
      <c r="P32" s="17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8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9"/>
      <c r="K33" s="170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37</v>
      </c>
      <c r="C34" s="8">
        <f t="shared" ref="C34:C40" si="14">IF(B34,B34/$B$46,"")</f>
        <v>0.20670391061452514</v>
      </c>
      <c r="D34" s="10">
        <f t="shared" ref="D34:D43" si="15">D13+I13+N13+S13+X13+AC13</f>
        <v>9859464.0473553725</v>
      </c>
      <c r="E34" s="11">
        <f t="shared" ref="E34:E43" si="16">E13+J13+O13+T13+Y13+AD13</f>
        <v>11929951.497299999</v>
      </c>
      <c r="F34" s="21">
        <f t="shared" ref="F34:F40" si="17">IF(E34,E34/$E$46,"")</f>
        <v>0.60839433832697098</v>
      </c>
      <c r="J34" s="106" t="s">
        <v>3</v>
      </c>
      <c r="K34" s="107"/>
      <c r="L34" s="57">
        <f>B25</f>
        <v>15</v>
      </c>
      <c r="M34" s="8">
        <f t="shared" ref="M34:M39" si="18">IF(L34,L34/$L$40,"")</f>
        <v>8.3798882681564241E-2</v>
      </c>
      <c r="N34" s="58">
        <f>D25</f>
        <v>11611464.883140495</v>
      </c>
      <c r="O34" s="58">
        <f>E25</f>
        <v>14049872.508599998</v>
      </c>
      <c r="P34" s="59">
        <f t="shared" ref="P34:P39" si="19">IF(O34,O34/$O$40,"")</f>
        <v>0.71650441247666075</v>
      </c>
    </row>
    <row r="35" spans="1:33" s="25" customFormat="1" ht="30" customHeight="1" x14ac:dyDescent="0.3">
      <c r="A35" s="43" t="s">
        <v>18</v>
      </c>
      <c r="B35" s="12">
        <f t="shared" si="13"/>
        <v>10</v>
      </c>
      <c r="C35" s="8">
        <f t="shared" si="14"/>
        <v>5.5865921787709494E-2</v>
      </c>
      <c r="D35" s="13">
        <f t="shared" si="15"/>
        <v>2314576.932644628</v>
      </c>
      <c r="E35" s="14">
        <f t="shared" si="16"/>
        <v>2800638.0885000001</v>
      </c>
      <c r="F35" s="21">
        <f t="shared" si="17"/>
        <v>0.14282475139416093</v>
      </c>
      <c r="J35" s="102" t="s">
        <v>1</v>
      </c>
      <c r="K35" s="103"/>
      <c r="L35" s="60">
        <f>G25</f>
        <v>110</v>
      </c>
      <c r="M35" s="8">
        <f t="shared" si="18"/>
        <v>0.61452513966480449</v>
      </c>
      <c r="N35" s="61">
        <f>I25</f>
        <v>2811786.3995867772</v>
      </c>
      <c r="O35" s="61">
        <f>J25</f>
        <v>3366890.8240999999</v>
      </c>
      <c r="P35" s="59">
        <f t="shared" si="19"/>
        <v>0.17170206564637461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2" t="s">
        <v>2</v>
      </c>
      <c r="K36" s="103"/>
      <c r="L36" s="60">
        <f>L25</f>
        <v>54</v>
      </c>
      <c r="M36" s="8">
        <f t="shared" si="18"/>
        <v>0.3016759776536313</v>
      </c>
      <c r="N36" s="61">
        <f>N25</f>
        <v>1811693.7325619834</v>
      </c>
      <c r="O36" s="61">
        <f>O25</f>
        <v>2192149.4164000005</v>
      </c>
      <c r="P36" s="59">
        <f t="shared" si="19"/>
        <v>0.11179352187696458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6</v>
      </c>
      <c r="C39" s="8">
        <f t="shared" si="14"/>
        <v>3.3519553072625698E-2</v>
      </c>
      <c r="D39" s="13">
        <f t="shared" si="15"/>
        <v>379979.14049586776</v>
      </c>
      <c r="E39" s="22">
        <f t="shared" si="16"/>
        <v>424404.04</v>
      </c>
      <c r="F39" s="21">
        <f t="shared" si="17"/>
        <v>2.1643425386727731E-2</v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50</v>
      </c>
      <c r="C40" s="8">
        <f t="shared" si="14"/>
        <v>0.27932960893854747</v>
      </c>
      <c r="D40" s="13">
        <f t="shared" si="15"/>
        <v>1985024.4900000002</v>
      </c>
      <c r="E40" s="23">
        <f t="shared" si="16"/>
        <v>2401879.6335</v>
      </c>
      <c r="F40" s="21">
        <f t="shared" si="17"/>
        <v>0.1224891794987583</v>
      </c>
      <c r="G40" s="25"/>
      <c r="H40" s="25"/>
      <c r="I40" s="25"/>
      <c r="J40" s="104" t="s">
        <v>0</v>
      </c>
      <c r="K40" s="105"/>
      <c r="L40" s="83">
        <f>SUM(L34:L39)</f>
        <v>179</v>
      </c>
      <c r="M40" s="17">
        <f>SUM(M34:M39)</f>
        <v>1</v>
      </c>
      <c r="N40" s="84">
        <f>SUM(N34:N39)</f>
        <v>16234945.015289254</v>
      </c>
      <c r="O40" s="85">
        <f>SUM(O34:O39)</f>
        <v>19608912.7491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68</v>
      </c>
      <c r="C41" s="8">
        <f>IF(B41,B41/$B$46,"")</f>
        <v>0.37988826815642457</v>
      </c>
      <c r="D41" s="13">
        <f t="shared" si="15"/>
        <v>462700.36363636365</v>
      </c>
      <c r="E41" s="23">
        <f t="shared" si="16"/>
        <v>559867.43999999994</v>
      </c>
      <c r="F41" s="21">
        <f>IF(E41,E41/$E$46,"")</f>
        <v>2.8551681939922777E-2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25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8</v>
      </c>
      <c r="C45" s="8">
        <f>IF(B45,B45/$B$46,"")</f>
        <v>4.4692737430167599E-2</v>
      </c>
      <c r="D45" s="13">
        <f t="shared" ref="D45" si="24">D24+I24+N24+S24+X24+AC24</f>
        <v>1233200.0411570249</v>
      </c>
      <c r="E45" s="14">
        <f t="shared" ref="E45" si="25">E24+J24+O24+T24+Y24+AD24</f>
        <v>1492172.0497999999</v>
      </c>
      <c r="F45" s="21">
        <f>IF(E45,E45/$E$46,"")</f>
        <v>7.6096623453459286E-2</v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179</v>
      </c>
      <c r="C46" s="17">
        <f>SUM(C34:C45)</f>
        <v>1</v>
      </c>
      <c r="D46" s="18">
        <f>SUM(D34:D45)</f>
        <v>16234945.015289258</v>
      </c>
      <c r="E46" s="18">
        <f>SUM(E34:E45)</f>
        <v>19608912.7491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2022-05-09T10:05:03Z</dcterms:modified>
</cp:coreProperties>
</file>