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E34" i="7" s="1"/>
  <c r="O13" i="7"/>
  <c r="T13" i="7"/>
  <c r="Y13" i="7"/>
  <c r="Z13" i="7"/>
  <c r="AD13" i="7"/>
  <c r="AE13" i="7"/>
  <c r="E20" i="7"/>
  <c r="E25" i="7" s="1"/>
  <c r="O34" i="7" s="1"/>
  <c r="J20" i="7"/>
  <c r="O20" i="7"/>
  <c r="O25" i="7" s="1"/>
  <c r="O36" i="7" s="1"/>
  <c r="AD20" i="7"/>
  <c r="T20" i="7"/>
  <c r="T25" i="7" s="1"/>
  <c r="O37" i="7" s="1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E39" i="7" s="1"/>
  <c r="O18" i="7"/>
  <c r="AD18" i="7"/>
  <c r="E18" i="7"/>
  <c r="T18" i="7"/>
  <c r="Y18" i="7"/>
  <c r="Z18" i="7"/>
  <c r="J19" i="7"/>
  <c r="E40" i="7" s="1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D25" i="7" s="1"/>
  <c r="N34" i="7" s="1"/>
  <c r="I20" i="7"/>
  <c r="N20" i="7"/>
  <c r="AC20" i="7"/>
  <c r="S20" i="7"/>
  <c r="S25" i="7" s="1"/>
  <c r="N37" i="7" s="1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G20" i="7"/>
  <c r="L20" i="7"/>
  <c r="L25" i="7" s="1"/>
  <c r="L36" i="7" s="1"/>
  <c r="AA20" i="7"/>
  <c r="Q20" i="7"/>
  <c r="R20" i="7"/>
  <c r="V20" i="7"/>
  <c r="B21" i="7"/>
  <c r="C21" i="7"/>
  <c r="G21" i="7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 s="1"/>
  <c r="E25" i="6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/>
  <c r="N25" i="6"/>
  <c r="N36" i="6"/>
  <c r="X25" i="6"/>
  <c r="N38" i="6"/>
  <c r="S25" i="6"/>
  <c r="N37" i="6"/>
  <c r="AC25" i="6"/>
  <c r="N39" i="6"/>
  <c r="G25" i="6"/>
  <c r="H20" i="6" s="1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B46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25" i="6" s="1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F20" i="5" s="1"/>
  <c r="J25" i="5"/>
  <c r="O25" i="5"/>
  <c r="O36" i="5" s="1"/>
  <c r="T25" i="5"/>
  <c r="O37" i="5"/>
  <c r="Y25" i="5"/>
  <c r="Z18" i="5"/>
  <c r="D25" i="5"/>
  <c r="N34" i="5"/>
  <c r="I25" i="5"/>
  <c r="N35" i="5" s="1"/>
  <c r="N25" i="5"/>
  <c r="N36" i="5"/>
  <c r="S25" i="5"/>
  <c r="N37" i="5" s="1"/>
  <c r="X25" i="5"/>
  <c r="N38" i="5"/>
  <c r="B25" i="5"/>
  <c r="L34" i="5"/>
  <c r="G25" i="5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6" i="4" s="1"/>
  <c r="C41" i="4" s="1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N40" i="4" s="1"/>
  <c r="L25" i="4"/>
  <c r="L36" i="4" s="1"/>
  <c r="M19" i="4"/>
  <c r="M15" i="4"/>
  <c r="M16" i="4"/>
  <c r="M17" i="4"/>
  <c r="M18" i="4"/>
  <c r="M21" i="4"/>
  <c r="M24" i="4"/>
  <c r="J25" i="4"/>
  <c r="K13" i="4" s="1"/>
  <c r="K16" i="4"/>
  <c r="K17" i="4"/>
  <c r="I25" i="4"/>
  <c r="N35" i="4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6" i="4" s="1"/>
  <c r="D42" i="4"/>
  <c r="J25" i="1"/>
  <c r="O35" i="1" s="1"/>
  <c r="K22" i="1"/>
  <c r="O25" i="1"/>
  <c r="O36" i="1"/>
  <c r="E25" i="1"/>
  <c r="F20" i="1" s="1"/>
  <c r="Y25" i="1"/>
  <c r="O38" i="1"/>
  <c r="I25" i="1"/>
  <c r="N35" i="1" s="1"/>
  <c r="N25" i="1"/>
  <c r="N36" i="1" s="1"/>
  <c r="D25" i="1"/>
  <c r="N34" i="1" s="1"/>
  <c r="X25" i="1"/>
  <c r="N38" i="1"/>
  <c r="G25" i="1"/>
  <c r="L35" i="1" s="1"/>
  <c r="H22" i="1"/>
  <c r="L25" i="1"/>
  <c r="M20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46" i="1" s="1"/>
  <c r="F39" i="1" s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C34" i="1" s="1"/>
  <c r="B41" i="1"/>
  <c r="B46" i="1" s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O34" i="6"/>
  <c r="F22" i="6"/>
  <c r="L34" i="6"/>
  <c r="C22" i="6"/>
  <c r="R25" i="4"/>
  <c r="W25" i="1"/>
  <c r="F45" i="1"/>
  <c r="H19" i="6"/>
  <c r="M18" i="6"/>
  <c r="M13" i="6"/>
  <c r="M25" i="6" s="1"/>
  <c r="P19" i="6"/>
  <c r="P14" i="6"/>
  <c r="Z21" i="6"/>
  <c r="H22" i="6"/>
  <c r="O35" i="6"/>
  <c r="K22" i="6"/>
  <c r="AB25" i="6"/>
  <c r="AE25" i="6"/>
  <c r="M13" i="5"/>
  <c r="M25" i="5" s="1"/>
  <c r="AB25" i="5"/>
  <c r="L35" i="5"/>
  <c r="M39" i="5"/>
  <c r="H22" i="5"/>
  <c r="O38" i="5"/>
  <c r="O35" i="5"/>
  <c r="K22" i="5"/>
  <c r="U25" i="5"/>
  <c r="M14" i="4"/>
  <c r="P21" i="4"/>
  <c r="AE25" i="4"/>
  <c r="H22" i="4"/>
  <c r="K22" i="4"/>
  <c r="Z21" i="4"/>
  <c r="U25" i="4"/>
  <c r="AB25" i="4"/>
  <c r="L34" i="1"/>
  <c r="F13" i="1"/>
  <c r="C13" i="1"/>
  <c r="K21" i="1"/>
  <c r="H16" i="1"/>
  <c r="H20" i="1"/>
  <c r="H13" i="1"/>
  <c r="H14" i="1"/>
  <c r="H24" i="1"/>
  <c r="Z25" i="1"/>
  <c r="U25" i="1"/>
  <c r="C42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21" i="6"/>
  <c r="K13" i="6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K19" i="5"/>
  <c r="K20" i="5"/>
  <c r="C14" i="5"/>
  <c r="C13" i="5"/>
  <c r="F23" i="7"/>
  <c r="B46" i="5"/>
  <c r="C41" i="5" s="1"/>
  <c r="D46" i="5"/>
  <c r="E46" i="5"/>
  <c r="F41" i="5" s="1"/>
  <c r="F43" i="5"/>
  <c r="AE21" i="5"/>
  <c r="AE20" i="5"/>
  <c r="C20" i="5"/>
  <c r="F21" i="5"/>
  <c r="P21" i="5"/>
  <c r="E42" i="7"/>
  <c r="C43" i="6"/>
  <c r="B36" i="7"/>
  <c r="V25" i="7"/>
  <c r="D39" i="7"/>
  <c r="Y25" i="7"/>
  <c r="Z20" i="7"/>
  <c r="P15" i="4"/>
  <c r="H15" i="4"/>
  <c r="H18" i="4"/>
  <c r="H14" i="4"/>
  <c r="K15" i="4"/>
  <c r="K14" i="4"/>
  <c r="K18" i="4"/>
  <c r="C15" i="4"/>
  <c r="F15" i="4"/>
  <c r="P14" i="4"/>
  <c r="P13" i="4"/>
  <c r="P25" i="4" s="1"/>
  <c r="P18" i="4"/>
  <c r="H24" i="4"/>
  <c r="K19" i="4"/>
  <c r="K20" i="4"/>
  <c r="K24" i="4"/>
  <c r="C14" i="4"/>
  <c r="F14" i="4"/>
  <c r="K21" i="4"/>
  <c r="AD25" i="7"/>
  <c r="O38" i="7"/>
  <c r="W17" i="4"/>
  <c r="O38" i="4"/>
  <c r="E38" i="7"/>
  <c r="Z17" i="4"/>
  <c r="C18" i="4"/>
  <c r="C20" i="4"/>
  <c r="O35" i="4"/>
  <c r="M13" i="4"/>
  <c r="W20" i="4"/>
  <c r="M20" i="4"/>
  <c r="M25" i="4" s="1"/>
  <c r="O36" i="4"/>
  <c r="P20" i="4"/>
  <c r="P18" i="7"/>
  <c r="F43" i="4"/>
  <c r="K22" i="7"/>
  <c r="Z14" i="7"/>
  <c r="B40" i="7"/>
  <c r="Q25" i="7"/>
  <c r="B25" i="7"/>
  <c r="L34" i="7" s="1"/>
  <c r="C24" i="7"/>
  <c r="B35" i="7"/>
  <c r="B37" i="7"/>
  <c r="AC25" i="7"/>
  <c r="N38" i="7"/>
  <c r="D34" i="7"/>
  <c r="E37" i="7"/>
  <c r="B39" i="7"/>
  <c r="M15" i="7"/>
  <c r="D40" i="7"/>
  <c r="D38" i="7"/>
  <c r="E35" i="7"/>
  <c r="B42" i="7"/>
  <c r="D45" i="7"/>
  <c r="E45" i="7"/>
  <c r="AA25" i="7"/>
  <c r="B45" i="7"/>
  <c r="D36" i="7"/>
  <c r="E36" i="7"/>
  <c r="D37" i="7"/>
  <c r="C36" i="1"/>
  <c r="C35" i="1"/>
  <c r="B38" i="7"/>
  <c r="R17" i="7"/>
  <c r="H22" i="7"/>
  <c r="H21" i="7"/>
  <c r="F38" i="1"/>
  <c r="P17" i="7"/>
  <c r="P16" i="7"/>
  <c r="F37" i="4"/>
  <c r="Z16" i="7"/>
  <c r="P39" i="1"/>
  <c r="F37" i="1"/>
  <c r="M16" i="7"/>
  <c r="F43" i="1"/>
  <c r="F44" i="1"/>
  <c r="F24" i="7"/>
  <c r="C25" i="1"/>
  <c r="C22" i="7"/>
  <c r="C23" i="7"/>
  <c r="C40" i="1"/>
  <c r="C44" i="1"/>
  <c r="Z25" i="6"/>
  <c r="Z25" i="4"/>
  <c r="F25" i="6"/>
  <c r="F15" i="7"/>
  <c r="F22" i="7"/>
  <c r="F34" i="1"/>
  <c r="F42" i="1"/>
  <c r="F36" i="1"/>
  <c r="F35" i="1"/>
  <c r="F40" i="1"/>
  <c r="C36" i="6"/>
  <c r="C25" i="6"/>
  <c r="C39" i="5"/>
  <c r="C43" i="5"/>
  <c r="P39" i="5"/>
  <c r="C25" i="5"/>
  <c r="AE25" i="5"/>
  <c r="C36" i="4"/>
  <c r="C43" i="4"/>
  <c r="W25" i="4"/>
  <c r="C45" i="1"/>
  <c r="C37" i="1"/>
  <c r="P38" i="1"/>
  <c r="C15" i="7"/>
  <c r="K24" i="7"/>
  <c r="W25" i="6"/>
  <c r="F37" i="6"/>
  <c r="F41" i="6"/>
  <c r="C39" i="6"/>
  <c r="C37" i="6"/>
  <c r="F40" i="6"/>
  <c r="F36" i="6"/>
  <c r="C35" i="6"/>
  <c r="F35" i="6"/>
  <c r="F42" i="6"/>
  <c r="M37" i="6"/>
  <c r="P37" i="6"/>
  <c r="U13" i="7"/>
  <c r="U16" i="7"/>
  <c r="F45" i="6"/>
  <c r="C34" i="6"/>
  <c r="M38" i="6"/>
  <c r="F34" i="6"/>
  <c r="P38" i="6"/>
  <c r="F39" i="6"/>
  <c r="AB18" i="7"/>
  <c r="AB19" i="7"/>
  <c r="C40" i="6"/>
  <c r="C45" i="6"/>
  <c r="H25" i="5"/>
  <c r="C45" i="5"/>
  <c r="F39" i="5"/>
  <c r="F45" i="5"/>
  <c r="P38" i="5"/>
  <c r="M37" i="5"/>
  <c r="M38" i="5"/>
  <c r="AE20" i="7"/>
  <c r="L37" i="7"/>
  <c r="R16" i="7"/>
  <c r="C36" i="5"/>
  <c r="C37" i="5"/>
  <c r="F36" i="5"/>
  <c r="F37" i="5"/>
  <c r="F34" i="5"/>
  <c r="C35" i="5"/>
  <c r="F18" i="7"/>
  <c r="F35" i="5"/>
  <c r="F21" i="7"/>
  <c r="C34" i="5"/>
  <c r="F13" i="7"/>
  <c r="F14" i="7"/>
  <c r="F42" i="5"/>
  <c r="L39" i="7"/>
  <c r="W20" i="7"/>
  <c r="W25" i="7"/>
  <c r="O39" i="7"/>
  <c r="Z21" i="7"/>
  <c r="Z25" i="7"/>
  <c r="AE18" i="7"/>
  <c r="AE21" i="7"/>
  <c r="AE17" i="7"/>
  <c r="F35" i="4"/>
  <c r="F36" i="4"/>
  <c r="C38" i="4"/>
  <c r="C35" i="4"/>
  <c r="C25" i="4"/>
  <c r="F38" i="4"/>
  <c r="F42" i="4"/>
  <c r="P21" i="7"/>
  <c r="F45" i="4"/>
  <c r="C45" i="4"/>
  <c r="K15" i="7"/>
  <c r="K14" i="7"/>
  <c r="K16" i="7"/>
  <c r="AB20" i="7"/>
  <c r="AB17" i="7"/>
  <c r="C18" i="7"/>
  <c r="C14" i="7"/>
  <c r="C39" i="4"/>
  <c r="C13" i="7"/>
  <c r="F39" i="4"/>
  <c r="R13" i="7"/>
  <c r="M19" i="7"/>
  <c r="K21" i="7"/>
  <c r="M18" i="7"/>
  <c r="M13" i="7"/>
  <c r="P13" i="7"/>
  <c r="P15" i="7"/>
  <c r="P14" i="7"/>
  <c r="P19" i="7"/>
  <c r="M14" i="7"/>
  <c r="L38" i="7"/>
  <c r="C42" i="7"/>
  <c r="H15" i="7"/>
  <c r="H16" i="7"/>
  <c r="H14" i="7"/>
  <c r="H24" i="7"/>
  <c r="P37" i="1"/>
  <c r="M38" i="1"/>
  <c r="F43" i="7"/>
  <c r="C38" i="7"/>
  <c r="C43" i="7"/>
  <c r="R25" i="7"/>
  <c r="AE25" i="7"/>
  <c r="AB25" i="7"/>
  <c r="P37" i="4"/>
  <c r="P38" i="4"/>
  <c r="F38" i="7"/>
  <c r="M37" i="4"/>
  <c r="M38" i="4"/>
  <c r="F35" i="7"/>
  <c r="F42" i="7"/>
  <c r="F45" i="7"/>
  <c r="F37" i="7"/>
  <c r="F36" i="7"/>
  <c r="C37" i="7"/>
  <c r="C36" i="7"/>
  <c r="C35" i="7"/>
  <c r="C45" i="7"/>
  <c r="M37" i="7"/>
  <c r="M39" i="7"/>
  <c r="P39" i="7"/>
  <c r="P38" i="7"/>
  <c r="M38" i="7"/>
  <c r="F46" i="6" l="1"/>
  <c r="K25" i="6"/>
  <c r="O40" i="6"/>
  <c r="P35" i="6" s="1"/>
  <c r="N40" i="6"/>
  <c r="H25" i="6"/>
  <c r="L35" i="6"/>
  <c r="P34" i="6"/>
  <c r="C41" i="6"/>
  <c r="C46" i="6" s="1"/>
  <c r="U20" i="7"/>
  <c r="U25" i="7" s="1"/>
  <c r="K25" i="5"/>
  <c r="P20" i="7"/>
  <c r="P25" i="7" s="1"/>
  <c r="P25" i="5"/>
  <c r="N40" i="5"/>
  <c r="N25" i="7"/>
  <c r="N36" i="7" s="1"/>
  <c r="L40" i="5"/>
  <c r="M35" i="5" s="1"/>
  <c r="F40" i="5"/>
  <c r="F46" i="5" s="1"/>
  <c r="C40" i="5"/>
  <c r="C46" i="5"/>
  <c r="F25" i="5"/>
  <c r="O34" i="5"/>
  <c r="D42" i="7"/>
  <c r="D41" i="7"/>
  <c r="K25" i="4"/>
  <c r="H20" i="4"/>
  <c r="F25" i="4"/>
  <c r="O40" i="4"/>
  <c r="F20" i="4"/>
  <c r="E46" i="4"/>
  <c r="F34" i="4" s="1"/>
  <c r="C20" i="7"/>
  <c r="C25" i="7" s="1"/>
  <c r="I25" i="7"/>
  <c r="N35" i="7" s="1"/>
  <c r="N40" i="7" s="1"/>
  <c r="L40" i="4"/>
  <c r="M36" i="4" s="1"/>
  <c r="C34" i="4"/>
  <c r="C40" i="4"/>
  <c r="H13" i="4"/>
  <c r="H19" i="4"/>
  <c r="N40" i="1"/>
  <c r="D46" i="1"/>
  <c r="M25" i="1"/>
  <c r="L36" i="1"/>
  <c r="M20" i="7"/>
  <c r="M25" i="7" s="1"/>
  <c r="B41" i="7"/>
  <c r="B46" i="7" s="1"/>
  <c r="C41" i="7" s="1"/>
  <c r="K20" i="1"/>
  <c r="K25" i="1" s="1"/>
  <c r="F41" i="1"/>
  <c r="F46" i="1" s="1"/>
  <c r="H18" i="1"/>
  <c r="H25" i="1"/>
  <c r="F25" i="1"/>
  <c r="O34" i="1"/>
  <c r="O40" i="1" s="1"/>
  <c r="P36" i="1" s="1"/>
  <c r="F20" i="7"/>
  <c r="F25" i="7" s="1"/>
  <c r="E41" i="7"/>
  <c r="E46" i="7" s="1"/>
  <c r="F34" i="7" s="1"/>
  <c r="C41" i="1"/>
  <c r="C39" i="1"/>
  <c r="C46" i="1" s="1"/>
  <c r="K18" i="1"/>
  <c r="J25" i="7"/>
  <c r="K20" i="7" s="1"/>
  <c r="L40" i="1"/>
  <c r="G25" i="7"/>
  <c r="P36" i="6" l="1"/>
  <c r="P40" i="6"/>
  <c r="L40" i="6"/>
  <c r="M34" i="5"/>
  <c r="M40" i="5" s="1"/>
  <c r="M36" i="5"/>
  <c r="O40" i="5"/>
  <c r="P37" i="5" s="1"/>
  <c r="D46" i="7"/>
  <c r="P35" i="4"/>
  <c r="P36" i="4"/>
  <c r="P34" i="4"/>
  <c r="H25" i="4"/>
  <c r="F40" i="4"/>
  <c r="F41" i="4"/>
  <c r="M35" i="4"/>
  <c r="M34" i="4"/>
  <c r="C40" i="7"/>
  <c r="K18" i="7"/>
  <c r="K19" i="7"/>
  <c r="F40" i="7"/>
  <c r="C46" i="4"/>
  <c r="H18" i="7"/>
  <c r="H19" i="7"/>
  <c r="M36" i="1"/>
  <c r="P35" i="1"/>
  <c r="P34" i="1"/>
  <c r="P40" i="1" s="1"/>
  <c r="H20" i="7"/>
  <c r="F41" i="7"/>
  <c r="M35" i="1"/>
  <c r="M34" i="1"/>
  <c r="F39" i="7"/>
  <c r="C34" i="7"/>
  <c r="C39" i="7"/>
  <c r="O35" i="7"/>
  <c r="K13" i="7"/>
  <c r="H13" i="7"/>
  <c r="L35" i="7"/>
  <c r="M34" i="6" l="1"/>
  <c r="M36" i="6"/>
  <c r="M35" i="6"/>
  <c r="M40" i="6" s="1"/>
  <c r="P35" i="5"/>
  <c r="P36" i="5"/>
  <c r="P34" i="5"/>
  <c r="P40" i="4"/>
  <c r="F46" i="4"/>
  <c r="M40" i="4"/>
  <c r="K25" i="7"/>
  <c r="H25" i="7"/>
  <c r="F46" i="7"/>
  <c r="M40" i="1"/>
  <c r="C46" i="7"/>
  <c r="O40" i="7"/>
  <c r="L40" i="7"/>
  <c r="P36" i="7" l="1"/>
  <c r="P37" i="7"/>
  <c r="P40" i="5"/>
  <c r="M34" i="7"/>
  <c r="M36" i="7"/>
  <c r="M35" i="7"/>
  <c r="P35" i="7"/>
  <c r="P34" i="7"/>
  <c r="M40" i="7" l="1"/>
  <c r="P40" i="7"/>
</calcChain>
</file>

<file path=xl/sharedStrings.xml><?xml version="1.0" encoding="utf-8"?>
<sst xmlns="http://schemas.openxmlformats.org/spreadsheetml/2006/main" count="458" uniqueCount="63">
  <si>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</si>
  <si>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</si>
  <si>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</si>
  <si>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</si>
  <si>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</si>
  <si>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</si>
  <si>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</si>
  <si>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</si>
  <si>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</si>
  <si>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</si>
  <si>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</si>
  <si>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</si>
  <si>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</si>
  <si>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</si>
  <si>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</si>
  <si>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</si>
  <si>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</si>
  <si>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</si>
  <si>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</si>
  <si>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</si>
  <si>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</si>
  <si>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</si>
  <si>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</si>
  <si>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</si>
  <si>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</si>
  <si>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</si>
  <si>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</si>
  <si>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</si>
  <si>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</si>
  <si>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</si>
  <si>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</si>
  <si>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</si>
  <si>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</si>
  <si>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</si>
  <si>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</si>
  <si>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</si>
  <si>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</si>
  <si>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</si>
  <si>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</si>
  <si>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</si>
  <si>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</si>
  <si>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</si>
  <si>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</si>
  <si>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</si>
  <si>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</si>
  <si>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</si>
  <si>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</si>
  <si>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</si>
  <si>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</si>
  <si>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</si>
  <si>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</si>
  <si>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</si>
  <si>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</si>
  <si>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</si>
  <si>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</si>
  <si>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</si>
  <si>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</si>
  <si>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</si>
  <si>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</si>
  <si>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</si>
  <si>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</si>
  <si>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CONSORCI MUSEU DE CIÈNCIES NATURALS DE BARCELONA (CMCNB)</t>
  </si>
  <si>
    <t>06.08.2021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</si>
</sst>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600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3188881.81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238480.42</c:v>
                </c:pt>
                <c:pt idx="6">
                  <c:v>29401.93</c:v>
                </c:pt>
                <c:pt idx="7">
                  <c:v>2314277.33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20</c:v>
                </c:pt>
                <c:pt idx="1">
                  <c:v>382</c:v>
                </c:pt>
                <c:pt idx="2">
                  <c:v>213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152727.1</c:v>
                </c:pt>
                <c:pt idx="1">
                  <c:v>5156336.46</c:v>
                </c:pt>
                <c:pt idx="2">
                  <c:v>461977.92999999988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90" zoomScaleNormal="90" workbookViewId="0">
      <selection activeCell="K8" sqref="K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44414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1.1235955056179775E-2</v>
      </c>
      <c r="I18" s="69">
        <v>197303.69</v>
      </c>
      <c r="J18" s="70">
        <v>238480.42</v>
      </c>
      <c r="K18" s="67">
        <f t="shared" si="3"/>
        <v>0.29334925708890247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1</v>
      </c>
      <c r="D20" s="69">
        <v>195</v>
      </c>
      <c r="E20" s="70">
        <v>235.95</v>
      </c>
      <c r="F20" s="21">
        <f t="shared" si="1"/>
        <v>1</v>
      </c>
      <c r="G20" s="68">
        <v>88</v>
      </c>
      <c r="H20" s="66">
        <f t="shared" si="2"/>
        <v>0.9887640449438202</v>
      </c>
      <c r="I20" s="69">
        <v>481092.28</v>
      </c>
      <c r="J20" s="70">
        <v>574476.88</v>
      </c>
      <c r="K20" s="67">
        <f t="shared" si="3"/>
        <v>0.70665074291109753</v>
      </c>
      <c r="L20" s="68">
        <v>50</v>
      </c>
      <c r="M20" s="66">
        <f t="shared" si="4"/>
        <v>1</v>
      </c>
      <c r="N20" s="69">
        <v>71303.19</v>
      </c>
      <c r="O20" s="70">
        <v>83439.39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195</v>
      </c>
      <c r="E25" s="18">
        <f t="shared" si="12"/>
        <v>235.95</v>
      </c>
      <c r="F25" s="19">
        <f t="shared" si="12"/>
        <v>1</v>
      </c>
      <c r="G25" s="16">
        <f t="shared" si="12"/>
        <v>89</v>
      </c>
      <c r="H25" s="17">
        <f t="shared" si="12"/>
        <v>1</v>
      </c>
      <c r="I25" s="18">
        <f t="shared" si="12"/>
        <v>678395.97</v>
      </c>
      <c r="J25" s="18">
        <f t="shared" si="12"/>
        <v>812957.3</v>
      </c>
      <c r="K25" s="19">
        <f t="shared" si="12"/>
        <v>1</v>
      </c>
      <c r="L25" s="16">
        <f t="shared" si="12"/>
        <v>50</v>
      </c>
      <c r="M25" s="17">
        <f t="shared" si="12"/>
        <v>1</v>
      </c>
      <c r="N25" s="18">
        <f t="shared" si="12"/>
        <v>71303.19</v>
      </c>
      <c r="O25" s="18">
        <f t="shared" si="12"/>
        <v>83439.39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1</v>
      </c>
      <c r="M34" s="8">
        <f t="shared" ref="M34:M39" si="18">IF(L34,L34/$L$40,"")</f>
        <v>7.1428571428571426E-3</v>
      </c>
      <c r="N34" s="58">
        <f>D25</f>
        <v>195</v>
      </c>
      <c r="O34" s="58">
        <f>E25</f>
        <v>235.95</v>
      </c>
      <c r="P34" s="59">
        <f t="shared" ref="P34:P39" si="19">IF(O34,O34/$O$40,"")</f>
        <v>2.6315124999241608E-4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89</v>
      </c>
      <c r="M35" s="8">
        <f t="shared" si="18"/>
        <v>0.63571428571428568</v>
      </c>
      <c r="N35" s="61">
        <f>I25</f>
        <v>678395.97</v>
      </c>
      <c r="O35" s="61">
        <f>J25</f>
        <v>812957.3</v>
      </c>
      <c r="P35" s="59">
        <f t="shared" si="19"/>
        <v>0.90667823558151983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50</v>
      </c>
      <c r="M36" s="8">
        <f t="shared" si="18"/>
        <v>0.35714285714285715</v>
      </c>
      <c r="N36" s="61">
        <f>N25</f>
        <v>71303.19</v>
      </c>
      <c r="O36" s="61">
        <f>O25</f>
        <v>83439.39</v>
      </c>
      <c r="P36" s="59">
        <f t="shared" si="19"/>
        <v>9.3058613168487819E-2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7.1428571428571426E-3</v>
      </c>
      <c r="D39" s="13">
        <f t="shared" si="15"/>
        <v>197303.69</v>
      </c>
      <c r="E39" s="22">
        <f t="shared" si="16"/>
        <v>238480.42</v>
      </c>
      <c r="F39" s="21">
        <f t="shared" si="17"/>
        <v>0.26597338682651572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140</v>
      </c>
      <c r="M40" s="17">
        <f>SUM(M34:M39)</f>
        <v>1</v>
      </c>
      <c r="N40" s="84">
        <f>SUM(N34:N39)</f>
        <v>749894.15999999992</v>
      </c>
      <c r="O40" s="85">
        <f>SUM(O34:O39)</f>
        <v>896632.64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139</v>
      </c>
      <c r="C41" s="8">
        <f t="shared" si="14"/>
        <v>0.99285714285714288</v>
      </c>
      <c r="D41" s="13">
        <f t="shared" si="15"/>
        <v>552590.47</v>
      </c>
      <c r="E41" s="23">
        <f t="shared" si="16"/>
        <v>658152.22</v>
      </c>
      <c r="F41" s="21">
        <f t="shared" si="17"/>
        <v>0.73402661317348428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140</v>
      </c>
      <c r="C46" s="17">
        <f>SUM(C34:C45)</f>
        <v>1</v>
      </c>
      <c r="D46" s="18">
        <f>SUM(D34:D45)</f>
        <v>749894.15999999992</v>
      </c>
      <c r="E46" s="18">
        <f>SUM(E34:E45)</f>
        <v>896632.64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80" zoomScaleNormal="80" workbookViewId="0">
      <selection activeCell="H14" sqref="H14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 t="s">
        <v>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1" si="2">IF(G13,G13/$G$25,"")</f>
        <v>6.5934065934065936E-2</v>
      </c>
      <c r="I13" s="4">
        <v>2446580.48</v>
      </c>
      <c r="J13" s="5">
        <v>2960362.38</v>
      </c>
      <c r="K13" s="21">
        <f t="shared" ref="K13:K21" si="3">IF(J13,J13/$J$25,"")</f>
        <v>0.90223172523011985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3.2967032967032968E-2</v>
      </c>
      <c r="I19" s="6">
        <v>13223.14</v>
      </c>
      <c r="J19" s="7">
        <v>16000</v>
      </c>
      <c r="K19" s="21">
        <f t="shared" si="3"/>
        <v>4.876331256338259E-3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2</v>
      </c>
      <c r="C20" s="66">
        <f t="shared" si="0"/>
        <v>1</v>
      </c>
      <c r="D20" s="69">
        <v>4920</v>
      </c>
      <c r="E20" s="70">
        <v>5953.2</v>
      </c>
      <c r="F20" s="21">
        <f t="shared" si="1"/>
        <v>1</v>
      </c>
      <c r="G20" s="68">
        <v>82</v>
      </c>
      <c r="H20" s="66">
        <f t="shared" si="2"/>
        <v>0.90109890109890112</v>
      </c>
      <c r="I20" s="69">
        <v>255977.42</v>
      </c>
      <c r="J20" s="70">
        <v>304792.89</v>
      </c>
      <c r="K20" s="21">
        <f t="shared" si="3"/>
        <v>9.2891943513541811E-2</v>
      </c>
      <c r="L20" s="68">
        <v>53</v>
      </c>
      <c r="M20" s="66">
        <f t="shared" si="4"/>
        <v>1</v>
      </c>
      <c r="N20" s="69">
        <v>43217.97</v>
      </c>
      <c r="O20" s="70">
        <v>51344.23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2</v>
      </c>
      <c r="C25" s="17">
        <f t="shared" si="32"/>
        <v>1</v>
      </c>
      <c r="D25" s="18">
        <f t="shared" si="32"/>
        <v>4920</v>
      </c>
      <c r="E25" s="18">
        <f t="shared" si="32"/>
        <v>5953.2</v>
      </c>
      <c r="F25" s="19">
        <f t="shared" si="32"/>
        <v>1</v>
      </c>
      <c r="G25" s="16">
        <f t="shared" si="32"/>
        <v>91</v>
      </c>
      <c r="H25" s="17">
        <f t="shared" si="32"/>
        <v>1</v>
      </c>
      <c r="I25" s="18">
        <f t="shared" si="32"/>
        <v>2715781.04</v>
      </c>
      <c r="J25" s="18">
        <f t="shared" si="32"/>
        <v>3281155.27</v>
      </c>
      <c r="K25" s="19">
        <f t="shared" si="32"/>
        <v>0.99999999999999989</v>
      </c>
      <c r="L25" s="16">
        <f t="shared" si="32"/>
        <v>53</v>
      </c>
      <c r="M25" s="17">
        <f t="shared" si="32"/>
        <v>1</v>
      </c>
      <c r="N25" s="18">
        <f t="shared" si="32"/>
        <v>43217.97</v>
      </c>
      <c r="O25" s="18">
        <f t="shared" si="32"/>
        <v>51344.23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6</v>
      </c>
      <c r="C34" s="8">
        <f t="shared" ref="C34:C45" si="34">IF(B34,B34/$B$46,"")</f>
        <v>4.1095890410958902E-2</v>
      </c>
      <c r="D34" s="10">
        <f t="shared" ref="D34:D45" si="35">D13+I13+N13+S13+AC13+X13</f>
        <v>2446580.48</v>
      </c>
      <c r="E34" s="11">
        <f t="shared" ref="E34:E45" si="36">E13+J13+O13+T13+AD13+Y13</f>
        <v>2960362.38</v>
      </c>
      <c r="F34" s="21">
        <f t="shared" ref="F34:F42" si="37">IF(E34,E34/$E$46,"")</f>
        <v>0.88674683933667842</v>
      </c>
      <c r="J34" s="106" t="s">
        <v>3</v>
      </c>
      <c r="K34" s="107"/>
      <c r="L34" s="57">
        <f>B25</f>
        <v>2</v>
      </c>
      <c r="M34" s="8">
        <f t="shared" ref="M34:M39" si="38">IF(L34,L34/$L$40,"")</f>
        <v>1.3698630136986301E-2</v>
      </c>
      <c r="N34" s="58">
        <f>D25</f>
        <v>4920</v>
      </c>
      <c r="O34" s="58">
        <f>E25</f>
        <v>5953.2</v>
      </c>
      <c r="P34" s="59">
        <f t="shared" ref="P34:P39" si="39">IF(O34,O34/$O$40,"")</f>
        <v>1.7832213108785395E-3</v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91</v>
      </c>
      <c r="M35" s="8">
        <f t="shared" si="38"/>
        <v>0.62328767123287676</v>
      </c>
      <c r="N35" s="61">
        <f>I25</f>
        <v>2715781.04</v>
      </c>
      <c r="O35" s="61">
        <f>J25</f>
        <v>3281155.27</v>
      </c>
      <c r="P35" s="59">
        <f t="shared" si="39"/>
        <v>0.9828371299075167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53</v>
      </c>
      <c r="M36" s="8">
        <f t="shared" si="38"/>
        <v>0.36301369863013699</v>
      </c>
      <c r="N36" s="61">
        <f>N25</f>
        <v>43217.97</v>
      </c>
      <c r="O36" s="61">
        <f>O25</f>
        <v>51344.23</v>
      </c>
      <c r="P36" s="59">
        <f t="shared" si="39"/>
        <v>1.5379648781604723E-2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3</v>
      </c>
      <c r="C40" s="8">
        <f t="shared" si="34"/>
        <v>2.0547945205479451E-2</v>
      </c>
      <c r="D40" s="13">
        <f t="shared" si="35"/>
        <v>13223.14</v>
      </c>
      <c r="E40" s="23">
        <f t="shared" si="36"/>
        <v>16000</v>
      </c>
      <c r="F40" s="21">
        <f t="shared" si="37"/>
        <v>4.7926394164578105E-3</v>
      </c>
      <c r="G40" s="25"/>
      <c r="J40" s="104" t="s">
        <v>0</v>
      </c>
      <c r="K40" s="105"/>
      <c r="L40" s="83">
        <f>SUM(L34:L39)</f>
        <v>146</v>
      </c>
      <c r="M40" s="17">
        <f>SUM(M34:M39)</f>
        <v>1</v>
      </c>
      <c r="N40" s="84">
        <f>SUM(N34:N39)</f>
        <v>2763919.0100000002</v>
      </c>
      <c r="O40" s="85">
        <f>SUM(O34:O39)</f>
        <v>3338452.7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137</v>
      </c>
      <c r="C41" s="8">
        <f t="shared" si="34"/>
        <v>0.93835616438356162</v>
      </c>
      <c r="D41" s="13">
        <f t="shared" si="35"/>
        <v>304115.39</v>
      </c>
      <c r="E41" s="23">
        <f t="shared" si="36"/>
        <v>362090.32</v>
      </c>
      <c r="F41" s="21">
        <f t="shared" si="37"/>
        <v>0.10846052124686387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146</v>
      </c>
      <c r="C46" s="17">
        <f>SUM(C34:C45)</f>
        <v>1</v>
      </c>
      <c r="D46" s="18">
        <f>SUM(D34:D45)</f>
        <v>2763919.0100000002</v>
      </c>
      <c r="E46" s="18">
        <f>SUM(E34:E45)</f>
        <v>3338452.6999999997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44516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2.5000000000000001E-2</v>
      </c>
      <c r="I19" s="6">
        <v>11075.97</v>
      </c>
      <c r="J19" s="7">
        <v>13401.93</v>
      </c>
      <c r="K19" s="21">
        <f t="shared" si="3"/>
        <v>4.3468231617669835E-2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6</v>
      </c>
      <c r="C20" s="66">
        <f t="shared" si="0"/>
        <v>1</v>
      </c>
      <c r="D20" s="69">
        <v>13922.2</v>
      </c>
      <c r="E20" s="70">
        <v>16845.86</v>
      </c>
      <c r="F20" s="21">
        <f t="shared" si="1"/>
        <v>1</v>
      </c>
      <c r="G20" s="68">
        <v>78</v>
      </c>
      <c r="H20" s="66">
        <f t="shared" si="2"/>
        <v>0.97499999999999998</v>
      </c>
      <c r="I20" s="69">
        <v>245079.67</v>
      </c>
      <c r="J20" s="70">
        <v>294913.58</v>
      </c>
      <c r="K20" s="67">
        <f t="shared" si="3"/>
        <v>0.95653176838233023</v>
      </c>
      <c r="L20" s="68">
        <v>27</v>
      </c>
      <c r="M20" s="66">
        <f t="shared" si="4"/>
        <v>1</v>
      </c>
      <c r="N20" s="69">
        <v>39830.53</v>
      </c>
      <c r="O20" s="70">
        <v>48194.93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6</v>
      </c>
      <c r="C25" s="17">
        <f t="shared" si="22"/>
        <v>1</v>
      </c>
      <c r="D25" s="18">
        <f t="shared" si="22"/>
        <v>13922.2</v>
      </c>
      <c r="E25" s="18">
        <f t="shared" si="22"/>
        <v>16845.86</v>
      </c>
      <c r="F25" s="19">
        <f t="shared" si="22"/>
        <v>1</v>
      </c>
      <c r="G25" s="16">
        <f t="shared" si="22"/>
        <v>80</v>
      </c>
      <c r="H25" s="17">
        <f t="shared" si="22"/>
        <v>1</v>
      </c>
      <c r="I25" s="18">
        <f t="shared" si="22"/>
        <v>256155.64</v>
      </c>
      <c r="J25" s="18">
        <f t="shared" si="22"/>
        <v>308315.51</v>
      </c>
      <c r="K25" s="19">
        <f t="shared" si="22"/>
        <v>1</v>
      </c>
      <c r="L25" s="16">
        <f t="shared" si="22"/>
        <v>27</v>
      </c>
      <c r="M25" s="17">
        <f t="shared" si="22"/>
        <v>1</v>
      </c>
      <c r="N25" s="18">
        <f t="shared" si="22"/>
        <v>39830.53</v>
      </c>
      <c r="O25" s="18">
        <f t="shared" si="22"/>
        <v>48194.93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6</v>
      </c>
      <c r="M34" s="8">
        <f>IF(L34,L34/$L$40,"")</f>
        <v>5.3097345132743362E-2</v>
      </c>
      <c r="N34" s="58">
        <f>D25</f>
        <v>13922.2</v>
      </c>
      <c r="O34" s="58">
        <f>E25</f>
        <v>16845.86</v>
      </c>
      <c r="P34" s="59">
        <f>IF(O34,O34/$O$40,"")</f>
        <v>4.5120063596087709E-2</v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80</v>
      </c>
      <c r="M35" s="8">
        <f>IF(L35,L35/$L$40,"")</f>
        <v>0.70796460176991149</v>
      </c>
      <c r="N35" s="61">
        <f>I25</f>
        <v>256155.64</v>
      </c>
      <c r="O35" s="61">
        <f>J25</f>
        <v>308315.51</v>
      </c>
      <c r="P35" s="59">
        <f>IF(O35,O35/$O$40,"")</f>
        <v>0.82579431497473066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27</v>
      </c>
      <c r="M36" s="8">
        <f>IF(L36,L36/$L$40,"")</f>
        <v>0.23893805309734514</v>
      </c>
      <c r="N36" s="61">
        <f>N25</f>
        <v>39830.53</v>
      </c>
      <c r="O36" s="61">
        <f>O25</f>
        <v>48194.93</v>
      </c>
      <c r="P36" s="59">
        <f>IF(O36,O36/$O$40,"")</f>
        <v>0.12908562142918173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2</v>
      </c>
      <c r="C40" s="8">
        <f t="shared" si="24"/>
        <v>1.7699115044247787E-2</v>
      </c>
      <c r="D40" s="13">
        <f t="shared" si="25"/>
        <v>11075.97</v>
      </c>
      <c r="E40" s="23">
        <f t="shared" si="26"/>
        <v>13401.93</v>
      </c>
      <c r="F40" s="21">
        <f t="shared" si="27"/>
        <v>3.5895818551876589E-2</v>
      </c>
      <c r="G40" s="25"/>
      <c r="J40" s="104" t="s">
        <v>0</v>
      </c>
      <c r="K40" s="105"/>
      <c r="L40" s="83">
        <f>SUM(L34:L39)</f>
        <v>113</v>
      </c>
      <c r="M40" s="17">
        <f>SUM(M34:M39)</f>
        <v>1</v>
      </c>
      <c r="N40" s="84">
        <f>SUM(N34:N39)</f>
        <v>309908.37</v>
      </c>
      <c r="O40" s="85">
        <f>SUM(O34:O39)</f>
        <v>373356.3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111</v>
      </c>
      <c r="C41" s="8">
        <f t="shared" si="24"/>
        <v>0.98230088495575218</v>
      </c>
      <c r="D41" s="13">
        <f t="shared" si="25"/>
        <v>298832.40000000002</v>
      </c>
      <c r="E41" s="23">
        <f t="shared" si="26"/>
        <v>359954.37</v>
      </c>
      <c r="F41" s="21">
        <f t="shared" si="27"/>
        <v>0.96410418144812349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113</v>
      </c>
      <c r="C46" s="17">
        <f>SUM(C34:C45)</f>
        <v>1</v>
      </c>
      <c r="D46" s="18">
        <f>SUM(D34:D45)</f>
        <v>309908.37</v>
      </c>
      <c r="E46" s="18">
        <f>SUM(E34:E45)</f>
        <v>373356.3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13" sqref="J13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44635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2.4590163934426229E-2</v>
      </c>
      <c r="I13" s="4">
        <v>188859.03</v>
      </c>
      <c r="J13" s="5">
        <v>228519.43</v>
      </c>
      <c r="K13" s="21">
        <f t="shared" ref="K13:K21" si="3">IF(J13,J13/$J$25,"")</f>
        <v>0.30311299895618621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11</v>
      </c>
      <c r="C20" s="66">
        <f t="shared" si="0"/>
        <v>1</v>
      </c>
      <c r="D20" s="69">
        <v>107183.54000000001</v>
      </c>
      <c r="E20" s="70">
        <v>129692.09</v>
      </c>
      <c r="F20" s="21">
        <f t="shared" si="1"/>
        <v>1</v>
      </c>
      <c r="G20" s="68">
        <v>119</v>
      </c>
      <c r="H20" s="66">
        <f t="shared" si="2"/>
        <v>0.97540983606557374</v>
      </c>
      <c r="I20" s="69">
        <v>438578.23000000004</v>
      </c>
      <c r="J20" s="69">
        <v>525388.94999999995</v>
      </c>
      <c r="K20" s="67">
        <f t="shared" si="3"/>
        <v>0.69688700104381385</v>
      </c>
      <c r="L20" s="68">
        <v>83</v>
      </c>
      <c r="M20" s="66">
        <f>IF(L20,L20/$L$25,"")</f>
        <v>1</v>
      </c>
      <c r="N20" s="69">
        <v>232671.89999999997</v>
      </c>
      <c r="O20" s="70">
        <v>278999.37999999989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11</v>
      </c>
      <c r="C25" s="17">
        <f t="shared" si="30"/>
        <v>1</v>
      </c>
      <c r="D25" s="18">
        <f t="shared" si="30"/>
        <v>107183.54000000001</v>
      </c>
      <c r="E25" s="18">
        <f t="shared" si="30"/>
        <v>129692.09</v>
      </c>
      <c r="F25" s="19">
        <f t="shared" si="30"/>
        <v>1</v>
      </c>
      <c r="G25" s="16">
        <f t="shared" si="30"/>
        <v>122</v>
      </c>
      <c r="H25" s="17">
        <f t="shared" si="30"/>
        <v>1</v>
      </c>
      <c r="I25" s="18">
        <f t="shared" si="30"/>
        <v>627437.26</v>
      </c>
      <c r="J25" s="18">
        <f t="shared" si="30"/>
        <v>753908.37999999989</v>
      </c>
      <c r="K25" s="19">
        <f t="shared" si="30"/>
        <v>1</v>
      </c>
      <c r="L25" s="16">
        <f t="shared" si="30"/>
        <v>83</v>
      </c>
      <c r="M25" s="17">
        <f t="shared" si="30"/>
        <v>1</v>
      </c>
      <c r="N25" s="18">
        <f t="shared" si="30"/>
        <v>232671.89999999997</v>
      </c>
      <c r="O25" s="18">
        <f t="shared" si="30"/>
        <v>278999.37999999989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3</v>
      </c>
      <c r="C34" s="8">
        <f t="shared" ref="C34:C45" si="32">IF(B34,B34/$B$46,"")</f>
        <v>1.3888888888888888E-2</v>
      </c>
      <c r="D34" s="10">
        <f t="shared" ref="D34:D42" si="33">D13+I13+N13+S13+AC13+X13</f>
        <v>188859.03</v>
      </c>
      <c r="E34" s="11">
        <f t="shared" ref="E34:E42" si="34">E13+J13+O13+T13+AD13+Y13</f>
        <v>228519.43</v>
      </c>
      <c r="F34" s="21">
        <f t="shared" ref="F34:F42" si="35">IF(E34,E34/$E$46,"")</f>
        <v>0.19655897082732293</v>
      </c>
      <c r="J34" s="106" t="s">
        <v>3</v>
      </c>
      <c r="K34" s="107"/>
      <c r="L34" s="57">
        <f>B25</f>
        <v>11</v>
      </c>
      <c r="M34" s="8">
        <f t="shared" ref="M34:M39" si="36">IF(L34,L34/$L$40,"")</f>
        <v>5.0925925925925923E-2</v>
      </c>
      <c r="N34" s="58">
        <f>D25</f>
        <v>107183.54000000001</v>
      </c>
      <c r="O34" s="58">
        <f>E25</f>
        <v>129692.09</v>
      </c>
      <c r="P34" s="59">
        <f t="shared" ref="P34:P39" si="37">IF(O34,O34/$O$40,"")</f>
        <v>0.11155350656547912</v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122</v>
      </c>
      <c r="M35" s="8">
        <f t="shared" si="36"/>
        <v>0.56481481481481477</v>
      </c>
      <c r="N35" s="61">
        <f>I25</f>
        <v>627437.26</v>
      </c>
      <c r="O35" s="61">
        <f>J25</f>
        <v>753908.37999999989</v>
      </c>
      <c r="P35" s="59">
        <f t="shared" si="37"/>
        <v>0.64846763914514538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83</v>
      </c>
      <c r="M36" s="8">
        <f t="shared" si="36"/>
        <v>0.38425925925925924</v>
      </c>
      <c r="N36" s="61">
        <f>N25</f>
        <v>232671.89999999997</v>
      </c>
      <c r="O36" s="61">
        <f>O25</f>
        <v>278999.37999999989</v>
      </c>
      <c r="P36" s="59">
        <f t="shared" si="37"/>
        <v>0.23997885428937565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216</v>
      </c>
      <c r="M40" s="17">
        <f>SUM(M34:M39)</f>
        <v>1</v>
      </c>
      <c r="N40" s="84">
        <f>SUM(N34:N39)</f>
        <v>967292.7</v>
      </c>
      <c r="O40" s="85">
        <f>SUM(O34:O39)</f>
        <v>1162599.8499999996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213</v>
      </c>
      <c r="C41" s="8">
        <f t="shared" si="32"/>
        <v>0.98611111111111116</v>
      </c>
      <c r="D41" s="13">
        <f t="shared" si="33"/>
        <v>778433.66999999993</v>
      </c>
      <c r="E41" s="23">
        <f t="shared" si="34"/>
        <v>934080.41999999981</v>
      </c>
      <c r="F41" s="21">
        <f t="shared" si="35"/>
        <v>0.80344102917267701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216</v>
      </c>
      <c r="C46" s="17">
        <f>SUM(C34:C45)</f>
        <v>1</v>
      </c>
      <c r="D46" s="18">
        <f>SUM(D34:D45)</f>
        <v>967292.7</v>
      </c>
      <c r="E46" s="18">
        <f>SUM(E34:E45)</f>
        <v>1162599.8499999999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E7" sqref="E7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MUSEU DE CIÈNCIES NATURALS DE BARCELONA (CMCNB)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9</v>
      </c>
      <c r="H13" s="20">
        <f t="shared" ref="H13:H24" si="2">IF(G13,G13/$G$25,"")</f>
        <v>2.356020942408377E-2</v>
      </c>
      <c r="I13" s="10">
        <f>'CONTRACTACIO 1r TR 2021'!I13+'CONTRACTACIO 2n TR 2021'!I13+'CONTRACTACIO 3r TR 2021'!I13+'CONTRACTACIO 4t TR 2021'!I13</f>
        <v>2635439.5099999998</v>
      </c>
      <c r="J13" s="10">
        <f>'CONTRACTACIO 1r TR 2021'!J13+'CONTRACTACIO 2n TR 2021'!J13+'CONTRACTACIO 3r TR 2021'!J13+'CONTRACTACIO 4t TR 2021'!J13</f>
        <v>3188881.81</v>
      </c>
      <c r="K13" s="21">
        <f t="shared" ref="K13:K24" si="3">IF(J13,J13/$J$25,"")</f>
        <v>0.61843943558330172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1</v>
      </c>
      <c r="H18" s="20">
        <f t="shared" si="2"/>
        <v>2.617801047120419E-3</v>
      </c>
      <c r="I18" s="13">
        <f>'CONTRACTACIO 1r TR 2021'!I18+'CONTRACTACIO 2n TR 2021'!I18+'CONTRACTACIO 3r TR 2021'!I18+'CONTRACTACIO 4t TR 2021'!I18</f>
        <v>197303.69</v>
      </c>
      <c r="J18" s="13">
        <f>'CONTRACTACIO 1r TR 2021'!J18+'CONTRACTACIO 2n TR 2021'!J18+'CONTRACTACIO 3r TR 2021'!J18+'CONTRACTACIO 4t TR 2021'!J18</f>
        <v>238480.42</v>
      </c>
      <c r="K18" s="21">
        <f t="shared" si="3"/>
        <v>4.6249972601671539E-2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5</v>
      </c>
      <c r="H19" s="20">
        <f t="shared" si="2"/>
        <v>1.3089005235602094E-2</v>
      </c>
      <c r="I19" s="13">
        <f>'CONTRACTACIO 1r TR 2021'!I19+'CONTRACTACIO 2n TR 2021'!I19+'CONTRACTACIO 3r TR 2021'!I19+'CONTRACTACIO 4t TR 2021'!I19</f>
        <v>24299.11</v>
      </c>
      <c r="J19" s="13">
        <f>'CONTRACTACIO 1r TR 2021'!J19+'CONTRACTACIO 2n TR 2021'!J19+'CONTRACTACIO 3r TR 2021'!J19+'CONTRACTACIO 4t TR 2021'!J19</f>
        <v>29401.93</v>
      </c>
      <c r="K19" s="21">
        <f t="shared" si="3"/>
        <v>5.7020968720881337E-3</v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20</v>
      </c>
      <c r="C20" s="20">
        <f t="shared" si="0"/>
        <v>1</v>
      </c>
      <c r="D20" s="13">
        <f>'CONTRACTACIO 1r TR 2021'!D20+'CONTRACTACIO 2n TR 2021'!D20+'CONTRACTACIO 3r TR 2021'!D20+'CONTRACTACIO 4t TR 2021'!D20</f>
        <v>126220.74</v>
      </c>
      <c r="E20" s="13">
        <f>'CONTRACTACIO 1r TR 2021'!E20+'CONTRACTACIO 2n TR 2021'!E20+'CONTRACTACIO 3r TR 2021'!E20+'CONTRACTACIO 4t TR 2021'!E20</f>
        <v>152727.1</v>
      </c>
      <c r="F20" s="21">
        <f t="shared" si="1"/>
        <v>1</v>
      </c>
      <c r="G20" s="9">
        <f>'CONTRACTACIO 1r TR 2021'!G20+'CONTRACTACIO 2n TR 2021'!G20+'CONTRACTACIO 3r TR 2021'!G20+'CONTRACTACIO 4t TR 2021'!G20</f>
        <v>367</v>
      </c>
      <c r="H20" s="20">
        <f t="shared" si="2"/>
        <v>0.96073298429319376</v>
      </c>
      <c r="I20" s="13">
        <f>'CONTRACTACIO 1r TR 2021'!I20+'CONTRACTACIO 2n TR 2021'!I20+'CONTRACTACIO 3r TR 2021'!I20+'CONTRACTACIO 4t TR 2021'!I20</f>
        <v>1420727.6</v>
      </c>
      <c r="J20" s="13">
        <f>'CONTRACTACIO 1r TR 2021'!J20+'CONTRACTACIO 2n TR 2021'!J20+'CONTRACTACIO 3r TR 2021'!J20+'CONTRACTACIO 4t TR 2021'!J20</f>
        <v>1699572.3</v>
      </c>
      <c r="K20" s="21">
        <f t="shared" si="3"/>
        <v>0.32960849494293865</v>
      </c>
      <c r="L20" s="9">
        <f>'CONTRACTACIO 1r TR 2021'!L20+'CONTRACTACIO 2n TR 2021'!L20+'CONTRACTACIO 3r TR 2021'!L20+'CONTRACTACIO 4t TR 2021'!L20</f>
        <v>213</v>
      </c>
      <c r="M20" s="20">
        <f t="shared" si="4"/>
        <v>1</v>
      </c>
      <c r="N20" s="13">
        <f>'CONTRACTACIO 1r TR 2021'!N20+'CONTRACTACIO 2n TR 2021'!N20+'CONTRACTACIO 3r TR 2021'!N20+'CONTRACTACIO 4t TR 2021'!N20</f>
        <v>387023.58999999997</v>
      </c>
      <c r="O20" s="13">
        <f>'CONTRACTACIO 1r TR 2021'!O20+'CONTRACTACIO 2n TR 2021'!O20+'CONTRACTACIO 3r TR 2021'!O20+'CONTRACTACIO 4t TR 2021'!O20</f>
        <v>461977.92999999988</v>
      </c>
      <c r="P20" s="21">
        <f t="shared" si="5"/>
        <v>1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20</v>
      </c>
      <c r="C25" s="17">
        <f t="shared" si="12"/>
        <v>1</v>
      </c>
      <c r="D25" s="18">
        <f t="shared" si="12"/>
        <v>126220.74</v>
      </c>
      <c r="E25" s="18">
        <f t="shared" si="12"/>
        <v>152727.1</v>
      </c>
      <c r="F25" s="19">
        <f t="shared" si="12"/>
        <v>1</v>
      </c>
      <c r="G25" s="16">
        <f t="shared" si="12"/>
        <v>382</v>
      </c>
      <c r="H25" s="17">
        <f t="shared" si="12"/>
        <v>1</v>
      </c>
      <c r="I25" s="18">
        <f t="shared" si="12"/>
        <v>4277769.91</v>
      </c>
      <c r="J25" s="18">
        <f t="shared" si="12"/>
        <v>5156336.46</v>
      </c>
      <c r="K25" s="19">
        <f t="shared" si="12"/>
        <v>1</v>
      </c>
      <c r="L25" s="16">
        <f t="shared" si="12"/>
        <v>213</v>
      </c>
      <c r="M25" s="17">
        <f t="shared" si="12"/>
        <v>1</v>
      </c>
      <c r="N25" s="18">
        <f t="shared" si="12"/>
        <v>387023.58999999997</v>
      </c>
      <c r="O25" s="18">
        <f t="shared" si="12"/>
        <v>461977.92999999988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9</v>
      </c>
      <c r="C34" s="8">
        <f t="shared" ref="C34:C40" si="14">IF(B34,B34/$B$46,"")</f>
        <v>1.4634146341463415E-2</v>
      </c>
      <c r="D34" s="10">
        <f t="shared" ref="D34:D43" si="15">D13+I13+N13+S13+X13+AC13</f>
        <v>2635439.5099999998</v>
      </c>
      <c r="E34" s="11">
        <f t="shared" ref="E34:E43" si="16">E13+J13+O13+T13+Y13+AD13</f>
        <v>3188881.81</v>
      </c>
      <c r="F34" s="21">
        <f t="shared" ref="F34:F40" si="17">IF(E34,E34/$E$46,"")</f>
        <v>0.55256608629926862</v>
      </c>
      <c r="J34" s="106" t="s">
        <v>3</v>
      </c>
      <c r="K34" s="107"/>
      <c r="L34" s="57">
        <f>B25</f>
        <v>20</v>
      </c>
      <c r="M34" s="8">
        <f t="shared" ref="M34:M39" si="18">IF(L34,L34/$L$40,"")</f>
        <v>3.2520325203252036E-2</v>
      </c>
      <c r="N34" s="58">
        <f>D25</f>
        <v>126220.74</v>
      </c>
      <c r="O34" s="58">
        <f>E25</f>
        <v>152727.1</v>
      </c>
      <c r="P34" s="59">
        <f t="shared" ref="P34:P39" si="19">IF(O34,O34/$O$40,"")</f>
        <v>2.6464391265362402E-2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382</v>
      </c>
      <c r="M35" s="8">
        <f t="shared" si="18"/>
        <v>0.62113821138211378</v>
      </c>
      <c r="N35" s="61">
        <f>I25</f>
        <v>4277769.91</v>
      </c>
      <c r="O35" s="61">
        <f>J25</f>
        <v>5156336.46</v>
      </c>
      <c r="P35" s="59">
        <f t="shared" si="19"/>
        <v>0.89348455888505496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213</v>
      </c>
      <c r="M36" s="8">
        <f t="shared" si="18"/>
        <v>0.34634146341463412</v>
      </c>
      <c r="N36" s="61">
        <f>N25</f>
        <v>387023.58999999997</v>
      </c>
      <c r="O36" s="61">
        <f>O25</f>
        <v>461977.92999999988</v>
      </c>
      <c r="P36" s="59">
        <f t="shared" si="19"/>
        <v>8.0051049849582681E-2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1.6260162601626016E-3</v>
      </c>
      <c r="D39" s="13">
        <f t="shared" si="15"/>
        <v>197303.69</v>
      </c>
      <c r="E39" s="22">
        <f t="shared" si="16"/>
        <v>238480.42</v>
      </c>
      <c r="F39" s="21">
        <f t="shared" si="17"/>
        <v>4.1323636368450371E-2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5</v>
      </c>
      <c r="C40" s="8">
        <f t="shared" si="14"/>
        <v>8.130081300813009E-3</v>
      </c>
      <c r="D40" s="13">
        <f t="shared" si="15"/>
        <v>24299.11</v>
      </c>
      <c r="E40" s="23">
        <f t="shared" si="16"/>
        <v>29401.93</v>
      </c>
      <c r="F40" s="21">
        <f t="shared" si="17"/>
        <v>5.0947355084775174E-3</v>
      </c>
      <c r="G40" s="25"/>
      <c r="H40" s="25"/>
      <c r="I40" s="25"/>
      <c r="J40" s="104" t="s">
        <v>0</v>
      </c>
      <c r="K40" s="105"/>
      <c r="L40" s="83">
        <f>SUM(L34:L39)</f>
        <v>615</v>
      </c>
      <c r="M40" s="17">
        <f>SUM(M34:M39)</f>
        <v>0.99999999999999989</v>
      </c>
      <c r="N40" s="84">
        <f>SUM(N34:N39)</f>
        <v>4791014.24</v>
      </c>
      <c r="O40" s="85">
        <f>SUM(O34:O39)</f>
        <v>5771041.4899999993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600</v>
      </c>
      <c r="C41" s="8">
        <f>IF(B41,B41/$B$46,"")</f>
        <v>0.97560975609756095</v>
      </c>
      <c r="D41" s="13">
        <f t="shared" si="15"/>
        <v>1933971.9300000002</v>
      </c>
      <c r="E41" s="23">
        <f t="shared" si="16"/>
        <v>2314277.33</v>
      </c>
      <c r="F41" s="21">
        <f>IF(E41,E41/$E$46,"")</f>
        <v>0.40101554182380345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615</v>
      </c>
      <c r="C46" s="17">
        <f>SUM(C34:C45)</f>
        <v>1</v>
      </c>
      <c r="D46" s="18">
        <f>SUM(D34:D45)</f>
        <v>4791014.24</v>
      </c>
      <c r="E46" s="18">
        <f>SUM(E34:E45)</f>
        <v>5771041.4900000002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2022-03-17T16:32:13Z</dcterms:modified>
</cp:coreProperties>
</file>