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bileworldcapital-my.sharepoint.com/personal/nasmwc_mobileworldcapital_com2/Documents/Contratos/2021/Reporting/4t trimestre/"/>
    </mc:Choice>
  </mc:AlternateContent>
  <xr:revisionPtr revIDLastSave="0" documentId="8_{F3381EB6-5B11-4989-8B95-BF27DAE5D330}" xr6:coauthVersionLast="47" xr6:coauthVersionMax="47" xr10:uidLastSave="{00000000-0000-0000-0000-000000000000}"/>
  <bookViews>
    <workbookView xWindow="-120" yWindow="-120" windowWidth="29040" windowHeight="15840" tabRatio="700" activeTab="3" xr2:uid="{00000000-000D-0000-FFFF-FFFF00000000}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6" l="1"/>
  <c r="I20" i="6"/>
  <c r="J13" i="4" l="1"/>
  <c r="J18" i="4"/>
  <c r="I20" i="4"/>
  <c r="N20" i="4"/>
  <c r="J13" i="1" l="1"/>
  <c r="J18" i="1"/>
  <c r="I20" i="1" l="1"/>
  <c r="N20" i="1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H22" i="7" s="1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/>
  <c r="Y24" i="7"/>
  <c r="Z24" i="7"/>
  <c r="AD24" i="7"/>
  <c r="AE24" i="7" s="1"/>
  <c r="E13" i="7"/>
  <c r="J13" i="7"/>
  <c r="O13" i="7"/>
  <c r="T13" i="7"/>
  <c r="U13" i="7" s="1"/>
  <c r="Y13" i="7"/>
  <c r="Z13" i="7" s="1"/>
  <c r="AD13" i="7"/>
  <c r="AE13" i="7" s="1"/>
  <c r="E20" i="7"/>
  <c r="J20" i="7"/>
  <c r="O20" i="7"/>
  <c r="AD20" i="7"/>
  <c r="AE20" i="7" s="1"/>
  <c r="T20" i="7"/>
  <c r="U20" i="7" s="1"/>
  <c r="Y20" i="7"/>
  <c r="E21" i="7"/>
  <c r="J21" i="7"/>
  <c r="O21" i="7"/>
  <c r="P21" i="7" s="1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K15" i="7" s="1"/>
  <c r="O15" i="7"/>
  <c r="E15" i="7"/>
  <c r="T15" i="7"/>
  <c r="U15" i="7" s="1"/>
  <c r="Y15" i="7"/>
  <c r="Z15" i="7"/>
  <c r="AD15" i="7"/>
  <c r="AE15" i="7"/>
  <c r="J16" i="7"/>
  <c r="O16" i="7"/>
  <c r="E16" i="7"/>
  <c r="F16" i="7" s="1"/>
  <c r="T16" i="7"/>
  <c r="Y16" i="7"/>
  <c r="Z16" i="7" s="1"/>
  <c r="AD16" i="7"/>
  <c r="AE16" i="7" s="1"/>
  <c r="J17" i="7"/>
  <c r="K17" i="7" s="1"/>
  <c r="O17" i="7"/>
  <c r="E17" i="7"/>
  <c r="F17" i="7" s="1"/>
  <c r="T17" i="7"/>
  <c r="U17" i="7" s="1"/>
  <c r="Y17" i="7"/>
  <c r="Z17" i="7"/>
  <c r="AD17" i="7"/>
  <c r="AE17" i="7" s="1"/>
  <c r="J18" i="7"/>
  <c r="O18" i="7"/>
  <c r="AD18" i="7"/>
  <c r="AE18" i="7" s="1"/>
  <c r="E18" i="7"/>
  <c r="F18" i="7" s="1"/>
  <c r="T18" i="7"/>
  <c r="U18" i="7" s="1"/>
  <c r="Y18" i="7"/>
  <c r="Z18" i="7"/>
  <c r="J19" i="7"/>
  <c r="O19" i="7"/>
  <c r="AD19" i="7"/>
  <c r="AE19" i="7" s="1"/>
  <c r="E19" i="7"/>
  <c r="F19" i="7" s="1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R16" i="7" s="1"/>
  <c r="V16" i="7"/>
  <c r="W16" i="7" s="1"/>
  <c r="AA16" i="7"/>
  <c r="AB16" i="7"/>
  <c r="B13" i="7"/>
  <c r="G13" i="7"/>
  <c r="L13" i="7"/>
  <c r="Q13" i="7"/>
  <c r="R13" i="7" s="1"/>
  <c r="V13" i="7"/>
  <c r="W13" i="7" s="1"/>
  <c r="AA13" i="7"/>
  <c r="AB13" i="7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C14" i="7" s="1"/>
  <c r="Q14" i="7"/>
  <c r="R14" i="7" s="1"/>
  <c r="V14" i="7"/>
  <c r="W14" i="7" s="1"/>
  <c r="AA14" i="7"/>
  <c r="G15" i="7"/>
  <c r="L15" i="7"/>
  <c r="M15" i="7" s="1"/>
  <c r="B15" i="7"/>
  <c r="C15" i="7" s="1"/>
  <c r="Q15" i="7"/>
  <c r="R15" i="7" s="1"/>
  <c r="V15" i="7"/>
  <c r="W15" i="7"/>
  <c r="AA15" i="7"/>
  <c r="AB15" i="7" s="1"/>
  <c r="G17" i="7"/>
  <c r="H17" i="7"/>
  <c r="L17" i="7"/>
  <c r="M17" i="7" s="1"/>
  <c r="B17" i="7"/>
  <c r="C17" i="7"/>
  <c r="Q17" i="7"/>
  <c r="R17" i="7" s="1"/>
  <c r="V17" i="7"/>
  <c r="W17" i="7" s="1"/>
  <c r="AA17" i="7"/>
  <c r="G18" i="7"/>
  <c r="L18" i="7"/>
  <c r="M18" i="7" s="1"/>
  <c r="AA18" i="7"/>
  <c r="B18" i="7"/>
  <c r="Q18" i="7"/>
  <c r="R18" i="7"/>
  <c r="V18" i="7"/>
  <c r="W18" i="7" s="1"/>
  <c r="G19" i="7"/>
  <c r="L19" i="7"/>
  <c r="AA19" i="7"/>
  <c r="B19" i="7"/>
  <c r="C19" i="7"/>
  <c r="Q19" i="7"/>
  <c r="R19" i="7" s="1"/>
  <c r="V19" i="7"/>
  <c r="W19" i="7" s="1"/>
  <c r="J25" i="6"/>
  <c r="O35" i="6" s="1"/>
  <c r="E25" i="6"/>
  <c r="O34" i="6" s="1"/>
  <c r="P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M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F45" i="6" s="1"/>
  <c r="E34" i="6"/>
  <c r="E35" i="6"/>
  <c r="F35" i="6" s="1"/>
  <c r="E36" i="6"/>
  <c r="F36" i="6" s="1"/>
  <c r="E37" i="6"/>
  <c r="F37" i="6" s="1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/>
  <c r="B34" i="6"/>
  <c r="B35" i="6"/>
  <c r="C35" i="6" s="1"/>
  <c r="B36" i="6"/>
  <c r="B37" i="6"/>
  <c r="C37" i="6" s="1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K19" i="5" s="1"/>
  <c r="O25" i="5"/>
  <c r="O36" i="5" s="1"/>
  <c r="T25" i="5"/>
  <c r="O37" i="5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F35" i="5" s="1"/>
  <c r="E36" i="5"/>
  <c r="E41" i="5"/>
  <c r="E42" i="5"/>
  <c r="E39" i="5"/>
  <c r="F39" i="5" s="1"/>
  <c r="E40" i="5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F35" i="4" s="1"/>
  <c r="E36" i="4"/>
  <c r="F36" i="4" s="1"/>
  <c r="E37" i="4"/>
  <c r="E38" i="4"/>
  <c r="F38" i="4" s="1"/>
  <c r="E39" i="4"/>
  <c r="E40" i="4"/>
  <c r="E41" i="4"/>
  <c r="E42" i="4"/>
  <c r="F42" i="4" s="1"/>
  <c r="D45" i="4"/>
  <c r="B45" i="4"/>
  <c r="B42" i="4"/>
  <c r="C42" i="4" s="1"/>
  <c r="B34" i="4"/>
  <c r="B35" i="4"/>
  <c r="B36" i="4"/>
  <c r="C36" i="4" s="1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20" i="4" s="1"/>
  <c r="M15" i="4"/>
  <c r="M16" i="4"/>
  <c r="M17" i="4"/>
  <c r="M18" i="4"/>
  <c r="M21" i="4"/>
  <c r="M24" i="4"/>
  <c r="J25" i="4"/>
  <c r="K13" i="4" s="1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/>
  <c r="M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8" i="1"/>
  <c r="M17" i="1"/>
  <c r="M16" i="1"/>
  <c r="M15" i="1"/>
  <c r="M14" i="1"/>
  <c r="K24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B37" i="1"/>
  <c r="C37" i="1" s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P13" i="1"/>
  <c r="M13" i="1"/>
  <c r="F14" i="1"/>
  <c r="F15" i="1"/>
  <c r="F16" i="1"/>
  <c r="F17" i="1"/>
  <c r="F18" i="1"/>
  <c r="F19" i="1"/>
  <c r="F21" i="1"/>
  <c r="P16" i="1"/>
  <c r="P16" i="5"/>
  <c r="P16" i="4"/>
  <c r="F22" i="1"/>
  <c r="F23" i="1"/>
  <c r="F24" i="1"/>
  <c r="C22" i="1"/>
  <c r="C23" i="1"/>
  <c r="L36" i="1"/>
  <c r="F22" i="6"/>
  <c r="C22" i="6"/>
  <c r="M18" i="6"/>
  <c r="M13" i="6"/>
  <c r="P19" i="6"/>
  <c r="P14" i="6"/>
  <c r="Z21" i="6"/>
  <c r="H22" i="6"/>
  <c r="K22" i="6"/>
  <c r="M13" i="5"/>
  <c r="H22" i="5"/>
  <c r="K22" i="5"/>
  <c r="M14" i="4"/>
  <c r="P21" i="4"/>
  <c r="H22" i="4"/>
  <c r="K22" i="4"/>
  <c r="Z21" i="4"/>
  <c r="L34" i="1"/>
  <c r="M34" i="1" s="1"/>
  <c r="F20" i="1"/>
  <c r="O34" i="1"/>
  <c r="P34" i="1" s="1"/>
  <c r="F13" i="1"/>
  <c r="C13" i="1"/>
  <c r="K21" i="1"/>
  <c r="H16" i="1"/>
  <c r="H20" i="1"/>
  <c r="H13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21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H13" i="5"/>
  <c r="H20" i="5"/>
  <c r="K20" i="5"/>
  <c r="C14" i="5"/>
  <c r="C13" i="5"/>
  <c r="AE21" i="5"/>
  <c r="AE20" i="5"/>
  <c r="C20" i="5"/>
  <c r="F21" i="5"/>
  <c r="F20" i="5"/>
  <c r="P21" i="5"/>
  <c r="C43" i="6"/>
  <c r="Z20" i="7"/>
  <c r="P15" i="4"/>
  <c r="H15" i="4"/>
  <c r="H14" i="4"/>
  <c r="K15" i="4"/>
  <c r="K14" i="4"/>
  <c r="C15" i="4"/>
  <c r="F15" i="4"/>
  <c r="P14" i="4"/>
  <c r="P13" i="4"/>
  <c r="P18" i="4"/>
  <c r="H24" i="4"/>
  <c r="K24" i="4"/>
  <c r="C14" i="4"/>
  <c r="F14" i="4"/>
  <c r="F20" i="4"/>
  <c r="K21" i="4"/>
  <c r="W17" i="4"/>
  <c r="Z17" i="4"/>
  <c r="C18" i="4"/>
  <c r="C20" i="4"/>
  <c r="O34" i="4"/>
  <c r="H13" i="4"/>
  <c r="M13" i="4"/>
  <c r="W20" i="4"/>
  <c r="P20" i="4"/>
  <c r="P18" i="7"/>
  <c r="Z14" i="7"/>
  <c r="C24" i="7"/>
  <c r="C36" i="1"/>
  <c r="C35" i="1"/>
  <c r="P16" i="7"/>
  <c r="F37" i="4"/>
  <c r="F37" i="1"/>
  <c r="M16" i="7"/>
  <c r="F24" i="7"/>
  <c r="C44" i="1"/>
  <c r="F15" i="7"/>
  <c r="F22" i="7"/>
  <c r="F36" i="1"/>
  <c r="C36" i="6"/>
  <c r="C39" i="5"/>
  <c r="K24" i="7"/>
  <c r="F42" i="6"/>
  <c r="U16" i="7"/>
  <c r="AB18" i="7"/>
  <c r="AB19" i="7"/>
  <c r="C37" i="5"/>
  <c r="F36" i="5"/>
  <c r="C35" i="5"/>
  <c r="F21" i="7"/>
  <c r="F14" i="7"/>
  <c r="F20" i="7"/>
  <c r="F42" i="5"/>
  <c r="W20" i="7"/>
  <c r="Z21" i="7"/>
  <c r="AE21" i="7"/>
  <c r="C35" i="4"/>
  <c r="C45" i="4"/>
  <c r="K14" i="7"/>
  <c r="K16" i="7"/>
  <c r="AB17" i="7"/>
  <c r="C18" i="7"/>
  <c r="K21" i="7"/>
  <c r="M13" i="7"/>
  <c r="P13" i="7"/>
  <c r="P15" i="7"/>
  <c r="P14" i="7"/>
  <c r="M14" i="7"/>
  <c r="H15" i="7"/>
  <c r="H16" i="7"/>
  <c r="H14" i="7"/>
  <c r="M37" i="4"/>
  <c r="K18" i="6" l="1"/>
  <c r="K25" i="6" s="1"/>
  <c r="H19" i="6"/>
  <c r="K13" i="6"/>
  <c r="H20" i="6"/>
  <c r="P20" i="6"/>
  <c r="K20" i="6"/>
  <c r="M20" i="6"/>
  <c r="O35" i="5"/>
  <c r="K13" i="5"/>
  <c r="K25" i="5" s="1"/>
  <c r="F34" i="5"/>
  <c r="H19" i="5"/>
  <c r="H25" i="5" s="1"/>
  <c r="W25" i="5"/>
  <c r="AE25" i="6"/>
  <c r="B39" i="7"/>
  <c r="E35" i="7"/>
  <c r="F35" i="7" s="1"/>
  <c r="M19" i="4"/>
  <c r="M25" i="4" s="1"/>
  <c r="L36" i="4"/>
  <c r="D46" i="6"/>
  <c r="D35" i="7"/>
  <c r="K20" i="4"/>
  <c r="E37" i="7"/>
  <c r="F37" i="7" s="1"/>
  <c r="E42" i="7"/>
  <c r="F42" i="7" s="1"/>
  <c r="E45" i="7"/>
  <c r="F45" i="7" s="1"/>
  <c r="Y25" i="7"/>
  <c r="O39" i="7" s="1"/>
  <c r="P39" i="7" s="1"/>
  <c r="K19" i="4"/>
  <c r="C25" i="1"/>
  <c r="D44" i="7"/>
  <c r="O35" i="4"/>
  <c r="O40" i="4" s="1"/>
  <c r="K18" i="4"/>
  <c r="H18" i="4"/>
  <c r="H19" i="4"/>
  <c r="H20" i="4"/>
  <c r="N25" i="7"/>
  <c r="N36" i="7" s="1"/>
  <c r="P19" i="4"/>
  <c r="P25" i="4" s="1"/>
  <c r="F25" i="4"/>
  <c r="B41" i="7"/>
  <c r="D37" i="7"/>
  <c r="Q25" i="7"/>
  <c r="L37" i="7" s="1"/>
  <c r="E46" i="5"/>
  <c r="F40" i="5" s="1"/>
  <c r="P25" i="5"/>
  <c r="F25" i="1"/>
  <c r="Z25" i="5"/>
  <c r="E36" i="7"/>
  <c r="F36" i="7" s="1"/>
  <c r="C25" i="5"/>
  <c r="K13" i="1"/>
  <c r="W25" i="1"/>
  <c r="K18" i="1"/>
  <c r="M19" i="1"/>
  <c r="M25" i="1" s="1"/>
  <c r="W25" i="6"/>
  <c r="AA25" i="7"/>
  <c r="L38" i="7" s="1"/>
  <c r="M38" i="7" s="1"/>
  <c r="C25" i="4"/>
  <c r="L25" i="7"/>
  <c r="L36" i="7" s="1"/>
  <c r="D46" i="5"/>
  <c r="B38" i="7"/>
  <c r="C38" i="7" s="1"/>
  <c r="K19" i="1"/>
  <c r="U25" i="4"/>
  <c r="W25" i="4"/>
  <c r="B46" i="4"/>
  <c r="C40" i="4" s="1"/>
  <c r="F25" i="5"/>
  <c r="U25" i="5"/>
  <c r="AB25" i="5"/>
  <c r="AE25" i="5"/>
  <c r="B46" i="5"/>
  <c r="AB14" i="7"/>
  <c r="B35" i="7"/>
  <c r="C35" i="7" s="1"/>
  <c r="B37" i="7"/>
  <c r="C37" i="7" s="1"/>
  <c r="S25" i="7"/>
  <c r="N37" i="7" s="1"/>
  <c r="D39" i="7"/>
  <c r="D38" i="7"/>
  <c r="D36" i="7"/>
  <c r="D42" i="7"/>
  <c r="X25" i="7"/>
  <c r="N39" i="7" s="1"/>
  <c r="D45" i="7"/>
  <c r="E39" i="7"/>
  <c r="D43" i="7"/>
  <c r="B44" i="7"/>
  <c r="C44" i="7" s="1"/>
  <c r="E40" i="7"/>
  <c r="O25" i="7"/>
  <c r="P19" i="7" s="1"/>
  <c r="D46" i="1"/>
  <c r="D41" i="7"/>
  <c r="K25" i="1"/>
  <c r="J25" i="7"/>
  <c r="K18" i="7" s="1"/>
  <c r="O35" i="1"/>
  <c r="B46" i="1"/>
  <c r="C39" i="1" s="1"/>
  <c r="H25" i="1"/>
  <c r="G25" i="7"/>
  <c r="L35" i="7" s="1"/>
  <c r="AE25" i="7"/>
  <c r="D25" i="7"/>
  <c r="N34" i="7" s="1"/>
  <c r="C23" i="7"/>
  <c r="E46" i="4"/>
  <c r="F34" i="4" s="1"/>
  <c r="E38" i="7"/>
  <c r="F38" i="7" s="1"/>
  <c r="U25" i="6"/>
  <c r="M25" i="6"/>
  <c r="P25" i="1"/>
  <c r="B34" i="7"/>
  <c r="B25" i="7"/>
  <c r="L34" i="7" s="1"/>
  <c r="M34" i="7" s="1"/>
  <c r="B43" i="7"/>
  <c r="C43" i="7" s="1"/>
  <c r="C22" i="7"/>
  <c r="C20" i="7"/>
  <c r="C25" i="7" s="1"/>
  <c r="T25" i="7"/>
  <c r="O37" i="7" s="1"/>
  <c r="P37" i="7" s="1"/>
  <c r="D46" i="4"/>
  <c r="AB25" i="4"/>
  <c r="B40" i="7"/>
  <c r="AD25" i="7"/>
  <c r="O38" i="7" s="1"/>
  <c r="P38" i="7" s="1"/>
  <c r="Z25" i="1"/>
  <c r="B46" i="6"/>
  <c r="C34" i="6" s="1"/>
  <c r="V25" i="7"/>
  <c r="L39" i="7" s="1"/>
  <c r="M39" i="7" s="1"/>
  <c r="C13" i="7"/>
  <c r="C25" i="6"/>
  <c r="R25" i="4"/>
  <c r="Z25" i="6"/>
  <c r="AB25" i="6"/>
  <c r="E41" i="7"/>
  <c r="E34" i="7"/>
  <c r="F13" i="7"/>
  <c r="E43" i="7"/>
  <c r="F43" i="7" s="1"/>
  <c r="E44" i="7"/>
  <c r="F44" i="7" s="1"/>
  <c r="F23" i="7"/>
  <c r="F25" i="7" s="1"/>
  <c r="P34" i="4"/>
  <c r="P17" i="7"/>
  <c r="B42" i="7"/>
  <c r="C42" i="7" s="1"/>
  <c r="D34" i="7"/>
  <c r="B36" i="7"/>
  <c r="C36" i="7" s="1"/>
  <c r="E25" i="7"/>
  <c r="O34" i="7" s="1"/>
  <c r="P34" i="7" s="1"/>
  <c r="R25" i="6"/>
  <c r="M25" i="5"/>
  <c r="P25" i="6"/>
  <c r="U25" i="1"/>
  <c r="AB25" i="1"/>
  <c r="Z25" i="4"/>
  <c r="AE25" i="4"/>
  <c r="E46" i="6"/>
  <c r="F39" i="6" s="1"/>
  <c r="B45" i="7"/>
  <c r="C45" i="7" s="1"/>
  <c r="D40" i="7"/>
  <c r="AC25" i="7"/>
  <c r="N38" i="7" s="1"/>
  <c r="I25" i="7"/>
  <c r="N35" i="7" s="1"/>
  <c r="R25" i="5"/>
  <c r="F25" i="6"/>
  <c r="H25" i="6"/>
  <c r="AE25" i="1"/>
  <c r="E46" i="1"/>
  <c r="F39" i="1" s="1"/>
  <c r="Z25" i="7"/>
  <c r="O40" i="6"/>
  <c r="P35" i="6" s="1"/>
  <c r="P37" i="6"/>
  <c r="N40" i="6"/>
  <c r="L40" i="6"/>
  <c r="M35" i="6" s="1"/>
  <c r="M37" i="6"/>
  <c r="W25" i="7"/>
  <c r="P34" i="5"/>
  <c r="O40" i="5"/>
  <c r="P35" i="5" s="1"/>
  <c r="N40" i="5"/>
  <c r="L40" i="5"/>
  <c r="M35" i="5" s="1"/>
  <c r="M34" i="5"/>
  <c r="AB25" i="7"/>
  <c r="L40" i="4"/>
  <c r="M38" i="4"/>
  <c r="N40" i="4"/>
  <c r="U25" i="7"/>
  <c r="N40" i="1"/>
  <c r="M37" i="7"/>
  <c r="R25" i="7"/>
  <c r="L40" i="1"/>
  <c r="M36" i="1" s="1"/>
  <c r="F42" i="1"/>
  <c r="C40" i="6" l="1"/>
  <c r="C39" i="6"/>
  <c r="F40" i="6"/>
  <c r="F34" i="6"/>
  <c r="P36" i="6"/>
  <c r="P40" i="6" s="1"/>
  <c r="F41" i="6"/>
  <c r="C41" i="6"/>
  <c r="C46" i="6" s="1"/>
  <c r="M36" i="6"/>
  <c r="M40" i="6" s="1"/>
  <c r="C40" i="5"/>
  <c r="C34" i="5"/>
  <c r="M36" i="5"/>
  <c r="M40" i="5" s="1"/>
  <c r="F41" i="5"/>
  <c r="F46" i="5" s="1"/>
  <c r="P36" i="5"/>
  <c r="P40" i="5" s="1"/>
  <c r="C41" i="5"/>
  <c r="H25" i="4"/>
  <c r="N40" i="7"/>
  <c r="K25" i="4"/>
  <c r="F40" i="4"/>
  <c r="F39" i="4"/>
  <c r="C39" i="4"/>
  <c r="C34" i="4"/>
  <c r="F41" i="4"/>
  <c r="C41" i="4"/>
  <c r="C46" i="4" s="1"/>
  <c r="P36" i="4"/>
  <c r="P35" i="4"/>
  <c r="M36" i="4"/>
  <c r="M35" i="4"/>
  <c r="L40" i="7"/>
  <c r="M36" i="7" s="1"/>
  <c r="M19" i="7"/>
  <c r="M20" i="7"/>
  <c r="F34" i="1"/>
  <c r="K13" i="7"/>
  <c r="C34" i="1"/>
  <c r="H13" i="7"/>
  <c r="H18" i="7"/>
  <c r="M35" i="1"/>
  <c r="M40" i="1" s="1"/>
  <c r="H20" i="7"/>
  <c r="H19" i="7"/>
  <c r="O35" i="7"/>
  <c r="K19" i="7"/>
  <c r="O36" i="7"/>
  <c r="P20" i="7"/>
  <c r="P25" i="7" s="1"/>
  <c r="F41" i="1"/>
  <c r="F40" i="1"/>
  <c r="C41" i="1"/>
  <c r="C40" i="1"/>
  <c r="C46" i="1" s="1"/>
  <c r="K20" i="7"/>
  <c r="O40" i="1"/>
  <c r="P36" i="1" s="1"/>
  <c r="B46" i="7"/>
  <c r="C34" i="7" s="1"/>
  <c r="D46" i="7"/>
  <c r="E46" i="7"/>
  <c r="F39" i="7" s="1"/>
  <c r="F46" i="6" l="1"/>
  <c r="C46" i="5"/>
  <c r="F46" i="1"/>
  <c r="F46" i="4"/>
  <c r="P40" i="4"/>
  <c r="M40" i="4"/>
  <c r="M35" i="7"/>
  <c r="M40" i="7" s="1"/>
  <c r="M25" i="7"/>
  <c r="F34" i="7"/>
  <c r="O40" i="7"/>
  <c r="P36" i="7" s="1"/>
  <c r="H25" i="7"/>
  <c r="K25" i="7"/>
  <c r="C41" i="7"/>
  <c r="C39" i="7"/>
  <c r="C40" i="7"/>
  <c r="P35" i="1"/>
  <c r="F41" i="7"/>
  <c r="F40" i="7"/>
  <c r="P40" i="1"/>
  <c r="C46" i="7" l="1"/>
  <c r="P35" i="7"/>
  <c r="P40" i="7" s="1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<sst xmlns="http://schemas.openxmlformats.org/spreadsheetml/2006/main" count="457" uniqueCount="62">
  <si>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</si>
  <si>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</si>
  <si>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</si>
  <si>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</si>
  <si>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</si>
  <si>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</si>
  <si>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</si>
  <si>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</si>
  <si>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</si>
  <si>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</si>
  <si>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</si>
  <si>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</si>
  <si>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</si>
  <si>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</si>
  <si>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</si>
  <si>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</si>
  <si>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</si>
  <si>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</si>
  <si>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</si>
  <si>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</si>
  <si>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</si>
  <si>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</si>
  <si>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</si>
  <si>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</si>
  <si>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</si>
  <si>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</si>
  <si>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</si>
  <si>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</si>
  <si>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</si>
  <si>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</si>
  <si>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</si>
  <si>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</si>
  <si>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</si>
  <si>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</si>
  <si>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</si>
  <si>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</si>
  <si>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</si>
  <si>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</si>
  <si>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</si>
  <si>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</si>
  <si>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</si>
  <si>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</si>
  <si>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</si>
  <si>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</si>
  <si>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</si>
  <si>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</si>
  <si>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</si>
  <si>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</si>
  <si>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</si>
  <si>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</si>
  <si>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</si>
  <si>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</si>
  <si>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</si>
  <si>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</si>
  <si>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</si>
  <si>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</si>
  <si>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</si>
  <si>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</si>
  <si>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</si>
  <si>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</si>
  <si>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</si>
  <si>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FUNDACIÓ BARCELONA MOBILE WORLD CAPITAL (FMWCF)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</si>
</sst>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9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38-428D-9470-DB6F718748EC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8-428D-9470-DB6F718748EC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8-428D-9470-DB6F718748EC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8-428D-9470-DB6F718748EC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38-428D-9470-DB6F718748EC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38-428D-9470-DB6F718748EC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38-428D-9470-DB6F718748EC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38-428D-9470-DB6F718748EC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38-428D-9470-DB6F718748EC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38-428D-9470-DB6F718748E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154</c:v>
                </c:pt>
                <c:pt idx="7">
                  <c:v>761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38-428D-9470-DB6F71874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92-40F1-A3F7-EC2A4DF965B5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2-40F1-A3F7-EC2A4DF965B5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92-40F1-A3F7-EC2A4DF965B5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92-40F1-A3F7-EC2A4DF965B5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92-40F1-A3F7-EC2A4DF965B5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92-40F1-A3F7-EC2A4DF965B5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92-40F1-A3F7-EC2A4DF965B5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92-40F1-A3F7-EC2A4DF965B5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92-40F1-A3F7-EC2A4DF965B5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92-40F1-A3F7-EC2A4DF965B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1018696.8499999999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583228.37319999991</c:v>
                </c:pt>
                <c:pt idx="6">
                  <c:v>466356.99</c:v>
                </c:pt>
                <c:pt idx="7">
                  <c:v>2657952.65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92-40F1-A3F7-EC2A4DF965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D0-4A1E-ADBC-D0C8BCEEC90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D0-4A1E-ADBC-D0C8BCEEC90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0-4A1E-ADBC-D0C8BCEEC90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0-4A1E-ADBC-D0C8BCEEC90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837</c:v>
                </c:pt>
                <c:pt idx="2">
                  <c:v>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D0-4A1E-ADBC-D0C8BCEEC9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F5-40A1-831B-AE9C8365C3A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5-40A1-831B-AE9C8365C3A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F5-40A1-831B-AE9C8365C3A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5-40A1-831B-AE9C8365C3A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F5-40A1-831B-AE9C8365C3A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5-40A1-831B-AE9C8365C3A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4504327.3731999993</c:v>
                </c:pt>
                <c:pt idx="2">
                  <c:v>221907.49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5-40A1-831B-AE9C8365C3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171450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171450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zoomScale="60" zoomScaleNormal="60" workbookViewId="0">
      <selection activeCell="J8" sqref="J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44363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4" si="2">IF(G13,G13/$G$25,"")</f>
        <v>1.3953488372093023E-2</v>
      </c>
      <c r="I13" s="4">
        <v>378060</v>
      </c>
      <c r="J13" s="5">
        <f>I13*1.21</f>
        <v>457452.6</v>
      </c>
      <c r="K13" s="21">
        <f t="shared" ref="K13:K24" si="3">IF(J13,J13/$J$25,"")</f>
        <v>0.36366798669697425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9.3023255813953487E-3</v>
      </c>
      <c r="I18" s="69">
        <v>81622</v>
      </c>
      <c r="J18" s="70">
        <f>I18*1.21</f>
        <v>98762.62</v>
      </c>
      <c r="K18" s="67">
        <f t="shared" si="3"/>
        <v>7.8514808258425731E-2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31</v>
      </c>
      <c r="H19" s="20">
        <f t="shared" si="2"/>
        <v>0.14418604651162792</v>
      </c>
      <c r="I19" s="6">
        <v>30022.38</v>
      </c>
      <c r="J19" s="7">
        <v>35831.019999999997</v>
      </c>
      <c r="K19" s="21">
        <f t="shared" si="3"/>
        <v>2.8485125900910863E-2</v>
      </c>
      <c r="L19" s="2">
        <v>3</v>
      </c>
      <c r="M19" s="20">
        <f t="shared" si="4"/>
        <v>0.2</v>
      </c>
      <c r="N19" s="6">
        <v>2430.1799999999998</v>
      </c>
      <c r="O19" s="7">
        <v>2940.52</v>
      </c>
      <c r="P19" s="21">
        <f t="shared" si="5"/>
        <v>9.7976346561688368E-2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179</v>
      </c>
      <c r="H20" s="66">
        <f t="shared" si="2"/>
        <v>0.83255813953488367</v>
      </c>
      <c r="I20" s="69">
        <f>J20/1.21</f>
        <v>550280.18181818188</v>
      </c>
      <c r="J20" s="70">
        <v>665839.02</v>
      </c>
      <c r="K20" s="67">
        <f t="shared" si="3"/>
        <v>0.52933207914368918</v>
      </c>
      <c r="L20" s="68">
        <v>12</v>
      </c>
      <c r="M20" s="66">
        <f t="shared" si="4"/>
        <v>0.8</v>
      </c>
      <c r="N20" s="69">
        <f>O20/1.21</f>
        <v>22373.578512396693</v>
      </c>
      <c r="O20" s="70">
        <v>27072.03</v>
      </c>
      <c r="P20" s="67">
        <f t="shared" si="5"/>
        <v>0.90202365343831159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215</v>
      </c>
      <c r="H25" s="17">
        <f t="shared" si="12"/>
        <v>1</v>
      </c>
      <c r="I25" s="18">
        <f t="shared" si="12"/>
        <v>1039984.5618181819</v>
      </c>
      <c r="J25" s="18">
        <f t="shared" si="12"/>
        <v>1257885.26</v>
      </c>
      <c r="K25" s="19">
        <f t="shared" si="12"/>
        <v>1</v>
      </c>
      <c r="L25" s="16">
        <f t="shared" si="12"/>
        <v>15</v>
      </c>
      <c r="M25" s="17">
        <f t="shared" si="12"/>
        <v>1</v>
      </c>
      <c r="N25" s="18">
        <f t="shared" si="12"/>
        <v>24803.758512396693</v>
      </c>
      <c r="O25" s="18">
        <f t="shared" si="12"/>
        <v>30012.55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3</v>
      </c>
      <c r="C34" s="8">
        <f t="shared" ref="C34:C43" si="14">IF(B34,B34/$B$46,"")</f>
        <v>1.3043478260869565E-2</v>
      </c>
      <c r="D34" s="10">
        <f t="shared" ref="D34:D45" si="15">D13+I13+N13+S13+AC13+X13</f>
        <v>378060</v>
      </c>
      <c r="E34" s="11">
        <f t="shared" ref="E34:E45" si="16">E13+J13+O13+T13+AD13+Y13</f>
        <v>457452.6</v>
      </c>
      <c r="F34" s="21">
        <f t="shared" ref="F34:F43" si="17">IF(E34,E34/$E$46,"")</f>
        <v>0.35519324316577566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215</v>
      </c>
      <c r="M35" s="8">
        <f t="shared" si="18"/>
        <v>0.93478260869565222</v>
      </c>
      <c r="N35" s="61">
        <f>I25</f>
        <v>1039984.5618181819</v>
      </c>
      <c r="O35" s="61">
        <f>J25</f>
        <v>1257885.26</v>
      </c>
      <c r="P35" s="59">
        <f t="shared" si="19"/>
        <v>0.97669648184276359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15</v>
      </c>
      <c r="M36" s="8">
        <f t="shared" si="18"/>
        <v>6.5217391304347824E-2</v>
      </c>
      <c r="N36" s="61">
        <f>N25</f>
        <v>24803.758512396693</v>
      </c>
      <c r="O36" s="61">
        <f>O25</f>
        <v>30012.55</v>
      </c>
      <c r="P36" s="59">
        <f t="shared" si="19"/>
        <v>2.3303518157236403E-2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8.6956521739130436E-3</v>
      </c>
      <c r="D39" s="13">
        <f t="shared" si="15"/>
        <v>81622</v>
      </c>
      <c r="E39" s="22">
        <f t="shared" si="16"/>
        <v>98762.62</v>
      </c>
      <c r="F39" s="21">
        <f t="shared" si="17"/>
        <v>7.6685136998563566E-2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34</v>
      </c>
      <c r="C40" s="8">
        <f t="shared" si="14"/>
        <v>0.14782608695652175</v>
      </c>
      <c r="D40" s="13">
        <f t="shared" si="15"/>
        <v>32452.560000000001</v>
      </c>
      <c r="E40" s="23">
        <f t="shared" si="16"/>
        <v>38771.539999999994</v>
      </c>
      <c r="F40" s="21">
        <f t="shared" si="17"/>
        <v>3.0104515823347812E-2</v>
      </c>
      <c r="G40" s="25"/>
      <c r="J40" s="147" t="s">
        <v>0</v>
      </c>
      <c r="K40" s="148"/>
      <c r="L40" s="83">
        <f>SUM(L34:L39)</f>
        <v>230</v>
      </c>
      <c r="M40" s="17">
        <f>SUM(M34:M39)</f>
        <v>1</v>
      </c>
      <c r="N40" s="84">
        <f>SUM(N34:N39)</f>
        <v>1064788.3203305786</v>
      </c>
      <c r="O40" s="85">
        <f>SUM(O34:O39)</f>
        <v>1287897.81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191</v>
      </c>
      <c r="C41" s="8">
        <f t="shared" si="14"/>
        <v>0.83043478260869563</v>
      </c>
      <c r="D41" s="13">
        <f t="shared" si="15"/>
        <v>572653.76033057855</v>
      </c>
      <c r="E41" s="23">
        <f t="shared" si="16"/>
        <v>692911.05</v>
      </c>
      <c r="F41" s="21">
        <f t="shared" si="17"/>
        <v>0.53801710401231295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230</v>
      </c>
      <c r="C46" s="17">
        <f>SUM(C34:C45)</f>
        <v>1</v>
      </c>
      <c r="D46" s="18">
        <f>SUM(D34:D45)</f>
        <v>1064788.3203305786</v>
      </c>
      <c r="E46" s="18">
        <f>SUM(E34:E45)</f>
        <v>1287897.81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topLeftCell="A10" zoomScale="90" zoomScaleNormal="90" workbookViewId="0">
      <selection activeCell="B10" sqref="B10:AE1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44433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BARCELONA MOBILE WORLD CAPITAL (FMWCF)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7.1942446043165471E-3</v>
      </c>
      <c r="I13" s="4">
        <v>63860</v>
      </c>
      <c r="J13" s="5">
        <f>I13*1.21</f>
        <v>77270.599999999991</v>
      </c>
      <c r="K13" s="21">
        <f t="shared" ref="K13:K21" si="3">IF(J13,J13/$J$25,"")</f>
        <v>6.3643593205483906E-2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7</v>
      </c>
      <c r="H18" s="66">
        <f t="shared" si="2"/>
        <v>2.5179856115107913E-2</v>
      </c>
      <c r="I18" s="69">
        <v>313428.92</v>
      </c>
      <c r="J18" s="70">
        <f>I18*1.21</f>
        <v>379248.99319999997</v>
      </c>
      <c r="K18" s="67">
        <f t="shared" si="3"/>
        <v>0.31236678176188787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49</v>
      </c>
      <c r="H19" s="20">
        <f t="shared" si="2"/>
        <v>0.17625899280575538</v>
      </c>
      <c r="I19" s="6">
        <v>61892.56</v>
      </c>
      <c r="J19" s="7">
        <v>73964.160000000003</v>
      </c>
      <c r="K19" s="21">
        <f t="shared" si="3"/>
        <v>6.0920258297791463E-2</v>
      </c>
      <c r="L19" s="2">
        <v>3</v>
      </c>
      <c r="M19" s="20">
        <f t="shared" si="4"/>
        <v>0.375</v>
      </c>
      <c r="N19" s="6">
        <v>2183.77</v>
      </c>
      <c r="O19" s="7">
        <v>2642.36</v>
      </c>
      <c r="P19" s="21">
        <f t="shared" si="5"/>
        <v>0.16494008783954178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220</v>
      </c>
      <c r="H20" s="66">
        <f t="shared" si="2"/>
        <v>0.79136690647482011</v>
      </c>
      <c r="I20" s="69">
        <f>J20/1.21</f>
        <v>564983.96694214875</v>
      </c>
      <c r="J20" s="70">
        <v>683630.6</v>
      </c>
      <c r="K20" s="21">
        <f t="shared" si="3"/>
        <v>0.56306936673483687</v>
      </c>
      <c r="L20" s="68">
        <v>5</v>
      </c>
      <c r="M20" s="66">
        <f t="shared" si="4"/>
        <v>0.625</v>
      </c>
      <c r="N20" s="69">
        <f>O20/1.21</f>
        <v>11056</v>
      </c>
      <c r="O20" s="70">
        <v>13377.76</v>
      </c>
      <c r="P20" s="67">
        <f t="shared" si="5"/>
        <v>0.83505991216045816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278</v>
      </c>
      <c r="H25" s="17">
        <f t="shared" si="32"/>
        <v>1</v>
      </c>
      <c r="I25" s="18">
        <f t="shared" si="32"/>
        <v>1004165.4469421487</v>
      </c>
      <c r="J25" s="18">
        <f t="shared" si="32"/>
        <v>1214114.3531999998</v>
      </c>
      <c r="K25" s="19">
        <f t="shared" si="32"/>
        <v>1</v>
      </c>
      <c r="L25" s="16">
        <f t="shared" si="32"/>
        <v>8</v>
      </c>
      <c r="M25" s="17">
        <f t="shared" si="32"/>
        <v>1</v>
      </c>
      <c r="N25" s="18">
        <f t="shared" si="32"/>
        <v>13239.77</v>
      </c>
      <c r="O25" s="18">
        <f t="shared" si="32"/>
        <v>16020.12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6.993006993006993E-3</v>
      </c>
      <c r="D34" s="10">
        <f t="shared" ref="D34:D45" si="35">D13+I13+N13+S13+AC13+X13</f>
        <v>63860</v>
      </c>
      <c r="E34" s="11">
        <f t="shared" ref="E34:E45" si="36">E13+J13+O13+T13+AD13+Y13</f>
        <v>77270.599999999991</v>
      </c>
      <c r="F34" s="21">
        <f t="shared" ref="F34:F42" si="37">IF(E34,E34/$E$46,"")</f>
        <v>6.2814758616586669E-2</v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278</v>
      </c>
      <c r="M35" s="8">
        <f t="shared" si="38"/>
        <v>0.97202797202797198</v>
      </c>
      <c r="N35" s="61">
        <f>I25</f>
        <v>1004165.4469421487</v>
      </c>
      <c r="O35" s="61">
        <f>J25</f>
        <v>1214114.3531999998</v>
      </c>
      <c r="P35" s="59">
        <f t="shared" si="39"/>
        <v>0.98697693597812419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8</v>
      </c>
      <c r="M36" s="8">
        <f t="shared" si="38"/>
        <v>2.7972027972027972E-2</v>
      </c>
      <c r="N36" s="61">
        <f>N25</f>
        <v>13239.77</v>
      </c>
      <c r="O36" s="61">
        <f>O25</f>
        <v>16020.12</v>
      </c>
      <c r="P36" s="59">
        <f t="shared" si="39"/>
        <v>1.3023064021875752E-2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7</v>
      </c>
      <c r="C39" s="8">
        <f t="shared" si="34"/>
        <v>2.4475524475524476E-2</v>
      </c>
      <c r="D39" s="13">
        <f t="shared" si="35"/>
        <v>313428.92</v>
      </c>
      <c r="E39" s="22">
        <f t="shared" si="36"/>
        <v>379248.99319999997</v>
      </c>
      <c r="F39" s="21">
        <f t="shared" si="37"/>
        <v>0.30829880916469549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52</v>
      </c>
      <c r="C40" s="8">
        <f t="shared" si="34"/>
        <v>0.18181818181818182</v>
      </c>
      <c r="D40" s="13">
        <f t="shared" si="35"/>
        <v>64076.329999999994</v>
      </c>
      <c r="E40" s="23">
        <f t="shared" si="36"/>
        <v>76606.52</v>
      </c>
      <c r="F40" s="21">
        <f t="shared" si="37"/>
        <v>6.2274915197458279E-2</v>
      </c>
      <c r="G40" s="25"/>
      <c r="J40" s="147" t="s">
        <v>0</v>
      </c>
      <c r="K40" s="148"/>
      <c r="L40" s="83">
        <f>SUM(L34:L39)</f>
        <v>286</v>
      </c>
      <c r="M40" s="17">
        <f>SUM(M34:M39)</f>
        <v>1</v>
      </c>
      <c r="N40" s="84">
        <f>SUM(N34:N39)</f>
        <v>1017405.2169421487</v>
      </c>
      <c r="O40" s="85">
        <f>SUM(O34:O39)</f>
        <v>1230134.4731999999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225</v>
      </c>
      <c r="C41" s="8">
        <f t="shared" si="34"/>
        <v>0.78671328671328666</v>
      </c>
      <c r="D41" s="13">
        <f t="shared" si="35"/>
        <v>576039.96694214875</v>
      </c>
      <c r="E41" s="23">
        <f t="shared" si="36"/>
        <v>697008.36</v>
      </c>
      <c r="F41" s="21">
        <f t="shared" si="37"/>
        <v>0.56661151702125967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286</v>
      </c>
      <c r="C46" s="17">
        <f>SUM(C34:C45)</f>
        <v>1</v>
      </c>
      <c r="D46" s="18">
        <f>SUM(D34:D45)</f>
        <v>1017405.2169421487</v>
      </c>
      <c r="E46" s="18">
        <f>SUM(E34:E45)</f>
        <v>1230134.4731999999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opLeftCell="A4" zoomScale="80" zoomScaleNormal="80" workbookViewId="0">
      <selection activeCell="H31" sqref="H3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BARCELONA MOBILE WORLD CAPITAL (FMWCF)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3" si="2">IF(G13,G13/$G$25,"")</f>
        <v>1.7391304347826087E-2</v>
      </c>
      <c r="I13" s="4">
        <v>114910</v>
      </c>
      <c r="J13" s="5">
        <v>139041.1</v>
      </c>
      <c r="K13" s="21">
        <f t="shared" ref="K13:K23" si="3">IF(J13,J13/$J$25,"")</f>
        <v>0.20652638104846691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34</v>
      </c>
      <c r="H19" s="20">
        <f t="shared" si="2"/>
        <v>0.29565217391304349</v>
      </c>
      <c r="I19" s="6">
        <v>175436.33</v>
      </c>
      <c r="J19" s="7">
        <v>211132.06</v>
      </c>
      <c r="K19" s="21">
        <f t="shared" si="3"/>
        <v>0.31360756118232508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79</v>
      </c>
      <c r="H20" s="66">
        <f t="shared" si="2"/>
        <v>0.68695652173913047</v>
      </c>
      <c r="I20" s="6">
        <v>266994.5</v>
      </c>
      <c r="J20" s="70">
        <v>323063.34999999998</v>
      </c>
      <c r="K20" s="67">
        <f t="shared" si="3"/>
        <v>0.47986605776920799</v>
      </c>
      <c r="L20" s="68">
        <v>12</v>
      </c>
      <c r="M20" s="66">
        <f t="shared" si="4"/>
        <v>1</v>
      </c>
      <c r="N20" s="69">
        <v>39573.65</v>
      </c>
      <c r="O20" s="70">
        <v>47884.12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115</v>
      </c>
      <c r="H25" s="17">
        <f t="shared" si="22"/>
        <v>1</v>
      </c>
      <c r="I25" s="18">
        <f t="shared" si="22"/>
        <v>557340.82999999996</v>
      </c>
      <c r="J25" s="18">
        <f t="shared" si="22"/>
        <v>673236.51</v>
      </c>
      <c r="K25" s="19">
        <f t="shared" si="22"/>
        <v>1</v>
      </c>
      <c r="L25" s="16">
        <f t="shared" si="22"/>
        <v>12</v>
      </c>
      <c r="M25" s="17">
        <f t="shared" si="22"/>
        <v>1</v>
      </c>
      <c r="N25" s="18">
        <f t="shared" si="22"/>
        <v>39573.65</v>
      </c>
      <c r="O25" s="18">
        <f t="shared" si="22"/>
        <v>47884.12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2</v>
      </c>
      <c r="C34" s="8">
        <f t="shared" ref="C34:C42" si="24">IF(B34,B34/$B$46,"")</f>
        <v>1.5748031496062992E-2</v>
      </c>
      <c r="D34" s="10">
        <f t="shared" ref="D34:D45" si="25">D13+I13+N13+S13+AC13+X13</f>
        <v>114910</v>
      </c>
      <c r="E34" s="11">
        <f t="shared" ref="E34:E45" si="26">E13+J13+O13+T13+AD13+Y13</f>
        <v>139041.1</v>
      </c>
      <c r="F34" s="21">
        <f t="shared" ref="F34:F43" si="27">IF(E34,E34/$E$46,"")</f>
        <v>0.19281253956082217</v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115</v>
      </c>
      <c r="M35" s="8">
        <f>IF(L35,L35/$L$40,"")</f>
        <v>0.90551181102362199</v>
      </c>
      <c r="N35" s="61">
        <f>I25</f>
        <v>557340.82999999996</v>
      </c>
      <c r="O35" s="61">
        <f>J25</f>
        <v>673236.51</v>
      </c>
      <c r="P35" s="59">
        <f>IF(O35,O35/$O$40,"")</f>
        <v>0.93359762845780736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12</v>
      </c>
      <c r="M36" s="8">
        <f>IF(L36,L36/$L$40,"")</f>
        <v>9.4488188976377951E-2</v>
      </c>
      <c r="N36" s="61">
        <f>N25</f>
        <v>39573.65</v>
      </c>
      <c r="O36" s="61">
        <f>O25</f>
        <v>47884.12</v>
      </c>
      <c r="P36" s="59">
        <f>IF(O36,O36/$O$40,"")</f>
        <v>6.6402371542192598E-2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34</v>
      </c>
      <c r="C40" s="8">
        <f t="shared" si="24"/>
        <v>0.26771653543307089</v>
      </c>
      <c r="D40" s="13">
        <f t="shared" si="25"/>
        <v>175436.33</v>
      </c>
      <c r="E40" s="23">
        <f t="shared" si="26"/>
        <v>211132.06</v>
      </c>
      <c r="F40" s="21">
        <f t="shared" si="27"/>
        <v>0.29278327538625543</v>
      </c>
      <c r="G40" s="25"/>
      <c r="J40" s="147" t="s">
        <v>0</v>
      </c>
      <c r="K40" s="148"/>
      <c r="L40" s="83">
        <f>SUM(L34:L39)</f>
        <v>127</v>
      </c>
      <c r="M40" s="17">
        <f>SUM(M34:M39)</f>
        <v>1</v>
      </c>
      <c r="N40" s="84">
        <f>SUM(N34:N39)</f>
        <v>596914.48</v>
      </c>
      <c r="O40" s="85">
        <f>SUM(O34:O39)</f>
        <v>721120.63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91</v>
      </c>
      <c r="C41" s="8">
        <f t="shared" si="24"/>
        <v>0.71653543307086609</v>
      </c>
      <c r="D41" s="13">
        <f t="shared" si="25"/>
        <v>306568.15000000002</v>
      </c>
      <c r="E41" s="23">
        <f t="shared" si="26"/>
        <v>370947.47</v>
      </c>
      <c r="F41" s="21">
        <f t="shared" si="27"/>
        <v>0.5144041850529224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127</v>
      </c>
      <c r="C46" s="17">
        <f>SUM(C34:C45)</f>
        <v>1</v>
      </c>
      <c r="D46" s="18">
        <f>SUM(D34:D45)</f>
        <v>596914.48</v>
      </c>
      <c r="E46" s="18">
        <f>SUM(E34:E45)</f>
        <v>721120.63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abSelected="1" topLeftCell="A10" zoomScale="80" zoomScaleNormal="80" workbookViewId="0">
      <selection activeCell="N22" sqref="N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BARCELONA MOBILE WORLD CAPITAL (FMWCF)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1.3100436681222707E-2</v>
      </c>
      <c r="I13" s="4">
        <v>285068.21999999997</v>
      </c>
      <c r="J13" s="5">
        <v>344932.55</v>
      </c>
      <c r="K13" s="21">
        <f t="shared" ref="K13:K21" si="3">IF(J13,J13/$J$25,"")</f>
        <v>0.25379646142229229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8.7336244541484712E-3</v>
      </c>
      <c r="I18" s="69">
        <v>86956</v>
      </c>
      <c r="J18" s="70">
        <v>105216.76</v>
      </c>
      <c r="K18" s="67">
        <f t="shared" si="3"/>
        <v>7.7416994627844155E-2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34</v>
      </c>
      <c r="H19" s="20">
        <f t="shared" si="2"/>
        <v>0.14847161572052403</v>
      </c>
      <c r="I19" s="7">
        <v>119193.42</v>
      </c>
      <c r="J19" s="7">
        <v>139846.87</v>
      </c>
      <c r="K19" s="21">
        <f t="shared" si="3"/>
        <v>0.10289733673143728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190</v>
      </c>
      <c r="H20" s="66">
        <f t="shared" si="2"/>
        <v>0.82969432314410485</v>
      </c>
      <c r="I20" s="69">
        <f>J20/1.21</f>
        <v>635615.76033057855</v>
      </c>
      <c r="J20" s="70">
        <v>769095.07</v>
      </c>
      <c r="K20" s="67">
        <f t="shared" si="3"/>
        <v>0.56588920721842628</v>
      </c>
      <c r="L20" s="68">
        <v>64</v>
      </c>
      <c r="M20" s="66">
        <f>IF(L20,L20/$L$25,"")</f>
        <v>1</v>
      </c>
      <c r="N20" s="69">
        <f>O20/1.21</f>
        <v>105777.43801652893</v>
      </c>
      <c r="O20" s="70">
        <v>127990.7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229</v>
      </c>
      <c r="H25" s="17">
        <f t="shared" si="30"/>
        <v>1</v>
      </c>
      <c r="I25" s="18">
        <f t="shared" si="30"/>
        <v>1126833.4003305784</v>
      </c>
      <c r="J25" s="18">
        <f t="shared" si="30"/>
        <v>1359091.25</v>
      </c>
      <c r="K25" s="19">
        <f t="shared" si="30"/>
        <v>1</v>
      </c>
      <c r="L25" s="16">
        <f t="shared" si="30"/>
        <v>64</v>
      </c>
      <c r="M25" s="17">
        <f t="shared" si="30"/>
        <v>1</v>
      </c>
      <c r="N25" s="18">
        <f t="shared" si="30"/>
        <v>105777.43801652893</v>
      </c>
      <c r="O25" s="18">
        <f t="shared" si="30"/>
        <v>127990.7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3</v>
      </c>
      <c r="C34" s="8">
        <f t="shared" ref="C34:C45" si="32">IF(B34,B34/$B$46,"")</f>
        <v>1.0238907849829351E-2</v>
      </c>
      <c r="D34" s="10">
        <f t="shared" ref="D34:D42" si="33">D13+I13+N13+S13+AC13+X13</f>
        <v>285068.21999999997</v>
      </c>
      <c r="E34" s="11">
        <f t="shared" ref="E34:E42" si="34">E13+J13+O13+T13+AD13+Y13</f>
        <v>344932.55</v>
      </c>
      <c r="F34" s="21">
        <f t="shared" ref="F34:F42" si="35">IF(E34,E34/$E$46,"")</f>
        <v>0.23195261700271463</v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229</v>
      </c>
      <c r="M35" s="8">
        <f t="shared" si="36"/>
        <v>0.78156996587030714</v>
      </c>
      <c r="N35" s="61">
        <f>I25</f>
        <v>1126833.4003305784</v>
      </c>
      <c r="O35" s="61">
        <f>J25</f>
        <v>1359091.25</v>
      </c>
      <c r="P35" s="59">
        <f t="shared" si="37"/>
        <v>0.91393164310816899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64</v>
      </c>
      <c r="M36" s="8">
        <f t="shared" si="36"/>
        <v>0.21843003412969283</v>
      </c>
      <c r="N36" s="61">
        <f>N25</f>
        <v>105777.43801652893</v>
      </c>
      <c r="O36" s="61">
        <f>O25</f>
        <v>127990.7</v>
      </c>
      <c r="P36" s="59">
        <f t="shared" si="37"/>
        <v>8.606835689183101E-2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2</v>
      </c>
      <c r="C39" s="8">
        <f t="shared" si="32"/>
        <v>6.8259385665529011E-3</v>
      </c>
      <c r="D39" s="13">
        <f t="shared" si="33"/>
        <v>86956</v>
      </c>
      <c r="E39" s="22">
        <f t="shared" si="34"/>
        <v>105216.76</v>
      </c>
      <c r="F39" s="21">
        <f t="shared" si="35"/>
        <v>7.075384110472191E-2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34</v>
      </c>
      <c r="C40" s="8">
        <f t="shared" si="32"/>
        <v>0.11604095563139932</v>
      </c>
      <c r="D40" s="13">
        <f t="shared" si="33"/>
        <v>119193.42</v>
      </c>
      <c r="E40" s="23">
        <f t="shared" si="34"/>
        <v>139846.87</v>
      </c>
      <c r="F40" s="21">
        <f t="shared" si="35"/>
        <v>9.404113203041703E-2</v>
      </c>
      <c r="G40" s="25"/>
      <c r="J40" s="147" t="s">
        <v>0</v>
      </c>
      <c r="K40" s="148"/>
      <c r="L40" s="83">
        <f>SUM(L34:L39)</f>
        <v>293</v>
      </c>
      <c r="M40" s="17">
        <f>SUM(M34:M39)</f>
        <v>1</v>
      </c>
      <c r="N40" s="84">
        <f>SUM(N34:N39)</f>
        <v>1232610.8383471074</v>
      </c>
      <c r="O40" s="85">
        <f>SUM(O34:O39)</f>
        <v>1487081.95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254</v>
      </c>
      <c r="C41" s="8">
        <f t="shared" si="32"/>
        <v>0.86689419795221845</v>
      </c>
      <c r="D41" s="13">
        <f t="shared" si="33"/>
        <v>741393.19834710751</v>
      </c>
      <c r="E41" s="23">
        <f t="shared" si="34"/>
        <v>897085.7699999999</v>
      </c>
      <c r="F41" s="21">
        <f t="shared" si="35"/>
        <v>0.60325240986214657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293</v>
      </c>
      <c r="C46" s="17">
        <f>SUM(C34:C45)</f>
        <v>1</v>
      </c>
      <c r="D46" s="18">
        <f>SUM(D34:D45)</f>
        <v>1232610.8383471074</v>
      </c>
      <c r="E46" s="18">
        <f>SUM(E34:E45)</f>
        <v>1487081.9499999997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opLeftCell="A4" zoomScale="80" zoomScaleNormal="80" workbookViewId="0">
      <selection activeCell="B8" sqref="B8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BARCELONA MOBILE WORLD CAPITAL (FMWCF)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10</v>
      </c>
      <c r="H13" s="20">
        <f t="shared" ref="H13:H24" si="2">IF(G13,G13/$G$25,"")</f>
        <v>1.1947431302270013E-2</v>
      </c>
      <c r="I13" s="10">
        <f>'CONTRACTACIO 1r TR 2021'!I13+'CONTRACTACIO 2n TR 2021'!I13+'CONTRACTACIO 3r TR 2021'!I13+'CONTRACTACIO 4t TR 2021'!I13</f>
        <v>841898.22</v>
      </c>
      <c r="J13" s="10">
        <f>'CONTRACTACIO 1r TR 2021'!J13+'CONTRACTACIO 2n TR 2021'!J13+'CONTRACTACIO 3r TR 2021'!J13+'CONTRACTACIO 4t TR 2021'!J13</f>
        <v>1018696.8499999999</v>
      </c>
      <c r="K13" s="21">
        <f t="shared" ref="K13:K24" si="3">IF(J13,J13/$J$25,"")</f>
        <v>0.22615959400754865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11</v>
      </c>
      <c r="H18" s="20">
        <f t="shared" si="2"/>
        <v>1.3142174432497013E-2</v>
      </c>
      <c r="I18" s="13">
        <f>'CONTRACTACIO 1r TR 2021'!I18+'CONTRACTACIO 2n TR 2021'!I18+'CONTRACTACIO 3r TR 2021'!I18+'CONTRACTACIO 4t TR 2021'!I18</f>
        <v>482006.92</v>
      </c>
      <c r="J18" s="13">
        <f>'CONTRACTACIO 1r TR 2021'!J18+'CONTRACTACIO 2n TR 2021'!J18+'CONTRACTACIO 3r TR 2021'!J18+'CONTRACTACIO 4t TR 2021'!J18</f>
        <v>583228.37319999991</v>
      </c>
      <c r="K18" s="21">
        <f t="shared" si="3"/>
        <v>0.12948179048221761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148</v>
      </c>
      <c r="H19" s="20">
        <f t="shared" si="2"/>
        <v>0.17682198327359619</v>
      </c>
      <c r="I19" s="13">
        <f>'CONTRACTACIO 1r TR 2021'!I19+'CONTRACTACIO 2n TR 2021'!I19+'CONTRACTACIO 3r TR 2021'!I19+'CONTRACTACIO 4t TR 2021'!I19</f>
        <v>386544.69</v>
      </c>
      <c r="J19" s="13">
        <f>'CONTRACTACIO 1r TR 2021'!J19+'CONTRACTACIO 2n TR 2021'!J19+'CONTRACTACIO 3r TR 2021'!J19+'CONTRACTACIO 4t TR 2021'!J19</f>
        <v>460774.11</v>
      </c>
      <c r="K19" s="21">
        <f t="shared" si="3"/>
        <v>0.10229587501599673</v>
      </c>
      <c r="L19" s="9">
        <f>'CONTRACTACIO 1r TR 2021'!L19+'CONTRACTACIO 2n TR 2021'!L19+'CONTRACTACIO 3r TR 2021'!L19+'CONTRACTACIO 4t TR 2021'!L19</f>
        <v>6</v>
      </c>
      <c r="M19" s="20">
        <f t="shared" si="4"/>
        <v>6.0606060606060608E-2</v>
      </c>
      <c r="N19" s="13">
        <f>'CONTRACTACIO 1r TR 2021'!N19+'CONTRACTACIO 2n TR 2021'!N19+'CONTRACTACIO 3r TR 2021'!N19+'CONTRACTACIO 4t TR 2021'!N19</f>
        <v>4613.95</v>
      </c>
      <c r="O19" s="13">
        <f>'CONTRACTACIO 1r TR 2021'!O19+'CONTRACTACIO 2n TR 2021'!O19+'CONTRACTACIO 3r TR 2021'!O19+'CONTRACTACIO 4t TR 2021'!O19</f>
        <v>5582.88</v>
      </c>
      <c r="P19" s="21">
        <f t="shared" si="5"/>
        <v>2.5158591988039703E-2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668</v>
      </c>
      <c r="H20" s="20">
        <f t="shared" si="2"/>
        <v>0.79808841099163674</v>
      </c>
      <c r="I20" s="13">
        <f>'CONTRACTACIO 1r TR 2021'!I20+'CONTRACTACIO 2n TR 2021'!I20+'CONTRACTACIO 3r TR 2021'!I20+'CONTRACTACIO 4t TR 2021'!I20</f>
        <v>2017874.4090909092</v>
      </c>
      <c r="J20" s="13">
        <f>'CONTRACTACIO 1r TR 2021'!J20+'CONTRACTACIO 2n TR 2021'!J20+'CONTRACTACIO 3r TR 2021'!J20+'CONTRACTACIO 4t TR 2021'!J20</f>
        <v>2441628.04</v>
      </c>
      <c r="K20" s="21">
        <f t="shared" si="3"/>
        <v>0.54206274049423708</v>
      </c>
      <c r="L20" s="9">
        <f>'CONTRACTACIO 1r TR 2021'!L20+'CONTRACTACIO 2n TR 2021'!L20+'CONTRACTACIO 3r TR 2021'!L20+'CONTRACTACIO 4t TR 2021'!L20</f>
        <v>93</v>
      </c>
      <c r="M20" s="20">
        <f t="shared" si="4"/>
        <v>0.93939393939393945</v>
      </c>
      <c r="N20" s="13">
        <f>'CONTRACTACIO 1r TR 2021'!N20+'CONTRACTACIO 2n TR 2021'!N20+'CONTRACTACIO 3r TR 2021'!N20+'CONTRACTACIO 4t TR 2021'!N20</f>
        <v>178780.66652892562</v>
      </c>
      <c r="O20" s="13">
        <f>'CONTRACTACIO 1r TR 2021'!O20+'CONTRACTACIO 2n TR 2021'!O20+'CONTRACTACIO 3r TR 2021'!O20+'CONTRACTACIO 4t TR 2021'!O20</f>
        <v>216324.61</v>
      </c>
      <c r="P20" s="21">
        <f t="shared" si="5"/>
        <v>0.97484140801196029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837</v>
      </c>
      <c r="H25" s="17">
        <f t="shared" si="12"/>
        <v>1</v>
      </c>
      <c r="I25" s="18">
        <f t="shared" si="12"/>
        <v>3728324.2390909093</v>
      </c>
      <c r="J25" s="18">
        <f t="shared" si="12"/>
        <v>4504327.3731999993</v>
      </c>
      <c r="K25" s="19">
        <f t="shared" si="12"/>
        <v>1</v>
      </c>
      <c r="L25" s="16">
        <f t="shared" si="12"/>
        <v>99</v>
      </c>
      <c r="M25" s="17">
        <f t="shared" si="12"/>
        <v>1</v>
      </c>
      <c r="N25" s="18">
        <f t="shared" si="12"/>
        <v>183394.61652892563</v>
      </c>
      <c r="O25" s="18">
        <f t="shared" si="12"/>
        <v>221907.49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10</v>
      </c>
      <c r="C34" s="8">
        <f t="shared" ref="C34:C40" si="14">IF(B34,B34/$B$46,"")</f>
        <v>1.0683760683760684E-2</v>
      </c>
      <c r="D34" s="10">
        <f t="shared" ref="D34:D43" si="15">D13+I13+N13+S13+X13+AC13</f>
        <v>841898.22</v>
      </c>
      <c r="E34" s="11">
        <f t="shared" ref="E34:E43" si="16">E13+J13+O13+T13+Y13+AD13</f>
        <v>1018696.8499999999</v>
      </c>
      <c r="F34" s="21">
        <f t="shared" ref="F34:F40" si="17">IF(E34,E34/$E$46,"")</f>
        <v>0.21554088602999918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837</v>
      </c>
      <c r="M35" s="8">
        <f t="shared" si="18"/>
        <v>0.89423076923076927</v>
      </c>
      <c r="N35" s="61">
        <f>I25</f>
        <v>3728324.2390909093</v>
      </c>
      <c r="O35" s="61">
        <f>J25</f>
        <v>4504327.3731999993</v>
      </c>
      <c r="P35" s="59">
        <f t="shared" si="19"/>
        <v>0.95304772267501048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99</v>
      </c>
      <c r="M36" s="8">
        <f t="shared" si="18"/>
        <v>0.10576923076923077</v>
      </c>
      <c r="N36" s="61">
        <f>N25</f>
        <v>183394.61652892563</v>
      </c>
      <c r="O36" s="61">
        <f>O25</f>
        <v>221907.49</v>
      </c>
      <c r="P36" s="59">
        <f t="shared" si="19"/>
        <v>4.695227732498946E-2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11</v>
      </c>
      <c r="C39" s="8">
        <f t="shared" si="14"/>
        <v>1.1752136752136752E-2</v>
      </c>
      <c r="D39" s="13">
        <f t="shared" si="15"/>
        <v>482006.92</v>
      </c>
      <c r="E39" s="22">
        <f t="shared" si="16"/>
        <v>583228.37319999991</v>
      </c>
      <c r="F39" s="21">
        <f t="shared" si="17"/>
        <v>0.12340232554696035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154</v>
      </c>
      <c r="C40" s="8">
        <f t="shared" si="14"/>
        <v>0.16452991452991453</v>
      </c>
      <c r="D40" s="13">
        <f t="shared" si="15"/>
        <v>391158.64</v>
      </c>
      <c r="E40" s="23">
        <f t="shared" si="16"/>
        <v>466356.99</v>
      </c>
      <c r="F40" s="21">
        <f t="shared" si="17"/>
        <v>9.8674103911171887E-2</v>
      </c>
      <c r="G40" s="25"/>
      <c r="H40" s="25"/>
      <c r="I40" s="25"/>
      <c r="J40" s="147" t="s">
        <v>0</v>
      </c>
      <c r="K40" s="148"/>
      <c r="L40" s="83">
        <f>SUM(L34:L39)</f>
        <v>936</v>
      </c>
      <c r="M40" s="17">
        <f>SUM(M34:M39)</f>
        <v>1</v>
      </c>
      <c r="N40" s="84">
        <f>SUM(N34:N39)</f>
        <v>3911718.8556198347</v>
      </c>
      <c r="O40" s="85">
        <f>SUM(O34:O39)</f>
        <v>4726234.8631999996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761</v>
      </c>
      <c r="C41" s="8">
        <f>IF(B41,B41/$B$46,"")</f>
        <v>0.81303418803418803</v>
      </c>
      <c r="D41" s="13">
        <f t="shared" si="15"/>
        <v>2196655.0756198349</v>
      </c>
      <c r="E41" s="23">
        <f t="shared" si="16"/>
        <v>2657952.65</v>
      </c>
      <c r="F41" s="21">
        <f>IF(E41,E41/$E$46,"")</f>
        <v>0.56238268451186857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936</v>
      </c>
      <c r="C46" s="17">
        <f>SUM(C34:C45)</f>
        <v>1</v>
      </c>
      <c r="D46" s="18">
        <f>SUM(D34:D45)</f>
        <v>3911718.8556198347</v>
      </c>
      <c r="E46" s="18">
        <f>SUM(E34:E45)</f>
        <v>4726234.8631999996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ANUAL'!Print_Area</vt:lpstr>
      <vt:lpstr>'CONTRACTACIO 1r TR 2021'!Print_Area</vt:lpstr>
      <vt:lpstr>'CONTRACTACIO 2n TR 2021'!Print_Area</vt:lpstr>
      <vt:lpstr>'CONTRACTACIO 3r TR 2021'!Print_Area</vt:lpstr>
      <vt:lpstr>'CONTRACTACIO 4t TR 2021'!Print_Area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Marta Duelo</cp:lastModifiedBy>
  <cp:lastPrinted>2020-02-14T09:12:43Z</cp:lastPrinted>
  <dcterms:created xsi:type="dcterms:W3CDTF">2016-02-03T12:33:15Z</dcterms:created>
  <dcterms:modified xsi:type="dcterms:W3CDTF">2022-04-05T08:31:17Z</dcterms:modified>
</cp:coreProperties>
</file>