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inancer\AJUNTAMENT\AJB RFARRE\0-AGREGADES PUBLICACIONS\Agregades 2021\4 trimestre agregades\Enviem 4 tri - revisat maig 22(Novanautica)\enviem 4 tri maig_22\"/>
    </mc:Choice>
  </mc:AlternateContent>
  <bookViews>
    <workbookView xWindow="0" yWindow="0" windowWidth="21600" windowHeight="9630" tabRatio="700" firstSheet="2" activeTab="4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62913"/>
</workbook>
</file>

<file path=xl/calcChain.xml><?xml version="1.0" encoding="utf-8"?>
<calcChain xmlns="http://schemas.openxmlformats.org/spreadsheetml/2006/main">
  <c r="O20" i="6" l="1"/>
  <c r="N20" i="6"/>
  <c r="O20" i="4" l="1"/>
  <c r="N20" i="4"/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D44" i="7" s="1"/>
  <c r="V23" i="7"/>
  <c r="W23" i="7" s="1"/>
  <c r="T23" i="7"/>
  <c r="U23" i="7" s="1"/>
  <c r="S23" i="7"/>
  <c r="Q23" i="7"/>
  <c r="R23" i="7" s="1"/>
  <c r="O23" i="7"/>
  <c r="P23" i="7"/>
  <c r="N23" i="7"/>
  <c r="L23" i="7"/>
  <c r="M23" i="7"/>
  <c r="J23" i="7"/>
  <c r="K23" i="7" s="1"/>
  <c r="I23" i="7"/>
  <c r="G23" i="7"/>
  <c r="H23" i="7"/>
  <c r="E23" i="7"/>
  <c r="E44" i="7" s="1"/>
  <c r="F44" i="7" s="1"/>
  <c r="D23" i="7"/>
  <c r="B23" i="7"/>
  <c r="B44" i="7"/>
  <c r="C44" i="7" s="1"/>
  <c r="B8" i="7"/>
  <c r="B8" i="6"/>
  <c r="B8" i="5"/>
  <c r="B8" i="4"/>
  <c r="AD22" i="7"/>
  <c r="AE22" i="7" s="1"/>
  <c r="AC22" i="7"/>
  <c r="AA22" i="7"/>
  <c r="AB22" i="7" s="1"/>
  <c r="Y22" i="7"/>
  <c r="Z22" i="7"/>
  <c r="X22" i="7"/>
  <c r="V22" i="7"/>
  <c r="W22" i="7"/>
  <c r="T22" i="7"/>
  <c r="U22" i="7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D43" i="7" s="1"/>
  <c r="B22" i="7"/>
  <c r="B43" i="7" s="1"/>
  <c r="C43" i="7" s="1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B16" i="7"/>
  <c r="C16" i="7"/>
  <c r="D16" i="7"/>
  <c r="J24" i="7"/>
  <c r="E24" i="7"/>
  <c r="O24" i="7"/>
  <c r="P24" i="7" s="1"/>
  <c r="T24" i="7"/>
  <c r="U24" i="7" s="1"/>
  <c r="Y24" i="7"/>
  <c r="Z24" i="7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J25" i="7" s="1"/>
  <c r="O35" i="7" s="1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/>
  <c r="Y17" i="7"/>
  <c r="Z17" i="7" s="1"/>
  <c r="AD17" i="7"/>
  <c r="J18" i="7"/>
  <c r="O18" i="7"/>
  <c r="AD18" i="7"/>
  <c r="E18" i="7"/>
  <c r="T18" i="7"/>
  <c r="Y18" i="7"/>
  <c r="Z18" i="7" s="1"/>
  <c r="J19" i="7"/>
  <c r="O19" i="7"/>
  <c r="AD19" i="7"/>
  <c r="AE19" i="7" s="1"/>
  <c r="E19" i="7"/>
  <c r="F19" i="7" s="1"/>
  <c r="T19" i="7"/>
  <c r="U19" i="7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I25" i="7" s="1"/>
  <c r="N35" i="7" s="1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 s="1"/>
  <c r="V24" i="7"/>
  <c r="W24" i="7"/>
  <c r="AA24" i="7"/>
  <c r="AB24" i="7"/>
  <c r="G16" i="7"/>
  <c r="L16" i="7"/>
  <c r="Q16" i="7"/>
  <c r="V16" i="7"/>
  <c r="W16" i="7" s="1"/>
  <c r="AA16" i="7"/>
  <c r="AB16" i="7"/>
  <c r="B13" i="7"/>
  <c r="G13" i="7"/>
  <c r="L13" i="7"/>
  <c r="Q13" i="7"/>
  <c r="V13" i="7"/>
  <c r="W13" i="7"/>
  <c r="AA13" i="7"/>
  <c r="AB13" i="7" s="1"/>
  <c r="B20" i="7"/>
  <c r="G20" i="7"/>
  <c r="L20" i="7"/>
  <c r="L25" i="7" s="1"/>
  <c r="M18" i="7" s="1"/>
  <c r="AA20" i="7"/>
  <c r="Q20" i="7"/>
  <c r="R20" i="7" s="1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/>
  <c r="G15" i="7"/>
  <c r="L15" i="7"/>
  <c r="B15" i="7"/>
  <c r="Q15" i="7"/>
  <c r="V15" i="7"/>
  <c r="W15" i="7"/>
  <c r="AA15" i="7"/>
  <c r="AB15" i="7" s="1"/>
  <c r="G17" i="7"/>
  <c r="H17" i="7" s="1"/>
  <c r="L17" i="7"/>
  <c r="M17" i="7"/>
  <c r="B17" i="7"/>
  <c r="C17" i="7" s="1"/>
  <c r="Q17" i="7"/>
  <c r="V17" i="7"/>
  <c r="W17" i="7"/>
  <c r="AA17" i="7"/>
  <c r="G18" i="7"/>
  <c r="L18" i="7"/>
  <c r="AA18" i="7"/>
  <c r="B18" i="7"/>
  <c r="Q18" i="7"/>
  <c r="R18" i="7"/>
  <c r="V18" i="7"/>
  <c r="W18" i="7" s="1"/>
  <c r="G19" i="7"/>
  <c r="L19" i="7"/>
  <c r="AA19" i="7"/>
  <c r="B19" i="7"/>
  <c r="C19" i="7" s="1"/>
  <c r="Q19" i="7"/>
  <c r="R19" i="7"/>
  <c r="V19" i="7"/>
  <c r="W19" i="7"/>
  <c r="U18" i="7"/>
  <c r="R15" i="7"/>
  <c r="J25" i="6"/>
  <c r="K20" i="6" s="1"/>
  <c r="E25" i="6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/>
  <c r="N25" i="6"/>
  <c r="N36" i="6" s="1"/>
  <c r="X25" i="6"/>
  <c r="N38" i="6"/>
  <c r="S25" i="6"/>
  <c r="N37" i="6" s="1"/>
  <c r="AC25" i="6"/>
  <c r="N39" i="6"/>
  <c r="G25" i="6"/>
  <c r="H15" i="6"/>
  <c r="B25" i="6"/>
  <c r="L25" i="6"/>
  <c r="M20" i="6" s="1"/>
  <c r="V25" i="6"/>
  <c r="L38" i="6" s="1"/>
  <c r="M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25" i="6" s="1"/>
  <c r="AB14" i="6"/>
  <c r="AB15" i="6"/>
  <c r="AB16" i="6"/>
  <c r="AB17" i="6"/>
  <c r="AB18" i="6"/>
  <c r="AB19" i="6"/>
  <c r="AB20" i="6"/>
  <c r="AB21" i="6"/>
  <c r="AB24" i="6"/>
  <c r="Z13" i="6"/>
  <c r="Z14" i="6"/>
  <c r="Z15" i="6"/>
  <c r="Z25" i="6" s="1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 s="1"/>
  <c r="J25" i="5"/>
  <c r="K20" i="5" s="1"/>
  <c r="O25" i="5"/>
  <c r="O36" i="5" s="1"/>
  <c r="T25" i="5"/>
  <c r="O37" i="5"/>
  <c r="Y25" i="5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6" i="5" s="1"/>
  <c r="F41" i="5" s="1"/>
  <c r="E42" i="5"/>
  <c r="E39" i="5"/>
  <c r="E40" i="5"/>
  <c r="E45" i="5"/>
  <c r="F45" i="5" s="1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B46" i="5" s="1"/>
  <c r="C41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F38" i="4" s="1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/>
  <c r="B38" i="4"/>
  <c r="B39" i="4"/>
  <c r="B40" i="4"/>
  <c r="B41" i="4"/>
  <c r="AE13" i="4"/>
  <c r="AE14" i="4"/>
  <c r="AE25" i="4" s="1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25" i="4" s="1"/>
  <c r="W18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25" i="4" s="1"/>
  <c r="U19" i="4"/>
  <c r="U20" i="4"/>
  <c r="U21" i="4"/>
  <c r="U24" i="4"/>
  <c r="S25" i="4"/>
  <c r="N37" i="4"/>
  <c r="Q25" i="4"/>
  <c r="R13" i="4"/>
  <c r="R25" i="4" s="1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K16" i="4"/>
  <c r="K17" i="4"/>
  <c r="I25" i="4"/>
  <c r="N35" i="4"/>
  <c r="G25" i="4"/>
  <c r="L35" i="4" s="1"/>
  <c r="H16" i="4"/>
  <c r="H17" i="4"/>
  <c r="H21" i="4"/>
  <c r="E25" i="4"/>
  <c r="F18" i="4"/>
  <c r="F13" i="4"/>
  <c r="F25" i="4" s="1"/>
  <c r="F16" i="4"/>
  <c r="F17" i="4"/>
  <c r="F19" i="4"/>
  <c r="F21" i="4"/>
  <c r="F24" i="4"/>
  <c r="D25" i="4"/>
  <c r="N34" i="4" s="1"/>
  <c r="B25" i="4"/>
  <c r="L34" i="4" s="1"/>
  <c r="M34" i="4" s="1"/>
  <c r="C16" i="4"/>
  <c r="C17" i="4"/>
  <c r="C19" i="4"/>
  <c r="C21" i="4"/>
  <c r="C24" i="4"/>
  <c r="L39" i="4"/>
  <c r="M39" i="4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8" i="1"/>
  <c r="P17" i="1"/>
  <c r="P15" i="1"/>
  <c r="P14" i="1"/>
  <c r="M24" i="1"/>
  <c r="M21" i="1"/>
  <c r="M18" i="1"/>
  <c r="M17" i="1"/>
  <c r="M16" i="1"/>
  <c r="M15" i="1"/>
  <c r="M14" i="1"/>
  <c r="K24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B34" i="1"/>
  <c r="C34" i="1" s="1"/>
  <c r="B41" i="1"/>
  <c r="B35" i="1"/>
  <c r="B36" i="1"/>
  <c r="B37" i="1"/>
  <c r="B38" i="1"/>
  <c r="C38" i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P37" i="1" s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AE16" i="7"/>
  <c r="L37" i="4"/>
  <c r="F22" i="1"/>
  <c r="F23" i="1"/>
  <c r="F24" i="1"/>
  <c r="C22" i="1"/>
  <c r="C23" i="1"/>
  <c r="R25" i="1"/>
  <c r="AB25" i="1"/>
  <c r="O34" i="6"/>
  <c r="F22" i="6"/>
  <c r="L34" i="6"/>
  <c r="C22" i="6"/>
  <c r="O35" i="1"/>
  <c r="F45" i="1"/>
  <c r="H20" i="6"/>
  <c r="H19" i="6"/>
  <c r="M18" i="6"/>
  <c r="M13" i="6"/>
  <c r="P19" i="6"/>
  <c r="P14" i="6"/>
  <c r="Z21" i="6"/>
  <c r="L35" i="6"/>
  <c r="H22" i="6"/>
  <c r="O35" i="6"/>
  <c r="K22" i="6"/>
  <c r="AE25" i="6"/>
  <c r="M13" i="5"/>
  <c r="AB25" i="5"/>
  <c r="H22" i="5"/>
  <c r="O38" i="5"/>
  <c r="K22" i="5"/>
  <c r="U25" i="5"/>
  <c r="M14" i="4"/>
  <c r="P21" i="4"/>
  <c r="H19" i="4"/>
  <c r="H22" i="4"/>
  <c r="K13" i="4"/>
  <c r="K22" i="4"/>
  <c r="Z21" i="4"/>
  <c r="L34" i="1"/>
  <c r="F20" i="1"/>
  <c r="O34" i="1"/>
  <c r="F13" i="1"/>
  <c r="F25" i="1" s="1"/>
  <c r="C13" i="1"/>
  <c r="K21" i="1"/>
  <c r="H16" i="1"/>
  <c r="H13" i="1"/>
  <c r="H14" i="1"/>
  <c r="H18" i="1"/>
  <c r="H24" i="1"/>
  <c r="C42" i="1"/>
  <c r="X25" i="7"/>
  <c r="N39" i="7" s="1"/>
  <c r="Z18" i="6"/>
  <c r="C20" i="6"/>
  <c r="C13" i="6"/>
  <c r="F14" i="6"/>
  <c r="K15" i="6"/>
  <c r="R16" i="6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O37" i="7" s="1"/>
  <c r="P37" i="7" s="1"/>
  <c r="F13" i="6"/>
  <c r="W19" i="6"/>
  <c r="W18" i="6"/>
  <c r="W25" i="6" s="1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H13" i="5"/>
  <c r="K19" i="5"/>
  <c r="C14" i="5"/>
  <c r="C13" i="5"/>
  <c r="C25" i="5" s="1"/>
  <c r="E25" i="7"/>
  <c r="O34" i="7" s="1"/>
  <c r="P34" i="7" s="1"/>
  <c r="F23" i="7"/>
  <c r="F43" i="5"/>
  <c r="AE21" i="5"/>
  <c r="AE20" i="5"/>
  <c r="AE25" i="5" s="1"/>
  <c r="C20" i="5"/>
  <c r="F21" i="5"/>
  <c r="F20" i="5"/>
  <c r="P21" i="5"/>
  <c r="E42" i="7"/>
  <c r="F42" i="7" s="1"/>
  <c r="C43" i="6"/>
  <c r="B36" i="7"/>
  <c r="S25" i="7"/>
  <c r="N37" i="7" s="1"/>
  <c r="V25" i="7"/>
  <c r="L39" i="7" s="1"/>
  <c r="M39" i="7" s="1"/>
  <c r="D39" i="7"/>
  <c r="Y25" i="7"/>
  <c r="Z20" i="7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P38" i="7" s="1"/>
  <c r="H20" i="4"/>
  <c r="W17" i="4"/>
  <c r="O38" i="4"/>
  <c r="P38" i="4" s="1"/>
  <c r="E38" i="7"/>
  <c r="Z17" i="4"/>
  <c r="Z25" i="4" s="1"/>
  <c r="C18" i="4"/>
  <c r="C20" i="4"/>
  <c r="O34" i="4"/>
  <c r="H13" i="4"/>
  <c r="O35" i="4"/>
  <c r="M13" i="4"/>
  <c r="W20" i="4"/>
  <c r="M20" i="4"/>
  <c r="B46" i="4"/>
  <c r="P20" i="4"/>
  <c r="D46" i="4"/>
  <c r="L36" i="4"/>
  <c r="F43" i="4"/>
  <c r="K22" i="7"/>
  <c r="Z14" i="7"/>
  <c r="B40" i="7"/>
  <c r="Q25" i="7"/>
  <c r="L37" i="7" s="1"/>
  <c r="B25" i="7"/>
  <c r="C24" i="7"/>
  <c r="B35" i="7"/>
  <c r="B37" i="7"/>
  <c r="AC25" i="7"/>
  <c r="N38" i="7" s="1"/>
  <c r="D34" i="7"/>
  <c r="E37" i="7"/>
  <c r="E34" i="7"/>
  <c r="B39" i="7"/>
  <c r="M15" i="7"/>
  <c r="D40" i="7"/>
  <c r="D38" i="7"/>
  <c r="E35" i="7"/>
  <c r="B42" i="7"/>
  <c r="C42" i="7" s="1"/>
  <c r="D45" i="7"/>
  <c r="E40" i="7"/>
  <c r="E45" i="7"/>
  <c r="AA25" i="7"/>
  <c r="L38" i="7" s="1"/>
  <c r="M38" i="7" s="1"/>
  <c r="B45" i="7"/>
  <c r="C45" i="7" s="1"/>
  <c r="D36" i="7"/>
  <c r="E36" i="7"/>
  <c r="D37" i="7"/>
  <c r="C36" i="1"/>
  <c r="C35" i="1"/>
  <c r="B38" i="7"/>
  <c r="R17" i="7"/>
  <c r="D25" i="7"/>
  <c r="N34" i="7" s="1"/>
  <c r="H22" i="7"/>
  <c r="H21" i="7"/>
  <c r="F38" i="1"/>
  <c r="P17" i="7"/>
  <c r="P16" i="7"/>
  <c r="F37" i="4"/>
  <c r="Z16" i="7"/>
  <c r="F37" i="1"/>
  <c r="M16" i="7"/>
  <c r="F43" i="1"/>
  <c r="F44" i="1"/>
  <c r="F24" i="7"/>
  <c r="C25" i="1"/>
  <c r="C22" i="7"/>
  <c r="C23" i="7"/>
  <c r="C44" i="1"/>
  <c r="F15" i="7"/>
  <c r="F22" i="7"/>
  <c r="F34" i="1"/>
  <c r="F36" i="1"/>
  <c r="F35" i="1"/>
  <c r="F39" i="1"/>
  <c r="C36" i="6"/>
  <c r="C39" i="5"/>
  <c r="C43" i="5"/>
  <c r="P37" i="5"/>
  <c r="C36" i="4"/>
  <c r="C43" i="4"/>
  <c r="P25" i="4"/>
  <c r="C37" i="1"/>
  <c r="C39" i="1"/>
  <c r="C15" i="7"/>
  <c r="K24" i="7"/>
  <c r="F37" i="6"/>
  <c r="C37" i="6"/>
  <c r="F40" i="6"/>
  <c r="F36" i="6"/>
  <c r="C35" i="6"/>
  <c r="F35" i="6"/>
  <c r="F42" i="6"/>
  <c r="U13" i="7"/>
  <c r="U16" i="7"/>
  <c r="F45" i="6"/>
  <c r="C34" i="6"/>
  <c r="M34" i="6"/>
  <c r="P34" i="6"/>
  <c r="F34" i="6"/>
  <c r="AB18" i="7"/>
  <c r="AB19" i="7"/>
  <c r="C40" i="6"/>
  <c r="C45" i="6"/>
  <c r="C45" i="5"/>
  <c r="F39" i="5"/>
  <c r="P38" i="5"/>
  <c r="AE20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F42" i="5"/>
  <c r="W20" i="7"/>
  <c r="O39" i="7"/>
  <c r="P39" i="7" s="1"/>
  <c r="Z21" i="7"/>
  <c r="AE18" i="7"/>
  <c r="AE21" i="7"/>
  <c r="AE17" i="7"/>
  <c r="F35" i="4"/>
  <c r="F36" i="4"/>
  <c r="K18" i="7"/>
  <c r="C38" i="4"/>
  <c r="C35" i="4"/>
  <c r="C25" i="4"/>
  <c r="F42" i="4"/>
  <c r="P21" i="7"/>
  <c r="F45" i="4"/>
  <c r="C45" i="4"/>
  <c r="K15" i="7"/>
  <c r="K14" i="7"/>
  <c r="K16" i="7"/>
  <c r="K19" i="7"/>
  <c r="K13" i="7"/>
  <c r="AB20" i="7"/>
  <c r="AB17" i="7"/>
  <c r="P34" i="4"/>
  <c r="C20" i="7"/>
  <c r="C18" i="7"/>
  <c r="C14" i="7"/>
  <c r="C40" i="4"/>
  <c r="C39" i="4"/>
  <c r="C13" i="7"/>
  <c r="F34" i="4"/>
  <c r="F39" i="4"/>
  <c r="R13" i="7"/>
  <c r="C34" i="4"/>
  <c r="K21" i="7"/>
  <c r="C41" i="4"/>
  <c r="M13" i="7"/>
  <c r="F40" i="4"/>
  <c r="P13" i="7"/>
  <c r="P15" i="7"/>
  <c r="P14" i="7"/>
  <c r="M14" i="7"/>
  <c r="L34" i="7"/>
  <c r="M34" i="7" s="1"/>
  <c r="H15" i="7"/>
  <c r="H19" i="7"/>
  <c r="H16" i="7"/>
  <c r="H13" i="7"/>
  <c r="H14" i="7"/>
  <c r="H18" i="7"/>
  <c r="H24" i="7"/>
  <c r="P34" i="1"/>
  <c r="M34" i="1"/>
  <c r="C38" i="7"/>
  <c r="M37" i="4"/>
  <c r="F35" i="7"/>
  <c r="F45" i="7"/>
  <c r="F37" i="7"/>
  <c r="F36" i="7"/>
  <c r="F34" i="7"/>
  <c r="C37" i="7"/>
  <c r="C34" i="7"/>
  <c r="C36" i="7"/>
  <c r="C35" i="7"/>
  <c r="D46" i="6" l="1"/>
  <c r="E46" i="6"/>
  <c r="F41" i="6" s="1"/>
  <c r="E39" i="7"/>
  <c r="N25" i="7"/>
  <c r="N36" i="7" s="1"/>
  <c r="P20" i="6"/>
  <c r="K25" i="6"/>
  <c r="M25" i="6"/>
  <c r="L36" i="6"/>
  <c r="B46" i="6"/>
  <c r="M20" i="5"/>
  <c r="H20" i="5"/>
  <c r="H25" i="5" s="1"/>
  <c r="P25" i="5"/>
  <c r="D46" i="5"/>
  <c r="O35" i="5"/>
  <c r="K25" i="5"/>
  <c r="D41" i="7"/>
  <c r="D46" i="7" s="1"/>
  <c r="H25" i="4"/>
  <c r="K25" i="4"/>
  <c r="E46" i="4"/>
  <c r="F41" i="4" s="1"/>
  <c r="F46" i="4" s="1"/>
  <c r="O25" i="7"/>
  <c r="O36" i="7" s="1"/>
  <c r="O40" i="7" s="1"/>
  <c r="P36" i="7" s="1"/>
  <c r="P19" i="1"/>
  <c r="L36" i="7"/>
  <c r="M19" i="7"/>
  <c r="M20" i="7"/>
  <c r="M20" i="1"/>
  <c r="B41" i="7"/>
  <c r="B46" i="7" s="1"/>
  <c r="M19" i="1"/>
  <c r="M25" i="1" s="1"/>
  <c r="P35" i="1"/>
  <c r="E41" i="7"/>
  <c r="K20" i="7"/>
  <c r="K25" i="7" s="1"/>
  <c r="K25" i="1"/>
  <c r="D46" i="1"/>
  <c r="G25" i="7"/>
  <c r="L35" i="7" s="1"/>
  <c r="B46" i="1"/>
  <c r="H20" i="1"/>
  <c r="H25" i="1" s="1"/>
  <c r="O40" i="4"/>
  <c r="P36" i="4" s="1"/>
  <c r="AB25" i="4"/>
  <c r="AE25" i="7"/>
  <c r="R25" i="5"/>
  <c r="F25" i="6"/>
  <c r="C25" i="6"/>
  <c r="M25" i="5"/>
  <c r="W25" i="1"/>
  <c r="AE25" i="1"/>
  <c r="C38" i="5"/>
  <c r="C46" i="5" s="1"/>
  <c r="E43" i="7"/>
  <c r="F43" i="7" s="1"/>
  <c r="F46" i="5"/>
  <c r="Z25" i="1"/>
  <c r="F38" i="7"/>
  <c r="M25" i="4"/>
  <c r="H25" i="6"/>
  <c r="E46" i="1"/>
  <c r="O40" i="1"/>
  <c r="P36" i="1" s="1"/>
  <c r="U25" i="1"/>
  <c r="R25" i="6"/>
  <c r="P25" i="6"/>
  <c r="P25" i="1"/>
  <c r="Z25" i="7"/>
  <c r="F25" i="7"/>
  <c r="O40" i="6"/>
  <c r="P37" i="6"/>
  <c r="N40" i="6"/>
  <c r="L40" i="6"/>
  <c r="M35" i="6" s="1"/>
  <c r="M37" i="6"/>
  <c r="W25" i="7"/>
  <c r="P34" i="5"/>
  <c r="O40" i="5"/>
  <c r="P36" i="5" s="1"/>
  <c r="N40" i="5"/>
  <c r="L40" i="5"/>
  <c r="M35" i="5" s="1"/>
  <c r="M34" i="5"/>
  <c r="AB25" i="7"/>
  <c r="L40" i="4"/>
  <c r="M38" i="4"/>
  <c r="N40" i="4"/>
  <c r="C25" i="7"/>
  <c r="U25" i="7"/>
  <c r="C46" i="4"/>
  <c r="N40" i="1"/>
  <c r="N40" i="7"/>
  <c r="M37" i="7"/>
  <c r="R25" i="7"/>
  <c r="L40" i="1"/>
  <c r="M36" i="1" s="1"/>
  <c r="M35" i="1"/>
  <c r="F42" i="1"/>
  <c r="F39" i="6" l="1"/>
  <c r="F46" i="6" s="1"/>
  <c r="P18" i="7"/>
  <c r="C40" i="7"/>
  <c r="C39" i="7"/>
  <c r="C41" i="6"/>
  <c r="C39" i="6"/>
  <c r="P35" i="6"/>
  <c r="P36" i="6"/>
  <c r="M36" i="6"/>
  <c r="M40" i="6" s="1"/>
  <c r="M36" i="5"/>
  <c r="M25" i="7"/>
  <c r="M40" i="5"/>
  <c r="P20" i="7"/>
  <c r="P35" i="5"/>
  <c r="P40" i="5" s="1"/>
  <c r="P19" i="7"/>
  <c r="P35" i="4"/>
  <c r="P40" i="4"/>
  <c r="M35" i="4"/>
  <c r="M36" i="4"/>
  <c r="M40" i="4"/>
  <c r="P35" i="7"/>
  <c r="P40" i="7" s="1"/>
  <c r="P40" i="1"/>
  <c r="F40" i="1"/>
  <c r="F46" i="1" s="1"/>
  <c r="F41" i="1"/>
  <c r="C40" i="1"/>
  <c r="C41" i="1"/>
  <c r="H20" i="7"/>
  <c r="H25" i="7" s="1"/>
  <c r="L40" i="7"/>
  <c r="M36" i="7" s="1"/>
  <c r="C41" i="7"/>
  <c r="M40" i="1"/>
  <c r="E46" i="7"/>
  <c r="F40" i="7" s="1"/>
  <c r="F39" i="7" l="1"/>
  <c r="P40" i="6"/>
  <c r="C46" i="7"/>
  <c r="C46" i="6"/>
  <c r="P25" i="7"/>
  <c r="F41" i="7"/>
  <c r="M35" i="7"/>
  <c r="M40" i="7" s="1"/>
  <c r="C46" i="1"/>
  <c r="F46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<sst xmlns="http://schemas.openxmlformats.org/spreadsheetml/2006/main" count="457" uniqueCount="62">
  <si>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</si>
  <si>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</si>
  <si>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</si>
  <si>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</si>
  <si>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</si>
  <si>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</si>
  <si>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</si>
  <si>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</si>
  <si>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</si>
  <si>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</si>
  <si>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</si>
  <si>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</si>
  <si>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</si>
  <si>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</si>
  <si>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</si>
  <si>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</si>
  <si>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</si>
  <si>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</si>
  <si>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</si>
  <si>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</si>
  <si>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</si>
  <si>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</si>
  <si>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</si>
  <si>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</si>
  <si>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</si>
  <si>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</si>
  <si>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</si>
  <si>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</si>
  <si>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</si>
  <si>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</si>
  <si>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</si>
  <si>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</si>
  <si>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</si>
  <si>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</si>
  <si>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</si>
  <si>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</si>
  <si>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</si>
  <si>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</si>
  <si>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</si>
  <si>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</si>
  <si>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</si>
  <si>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</si>
  <si>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</si>
  <si>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</si>
  <si>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</si>
  <si>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</si>
  <si>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</si>
  <si>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</si>
  <si>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</si>
  <si>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</si>
  <si>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</si>
  <si>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</si>
  <si>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</si>
  <si>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</si>
  <si>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</si>
  <si>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</si>
  <si>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</si>
  <si>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</si>
  <si>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</si>
  <si>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</si>
  <si>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</si>
  <si>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FUNDACIÓ PER LA NAVEGACIÓ OCEÀNICA BARCELONA (FNOB)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</si>
</sst>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 2" xfId="47"/>
    <cellStyle name="20% - Èmfasi2 2" xfId="49"/>
    <cellStyle name="20% - Èmfasi3 2" xfId="51"/>
    <cellStyle name="20% - Èmfasi4 2" xfId="53"/>
    <cellStyle name="20% - Èmfasi5 2" xfId="55"/>
    <cellStyle name="20% - Èmfasi6 2" xfId="57"/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Èmfasi1 2" xfId="48"/>
    <cellStyle name="40% - Èmfasi2 2" xfId="50"/>
    <cellStyle name="40% - Èmfasi3 2" xfId="52"/>
    <cellStyle name="40% - Èmfasi4 2" xfId="54"/>
    <cellStyle name="40% - Èmfasi5 2" xfId="56"/>
    <cellStyle name="40% - Èmfasi6 2" xfId="58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59" builtinId="8"/>
    <cellStyle name="Incorrecto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 2" xfId="46"/>
    <cellStyle name="Notas" xfId="17" builtinId="10" customBuiltin="1"/>
    <cellStyle name="Porcentaje" xfId="1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87-4AC7-B2CE-4BC24C5F461D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87-4AC7-B2CE-4BC24C5F461D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87-4AC7-B2CE-4BC24C5F461D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87-4AC7-B2CE-4BC24C5F461D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87-4AC7-B2CE-4BC24C5F461D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87-4AC7-B2CE-4BC24C5F461D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87-4AC7-B2CE-4BC24C5F461D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E87-4AC7-B2CE-4BC24C5F461D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E87-4AC7-B2CE-4BC24C5F461D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E87-4AC7-B2CE-4BC24C5F461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87-4AC7-B2CE-4BC24C5F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F2-4752-9B40-1B3426B0BFB5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F2-4752-9B40-1B3426B0BFB5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F2-4752-9B40-1B3426B0BFB5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F2-4752-9B40-1B3426B0BFB5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F2-4752-9B40-1B3426B0BFB5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F2-4752-9B40-1B3426B0BFB5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F2-4752-9B40-1B3426B0BFB5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F2-4752-9B40-1B3426B0BFB5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F2-4752-9B40-1B3426B0BFB5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F2-4752-9B40-1B3426B0BFB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120000</c:v>
                </c:pt>
                <c:pt idx="6">
                  <c:v>14822.5</c:v>
                </c:pt>
                <c:pt idx="7">
                  <c:v>342559.36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F2-4752-9B40-1B3426B0BF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794-4F57-847F-B10552F7CDEA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94-4F57-847F-B10552F7CDEA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794-4F57-847F-B10552F7CDEA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94-4F57-847F-B10552F7CDE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154</c:v>
                </c:pt>
                <c:pt idx="2">
                  <c:v>126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94-4F57-847F-B10552F7CD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2F-4D5B-A0B7-C88505BA3AE6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2F-4D5B-A0B7-C88505BA3AE6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2F-4D5B-A0B7-C88505BA3AE6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2F-4D5B-A0B7-C88505BA3AE6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2F-4D5B-A0B7-C88505BA3AE6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2F-4D5B-A0B7-C88505BA3AE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237502.97</c:v>
                </c:pt>
                <c:pt idx="2">
                  <c:v>239878.89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2F-4D5B-A0B7-C88505BA3A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0" zoomScale="90" zoomScaleNormal="90" workbookViewId="0">
      <selection activeCell="L7" sqref="L7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44326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2</v>
      </c>
      <c r="M19" s="20">
        <f t="shared" si="4"/>
        <v>3.8461538461538464E-2</v>
      </c>
      <c r="N19" s="6">
        <v>12250</v>
      </c>
      <c r="O19" s="7">
        <v>14822.5</v>
      </c>
      <c r="P19" s="21">
        <f t="shared" si="5"/>
        <v>0.20189930410972862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41</v>
      </c>
      <c r="H20" s="66">
        <f t="shared" si="2"/>
        <v>1</v>
      </c>
      <c r="I20" s="69">
        <v>73947.33</v>
      </c>
      <c r="J20" s="70">
        <v>87696.05</v>
      </c>
      <c r="K20" s="67">
        <f t="shared" si="3"/>
        <v>1</v>
      </c>
      <c r="L20" s="68">
        <v>50</v>
      </c>
      <c r="M20" s="66">
        <f t="shared" si="4"/>
        <v>0.96153846153846156</v>
      </c>
      <c r="N20" s="69">
        <v>50783.89</v>
      </c>
      <c r="O20" s="70">
        <v>58592.81</v>
      </c>
      <c r="P20" s="67">
        <f t="shared" si="5"/>
        <v>0.79810069589027133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41</v>
      </c>
      <c r="H25" s="17">
        <f t="shared" si="12"/>
        <v>1</v>
      </c>
      <c r="I25" s="18">
        <f t="shared" si="12"/>
        <v>73947.33</v>
      </c>
      <c r="J25" s="18">
        <f t="shared" si="12"/>
        <v>87696.05</v>
      </c>
      <c r="K25" s="19">
        <f t="shared" si="12"/>
        <v>1</v>
      </c>
      <c r="L25" s="16">
        <f t="shared" si="12"/>
        <v>52</v>
      </c>
      <c r="M25" s="17">
        <f t="shared" si="12"/>
        <v>1</v>
      </c>
      <c r="N25" s="18">
        <f t="shared" si="12"/>
        <v>63033.89</v>
      </c>
      <c r="O25" s="18">
        <f t="shared" si="12"/>
        <v>73415.31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hidden="1" customHeight="1" x14ac:dyDescent="0.25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50" t="s">
        <v>54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41</v>
      </c>
      <c r="M35" s="8">
        <f t="shared" si="18"/>
        <v>0.44086021505376344</v>
      </c>
      <c r="N35" s="61">
        <f>I25</f>
        <v>73947.33</v>
      </c>
      <c r="O35" s="61">
        <f>J25</f>
        <v>87696.05</v>
      </c>
      <c r="P35" s="59">
        <f t="shared" si="19"/>
        <v>0.54431946946509546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52</v>
      </c>
      <c r="M36" s="8">
        <f t="shared" si="18"/>
        <v>0.55913978494623651</v>
      </c>
      <c r="N36" s="61">
        <f>N25</f>
        <v>63033.89</v>
      </c>
      <c r="O36" s="61">
        <f>O25</f>
        <v>73415.31</v>
      </c>
      <c r="P36" s="59">
        <f t="shared" si="19"/>
        <v>0.45568053053490459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2</v>
      </c>
      <c r="C40" s="8">
        <f t="shared" si="14"/>
        <v>2.1505376344086023E-2</v>
      </c>
      <c r="D40" s="13">
        <f t="shared" si="15"/>
        <v>12250</v>
      </c>
      <c r="E40" s="23">
        <f t="shared" si="16"/>
        <v>14822.5</v>
      </c>
      <c r="F40" s="21">
        <f t="shared" si="17"/>
        <v>9.200158201134917E-2</v>
      </c>
      <c r="G40" s="25"/>
      <c r="J40" s="104" t="s">
        <v>0</v>
      </c>
      <c r="K40" s="105"/>
      <c r="L40" s="83">
        <f>SUM(L34:L39)</f>
        <v>93</v>
      </c>
      <c r="M40" s="17">
        <f>SUM(M34:M39)</f>
        <v>1</v>
      </c>
      <c r="N40" s="84">
        <f>SUM(N34:N39)</f>
        <v>136981.22</v>
      </c>
      <c r="O40" s="85">
        <f>SUM(O34:O39)</f>
        <v>161111.35999999999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91</v>
      </c>
      <c r="C41" s="8">
        <f t="shared" si="14"/>
        <v>0.978494623655914</v>
      </c>
      <c r="D41" s="13">
        <f t="shared" si="15"/>
        <v>124731.22</v>
      </c>
      <c r="E41" s="23">
        <f t="shared" si="16"/>
        <v>146288.85999999999</v>
      </c>
      <c r="F41" s="21">
        <f t="shared" si="17"/>
        <v>0.90799841798865077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93</v>
      </c>
      <c r="C46" s="17">
        <f>SUM(C34:C45)</f>
        <v>1</v>
      </c>
      <c r="D46" s="18">
        <f>SUM(D34:D45)</f>
        <v>136981.22</v>
      </c>
      <c r="E46" s="18">
        <f>SUM(E34:E45)</f>
        <v>161111.35999999999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9" scale="45" orientation="portrait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1" zoomScale="80" zoomScaleNormal="80" workbookViewId="0">
      <selection activeCell="J22" sqref="J22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44390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FUNDACIÓ PER LA NAVEGACIÓ OCEÀNICA BARCELONA (FNOB)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42</v>
      </c>
      <c r="H20" s="66">
        <f t="shared" si="2"/>
        <v>1</v>
      </c>
      <c r="I20" s="69">
        <v>28548.78</v>
      </c>
      <c r="J20" s="70">
        <v>31493.07</v>
      </c>
      <c r="K20" s="21">
        <f t="shared" si="3"/>
        <v>1</v>
      </c>
      <c r="L20" s="68">
        <v>37</v>
      </c>
      <c r="M20" s="66">
        <f t="shared" si="4"/>
        <v>1</v>
      </c>
      <c r="N20" s="69">
        <f>14558.01+7987.78</f>
        <v>22545.79</v>
      </c>
      <c r="O20" s="70">
        <f>17564.06+9665.21</f>
        <v>27229.27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42</v>
      </c>
      <c r="H25" s="17">
        <f t="shared" si="32"/>
        <v>1</v>
      </c>
      <c r="I25" s="18">
        <f t="shared" si="32"/>
        <v>28548.78</v>
      </c>
      <c r="J25" s="18">
        <f t="shared" si="32"/>
        <v>31493.07</v>
      </c>
      <c r="K25" s="19">
        <f t="shared" si="32"/>
        <v>1</v>
      </c>
      <c r="L25" s="16">
        <f t="shared" si="32"/>
        <v>37</v>
      </c>
      <c r="M25" s="17">
        <f t="shared" si="32"/>
        <v>1</v>
      </c>
      <c r="N25" s="18">
        <f t="shared" si="32"/>
        <v>22545.79</v>
      </c>
      <c r="O25" s="18">
        <f t="shared" si="32"/>
        <v>27229.27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15" hidden="1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42</v>
      </c>
      <c r="M35" s="8">
        <f t="shared" si="38"/>
        <v>0.53164556962025311</v>
      </c>
      <c r="N35" s="61">
        <f>I25</f>
        <v>28548.78</v>
      </c>
      <c r="O35" s="61">
        <f>J25</f>
        <v>31493.07</v>
      </c>
      <c r="P35" s="59">
        <f t="shared" si="39"/>
        <v>0.53630475216076201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37</v>
      </c>
      <c r="M36" s="8">
        <f t="shared" si="38"/>
        <v>0.46835443037974683</v>
      </c>
      <c r="N36" s="61">
        <f>N25</f>
        <v>22545.79</v>
      </c>
      <c r="O36" s="61">
        <f>O25</f>
        <v>27229.27</v>
      </c>
      <c r="P36" s="59">
        <f t="shared" si="39"/>
        <v>0.46369524783923805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4" t="s">
        <v>0</v>
      </c>
      <c r="K40" s="105"/>
      <c r="L40" s="83">
        <f>SUM(L34:L39)</f>
        <v>79</v>
      </c>
      <c r="M40" s="17">
        <f>SUM(M34:M39)</f>
        <v>1</v>
      </c>
      <c r="N40" s="84">
        <f>SUM(N34:N39)</f>
        <v>51094.57</v>
      </c>
      <c r="O40" s="85">
        <f>SUM(O34:O39)</f>
        <v>58722.34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79</v>
      </c>
      <c r="C41" s="8">
        <f t="shared" si="34"/>
        <v>1</v>
      </c>
      <c r="D41" s="13">
        <f t="shared" si="35"/>
        <v>51094.57</v>
      </c>
      <c r="E41" s="23">
        <f t="shared" si="36"/>
        <v>58722.34</v>
      </c>
      <c r="F41" s="21">
        <f t="shared" si="3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79</v>
      </c>
      <c r="C46" s="17">
        <f>SUM(C34:C45)</f>
        <v>1</v>
      </c>
      <c r="D46" s="18">
        <f>SUM(D34:D45)</f>
        <v>51094.57</v>
      </c>
      <c r="E46" s="18">
        <f>SUM(E34:E45)</f>
        <v>58722.34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N18" sqref="N18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44494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FUNDACIÓ PER LA NAVEGACIÓ OCEÀNICA BARCELONA (FNOB)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899999999999999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21</v>
      </c>
      <c r="H20" s="66">
        <f t="shared" si="2"/>
        <v>1</v>
      </c>
      <c r="I20" s="69">
        <v>23914.44</v>
      </c>
      <c r="J20" s="70">
        <v>25514.95</v>
      </c>
      <c r="K20" s="67">
        <f t="shared" si="3"/>
        <v>1</v>
      </c>
      <c r="L20" s="68">
        <v>9</v>
      </c>
      <c r="M20" s="66">
        <f t="shared" si="4"/>
        <v>1</v>
      </c>
      <c r="N20" s="69">
        <v>2454.8000000000002</v>
      </c>
      <c r="O20" s="70">
        <v>2962.34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21</v>
      </c>
      <c r="H25" s="17">
        <f t="shared" si="22"/>
        <v>1</v>
      </c>
      <c r="I25" s="18">
        <f t="shared" si="22"/>
        <v>23914.44</v>
      </c>
      <c r="J25" s="18">
        <f t="shared" si="22"/>
        <v>25514.95</v>
      </c>
      <c r="K25" s="19">
        <f t="shared" si="22"/>
        <v>1</v>
      </c>
      <c r="L25" s="16">
        <f t="shared" si="22"/>
        <v>9</v>
      </c>
      <c r="M25" s="17">
        <f t="shared" si="22"/>
        <v>1</v>
      </c>
      <c r="N25" s="18">
        <f t="shared" si="22"/>
        <v>2454.8000000000002</v>
      </c>
      <c r="O25" s="18">
        <f t="shared" si="22"/>
        <v>2962.34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21</v>
      </c>
      <c r="M35" s="8">
        <f>IF(L35,L35/$L$40,"")</f>
        <v>0.7</v>
      </c>
      <c r="N35" s="61">
        <f>I25</f>
        <v>23914.44</v>
      </c>
      <c r="O35" s="61">
        <f>J25</f>
        <v>25514.95</v>
      </c>
      <c r="P35" s="59">
        <f>IF(O35,O35/$O$40,"")</f>
        <v>0.89597535439643305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9</v>
      </c>
      <c r="M36" s="8">
        <f>IF(L36,L36/$L$40,"")</f>
        <v>0.3</v>
      </c>
      <c r="N36" s="61">
        <f>N25</f>
        <v>2454.8000000000002</v>
      </c>
      <c r="O36" s="61">
        <f>O25</f>
        <v>2962.34</v>
      </c>
      <c r="P36" s="59">
        <f>IF(O36,O36/$O$40,"")</f>
        <v>0.10402464560356692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4" t="s">
        <v>0</v>
      </c>
      <c r="K40" s="105"/>
      <c r="L40" s="83">
        <f>SUM(L34:L39)</f>
        <v>30</v>
      </c>
      <c r="M40" s="17">
        <f>SUM(M34:M39)</f>
        <v>1</v>
      </c>
      <c r="N40" s="84">
        <f>SUM(N34:N39)</f>
        <v>26369.239999999998</v>
      </c>
      <c r="O40" s="85">
        <f>SUM(O34:O39)</f>
        <v>28477.29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30</v>
      </c>
      <c r="C41" s="8">
        <f t="shared" si="24"/>
        <v>1</v>
      </c>
      <c r="D41" s="13">
        <f t="shared" si="25"/>
        <v>26369.239999999998</v>
      </c>
      <c r="E41" s="23">
        <f t="shared" si="26"/>
        <v>28477.29</v>
      </c>
      <c r="F41" s="21">
        <f t="shared" si="2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30</v>
      </c>
      <c r="C46" s="17">
        <f>SUM(C34:C45)</f>
        <v>1</v>
      </c>
      <c r="D46" s="18">
        <f>SUM(D34:D45)</f>
        <v>26369.239999999998</v>
      </c>
      <c r="E46" s="18">
        <f>SUM(E34:E45)</f>
        <v>28477.29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6" zoomScale="80" zoomScaleNormal="80" workbookViewId="0">
      <selection activeCell="J16" sqref="J16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44685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FUNDACIÓ PER LA NAVEGACIÓ OCEÀNICA BARCELONA (FNOB)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>
        <v>1</v>
      </c>
      <c r="M18" s="66">
        <f>IF(L18,L18/$L$25,"")</f>
        <v>3.5714285714285712E-2</v>
      </c>
      <c r="N18" s="69">
        <v>99175</v>
      </c>
      <c r="O18" s="70">
        <v>120000</v>
      </c>
      <c r="P18" s="67">
        <f>IF(O18,O18/$O$25,"")</f>
        <v>0.88059195152165193</v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50</v>
      </c>
      <c r="H20" s="66">
        <f t="shared" si="2"/>
        <v>1</v>
      </c>
      <c r="I20" s="69">
        <v>77316.350000000006</v>
      </c>
      <c r="J20" s="70">
        <v>92798.9</v>
      </c>
      <c r="K20" s="67">
        <f t="shared" si="3"/>
        <v>1</v>
      </c>
      <c r="L20" s="68">
        <v>27</v>
      </c>
      <c r="M20" s="66">
        <f>IF(L20,L20/$L$25,"")</f>
        <v>0.9642857142857143</v>
      </c>
      <c r="N20" s="6">
        <f>30522.86-17000</f>
        <v>13522.86</v>
      </c>
      <c r="O20" s="7">
        <f>36841.97-20570</f>
        <v>16271.970000000001</v>
      </c>
      <c r="P20" s="67">
        <f>IF(O20,O20/$O$25,"")</f>
        <v>0.11940804847834813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50</v>
      </c>
      <c r="H25" s="17">
        <f t="shared" si="30"/>
        <v>1</v>
      </c>
      <c r="I25" s="18">
        <f t="shared" si="30"/>
        <v>77316.350000000006</v>
      </c>
      <c r="J25" s="18">
        <f t="shared" si="30"/>
        <v>92798.9</v>
      </c>
      <c r="K25" s="19">
        <f t="shared" si="30"/>
        <v>1</v>
      </c>
      <c r="L25" s="16">
        <f t="shared" si="30"/>
        <v>28</v>
      </c>
      <c r="M25" s="17">
        <f t="shared" si="30"/>
        <v>1</v>
      </c>
      <c r="N25" s="18">
        <f t="shared" si="30"/>
        <v>112697.86</v>
      </c>
      <c r="O25" s="18">
        <f t="shared" si="30"/>
        <v>136271.97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50</v>
      </c>
      <c r="M35" s="8">
        <f t="shared" si="36"/>
        <v>0.64102564102564108</v>
      </c>
      <c r="N35" s="61">
        <f>I25</f>
        <v>77316.350000000006</v>
      </c>
      <c r="O35" s="61">
        <f>J25</f>
        <v>92798.9</v>
      </c>
      <c r="P35" s="59">
        <f t="shared" si="37"/>
        <v>0.40510999936395226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28</v>
      </c>
      <c r="M36" s="8">
        <f t="shared" si="36"/>
        <v>0.35897435897435898</v>
      </c>
      <c r="N36" s="61">
        <f>N25</f>
        <v>112697.86</v>
      </c>
      <c r="O36" s="61">
        <f>O25</f>
        <v>136271.97</v>
      </c>
      <c r="P36" s="59">
        <f t="shared" si="37"/>
        <v>0.59489000063604769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1</v>
      </c>
      <c r="C39" s="8">
        <f t="shared" si="32"/>
        <v>1.282051282051282E-2</v>
      </c>
      <c r="D39" s="13">
        <f t="shared" si="33"/>
        <v>99175</v>
      </c>
      <c r="E39" s="22">
        <f t="shared" si="34"/>
        <v>120000</v>
      </c>
      <c r="F39" s="21">
        <f t="shared" si="35"/>
        <v>0.52385534660081401</v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4" t="s">
        <v>0</v>
      </c>
      <c r="K40" s="105"/>
      <c r="L40" s="83">
        <f>SUM(L34:L39)</f>
        <v>78</v>
      </c>
      <c r="M40" s="17">
        <f>SUM(M34:M39)</f>
        <v>1</v>
      </c>
      <c r="N40" s="84">
        <f>SUM(N34:N39)</f>
        <v>190014.21000000002</v>
      </c>
      <c r="O40" s="85">
        <f>SUM(O34:O39)</f>
        <v>229070.87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77</v>
      </c>
      <c r="C41" s="8">
        <f t="shared" si="32"/>
        <v>0.98717948717948723</v>
      </c>
      <c r="D41" s="13">
        <f t="shared" si="33"/>
        <v>90839.21</v>
      </c>
      <c r="E41" s="23">
        <f t="shared" si="34"/>
        <v>109070.87</v>
      </c>
      <c r="F41" s="21">
        <f t="shared" si="35"/>
        <v>0.47614465339918599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78</v>
      </c>
      <c r="C46" s="17">
        <f>SUM(C34:C45)</f>
        <v>1</v>
      </c>
      <c r="D46" s="18">
        <f>SUM(D34:D45)</f>
        <v>190014.21000000002</v>
      </c>
      <c r="E46" s="18">
        <f>SUM(E34:E45)</f>
        <v>229070.87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abSelected="1" topLeftCell="G29" zoomScale="80" zoomScaleNormal="80" workbookViewId="0">
      <selection activeCell="M7" sqref="M7"/>
    </sheetView>
  </sheetViews>
  <sheetFormatPr baseColWidth="10" defaultColWidth="9.140625" defaultRowHeight="15" x14ac:dyDescent="0.25"/>
  <cols>
    <col min="1" max="1" width="30.42578125" style="27" customWidth="1"/>
    <col min="2" max="2" width="11.140625" style="62" customWidth="1"/>
    <col min="3" max="3" width="10.7109375" style="27" customWidth="1"/>
    <col min="4" max="4" width="19.140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14062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FUNDACIÓ PER LA NAVEGACIÓ OCEÀNICA BARCELONA (FNOB)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">
      <c r="A12" s="15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0</v>
      </c>
      <c r="H13" s="20" t="str">
        <f t="shared" ref="H13:H24" si="2">IF(G13,G13/$G$25,"")</f>
        <v/>
      </c>
      <c r="I13" s="10">
        <f>'CONTRACTACIO 1r TR 2021'!I13+'CONTRACTACIO 2n TR 2021'!I13+'CONTRACTACIO 3r TR 2021'!I13+'CONTRACTACIO 4t TR 2021'!I13</f>
        <v>0</v>
      </c>
      <c r="J13" s="10">
        <f>'CONTRACTACIO 1r TR 2021'!J13+'CONTRACTACIO 2n TR 2021'!J13+'CONTRACTACIO 3r TR 2021'!J13+'CONTRACTACIO 4t TR 2021'!J13</f>
        <v>0</v>
      </c>
      <c r="K13" s="21" t="str">
        <f t="shared" ref="K13:K24" si="3">IF(J13,J13/$J$25,"")</f>
        <v/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0</v>
      </c>
      <c r="H18" s="20" t="str">
        <f t="shared" si="2"/>
        <v/>
      </c>
      <c r="I18" s="13">
        <f>'CONTRACTACIO 1r TR 2021'!I18+'CONTRACTACIO 2n TR 2021'!I18+'CONTRACTACIO 3r TR 2021'!I18+'CONTRACTACIO 4t TR 2021'!I18</f>
        <v>0</v>
      </c>
      <c r="J18" s="13">
        <f>'CONTRACTACIO 1r TR 2021'!J18+'CONTRACTACIO 2n TR 2021'!J18+'CONTRACTACIO 3r TR 2021'!J18+'CONTRACTACIO 4t TR 2021'!J18</f>
        <v>0</v>
      </c>
      <c r="K18" s="21" t="str">
        <f t="shared" si="3"/>
        <v/>
      </c>
      <c r="L18" s="9">
        <f>'CONTRACTACIO 1r TR 2021'!L18+'CONTRACTACIO 2n TR 2021'!L18+'CONTRACTACIO 3r TR 2021'!L18+'CONTRACTACIO 4t TR 2021'!L18</f>
        <v>1</v>
      </c>
      <c r="M18" s="20">
        <f t="shared" si="4"/>
        <v>7.9365079365079361E-3</v>
      </c>
      <c r="N18" s="13">
        <f>'CONTRACTACIO 1r TR 2021'!N18+'CONTRACTACIO 2n TR 2021'!N18+'CONTRACTACIO 3r TR 2021'!N18+'CONTRACTACIO 4t TR 2021'!N18</f>
        <v>99175</v>
      </c>
      <c r="O18" s="13">
        <f>'CONTRACTACIO 1r TR 2021'!O18+'CONTRACTACIO 2n TR 2021'!O18+'CONTRACTACIO 3r TR 2021'!O18+'CONTRACTACIO 4t TR 2021'!O18</f>
        <v>120000</v>
      </c>
      <c r="P18" s="21">
        <f t="shared" si="5"/>
        <v>0.50025243988747814</v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0</v>
      </c>
      <c r="H19" s="20" t="str">
        <f t="shared" si="2"/>
        <v/>
      </c>
      <c r="I19" s="13">
        <f>'CONTRACTACIO 1r TR 2021'!I19+'CONTRACTACIO 2n TR 2021'!I19+'CONTRACTACIO 3r TR 2021'!I19+'CONTRACTACIO 4t TR 2021'!I19</f>
        <v>0</v>
      </c>
      <c r="J19" s="13">
        <f>'CONTRACTACIO 1r TR 2021'!J19+'CONTRACTACIO 2n TR 2021'!J19+'CONTRACTACIO 3r TR 2021'!J19+'CONTRACTACIO 4t TR 2021'!J19</f>
        <v>0</v>
      </c>
      <c r="K19" s="21" t="str">
        <f t="shared" si="3"/>
        <v/>
      </c>
      <c r="L19" s="9">
        <f>'CONTRACTACIO 1r TR 2021'!L19+'CONTRACTACIO 2n TR 2021'!L19+'CONTRACTACIO 3r TR 2021'!L19+'CONTRACTACIO 4t TR 2021'!L19</f>
        <v>2</v>
      </c>
      <c r="M19" s="20">
        <f t="shared" si="4"/>
        <v>1.5873015873015872E-2</v>
      </c>
      <c r="N19" s="13">
        <f>'CONTRACTACIO 1r TR 2021'!N19+'CONTRACTACIO 2n TR 2021'!N19+'CONTRACTACIO 3r TR 2021'!N19+'CONTRACTACIO 4t TR 2021'!N19</f>
        <v>12250</v>
      </c>
      <c r="O19" s="13">
        <f>'CONTRACTACIO 1r TR 2021'!O19+'CONTRACTACIO 2n TR 2021'!O19+'CONTRACTACIO 3r TR 2021'!O19+'CONTRACTACIO 4t TR 2021'!O19</f>
        <v>14822.5</v>
      </c>
      <c r="P19" s="21">
        <f t="shared" si="5"/>
        <v>6.1791598251934546E-2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2021'!B20+'CONTRACTACIO 2n TR 2021'!B20+'CONTRACTACIO 3r TR 2021'!B20+'CONTRACTACIO 4t TR 2021'!B20</f>
        <v>0</v>
      </c>
      <c r="C20" s="20" t="str">
        <f t="shared" si="0"/>
        <v/>
      </c>
      <c r="D20" s="13">
        <f>'CONTRACTACIO 1r TR 2021'!D20+'CONTRACTACIO 2n TR 2021'!D20+'CONTRACTACIO 3r TR 2021'!D20+'CONTRACTACIO 4t TR 2021'!D20</f>
        <v>0</v>
      </c>
      <c r="E20" s="13">
        <f>'CONTRACTACIO 1r TR 2021'!E20+'CONTRACTACIO 2n TR 2021'!E20+'CONTRACTACIO 3r TR 2021'!E20+'CONTRACTACIO 4t TR 2021'!E20</f>
        <v>0</v>
      </c>
      <c r="F20" s="21" t="str">
        <f t="shared" si="1"/>
        <v/>
      </c>
      <c r="G20" s="9">
        <f>'CONTRACTACIO 1r TR 2021'!G20+'CONTRACTACIO 2n TR 2021'!G20+'CONTRACTACIO 3r TR 2021'!G20+'CONTRACTACIO 4t TR 2021'!G20</f>
        <v>154</v>
      </c>
      <c r="H20" s="20">
        <f t="shared" si="2"/>
        <v>1</v>
      </c>
      <c r="I20" s="13">
        <f>'CONTRACTACIO 1r TR 2021'!I20+'CONTRACTACIO 2n TR 2021'!I20+'CONTRACTACIO 3r TR 2021'!I20+'CONTRACTACIO 4t TR 2021'!I20</f>
        <v>203726.90000000002</v>
      </c>
      <c r="J20" s="13">
        <f>'CONTRACTACIO 1r TR 2021'!J20+'CONTRACTACIO 2n TR 2021'!J20+'CONTRACTACIO 3r TR 2021'!J20+'CONTRACTACIO 4t TR 2021'!J20</f>
        <v>237502.97</v>
      </c>
      <c r="K20" s="21">
        <f t="shared" si="3"/>
        <v>1</v>
      </c>
      <c r="L20" s="9">
        <f>'CONTRACTACIO 1r TR 2021'!L20+'CONTRACTACIO 2n TR 2021'!L20+'CONTRACTACIO 3r TR 2021'!L20+'CONTRACTACIO 4t TR 2021'!L20</f>
        <v>123</v>
      </c>
      <c r="M20" s="20">
        <f t="shared" si="4"/>
        <v>0.97619047619047616</v>
      </c>
      <c r="N20" s="13">
        <f>'CONTRACTACIO 1r TR 2021'!N20+'CONTRACTACIO 2n TR 2021'!N20+'CONTRACTACIO 3r TR 2021'!N20+'CONTRACTACIO 4t TR 2021'!N20</f>
        <v>89307.34</v>
      </c>
      <c r="O20" s="13">
        <f>'CONTRACTACIO 1r TR 2021'!O20+'CONTRACTACIO 2n TR 2021'!O20+'CONTRACTACIO 3r TR 2021'!O20+'CONTRACTACIO 4t TR 2021'!O20</f>
        <v>105056.39</v>
      </c>
      <c r="P20" s="21">
        <f t="shared" si="5"/>
        <v>0.43795596186058722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50000000000003" customHeight="1" x14ac:dyDescent="0.25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154</v>
      </c>
      <c r="H25" s="17">
        <f t="shared" si="12"/>
        <v>1</v>
      </c>
      <c r="I25" s="18">
        <f t="shared" si="12"/>
        <v>203726.90000000002</v>
      </c>
      <c r="J25" s="18">
        <f t="shared" si="12"/>
        <v>237502.97</v>
      </c>
      <c r="K25" s="19">
        <f t="shared" si="12"/>
        <v>1</v>
      </c>
      <c r="L25" s="16">
        <f t="shared" si="12"/>
        <v>126</v>
      </c>
      <c r="M25" s="17">
        <f t="shared" si="12"/>
        <v>1</v>
      </c>
      <c r="N25" s="18">
        <f t="shared" si="12"/>
        <v>200732.34</v>
      </c>
      <c r="O25" s="18">
        <f t="shared" si="12"/>
        <v>239878.89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hidden="1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15" customHeight="1" thickBot="1" x14ac:dyDescent="0.3">
      <c r="A33" s="158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154</v>
      </c>
      <c r="M35" s="8">
        <f t="shared" si="18"/>
        <v>0.55000000000000004</v>
      </c>
      <c r="N35" s="61">
        <f>I25</f>
        <v>203726.90000000002</v>
      </c>
      <c r="O35" s="61">
        <f>J25</f>
        <v>237502.97</v>
      </c>
      <c r="P35" s="59">
        <f t="shared" si="19"/>
        <v>0.49751150996814164</v>
      </c>
    </row>
    <row r="36" spans="1:33" s="25" customFormat="1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126</v>
      </c>
      <c r="M36" s="8">
        <f t="shared" si="18"/>
        <v>0.45</v>
      </c>
      <c r="N36" s="61">
        <f>N25</f>
        <v>200732.34</v>
      </c>
      <c r="O36" s="61">
        <f>O25</f>
        <v>239878.89</v>
      </c>
      <c r="P36" s="59">
        <f t="shared" si="19"/>
        <v>0.50248849003185836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1</v>
      </c>
      <c r="C39" s="8">
        <f t="shared" si="14"/>
        <v>3.5714285714285713E-3</v>
      </c>
      <c r="D39" s="13">
        <f t="shared" si="15"/>
        <v>99175</v>
      </c>
      <c r="E39" s="22">
        <f t="shared" si="16"/>
        <v>120000</v>
      </c>
      <c r="F39" s="21">
        <f t="shared" si="17"/>
        <v>0.25137109315381195</v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2</v>
      </c>
      <c r="C40" s="8">
        <f t="shared" si="14"/>
        <v>7.1428571428571426E-3</v>
      </c>
      <c r="D40" s="13">
        <f t="shared" si="15"/>
        <v>12250</v>
      </c>
      <c r="E40" s="23">
        <f t="shared" si="16"/>
        <v>14822.5</v>
      </c>
      <c r="F40" s="21">
        <f t="shared" si="17"/>
        <v>3.1049566902269812E-2</v>
      </c>
      <c r="G40" s="25"/>
      <c r="H40" s="25"/>
      <c r="I40" s="25"/>
      <c r="J40" s="104" t="s">
        <v>0</v>
      </c>
      <c r="K40" s="105"/>
      <c r="L40" s="83">
        <f>SUM(L34:L39)</f>
        <v>280</v>
      </c>
      <c r="M40" s="17">
        <f>SUM(M34:M39)</f>
        <v>1</v>
      </c>
      <c r="N40" s="84">
        <f>SUM(N34:N39)</f>
        <v>404459.24</v>
      </c>
      <c r="O40" s="85">
        <f>SUM(O34:O39)</f>
        <v>477381.86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277</v>
      </c>
      <c r="C41" s="8">
        <f>IF(B41,B41/$B$46,"")</f>
        <v>0.98928571428571432</v>
      </c>
      <c r="D41" s="13">
        <f t="shared" si="15"/>
        <v>293034.23999999999</v>
      </c>
      <c r="E41" s="23">
        <f t="shared" si="16"/>
        <v>342559.36</v>
      </c>
      <c r="F41" s="21">
        <f>IF(E41,E41/$E$46,"")</f>
        <v>0.71757933994391832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2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280</v>
      </c>
      <c r="C46" s="17">
        <f>SUM(C34:C45)</f>
        <v>1</v>
      </c>
      <c r="D46" s="18">
        <f>SUM(D34:D45)</f>
        <v>404459.24</v>
      </c>
      <c r="E46" s="18">
        <f>SUM(E34:E45)</f>
        <v>477381.86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ANUAL'!Área_de_impresión</vt:lpstr>
      <vt:lpstr>'CONTRACTACIO 1r TR 2021'!Área_de_impresión</vt:lpstr>
      <vt:lpstr>'CONTRACTACIO 2n TR 2021'!Área_de_impresión</vt:lpstr>
      <vt:lpstr>'CONTRACTACIO 3r TR 2021'!Área_de_impresión</vt:lpstr>
      <vt:lpstr>'CONTRACTACIO 4t TR 2021'!Área_de_impresión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Rosa Farré</cp:lastModifiedBy>
  <cp:lastPrinted>2021-05-10T10:09:14Z</cp:lastPrinted>
  <dcterms:created xsi:type="dcterms:W3CDTF">2016-02-03T12:33:15Z</dcterms:created>
  <dcterms:modified xsi:type="dcterms:W3CDTF">2022-05-04T06:36:01Z</dcterms:modified>
</cp:coreProperties>
</file>