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rballes\Desktop\ok 08 03 22\"/>
    </mc:Choice>
  </mc:AlternateContent>
  <xr:revisionPtr revIDLastSave="0" documentId="13_ncr:1_{0BD32C06-B7A8-45C4-9B78-DC54AF557A5F}" xr6:coauthVersionLast="45" xr6:coauthVersionMax="45" xr10:uidLastSave="{00000000-0000-0000-0000-000000000000}"/>
  <bookViews>
    <workbookView xWindow="-60" yWindow="-60" windowWidth="28920" windowHeight="15720" tabRatio="700" firstSheet="1" activeTab="2" xr2:uid="{00000000-000D-0000-FFFF-FFFF00000000}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C44" i="1" s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/>
  <c r="J23" i="7"/>
  <c r="K23" i="7" s="1"/>
  <c r="I23" i="7"/>
  <c r="G23" i="7"/>
  <c r="H23" i="7" s="1"/>
  <c r="E23" i="7"/>
  <c r="D23" i="7"/>
  <c r="B23" i="7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H22" i="7" s="1"/>
  <c r="E22" i="7"/>
  <c r="D22" i="7"/>
  <c r="B22" i="7"/>
  <c r="E43" i="6"/>
  <c r="F43" i="6" s="1"/>
  <c r="D43" i="6"/>
  <c r="B43" i="6"/>
  <c r="AE22" i="6"/>
  <c r="AB22" i="6"/>
  <c r="Z22" i="6"/>
  <c r="W22" i="6"/>
  <c r="U22" i="6"/>
  <c r="R22" i="6"/>
  <c r="P22" i="6"/>
  <c r="M22" i="6"/>
  <c r="E43" i="5"/>
  <c r="F43" i="5" s="1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P21" i="7" s="1"/>
  <c r="AD21" i="7"/>
  <c r="T21" i="7"/>
  <c r="U21" i="7" s="1"/>
  <c r="Y21" i="7"/>
  <c r="Z21" i="7" s="1"/>
  <c r="J14" i="7"/>
  <c r="O14" i="7"/>
  <c r="E14" i="7"/>
  <c r="T14" i="7"/>
  <c r="U14" i="7" s="1"/>
  <c r="Y14" i="7"/>
  <c r="Z14" i="7" s="1"/>
  <c r="AD14" i="7"/>
  <c r="AE14" i="7" s="1"/>
  <c r="J15" i="7"/>
  <c r="O15" i="7"/>
  <c r="P15" i="7" s="1"/>
  <c r="E15" i="7"/>
  <c r="T15" i="7"/>
  <c r="U15" i="7" s="1"/>
  <c r="Y15" i="7"/>
  <c r="Z15" i="7"/>
  <c r="AD15" i="7"/>
  <c r="AE15" i="7" s="1"/>
  <c r="J16" i="7"/>
  <c r="K16" i="7" s="1"/>
  <c r="O16" i="7"/>
  <c r="E16" i="7"/>
  <c r="F16" i="7" s="1"/>
  <c r="T16" i="7"/>
  <c r="Y16" i="7"/>
  <c r="AD16" i="7"/>
  <c r="J17" i="7"/>
  <c r="K17" i="7" s="1"/>
  <c r="O17" i="7"/>
  <c r="P17" i="7" s="1"/>
  <c r="E17" i="7"/>
  <c r="F17" i="7" s="1"/>
  <c r="T17" i="7"/>
  <c r="U17" i="7" s="1"/>
  <c r="Y17" i="7"/>
  <c r="Z17" i="7" s="1"/>
  <c r="AD17" i="7"/>
  <c r="J18" i="7"/>
  <c r="O18" i="7"/>
  <c r="AD18" i="7"/>
  <c r="AE18" i="7" s="1"/>
  <c r="E18" i="7"/>
  <c r="F18" i="7" s="1"/>
  <c r="T18" i="7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H24" i="7" s="1"/>
  <c r="B24" i="7"/>
  <c r="L24" i="7"/>
  <c r="M24" i="7" s="1"/>
  <c r="Q24" i="7"/>
  <c r="R24" i="7" s="1"/>
  <c r="V24" i="7"/>
  <c r="W24" i="7" s="1"/>
  <c r="AA24" i="7"/>
  <c r="AB24" i="7" s="1"/>
  <c r="G16" i="7"/>
  <c r="L16" i="7"/>
  <c r="M16" i="7" s="1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AB20" i="7" s="1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C14" i="7" s="1"/>
  <c r="Q14" i="7"/>
  <c r="R14" i="7" s="1"/>
  <c r="V14" i="7"/>
  <c r="W14" i="7" s="1"/>
  <c r="AA14" i="7"/>
  <c r="AB14" i="7" s="1"/>
  <c r="G15" i="7"/>
  <c r="L15" i="7"/>
  <c r="B15" i="7"/>
  <c r="Q15" i="7"/>
  <c r="R15" i="7" s="1"/>
  <c r="V15" i="7"/>
  <c r="W15" i="7" s="1"/>
  <c r="AA15" i="7"/>
  <c r="AB15" i="7" s="1"/>
  <c r="G17" i="7"/>
  <c r="H17" i="7" s="1"/>
  <c r="L17" i="7"/>
  <c r="M17" i="7" s="1"/>
  <c r="B17" i="7"/>
  <c r="C17" i="7" s="1"/>
  <c r="Q17" i="7"/>
  <c r="R17" i="7" s="1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C19" i="7" s="1"/>
  <c r="Q19" i="7"/>
  <c r="R19" i="7" s="1"/>
  <c r="V19" i="7"/>
  <c r="W19" i="7" s="1"/>
  <c r="U18" i="7"/>
  <c r="J25" i="6"/>
  <c r="K13" i="6" s="1"/>
  <c r="K20" i="6"/>
  <c r="E25" i="6"/>
  <c r="O34" i="6" s="1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9" i="6" s="1"/>
  <c r="H15" i="6"/>
  <c r="B25" i="6"/>
  <c r="L25" i="6"/>
  <c r="L36" i="6" s="1"/>
  <c r="V25" i="6"/>
  <c r="L38" i="6" s="1"/>
  <c r="M38" i="6" s="1"/>
  <c r="Q25" i="6"/>
  <c r="L37" i="6" s="1"/>
  <c r="AA25" i="6"/>
  <c r="L39" i="6" s="1"/>
  <c r="M39" i="6" s="1"/>
  <c r="E45" i="6"/>
  <c r="E34" i="6"/>
  <c r="E35" i="6"/>
  <c r="F35" i="6" s="1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 s="1"/>
  <c r="P37" i="5" s="1"/>
  <c r="Y25" i="5"/>
  <c r="O38" i="5" s="1"/>
  <c r="P38" i="5" s="1"/>
  <c r="Z18" i="5"/>
  <c r="D25" i="5"/>
  <c r="N34" i="5" s="1"/>
  <c r="I25" i="5"/>
  <c r="N35" i="5" s="1"/>
  <c r="N25" i="5"/>
  <c r="N36" i="5"/>
  <c r="S25" i="5"/>
  <c r="N37" i="5" s="1"/>
  <c r="X25" i="5"/>
  <c r="N38" i="5" s="1"/>
  <c r="B25" i="5"/>
  <c r="L34" i="5" s="1"/>
  <c r="G25" i="5"/>
  <c r="L35" i="5" s="1"/>
  <c r="L25" i="5"/>
  <c r="L36" i="5" s="1"/>
  <c r="Q25" i="5"/>
  <c r="L37" i="5" s="1"/>
  <c r="M37" i="5" s="1"/>
  <c r="V25" i="5"/>
  <c r="L38" i="5" s="1"/>
  <c r="M38" i="5" s="1"/>
  <c r="E34" i="5"/>
  <c r="E35" i="5"/>
  <c r="F35" i="5" s="1"/>
  <c r="E36" i="5"/>
  <c r="E41" i="5"/>
  <c r="E42" i="5"/>
  <c r="E39" i="5"/>
  <c r="F39" i="5" s="1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C37" i="5" s="1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F35" i="4" s="1"/>
  <c r="E36" i="4"/>
  <c r="F36" i="4" s="1"/>
  <c r="E37" i="4"/>
  <c r="E38" i="4"/>
  <c r="E39" i="4"/>
  <c r="E40" i="4"/>
  <c r="E41" i="4"/>
  <c r="E42" i="4"/>
  <c r="F42" i="4" s="1"/>
  <c r="D45" i="4"/>
  <c r="B45" i="4"/>
  <c r="B42" i="4"/>
  <c r="C42" i="4" s="1"/>
  <c r="B34" i="4"/>
  <c r="B35" i="4"/>
  <c r="C35" i="4" s="1"/>
  <c r="B36" i="4"/>
  <c r="B37" i="4"/>
  <c r="C37" i="4" s="1"/>
  <c r="B38" i="4"/>
  <c r="C38" i="4" s="1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O38" i="4" s="1"/>
  <c r="P38" i="4" s="1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P19" i="4" s="1"/>
  <c r="P17" i="4"/>
  <c r="P24" i="4"/>
  <c r="N25" i="4"/>
  <c r="N36" i="4" s="1"/>
  <c r="L25" i="4"/>
  <c r="M18" i="4" s="1"/>
  <c r="M15" i="4"/>
  <c r="M16" i="4"/>
  <c r="M17" i="4"/>
  <c r="M21" i="4"/>
  <c r="M24" i="4"/>
  <c r="J25" i="4"/>
  <c r="K18" i="4" s="1"/>
  <c r="K16" i="4"/>
  <c r="K17" i="4"/>
  <c r="I25" i="4"/>
  <c r="N35" i="4" s="1"/>
  <c r="G25" i="4"/>
  <c r="L35" i="4" s="1"/>
  <c r="H16" i="4"/>
  <c r="H17" i="4"/>
  <c r="H21" i="4"/>
  <c r="E25" i="4"/>
  <c r="O34" i="4" s="1"/>
  <c r="F18" i="4"/>
  <c r="F13" i="4"/>
  <c r="F16" i="4"/>
  <c r="F17" i="4"/>
  <c r="F19" i="4"/>
  <c r="F21" i="4"/>
  <c r="F24" i="4"/>
  <c r="D25" i="4"/>
  <c r="N34" i="4" s="1"/>
  <c r="B25" i="4"/>
  <c r="L34" i="4" s="1"/>
  <c r="M34" i="4" s="1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L36" i="1" s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20" i="1"/>
  <c r="K19" i="1"/>
  <c r="K18" i="1"/>
  <c r="K17" i="1"/>
  <c r="K16" i="1"/>
  <c r="K15" i="1"/>
  <c r="K14" i="1"/>
  <c r="H21" i="1"/>
  <c r="H19" i="1"/>
  <c r="H17" i="1"/>
  <c r="C24" i="1"/>
  <c r="C21" i="1"/>
  <c r="C20" i="1"/>
  <c r="C19" i="1"/>
  <c r="C18" i="1"/>
  <c r="C17" i="1"/>
  <c r="C16" i="1"/>
  <c r="C15" i="1"/>
  <c r="C25" i="1" s="1"/>
  <c r="C14" i="1"/>
  <c r="E45" i="1"/>
  <c r="E42" i="1"/>
  <c r="E34" i="1"/>
  <c r="E41" i="1"/>
  <c r="E35" i="1"/>
  <c r="E36" i="1"/>
  <c r="E37" i="1"/>
  <c r="F37" i="1" s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B34" i="1"/>
  <c r="B41" i="1"/>
  <c r="B35" i="1"/>
  <c r="B36" i="1"/>
  <c r="B37" i="1"/>
  <c r="C37" i="1" s="1"/>
  <c r="B38" i="1"/>
  <c r="C38" i="1" s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/>
  <c r="R13" i="1"/>
  <c r="P13" i="1"/>
  <c r="M13" i="1"/>
  <c r="F14" i="1"/>
  <c r="F15" i="1"/>
  <c r="F16" i="1"/>
  <c r="F17" i="1"/>
  <c r="F18" i="1"/>
  <c r="F19" i="1"/>
  <c r="F21" i="1"/>
  <c r="P16" i="1"/>
  <c r="P16" i="5"/>
  <c r="P16" i="4"/>
  <c r="AE16" i="7"/>
  <c r="F22" i="1"/>
  <c r="F23" i="1"/>
  <c r="F24" i="1"/>
  <c r="C22" i="1"/>
  <c r="C23" i="1"/>
  <c r="R25" i="1"/>
  <c r="F22" i="6"/>
  <c r="L34" i="6"/>
  <c r="C22" i="6"/>
  <c r="F45" i="1"/>
  <c r="H20" i="6"/>
  <c r="M18" i="6"/>
  <c r="M13" i="6"/>
  <c r="P19" i="6"/>
  <c r="P14" i="6"/>
  <c r="Z21" i="6"/>
  <c r="L35" i="6"/>
  <c r="H22" i="6"/>
  <c r="O35" i="6"/>
  <c r="K22" i="6"/>
  <c r="M13" i="5"/>
  <c r="H22" i="5"/>
  <c r="K22" i="5"/>
  <c r="M14" i="4"/>
  <c r="P21" i="4"/>
  <c r="H19" i="4"/>
  <c r="H22" i="4"/>
  <c r="K22" i="4"/>
  <c r="Z21" i="4"/>
  <c r="L34" i="1"/>
  <c r="F20" i="1"/>
  <c r="O34" i="1"/>
  <c r="P34" i="1" s="1"/>
  <c r="F13" i="1"/>
  <c r="C13" i="1"/>
  <c r="K21" i="1"/>
  <c r="H16" i="1"/>
  <c r="H13" i="1"/>
  <c r="H14" i="1"/>
  <c r="H24" i="1"/>
  <c r="C42" i="1"/>
  <c r="Z18" i="6"/>
  <c r="C20" i="6"/>
  <c r="C13" i="6"/>
  <c r="F14" i="6"/>
  <c r="K15" i="6"/>
  <c r="R16" i="6"/>
  <c r="U16" i="6"/>
  <c r="U13" i="6"/>
  <c r="H18" i="6"/>
  <c r="H13" i="6"/>
  <c r="H24" i="6"/>
  <c r="H14" i="6"/>
  <c r="K14" i="6"/>
  <c r="K18" i="6"/>
  <c r="K21" i="6"/>
  <c r="F13" i="6"/>
  <c r="W19" i="6"/>
  <c r="W18" i="6"/>
  <c r="K24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W18" i="5"/>
  <c r="R16" i="5"/>
  <c r="K19" i="5"/>
  <c r="C14" i="5"/>
  <c r="C13" i="5"/>
  <c r="F23" i="7"/>
  <c r="AE21" i="5"/>
  <c r="AE20" i="5"/>
  <c r="C20" i="5"/>
  <c r="F21" i="5"/>
  <c r="F20" i="5"/>
  <c r="P21" i="5"/>
  <c r="C43" i="6"/>
  <c r="Z20" i="7"/>
  <c r="P15" i="4"/>
  <c r="H15" i="4"/>
  <c r="H14" i="4"/>
  <c r="K15" i="4"/>
  <c r="K14" i="4"/>
  <c r="C15" i="4"/>
  <c r="F15" i="4"/>
  <c r="P14" i="4"/>
  <c r="P13" i="4"/>
  <c r="H24" i="4"/>
  <c r="K19" i="4"/>
  <c r="K24" i="4"/>
  <c r="C14" i="4"/>
  <c r="F14" i="4"/>
  <c r="F20" i="4"/>
  <c r="K21" i="4"/>
  <c r="W17" i="4"/>
  <c r="Z17" i="4"/>
  <c r="C18" i="4"/>
  <c r="C20" i="4"/>
  <c r="M13" i="4"/>
  <c r="W20" i="4"/>
  <c r="M20" i="4"/>
  <c r="L36" i="4"/>
  <c r="K22" i="7"/>
  <c r="Q25" i="7"/>
  <c r="L37" i="7" s="1"/>
  <c r="C24" i="7"/>
  <c r="M15" i="7"/>
  <c r="D37" i="7"/>
  <c r="F38" i="1"/>
  <c r="P16" i="7"/>
  <c r="F37" i="4"/>
  <c r="Z16" i="7"/>
  <c r="F43" i="1"/>
  <c r="F44" i="1"/>
  <c r="F24" i="7"/>
  <c r="C22" i="7"/>
  <c r="C23" i="7"/>
  <c r="F22" i="7"/>
  <c r="F35" i="1"/>
  <c r="C36" i="6"/>
  <c r="C39" i="5"/>
  <c r="C43" i="5"/>
  <c r="C43" i="4"/>
  <c r="C15" i="7"/>
  <c r="F37" i="6"/>
  <c r="C37" i="6"/>
  <c r="F36" i="6"/>
  <c r="F42" i="6"/>
  <c r="U13" i="7"/>
  <c r="F45" i="6"/>
  <c r="AB18" i="7"/>
  <c r="AB19" i="7"/>
  <c r="C45" i="5"/>
  <c r="F45" i="5"/>
  <c r="AE20" i="7"/>
  <c r="R16" i="7"/>
  <c r="C36" i="5"/>
  <c r="F36" i="5"/>
  <c r="F37" i="5"/>
  <c r="C35" i="5"/>
  <c r="F21" i="7"/>
  <c r="F14" i="7"/>
  <c r="F42" i="5"/>
  <c r="W20" i="7"/>
  <c r="AE21" i="7"/>
  <c r="AE17" i="7"/>
  <c r="F38" i="4"/>
  <c r="F45" i="4"/>
  <c r="C45" i="4"/>
  <c r="AB17" i="7"/>
  <c r="C18" i="7"/>
  <c r="R13" i="7"/>
  <c r="M13" i="7"/>
  <c r="P13" i="7"/>
  <c r="P14" i="7"/>
  <c r="M14" i="7"/>
  <c r="H16" i="7"/>
  <c r="H14" i="7"/>
  <c r="M34" i="1"/>
  <c r="E46" i="5" l="1"/>
  <c r="F40" i="5" s="1"/>
  <c r="M20" i="6"/>
  <c r="M25" i="6" s="1"/>
  <c r="K19" i="6"/>
  <c r="K25" i="6" s="1"/>
  <c r="Z25" i="5"/>
  <c r="E40" i="7"/>
  <c r="E44" i="7"/>
  <c r="F44" i="7" s="1"/>
  <c r="AB25" i="5"/>
  <c r="B25" i="7"/>
  <c r="E42" i="7"/>
  <c r="F42" i="7" s="1"/>
  <c r="F25" i="1"/>
  <c r="Y25" i="7"/>
  <c r="O39" i="7" s="1"/>
  <c r="P39" i="7" s="1"/>
  <c r="H20" i="5"/>
  <c r="B37" i="7"/>
  <c r="C37" i="7" s="1"/>
  <c r="S25" i="7"/>
  <c r="N37" i="7" s="1"/>
  <c r="X25" i="7"/>
  <c r="N39" i="7" s="1"/>
  <c r="D45" i="7"/>
  <c r="T25" i="7"/>
  <c r="O37" i="7" s="1"/>
  <c r="P37" i="7" s="1"/>
  <c r="E36" i="7"/>
  <c r="E35" i="7"/>
  <c r="E45" i="7"/>
  <c r="F45" i="7" s="1"/>
  <c r="K20" i="5"/>
  <c r="K13" i="5"/>
  <c r="F41" i="5"/>
  <c r="M20" i="5"/>
  <c r="M25" i="5" s="1"/>
  <c r="H13" i="5"/>
  <c r="H25" i="5" s="1"/>
  <c r="P25" i="5"/>
  <c r="F25" i="5"/>
  <c r="P18" i="4"/>
  <c r="E25" i="7"/>
  <c r="F20" i="7" s="1"/>
  <c r="B44" i="7"/>
  <c r="C44" i="7" s="1"/>
  <c r="K21" i="7"/>
  <c r="U16" i="7"/>
  <c r="U25" i="7" s="1"/>
  <c r="AA25" i="7"/>
  <c r="L38" i="7" s="1"/>
  <c r="M38" i="7" s="1"/>
  <c r="E41" i="7"/>
  <c r="O36" i="4"/>
  <c r="O40" i="4" s="1"/>
  <c r="E38" i="7"/>
  <c r="F38" i="7" s="1"/>
  <c r="K20" i="4"/>
  <c r="F15" i="7"/>
  <c r="P20" i="4"/>
  <c r="K14" i="7"/>
  <c r="F34" i="5"/>
  <c r="K24" i="7"/>
  <c r="U25" i="6"/>
  <c r="M19" i="4"/>
  <c r="M25" i="4" s="1"/>
  <c r="O35" i="4"/>
  <c r="K13" i="4"/>
  <c r="K25" i="4" s="1"/>
  <c r="H13" i="4"/>
  <c r="H20" i="4"/>
  <c r="H18" i="4"/>
  <c r="B39" i="7"/>
  <c r="C25" i="4"/>
  <c r="B43" i="7"/>
  <c r="C43" i="7" s="1"/>
  <c r="D46" i="4"/>
  <c r="U25" i="4"/>
  <c r="W25" i="4"/>
  <c r="Z25" i="4"/>
  <c r="AE25" i="4"/>
  <c r="B46" i="4"/>
  <c r="C25" i="5"/>
  <c r="U25" i="5"/>
  <c r="W25" i="5"/>
  <c r="AE25" i="5"/>
  <c r="E46" i="6"/>
  <c r="F39" i="6" s="1"/>
  <c r="B41" i="7"/>
  <c r="D43" i="7"/>
  <c r="D44" i="7"/>
  <c r="U25" i="1"/>
  <c r="AB25" i="1"/>
  <c r="F25" i="4"/>
  <c r="W25" i="6"/>
  <c r="AE25" i="6"/>
  <c r="B46" i="6"/>
  <c r="C41" i="6" s="1"/>
  <c r="D46" i="6"/>
  <c r="B35" i="7"/>
  <c r="C35" i="7" s="1"/>
  <c r="B34" i="7"/>
  <c r="D40" i="7"/>
  <c r="AC25" i="7"/>
  <c r="N38" i="7" s="1"/>
  <c r="D38" i="7"/>
  <c r="D25" i="7"/>
  <c r="N34" i="7" s="1"/>
  <c r="D42" i="7"/>
  <c r="AD25" i="7"/>
  <c r="O38" i="7" s="1"/>
  <c r="P38" i="7" s="1"/>
  <c r="E43" i="7"/>
  <c r="F43" i="7" s="1"/>
  <c r="B46" i="5"/>
  <c r="D46" i="5"/>
  <c r="B40" i="7"/>
  <c r="H18" i="1"/>
  <c r="B46" i="1"/>
  <c r="C36" i="1" s="1"/>
  <c r="H20" i="1"/>
  <c r="N25" i="7"/>
  <c r="N36" i="7" s="1"/>
  <c r="D41" i="7"/>
  <c r="O25" i="7"/>
  <c r="O36" i="7" s="1"/>
  <c r="P20" i="1"/>
  <c r="M20" i="1"/>
  <c r="M25" i="1" s="1"/>
  <c r="P19" i="1"/>
  <c r="C40" i="1"/>
  <c r="I25" i="7"/>
  <c r="N35" i="7" s="1"/>
  <c r="D46" i="1"/>
  <c r="H15" i="1"/>
  <c r="J25" i="7"/>
  <c r="K19" i="7" s="1"/>
  <c r="E37" i="7"/>
  <c r="F37" i="7" s="1"/>
  <c r="E34" i="7"/>
  <c r="K13" i="1"/>
  <c r="K25" i="1" s="1"/>
  <c r="AE25" i="7"/>
  <c r="C36" i="4"/>
  <c r="B38" i="7"/>
  <c r="C38" i="7" s="1"/>
  <c r="E39" i="7"/>
  <c r="L25" i="7"/>
  <c r="M18" i="7" s="1"/>
  <c r="D34" i="7"/>
  <c r="B36" i="7"/>
  <c r="C25" i="6"/>
  <c r="W25" i="1"/>
  <c r="R25" i="4"/>
  <c r="F35" i="7"/>
  <c r="P34" i="4"/>
  <c r="C35" i="6"/>
  <c r="G25" i="7"/>
  <c r="H19" i="7" s="1"/>
  <c r="C35" i="1"/>
  <c r="D36" i="7"/>
  <c r="B42" i="7"/>
  <c r="C42" i="7" s="1"/>
  <c r="E46" i="4"/>
  <c r="F41" i="4" s="1"/>
  <c r="D39" i="7"/>
  <c r="D35" i="7"/>
  <c r="R25" i="6"/>
  <c r="O40" i="1"/>
  <c r="P35" i="1" s="1"/>
  <c r="P25" i="6"/>
  <c r="Z25" i="1"/>
  <c r="AB25" i="4"/>
  <c r="Z25" i="6"/>
  <c r="AB25" i="6"/>
  <c r="B45" i="7"/>
  <c r="C45" i="7" s="1"/>
  <c r="V25" i="7"/>
  <c r="L39" i="7" s="1"/>
  <c r="M39" i="7" s="1"/>
  <c r="R25" i="5"/>
  <c r="F25" i="6"/>
  <c r="H25" i="6"/>
  <c r="AE25" i="1"/>
  <c r="E46" i="1"/>
  <c r="Z25" i="7"/>
  <c r="O40" i="6"/>
  <c r="P35" i="6" s="1"/>
  <c r="P37" i="6"/>
  <c r="N40" i="6"/>
  <c r="L40" i="6"/>
  <c r="M35" i="6" s="1"/>
  <c r="M37" i="6"/>
  <c r="W25" i="7"/>
  <c r="O40" i="5"/>
  <c r="P34" i="5" s="1"/>
  <c r="N40" i="5"/>
  <c r="L40" i="5"/>
  <c r="M34" i="5" s="1"/>
  <c r="AB25" i="7"/>
  <c r="L40" i="4"/>
  <c r="M38" i="4"/>
  <c r="N40" i="4"/>
  <c r="N40" i="1"/>
  <c r="M37" i="7"/>
  <c r="R25" i="7"/>
  <c r="L40" i="1"/>
  <c r="M35" i="1" s="1"/>
  <c r="F42" i="1"/>
  <c r="P34" i="6" l="1"/>
  <c r="L34" i="7"/>
  <c r="C20" i="7"/>
  <c r="M34" i="6"/>
  <c r="M40" i="6" s="1"/>
  <c r="P36" i="6"/>
  <c r="M36" i="6"/>
  <c r="F34" i="6"/>
  <c r="F41" i="6"/>
  <c r="F40" i="6"/>
  <c r="C39" i="6"/>
  <c r="C40" i="6"/>
  <c r="C34" i="6"/>
  <c r="P40" i="6"/>
  <c r="P25" i="4"/>
  <c r="K25" i="5"/>
  <c r="P25" i="1"/>
  <c r="C13" i="7"/>
  <c r="C25" i="7" s="1"/>
  <c r="F46" i="5"/>
  <c r="P36" i="5"/>
  <c r="C34" i="5"/>
  <c r="C41" i="5"/>
  <c r="M36" i="5"/>
  <c r="M20" i="7"/>
  <c r="C40" i="5"/>
  <c r="P35" i="5"/>
  <c r="M35" i="5"/>
  <c r="M40" i="5" s="1"/>
  <c r="O34" i="7"/>
  <c r="F13" i="7"/>
  <c r="F25" i="7" s="1"/>
  <c r="H25" i="1"/>
  <c r="P19" i="7"/>
  <c r="F40" i="4"/>
  <c r="C41" i="4"/>
  <c r="C40" i="4"/>
  <c r="H25" i="4"/>
  <c r="P36" i="4"/>
  <c r="P35" i="4"/>
  <c r="F39" i="4"/>
  <c r="F34" i="4"/>
  <c r="C39" i="4"/>
  <c r="C34" i="4"/>
  <c r="P20" i="7"/>
  <c r="P18" i="7"/>
  <c r="M35" i="4"/>
  <c r="M36" i="4"/>
  <c r="N40" i="7"/>
  <c r="C41" i="1"/>
  <c r="C34" i="1"/>
  <c r="C39" i="1"/>
  <c r="K18" i="7"/>
  <c r="K20" i="7"/>
  <c r="H18" i="7"/>
  <c r="H20" i="7"/>
  <c r="F39" i="1"/>
  <c r="F41" i="1"/>
  <c r="F40" i="1"/>
  <c r="P36" i="1"/>
  <c r="P40" i="1" s="1"/>
  <c r="L36" i="7"/>
  <c r="M19" i="7"/>
  <c r="M36" i="1"/>
  <c r="M40" i="1" s="1"/>
  <c r="H15" i="7"/>
  <c r="F34" i="1"/>
  <c r="F36" i="1"/>
  <c r="O35" i="7"/>
  <c r="K15" i="7"/>
  <c r="K13" i="7"/>
  <c r="L35" i="7"/>
  <c r="H13" i="7"/>
  <c r="D46" i="7"/>
  <c r="B46" i="7"/>
  <c r="E46" i="7"/>
  <c r="F41" i="7" s="1"/>
  <c r="O40" i="7" l="1"/>
  <c r="P34" i="7" s="1"/>
  <c r="F46" i="6"/>
  <c r="C46" i="6"/>
  <c r="C46" i="1"/>
  <c r="P40" i="5"/>
  <c r="C46" i="5"/>
  <c r="M25" i="7"/>
  <c r="M40" i="4"/>
  <c r="P25" i="7"/>
  <c r="P40" i="4"/>
  <c r="F46" i="4"/>
  <c r="C46" i="4"/>
  <c r="K25" i="7"/>
  <c r="H25" i="7"/>
  <c r="C40" i="7"/>
  <c r="C41" i="7"/>
  <c r="F39" i="7"/>
  <c r="F40" i="7"/>
  <c r="P36" i="7"/>
  <c r="F46" i="1"/>
  <c r="C34" i="7"/>
  <c r="C39" i="7"/>
  <c r="F34" i="7"/>
  <c r="F36" i="7"/>
  <c r="C36" i="7"/>
  <c r="L40" i="7"/>
  <c r="P35" i="7" l="1"/>
  <c r="P40" i="7" s="1"/>
  <c r="M36" i="7"/>
  <c r="M34" i="7"/>
  <c r="M35" i="7"/>
  <c r="C46" i="7"/>
  <c r="F46" i="7"/>
  <c r="M40" i="7" l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<sst xmlns="http://schemas.openxmlformats.org/spreadsheetml/2006/main" count="457" uniqueCount="62">
  <si>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</si>
  <si>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</si>
  <si>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</si>
  <si>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</si>
  <si>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</si>
  <si>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</si>
  <si>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</si>
  <si>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</si>
  <si>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</si>
  <si>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</si>
  <si>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</si>
  <si>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</si>
  <si>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</si>
  <si>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</si>
  <si>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</si>
  <si>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</si>
  <si>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</si>
  <si>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</si>
  <si>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</si>
  <si>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</si>
  <si>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</si>
  <si>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</si>
  <si>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</si>
  <si>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</si>
  <si>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</si>
  <si>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</si>
  <si>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</si>
  <si>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</si>
  <si>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</si>
  <si>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</si>
  <si>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</si>
  <si>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</si>
  <si>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</si>
  <si>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</si>
  <si>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</si>
  <si>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</si>
  <si>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</si>
  <si>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</si>
  <si>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</si>
  <si>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</si>
  <si>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</si>
  <si>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</si>
  <si>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</si>
  <si>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</si>
  <si>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</si>
  <si>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</si>
  <si>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</si>
  <si>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</si>
  <si>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</si>
  <si>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</si>
  <si>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</si>
  <si>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</si>
  <si>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</si>
  <si>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</si>
  <si>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</si>
  <si>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</si>
  <si>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</si>
  <si>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</si>
  <si>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</si>
  <si>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</si>
  <si>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</si>
  <si>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INFORMACIÓ I COMUNICACIÓ  DE BARCELONA SA (ICB)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</si>
</sst>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1">
    <cellStyle name="20% - Èmfasi1 2" xfId="47" xr:uid="{00000000-0005-0000-0000-000001000000}"/>
    <cellStyle name="20% - Èmfasi2 2" xfId="49" xr:uid="{00000000-0005-0000-0000-000003000000}"/>
    <cellStyle name="20% - Èmfasi3 2" xfId="51" xr:uid="{00000000-0005-0000-0000-000005000000}"/>
    <cellStyle name="20% - Èmfasi4 2" xfId="53" xr:uid="{00000000-0005-0000-0000-000007000000}"/>
    <cellStyle name="20% - Èmfasi5 2" xfId="55" xr:uid="{00000000-0005-0000-0000-000009000000}"/>
    <cellStyle name="20% - Èmfasi6 2" xfId="57" xr:uid="{00000000-0005-0000-0000-00000B000000}"/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Èmfasi1 2" xfId="48" xr:uid="{00000000-0005-0000-0000-00000D000000}"/>
    <cellStyle name="40% - Èmfasi2 2" xfId="50" xr:uid="{00000000-0005-0000-0000-00000F000000}"/>
    <cellStyle name="40% - Èmfasi3 2" xfId="52" xr:uid="{00000000-0005-0000-0000-000011000000}"/>
    <cellStyle name="40% - Èmfasi4 2" xfId="54" xr:uid="{00000000-0005-0000-0000-000013000000}"/>
    <cellStyle name="40% - Èmfasi5 2" xfId="56" xr:uid="{00000000-0005-0000-0000-000015000000}"/>
    <cellStyle name="40% - Èmfasi6 2" xfId="58" xr:uid="{00000000-0005-0000-0000-000017000000}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59" builtinId="8"/>
    <cellStyle name="Incorrecto" xfId="9" builtinId="27" customBuiltin="1"/>
    <cellStyle name="Moneda" xfId="2" builtinId="4"/>
    <cellStyle name="Moneda 2" xfId="60" xr:uid="{00000000-0005-0000-0000-00002C000000}"/>
    <cellStyle name="Neutral" xfId="10" builtinId="28" customBuiltin="1"/>
    <cellStyle name="Normal" xfId="0" builtinId="0"/>
    <cellStyle name="Normal 2" xfId="44" xr:uid="{00000000-0005-0000-0000-00002F000000}"/>
    <cellStyle name="Normal 3" xfId="45" xr:uid="{00000000-0005-0000-0000-000030000000}"/>
    <cellStyle name="Nota 2" xfId="46" xr:uid="{00000000-0005-0000-0000-000032000000}"/>
    <cellStyle name="Notas" xfId="17" builtinId="10" customBuiltin="1"/>
    <cellStyle name="Porcentaje" xfId="1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B6-4DEA-8B69-1ADB3A7816C2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B6-4DEA-8B69-1ADB3A7816C2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B6-4DEA-8B69-1ADB3A7816C2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B6-4DEA-8B69-1ADB3A7816C2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B6-4DEA-8B69-1ADB3A7816C2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B6-4DEA-8B69-1ADB3A7816C2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B6-4DEA-8B69-1ADB3A7816C2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B6-4DEA-8B69-1ADB3A7816C2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B6-4DEA-8B69-1ADB3A7816C2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B6-4DEA-8B69-1ADB3A7816C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1"/>
                <c:pt idx="0">
                  <c:v>7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6</c:v>
                </c:pt>
                <c:pt idx="7">
                  <c:v>366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B6-4DEA-8B69-1ADB3A781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BB-43A7-AC7A-505D1110B1CA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BB-43A7-AC7A-505D1110B1CA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BB-43A7-AC7A-505D1110B1CA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BB-43A7-AC7A-505D1110B1CA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BB-43A7-AC7A-505D1110B1CA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BB-43A7-AC7A-505D1110B1CA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BB-43A7-AC7A-505D1110B1CA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BB-43A7-AC7A-505D1110B1CA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BB-43A7-AC7A-505D1110B1CA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BB-43A7-AC7A-505D1110B1C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1"/>
                <c:pt idx="0">
                  <c:v>996159.98</c:v>
                </c:pt>
                <c:pt idx="1">
                  <c:v>0</c:v>
                </c:pt>
                <c:pt idx="2">
                  <c:v>40397.75</c:v>
                </c:pt>
                <c:pt idx="3">
                  <c:v>0</c:v>
                </c:pt>
                <c:pt idx="4">
                  <c:v>0</c:v>
                </c:pt>
                <c:pt idx="5">
                  <c:v>643253.75</c:v>
                </c:pt>
                <c:pt idx="6">
                  <c:v>618037.18999999994</c:v>
                </c:pt>
                <c:pt idx="7">
                  <c:v>731499.57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1BB-43A7-AC7A-505D1110B1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BB-45A8-A9D7-1CC4BDBEDB9A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BB-45A8-A9D7-1CC4BDBEDB9A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BB-45A8-A9D7-1CC4BDBEDB9A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BB-45A8-A9D7-1CC4BDBEDB9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2</c:v>
                </c:pt>
                <c:pt idx="1">
                  <c:v>188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BB-45A8-A9D7-1CC4BDBEDB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89-427D-994B-D4C7AE878F62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89-427D-994B-D4C7AE878F62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89-427D-994B-D4C7AE878F62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89-427D-994B-D4C7AE878F62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89-427D-994B-D4C7AE878F62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89-427D-994B-D4C7AE878F6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755335.72</c:v>
                </c:pt>
                <c:pt idx="1">
                  <c:v>1288129.5</c:v>
                </c:pt>
                <c:pt idx="2">
                  <c:v>985883.02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89-427D-994B-D4C7AE878F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G108"/>
  <sheetViews>
    <sheetView showGridLines="0" showZeros="0" topLeftCell="A10" zoomScale="90" zoomScaleNormal="90" workbookViewId="0">
      <selection activeCell="O20" sqref="O20"/>
    </sheetView>
  </sheetViews>
  <sheetFormatPr baseColWidth="10"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44347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6"/>
      <c r="J13" s="6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3</v>
      </c>
      <c r="H15" s="20">
        <f t="shared" si="2"/>
        <v>7.1428571428571425E-2</v>
      </c>
      <c r="I15" s="6">
        <v>33386.58</v>
      </c>
      <c r="J15" s="7">
        <v>40397.75</v>
      </c>
      <c r="K15" s="21">
        <f t="shared" si="3"/>
        <v>0.3288073679742507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2.3809523809523808E-2</v>
      </c>
      <c r="I18" s="6">
        <v>7507.4</v>
      </c>
      <c r="J18" s="7">
        <v>9083.9500000000007</v>
      </c>
      <c r="K18" s="67">
        <f t="shared" si="3"/>
        <v>7.3936535829586911E-2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 t="shared" si="4"/>
        <v>1.6666666666666666E-2</v>
      </c>
      <c r="N19" s="7">
        <v>10087.719999999999</v>
      </c>
      <c r="O19" s="7">
        <v>12206.14</v>
      </c>
      <c r="P19" s="21">
        <f t="shared" si="5"/>
        <v>0.16179515001867661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38</v>
      </c>
      <c r="H20" s="66">
        <f t="shared" si="2"/>
        <v>0.90476190476190477</v>
      </c>
      <c r="I20" s="69">
        <v>61896.87</v>
      </c>
      <c r="J20" s="70">
        <v>73379.75</v>
      </c>
      <c r="K20" s="67">
        <f t="shared" si="3"/>
        <v>0.59725609619616249</v>
      </c>
      <c r="L20" s="68">
        <v>59</v>
      </c>
      <c r="M20" s="66">
        <f t="shared" si="4"/>
        <v>0.98333333333333328</v>
      </c>
      <c r="N20" s="69">
        <v>52391.08</v>
      </c>
      <c r="O20" s="70">
        <v>63235.8</v>
      </c>
      <c r="P20" s="67">
        <f t="shared" si="5"/>
        <v>0.83820484998132339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2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42</v>
      </c>
      <c r="H25" s="17">
        <f t="shared" si="12"/>
        <v>1</v>
      </c>
      <c r="I25" s="18">
        <f t="shared" si="12"/>
        <v>102790.85</v>
      </c>
      <c r="J25" s="18">
        <f t="shared" si="12"/>
        <v>122861.45</v>
      </c>
      <c r="K25" s="19">
        <f t="shared" si="12"/>
        <v>1</v>
      </c>
      <c r="L25" s="16">
        <f t="shared" si="12"/>
        <v>60</v>
      </c>
      <c r="M25" s="17">
        <f t="shared" si="12"/>
        <v>1</v>
      </c>
      <c r="N25" s="18">
        <f t="shared" si="12"/>
        <v>62478.8</v>
      </c>
      <c r="O25" s="18">
        <f t="shared" si="12"/>
        <v>75441.94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hidden="1" customHeight="1" x14ac:dyDescent="0.25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42</v>
      </c>
      <c r="M35" s="8">
        <f t="shared" si="18"/>
        <v>0.41176470588235292</v>
      </c>
      <c r="N35" s="61">
        <f>I25</f>
        <v>102790.85</v>
      </c>
      <c r="O35" s="61">
        <f>J25</f>
        <v>122861.45</v>
      </c>
      <c r="P35" s="59">
        <f t="shared" si="19"/>
        <v>0.6195630341972469</v>
      </c>
    </row>
    <row r="36" spans="1:33" ht="30" customHeight="1" x14ac:dyDescent="0.25">
      <c r="A36" s="43" t="s">
        <v>19</v>
      </c>
      <c r="B36" s="12">
        <f t="shared" si="13"/>
        <v>3</v>
      </c>
      <c r="C36" s="8">
        <f t="shared" si="14"/>
        <v>2.9411764705882353E-2</v>
      </c>
      <c r="D36" s="13">
        <f t="shared" si="15"/>
        <v>33386.58</v>
      </c>
      <c r="E36" s="14">
        <f t="shared" si="16"/>
        <v>40397.75</v>
      </c>
      <c r="F36" s="21">
        <f t="shared" si="17"/>
        <v>0.20371689056853745</v>
      </c>
      <c r="G36" s="25"/>
      <c r="J36" s="145" t="s">
        <v>2</v>
      </c>
      <c r="K36" s="146"/>
      <c r="L36" s="60">
        <f>L25</f>
        <v>60</v>
      </c>
      <c r="M36" s="8">
        <f t="shared" si="18"/>
        <v>0.58823529411764708</v>
      </c>
      <c r="N36" s="61">
        <f>N25</f>
        <v>62478.8</v>
      </c>
      <c r="O36" s="61">
        <f>O25</f>
        <v>75441.94</v>
      </c>
      <c r="P36" s="59">
        <f t="shared" si="19"/>
        <v>0.38043696580275305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1</v>
      </c>
      <c r="C39" s="8">
        <f t="shared" si="14"/>
        <v>9.8039215686274508E-3</v>
      </c>
      <c r="D39" s="13">
        <f t="shared" si="15"/>
        <v>7507.4</v>
      </c>
      <c r="E39" s="22">
        <f t="shared" si="16"/>
        <v>9083.9500000000007</v>
      </c>
      <c r="F39" s="21">
        <f t="shared" si="17"/>
        <v>4.5808344476612334E-2</v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1</v>
      </c>
      <c r="C40" s="8">
        <f t="shared" si="14"/>
        <v>9.8039215686274508E-3</v>
      </c>
      <c r="D40" s="13">
        <f t="shared" si="15"/>
        <v>10087.719999999999</v>
      </c>
      <c r="E40" s="23">
        <f t="shared" si="16"/>
        <v>12206.14</v>
      </c>
      <c r="F40" s="21">
        <f t="shared" si="17"/>
        <v>6.1552855954706574E-2</v>
      </c>
      <c r="G40" s="25"/>
      <c r="J40" s="147" t="s">
        <v>0</v>
      </c>
      <c r="K40" s="148"/>
      <c r="L40" s="83">
        <f>SUM(L34:L39)</f>
        <v>102</v>
      </c>
      <c r="M40" s="17">
        <f>SUM(M34:M39)</f>
        <v>1</v>
      </c>
      <c r="N40" s="84">
        <f>SUM(N34:N39)</f>
        <v>165269.65000000002</v>
      </c>
      <c r="O40" s="85">
        <f>SUM(O34:O39)</f>
        <v>198303.39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97</v>
      </c>
      <c r="C41" s="8">
        <f t="shared" si="14"/>
        <v>0.9509803921568627</v>
      </c>
      <c r="D41" s="13">
        <f t="shared" si="15"/>
        <v>114287.95000000001</v>
      </c>
      <c r="E41" s="23">
        <f t="shared" si="16"/>
        <v>136615.54999999999</v>
      </c>
      <c r="F41" s="21">
        <f t="shared" si="17"/>
        <v>0.68892190900014372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102</v>
      </c>
      <c r="C46" s="17">
        <f>SUM(C34:C45)</f>
        <v>1</v>
      </c>
      <c r="D46" s="18">
        <f>SUM(D34:D45)</f>
        <v>165269.65000000002</v>
      </c>
      <c r="E46" s="18">
        <f>SUM(E34:E45)</f>
        <v>198303.38999999998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09" xr:uid="{00000000-0004-0000-00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AG108"/>
  <sheetViews>
    <sheetView showGridLines="0" showZeros="0" zoomScale="80" zoomScaleNormal="80" workbookViewId="0">
      <selection activeCell="G20" sqref="G20"/>
    </sheetView>
  </sheetViews>
  <sheetFormatPr baseColWidth="10"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44428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INFORMACIÓ I COMUNICACIÓ  DE BARCELONA SA (ICB)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3</v>
      </c>
      <c r="H13" s="20">
        <f t="shared" ref="H13:H21" si="2">IF(G13,G13/$G$25,"")</f>
        <v>7.8947368421052627E-2</v>
      </c>
      <c r="I13" s="4">
        <v>75199</v>
      </c>
      <c r="J13" s="5">
        <v>91017.79</v>
      </c>
      <c r="K13" s="21">
        <f t="shared" ref="K13:K21" si="3">IF(J13,J13/$J$25,"")</f>
        <v>0.32191397536700572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4</v>
      </c>
      <c r="H18" s="66">
        <f t="shared" si="2"/>
        <v>0.10526315789473684</v>
      </c>
      <c r="I18" s="69">
        <v>70783.360000000001</v>
      </c>
      <c r="J18" s="70">
        <v>85647.85</v>
      </c>
      <c r="K18" s="67">
        <f t="shared" si="3"/>
        <v>0.30292143849171688</v>
      </c>
      <c r="L18" s="71">
        <v>1</v>
      </c>
      <c r="M18" s="66">
        <f t="shared" si="4"/>
        <v>1.8867924528301886E-2</v>
      </c>
      <c r="N18" s="69">
        <v>429323.93</v>
      </c>
      <c r="O18" s="70">
        <v>519481.95</v>
      </c>
      <c r="P18" s="67">
        <f t="shared" si="5"/>
        <v>0.86058909842729714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 t="shared" si="4"/>
        <v>1.8867924528301886E-2</v>
      </c>
      <c r="N19" s="6">
        <v>36000</v>
      </c>
      <c r="O19" s="7">
        <v>43560</v>
      </c>
      <c r="P19" s="21">
        <f t="shared" si="5"/>
        <v>7.2162778952171616E-2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31</v>
      </c>
      <c r="H20" s="66">
        <f t="shared" si="2"/>
        <v>0.81578947368421051</v>
      </c>
      <c r="I20" s="69">
        <v>89386.85</v>
      </c>
      <c r="J20" s="70">
        <v>106073.84</v>
      </c>
      <c r="K20" s="21">
        <f t="shared" si="3"/>
        <v>0.37516458614127751</v>
      </c>
      <c r="L20" s="68">
        <v>51</v>
      </c>
      <c r="M20" s="66">
        <f t="shared" si="4"/>
        <v>0.96226415094339623</v>
      </c>
      <c r="N20" s="69">
        <v>33678.18</v>
      </c>
      <c r="O20" s="70">
        <v>40593.339999999997</v>
      </c>
      <c r="P20" s="67">
        <f t="shared" si="5"/>
        <v>6.7248122620531356E-2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38</v>
      </c>
      <c r="H25" s="17">
        <f t="shared" si="32"/>
        <v>1</v>
      </c>
      <c r="I25" s="18">
        <f t="shared" si="32"/>
        <v>235369.21</v>
      </c>
      <c r="J25" s="18">
        <f t="shared" si="32"/>
        <v>282739.48</v>
      </c>
      <c r="K25" s="19">
        <f t="shared" si="32"/>
        <v>1.0000000000000002</v>
      </c>
      <c r="L25" s="16">
        <f t="shared" si="32"/>
        <v>53</v>
      </c>
      <c r="M25" s="17">
        <f t="shared" si="32"/>
        <v>1</v>
      </c>
      <c r="N25" s="18">
        <f t="shared" si="32"/>
        <v>499002.11</v>
      </c>
      <c r="O25" s="18">
        <f t="shared" si="32"/>
        <v>603635.28999999992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35" hidden="1" customHeight="1" x14ac:dyDescent="0.2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3</v>
      </c>
      <c r="C34" s="8">
        <f t="shared" ref="C34:C45" si="34">IF(B34,B34/$B$46,"")</f>
        <v>3.2967032967032968E-2</v>
      </c>
      <c r="D34" s="10">
        <f t="shared" ref="D34:D45" si="35">D13+I13+N13+S13+AC13+X13</f>
        <v>75199</v>
      </c>
      <c r="E34" s="11">
        <f t="shared" ref="E34:E45" si="36">E13+J13+O13+T13+AD13+Y13</f>
        <v>91017.79</v>
      </c>
      <c r="F34" s="21">
        <f t="shared" ref="F34:F42" si="37">IF(E34,E34/$E$46,"")</f>
        <v>0.10268544760135714</v>
      </c>
      <c r="J34" s="149" t="s">
        <v>3</v>
      </c>
      <c r="K34" s="150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5" t="s">
        <v>1</v>
      </c>
      <c r="K35" s="146"/>
      <c r="L35" s="60">
        <f>G25</f>
        <v>38</v>
      </c>
      <c r="M35" s="8">
        <f t="shared" si="38"/>
        <v>0.4175824175824176</v>
      </c>
      <c r="N35" s="61">
        <f>I25</f>
        <v>235369.21</v>
      </c>
      <c r="O35" s="61">
        <f>J25</f>
        <v>282739.48</v>
      </c>
      <c r="P35" s="59">
        <f t="shared" si="39"/>
        <v>0.31898412451428421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5" t="s">
        <v>2</v>
      </c>
      <c r="K36" s="146"/>
      <c r="L36" s="60">
        <f>L25</f>
        <v>53</v>
      </c>
      <c r="M36" s="8">
        <f t="shared" si="38"/>
        <v>0.58241758241758246</v>
      </c>
      <c r="N36" s="61">
        <f>N25</f>
        <v>499002.11</v>
      </c>
      <c r="O36" s="61">
        <f>O25</f>
        <v>603635.28999999992</v>
      </c>
      <c r="P36" s="59">
        <f t="shared" si="39"/>
        <v>0.68101587548571585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5</v>
      </c>
      <c r="C39" s="8">
        <f t="shared" si="34"/>
        <v>5.4945054945054944E-2</v>
      </c>
      <c r="D39" s="13">
        <f t="shared" si="35"/>
        <v>500107.29</v>
      </c>
      <c r="E39" s="22">
        <f t="shared" si="36"/>
        <v>605129.80000000005</v>
      </c>
      <c r="F39" s="21">
        <f t="shared" si="37"/>
        <v>0.68270196815281647</v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1</v>
      </c>
      <c r="C40" s="8">
        <f t="shared" si="34"/>
        <v>1.098901098901099E-2</v>
      </c>
      <c r="D40" s="13">
        <f t="shared" si="35"/>
        <v>36000</v>
      </c>
      <c r="E40" s="23">
        <f t="shared" si="36"/>
        <v>43560</v>
      </c>
      <c r="F40" s="21">
        <f t="shared" si="37"/>
        <v>4.9143998085595331E-2</v>
      </c>
      <c r="G40" s="25"/>
      <c r="J40" s="147" t="s">
        <v>0</v>
      </c>
      <c r="K40" s="148"/>
      <c r="L40" s="83">
        <f>SUM(L34:L39)</f>
        <v>91</v>
      </c>
      <c r="M40" s="17">
        <f>SUM(M34:M39)</f>
        <v>1</v>
      </c>
      <c r="N40" s="84">
        <f>SUM(N34:N39)</f>
        <v>734371.32</v>
      </c>
      <c r="O40" s="85">
        <f>SUM(O34:O39)</f>
        <v>886374.7699999999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82</v>
      </c>
      <c r="C41" s="8">
        <f t="shared" si="34"/>
        <v>0.90109890109890112</v>
      </c>
      <c r="D41" s="13">
        <f t="shared" si="35"/>
        <v>123065.03</v>
      </c>
      <c r="E41" s="23">
        <f t="shared" si="36"/>
        <v>146667.18</v>
      </c>
      <c r="F41" s="21">
        <f t="shared" si="37"/>
        <v>0.16546858616023105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91</v>
      </c>
      <c r="C46" s="17">
        <f>SUM(C34:C45)</f>
        <v>1</v>
      </c>
      <c r="D46" s="18">
        <f>SUM(D34:D45)</f>
        <v>734371.32000000007</v>
      </c>
      <c r="E46" s="18">
        <f>SUM(E34:E45)</f>
        <v>886374.77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 xr:uid="{00000000-0004-0000-01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AG108"/>
  <sheetViews>
    <sheetView showGridLines="0" showZeros="0" tabSelected="1" zoomScale="80" zoomScaleNormal="80" workbookViewId="0">
      <selection activeCell="D8" sqref="D8"/>
    </sheetView>
  </sheetViews>
  <sheetFormatPr baseColWidth="10"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44641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INFORMACIÓ I COMUNICACIÓ  DE BARCELONA SA (ICB)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1</v>
      </c>
      <c r="C13" s="20">
        <f t="shared" ref="C13:C23" si="0">IF(B13,B13/$B$25,"")</f>
        <v>1</v>
      </c>
      <c r="D13" s="4">
        <v>590249.4</v>
      </c>
      <c r="E13" s="5">
        <v>714201.77</v>
      </c>
      <c r="F13" s="21">
        <f t="shared" ref="F13:F24" si="1">IF(E13,E13/$E$25,"")</f>
        <v>1</v>
      </c>
      <c r="G13" s="1">
        <v>1</v>
      </c>
      <c r="H13" s="20">
        <f t="shared" ref="H13:H23" si="2">IF(G13,G13/$G$25,"")</f>
        <v>2.564102564102564E-2</v>
      </c>
      <c r="I13" s="4">
        <v>83832</v>
      </c>
      <c r="J13" s="5">
        <v>101436.72</v>
      </c>
      <c r="K13" s="21">
        <f t="shared" ref="K13:K23" si="3">IF(J13,J13/$J$25,"")</f>
        <v>0.50977873058378287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 t="shared" si="4"/>
        <v>2.7777777777777776E-2</v>
      </c>
      <c r="N19" s="6">
        <v>130140</v>
      </c>
      <c r="O19" s="7">
        <v>157469.4</v>
      </c>
      <c r="P19" s="21">
        <f t="shared" si="5"/>
        <v>0.84794144696183316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38</v>
      </c>
      <c r="H20" s="66">
        <f t="shared" si="2"/>
        <v>0.97435897435897434</v>
      </c>
      <c r="I20" s="69">
        <v>81950.86</v>
      </c>
      <c r="J20" s="70">
        <v>97545.14</v>
      </c>
      <c r="K20" s="67">
        <f t="shared" si="3"/>
        <v>0.49022126941621719</v>
      </c>
      <c r="L20" s="68">
        <v>35</v>
      </c>
      <c r="M20" s="66">
        <f t="shared" si="4"/>
        <v>0.97222222222222221</v>
      </c>
      <c r="N20" s="69">
        <v>23340.52</v>
      </c>
      <c r="O20" s="70">
        <v>28238.47</v>
      </c>
      <c r="P20" s="67">
        <f t="shared" si="5"/>
        <v>0.1520585530381669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1</v>
      </c>
      <c r="C25" s="17">
        <f t="shared" si="22"/>
        <v>1</v>
      </c>
      <c r="D25" s="18">
        <f t="shared" si="22"/>
        <v>590249.4</v>
      </c>
      <c r="E25" s="18">
        <f t="shared" si="22"/>
        <v>714201.77</v>
      </c>
      <c r="F25" s="19">
        <f t="shared" si="22"/>
        <v>1</v>
      </c>
      <c r="G25" s="16">
        <f t="shared" si="22"/>
        <v>39</v>
      </c>
      <c r="H25" s="17">
        <f t="shared" si="22"/>
        <v>1</v>
      </c>
      <c r="I25" s="18">
        <f t="shared" si="22"/>
        <v>165782.85999999999</v>
      </c>
      <c r="J25" s="18">
        <f t="shared" si="22"/>
        <v>198981.86</v>
      </c>
      <c r="K25" s="19">
        <f t="shared" si="22"/>
        <v>1</v>
      </c>
      <c r="L25" s="16">
        <f t="shared" si="22"/>
        <v>36</v>
      </c>
      <c r="M25" s="17">
        <f t="shared" si="22"/>
        <v>1</v>
      </c>
      <c r="N25" s="18">
        <f t="shared" si="22"/>
        <v>153480.51999999999</v>
      </c>
      <c r="O25" s="18">
        <f t="shared" si="22"/>
        <v>185707.87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hidden="1" customHeight="1" x14ac:dyDescent="0.2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2</v>
      </c>
      <c r="C34" s="8">
        <f t="shared" ref="C34:C42" si="24">IF(B34,B34/$B$46,"")</f>
        <v>2.6315789473684209E-2</v>
      </c>
      <c r="D34" s="10">
        <f t="shared" ref="D34:D45" si="25">D13+I13+N13+S13+AC13+X13</f>
        <v>674081.4</v>
      </c>
      <c r="E34" s="11">
        <f t="shared" ref="E34:E45" si="26">E13+J13+O13+T13+AD13+Y13</f>
        <v>815638.49</v>
      </c>
      <c r="F34" s="21">
        <f t="shared" ref="F34:F43" si="27">IF(E34,E34/$E$46,"")</f>
        <v>0.74223750934464416</v>
      </c>
      <c r="J34" s="149" t="s">
        <v>3</v>
      </c>
      <c r="K34" s="150"/>
      <c r="L34" s="57">
        <f>B25</f>
        <v>1</v>
      </c>
      <c r="M34" s="8">
        <f>IF(L34,L34/$L$40,"")</f>
        <v>1.3157894736842105E-2</v>
      </c>
      <c r="N34" s="58">
        <f>D25</f>
        <v>590249.4</v>
      </c>
      <c r="O34" s="58">
        <f>E25</f>
        <v>714201.77</v>
      </c>
      <c r="P34" s="59">
        <f>IF(O34,O34/$O$40,"")</f>
        <v>0.64992928783232928</v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5" t="s">
        <v>1</v>
      </c>
      <c r="K35" s="146"/>
      <c r="L35" s="60">
        <f>G25</f>
        <v>39</v>
      </c>
      <c r="M35" s="8">
        <f>IF(L35,L35/$L$40,"")</f>
        <v>0.51315789473684215</v>
      </c>
      <c r="N35" s="61">
        <f>I25</f>
        <v>165782.85999999999</v>
      </c>
      <c r="O35" s="61">
        <f>J25</f>
        <v>198981.86</v>
      </c>
      <c r="P35" s="59">
        <f>IF(O35,O35/$O$40,"")</f>
        <v>0.18107507429077391</v>
      </c>
    </row>
    <row r="36" spans="1:33" ht="30" customHeight="1" x14ac:dyDescent="0.2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5" t="s">
        <v>2</v>
      </c>
      <c r="K36" s="146"/>
      <c r="L36" s="60">
        <f>L25</f>
        <v>36</v>
      </c>
      <c r="M36" s="8">
        <f>IF(L36,L36/$L$40,"")</f>
        <v>0.47368421052631576</v>
      </c>
      <c r="N36" s="61">
        <f>N25</f>
        <v>153480.51999999999</v>
      </c>
      <c r="O36" s="61">
        <f>O25</f>
        <v>185707.87</v>
      </c>
      <c r="P36" s="59">
        <f>IF(O36,O36/$O$40,"")</f>
        <v>0.16899563787689684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1</v>
      </c>
      <c r="C40" s="8">
        <f t="shared" si="24"/>
        <v>1.3157894736842105E-2</v>
      </c>
      <c r="D40" s="13">
        <f t="shared" si="25"/>
        <v>130140</v>
      </c>
      <c r="E40" s="23">
        <f t="shared" si="26"/>
        <v>157469.4</v>
      </c>
      <c r="F40" s="21">
        <f t="shared" si="27"/>
        <v>0.14329840571157387</v>
      </c>
      <c r="G40" s="25"/>
      <c r="J40" s="147" t="s">
        <v>0</v>
      </c>
      <c r="K40" s="148"/>
      <c r="L40" s="83">
        <f>SUM(L34:L39)</f>
        <v>76</v>
      </c>
      <c r="M40" s="17">
        <f>SUM(M34:M39)</f>
        <v>1</v>
      </c>
      <c r="N40" s="84">
        <f>SUM(N34:N39)</f>
        <v>909512.78</v>
      </c>
      <c r="O40" s="85">
        <f>SUM(O34:O39)</f>
        <v>1098891.5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73</v>
      </c>
      <c r="C41" s="8">
        <f t="shared" si="24"/>
        <v>0.96052631578947367</v>
      </c>
      <c r="D41" s="13">
        <f t="shared" si="25"/>
        <v>105291.38</v>
      </c>
      <c r="E41" s="23">
        <f t="shared" si="26"/>
        <v>125783.61</v>
      </c>
      <c r="F41" s="21">
        <f t="shared" si="27"/>
        <v>0.11446408494378199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76</v>
      </c>
      <c r="C46" s="17">
        <f>SUM(C34:C45)</f>
        <v>1</v>
      </c>
      <c r="D46" s="18">
        <f>SUM(D34:D45)</f>
        <v>909512.78</v>
      </c>
      <c r="E46" s="18">
        <f>SUM(E34:E45)</f>
        <v>1098891.5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 xr:uid="{00000000-0004-0000-02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AG108"/>
  <sheetViews>
    <sheetView showGridLines="0" showZeros="0" zoomScale="80" zoomScaleNormal="80" workbookViewId="0">
      <selection activeCell="M7" sqref="M7"/>
    </sheetView>
  </sheetViews>
  <sheetFormatPr baseColWidth="10"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44641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INFORMACIÓ I COMUNICACIÓ  DE BARCELONA SA (ICB)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2.8985507246376812E-2</v>
      </c>
      <c r="I13" s="4">
        <v>73970</v>
      </c>
      <c r="J13" s="5">
        <v>89503.7</v>
      </c>
      <c r="K13" s="21">
        <f t="shared" ref="K13:K21" si="3">IF(J13,J13/$J$25,"")</f>
        <v>0.13094013721461698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1.4492753623188406E-2</v>
      </c>
      <c r="I18" s="69">
        <v>24000</v>
      </c>
      <c r="J18" s="70">
        <v>29040</v>
      </c>
      <c r="K18" s="67">
        <f t="shared" si="3"/>
        <v>4.2484294891858967E-2</v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4.3478260869565216E-2</v>
      </c>
      <c r="I19" s="6">
        <v>334546.82</v>
      </c>
      <c r="J19" s="7">
        <v>404801.65</v>
      </c>
      <c r="K19" s="21">
        <f t="shared" si="3"/>
        <v>0.59220773661539539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>
        <v>1</v>
      </c>
      <c r="C20" s="66">
        <f t="shared" si="0"/>
        <v>1</v>
      </c>
      <c r="D20" s="69">
        <v>33995</v>
      </c>
      <c r="E20" s="70">
        <v>41133.949999999997</v>
      </c>
      <c r="F20" s="21">
        <f t="shared" si="1"/>
        <v>1</v>
      </c>
      <c r="G20" s="68">
        <v>63</v>
      </c>
      <c r="H20" s="66">
        <f t="shared" si="2"/>
        <v>0.91304347826086951</v>
      </c>
      <c r="I20" s="69">
        <v>132713.34</v>
      </c>
      <c r="J20" s="70">
        <v>160201.35999999999</v>
      </c>
      <c r="K20" s="67">
        <f t="shared" si="3"/>
        <v>0.23436783127812874</v>
      </c>
      <c r="L20" s="68">
        <v>50</v>
      </c>
      <c r="M20" s="66">
        <f>IF(L20,L20/$L$25,"")</f>
        <v>1</v>
      </c>
      <c r="N20" s="69">
        <v>100297.87</v>
      </c>
      <c r="O20" s="70">
        <v>121097.92</v>
      </c>
      <c r="P20" s="67">
        <f>IF(O20,O20/$O$25,"")</f>
        <v>1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1</v>
      </c>
      <c r="C25" s="17">
        <f t="shared" si="30"/>
        <v>1</v>
      </c>
      <c r="D25" s="18">
        <f t="shared" si="30"/>
        <v>33995</v>
      </c>
      <c r="E25" s="18">
        <f t="shared" si="30"/>
        <v>41133.949999999997</v>
      </c>
      <c r="F25" s="19">
        <f t="shared" si="30"/>
        <v>1</v>
      </c>
      <c r="G25" s="16">
        <f t="shared" si="30"/>
        <v>69</v>
      </c>
      <c r="H25" s="17">
        <f t="shared" si="30"/>
        <v>1</v>
      </c>
      <c r="I25" s="18">
        <f t="shared" si="30"/>
        <v>565230.16</v>
      </c>
      <c r="J25" s="18">
        <f t="shared" si="30"/>
        <v>683546.71</v>
      </c>
      <c r="K25" s="19">
        <f t="shared" si="30"/>
        <v>1</v>
      </c>
      <c r="L25" s="16">
        <f t="shared" si="30"/>
        <v>50</v>
      </c>
      <c r="M25" s="17">
        <f t="shared" si="30"/>
        <v>1</v>
      </c>
      <c r="N25" s="18">
        <f t="shared" si="30"/>
        <v>100297.87</v>
      </c>
      <c r="O25" s="18">
        <f t="shared" si="30"/>
        <v>121097.92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hidden="1" customHeight="1" x14ac:dyDescent="0.2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2</v>
      </c>
      <c r="C34" s="8">
        <f t="shared" ref="C34:C45" si="32">IF(B34,B34/$B$46,"")</f>
        <v>1.6666666666666666E-2</v>
      </c>
      <c r="D34" s="10">
        <f t="shared" ref="D34:D42" si="33">D13+I13+N13+S13+AC13+X13</f>
        <v>73970</v>
      </c>
      <c r="E34" s="11">
        <f t="shared" ref="E34:E42" si="34">E13+J13+O13+T13+AD13+Y13</f>
        <v>89503.7</v>
      </c>
      <c r="F34" s="21">
        <f t="shared" ref="F34:F42" si="35">IF(E34,E34/$E$46,"")</f>
        <v>0.10582403257363172</v>
      </c>
      <c r="J34" s="149" t="s">
        <v>3</v>
      </c>
      <c r="K34" s="150"/>
      <c r="L34" s="57">
        <f>B25</f>
        <v>1</v>
      </c>
      <c r="M34" s="8">
        <f t="shared" ref="M34:M39" si="36">IF(L34,L34/$L$40,"")</f>
        <v>8.3333333333333332E-3</v>
      </c>
      <c r="N34" s="58">
        <f>D25</f>
        <v>33995</v>
      </c>
      <c r="O34" s="58">
        <f>E25</f>
        <v>41133.949999999997</v>
      </c>
      <c r="P34" s="59">
        <f t="shared" ref="P34:P39" si="37">IF(O34,O34/$O$40,"")</f>
        <v>4.8634419188057471E-2</v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5" t="s">
        <v>1</v>
      </c>
      <c r="K35" s="146"/>
      <c r="L35" s="60">
        <f>G25</f>
        <v>69</v>
      </c>
      <c r="M35" s="8">
        <f t="shared" si="36"/>
        <v>0.57499999999999996</v>
      </c>
      <c r="N35" s="61">
        <f>I25</f>
        <v>565230.16</v>
      </c>
      <c r="O35" s="61">
        <f>J25</f>
        <v>683546.71</v>
      </c>
      <c r="P35" s="59">
        <f t="shared" si="37"/>
        <v>0.80818635771078529</v>
      </c>
    </row>
    <row r="36" spans="1:33" ht="30" customHeight="1" x14ac:dyDescent="0.2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5" t="s">
        <v>2</v>
      </c>
      <c r="K36" s="146"/>
      <c r="L36" s="60">
        <f>L25</f>
        <v>50</v>
      </c>
      <c r="M36" s="8">
        <f t="shared" si="36"/>
        <v>0.41666666666666669</v>
      </c>
      <c r="N36" s="61">
        <f>N25</f>
        <v>100297.87</v>
      </c>
      <c r="O36" s="61">
        <f>O25</f>
        <v>121097.92</v>
      </c>
      <c r="P36" s="59">
        <f t="shared" si="37"/>
        <v>0.14317922310115727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1</v>
      </c>
      <c r="C39" s="8">
        <f t="shared" si="32"/>
        <v>8.3333333333333332E-3</v>
      </c>
      <c r="D39" s="13">
        <f t="shared" si="33"/>
        <v>24000</v>
      </c>
      <c r="E39" s="22">
        <f t="shared" si="34"/>
        <v>29040</v>
      </c>
      <c r="F39" s="21">
        <f t="shared" si="35"/>
        <v>3.4335227548562414E-2</v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3</v>
      </c>
      <c r="C40" s="8">
        <f t="shared" si="32"/>
        <v>2.5000000000000001E-2</v>
      </c>
      <c r="D40" s="13">
        <f t="shared" si="33"/>
        <v>334546.82</v>
      </c>
      <c r="E40" s="23">
        <f t="shared" si="34"/>
        <v>404801.65</v>
      </c>
      <c r="F40" s="21">
        <f t="shared" si="35"/>
        <v>0.47861421366334433</v>
      </c>
      <c r="G40" s="25"/>
      <c r="J40" s="147" t="s">
        <v>0</v>
      </c>
      <c r="K40" s="148"/>
      <c r="L40" s="83">
        <f>SUM(L34:L39)</f>
        <v>120</v>
      </c>
      <c r="M40" s="17">
        <f>SUM(M34:M39)</f>
        <v>1</v>
      </c>
      <c r="N40" s="84">
        <f>SUM(N34:N39)</f>
        <v>699523.03</v>
      </c>
      <c r="O40" s="85">
        <f>SUM(O34:O39)</f>
        <v>845778.58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114</v>
      </c>
      <c r="C41" s="8">
        <f t="shared" si="32"/>
        <v>0.95</v>
      </c>
      <c r="D41" s="13">
        <f t="shared" si="33"/>
        <v>267006.20999999996</v>
      </c>
      <c r="E41" s="23">
        <f t="shared" si="34"/>
        <v>322433.23</v>
      </c>
      <c r="F41" s="21">
        <f t="shared" si="35"/>
        <v>0.3812265262144614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120</v>
      </c>
      <c r="C46" s="17">
        <f>SUM(C34:C45)</f>
        <v>1</v>
      </c>
      <c r="D46" s="18">
        <f>SUM(D34:D45)</f>
        <v>699523.03</v>
      </c>
      <c r="E46" s="18">
        <f>SUM(E34:E45)</f>
        <v>845778.58000000007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G109"/>
  <sheetViews>
    <sheetView showGridLines="0" showZeros="0" zoomScale="80" zoomScaleNormal="80" workbookViewId="0">
      <selection activeCell="N45" sqref="N45"/>
    </sheetView>
  </sheetViews>
  <sheetFormatPr baseColWidth="10" defaultColWidth="9.140625" defaultRowHeight="15" x14ac:dyDescent="0.25"/>
  <cols>
    <col min="1" max="1" width="30.42578125" style="27" customWidth="1"/>
    <col min="2" max="2" width="11.140625" style="62" customWidth="1"/>
    <col min="3" max="3" width="10.5703125" style="27" customWidth="1"/>
    <col min="4" max="4" width="19.140625" style="27" customWidth="1"/>
    <col min="5" max="5" width="19.57031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14062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INFORMACIÓ I COMUNICACIÓ  DE BARCELONA SA (ICB)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2021'!B13+'CONTRACTACIO 2n TR 2021'!B13+'CONTRACTACIO 3r TR 2021'!B13+'CONTRACTACIO 4t TR 2021'!B13</f>
        <v>1</v>
      </c>
      <c r="C13" s="20">
        <f t="shared" ref="C13:C24" si="0">IF(B13,B13/$B$25,"")</f>
        <v>0.5</v>
      </c>
      <c r="D13" s="10">
        <f>'CONTRACTACIO 1r TR 2021'!D13+'CONTRACTACIO 2n TR 2021'!D13+'CONTRACTACIO 3r TR 2021'!D13+'CONTRACTACIO 4t TR 2021'!D13</f>
        <v>590249.4</v>
      </c>
      <c r="E13" s="10">
        <f>'CONTRACTACIO 1r TR 2021'!E13+'CONTRACTACIO 2n TR 2021'!E13+'CONTRACTACIO 3r TR 2021'!E13+'CONTRACTACIO 4t TR 2021'!E13</f>
        <v>714201.77</v>
      </c>
      <c r="F13" s="21">
        <f t="shared" ref="F13:F24" si="1">IF(E13,E13/$E$25,"")</f>
        <v>0.94554216236457089</v>
      </c>
      <c r="G13" s="9">
        <f>'CONTRACTACIO 1r TR 2021'!G13+'CONTRACTACIO 2n TR 2021'!G13+'CONTRACTACIO 3r TR 2021'!G13+'CONTRACTACIO 4t TR 2021'!G13</f>
        <v>6</v>
      </c>
      <c r="H13" s="20">
        <f t="shared" ref="H13:H24" si="2">IF(G13,G13/$G$25,"")</f>
        <v>3.1914893617021274E-2</v>
      </c>
      <c r="I13" s="10">
        <f>'CONTRACTACIO 1r TR 2021'!I13+'CONTRACTACIO 2n TR 2021'!I13+'CONTRACTACIO 3r TR 2021'!I13+'CONTRACTACIO 4t TR 2021'!I13</f>
        <v>233001</v>
      </c>
      <c r="J13" s="10">
        <f>'CONTRACTACIO 1r TR 2021'!J13+'CONTRACTACIO 2n TR 2021'!J13+'CONTRACTACIO 3r TR 2021'!J13+'CONTRACTACIO 4t TR 2021'!J13</f>
        <v>281958.21000000002</v>
      </c>
      <c r="K13" s="21">
        <f t="shared" ref="K13:K24" si="3">IF(J13,J13/$J$25,"")</f>
        <v>0.21888964580036402</v>
      </c>
      <c r="L13" s="9">
        <f>'CONTRACTACIO 1r TR 2021'!L13+'CONTRACTACIO 2n TR 2021'!L13+'CONTRACTACIO 3r TR 2021'!L13+'CONTRACTACIO 4t TR 2021'!L13</f>
        <v>0</v>
      </c>
      <c r="M13" s="20" t="str">
        <f t="shared" ref="M13:M24" si="4">IF(L13,L13/$L$25,"")</f>
        <v/>
      </c>
      <c r="N13" s="10">
        <f>'CONTRACTACIO 1r TR 2021'!N13+'CONTRACTACIO 2n TR 2021'!N13+'CONTRACTACIO 3r TR 2021'!N13+'CONTRACTACIO 4t TR 2021'!N13</f>
        <v>0</v>
      </c>
      <c r="O13" s="10">
        <f>'CONTRACTACIO 1r TR 2021'!O13+'CONTRACTACIO 2n TR 2021'!O13+'CONTRACTACIO 3r TR 2021'!O13+'CONTRACTACIO 4t TR 2021'!O13</f>
        <v>0</v>
      </c>
      <c r="P13" s="21" t="str">
        <f t="shared" ref="P13:P24" si="5">IF(O13,O13/$O$25,"")</f>
        <v/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0</v>
      </c>
      <c r="H14" s="20" t="str">
        <f t="shared" si="2"/>
        <v/>
      </c>
      <c r="I14" s="13">
        <f>'CONTRACTACIO 1r TR 2021'!I14+'CONTRACTACIO 2n TR 2021'!I14+'CONTRACTACIO 3r TR 2021'!I14+'CONTRACTACIO 4t TR 2021'!I14</f>
        <v>0</v>
      </c>
      <c r="J14" s="13">
        <f>'CONTRACTACIO 1r TR 2021'!J14+'CONTRACTACIO 2n TR 2021'!J14+'CONTRACTACIO 3r TR 2021'!J14+'CONTRACTACIO 4t TR 2021'!J14</f>
        <v>0</v>
      </c>
      <c r="K14" s="21" t="str">
        <f t="shared" si="3"/>
        <v/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3</v>
      </c>
      <c r="H15" s="20">
        <f t="shared" si="2"/>
        <v>1.5957446808510637E-2</v>
      </c>
      <c r="I15" s="13">
        <f>'CONTRACTACIO 1r TR 2021'!I15+'CONTRACTACIO 2n TR 2021'!I15+'CONTRACTACIO 3r TR 2021'!I15+'CONTRACTACIO 4t TR 2021'!I15</f>
        <v>33386.58</v>
      </c>
      <c r="J15" s="13">
        <f>'CONTRACTACIO 1r TR 2021'!J15+'CONTRACTACIO 2n TR 2021'!J15+'CONTRACTACIO 3r TR 2021'!J15+'CONTRACTACIO 4t TR 2021'!J15</f>
        <v>40397.75</v>
      </c>
      <c r="K15" s="21">
        <f t="shared" si="3"/>
        <v>3.1361559532640158E-2</v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6</v>
      </c>
      <c r="H18" s="20">
        <f t="shared" si="2"/>
        <v>3.1914893617021274E-2</v>
      </c>
      <c r="I18" s="13">
        <f>'CONTRACTACIO 1r TR 2021'!I18+'CONTRACTACIO 2n TR 2021'!I18+'CONTRACTACIO 3r TR 2021'!I18+'CONTRACTACIO 4t TR 2021'!I18</f>
        <v>102290.76</v>
      </c>
      <c r="J18" s="13">
        <f>'CONTRACTACIO 1r TR 2021'!J18+'CONTRACTACIO 2n TR 2021'!J18+'CONTRACTACIO 3r TR 2021'!J18+'CONTRACTACIO 4t TR 2021'!J18</f>
        <v>123771.8</v>
      </c>
      <c r="K18" s="21">
        <f t="shared" si="3"/>
        <v>9.6086457145807158E-2</v>
      </c>
      <c r="L18" s="9">
        <f>'CONTRACTACIO 1r TR 2021'!L18+'CONTRACTACIO 2n TR 2021'!L18+'CONTRACTACIO 3r TR 2021'!L18+'CONTRACTACIO 4t TR 2021'!L18</f>
        <v>1</v>
      </c>
      <c r="M18" s="20">
        <f t="shared" si="4"/>
        <v>5.0251256281407036E-3</v>
      </c>
      <c r="N18" s="13">
        <f>'CONTRACTACIO 1r TR 2021'!N18+'CONTRACTACIO 2n TR 2021'!N18+'CONTRACTACIO 3r TR 2021'!N18+'CONTRACTACIO 4t TR 2021'!N18</f>
        <v>429323.93</v>
      </c>
      <c r="O18" s="13">
        <f>'CONTRACTACIO 1r TR 2021'!O18+'CONTRACTACIO 2n TR 2021'!O18+'CONTRACTACIO 3r TR 2021'!O18+'CONTRACTACIO 4t TR 2021'!O18</f>
        <v>519481.95</v>
      </c>
      <c r="P18" s="21">
        <f t="shared" si="5"/>
        <v>0.52692047581872337</v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3</v>
      </c>
      <c r="H19" s="20">
        <f t="shared" si="2"/>
        <v>1.5957446808510637E-2</v>
      </c>
      <c r="I19" s="13">
        <f>'CONTRACTACIO 1r TR 2021'!I19+'CONTRACTACIO 2n TR 2021'!I19+'CONTRACTACIO 3r TR 2021'!I19+'CONTRACTACIO 4t TR 2021'!I19</f>
        <v>334546.82</v>
      </c>
      <c r="J19" s="13">
        <f>'CONTRACTACIO 1r TR 2021'!J19+'CONTRACTACIO 2n TR 2021'!J19+'CONTRACTACIO 3r TR 2021'!J19+'CONTRACTACIO 4t TR 2021'!J19</f>
        <v>404801.65</v>
      </c>
      <c r="K19" s="21">
        <f t="shared" si="3"/>
        <v>0.31425539901073613</v>
      </c>
      <c r="L19" s="9">
        <f>'CONTRACTACIO 1r TR 2021'!L19+'CONTRACTACIO 2n TR 2021'!L19+'CONTRACTACIO 3r TR 2021'!L19+'CONTRACTACIO 4t TR 2021'!L19</f>
        <v>3</v>
      </c>
      <c r="M19" s="20">
        <f t="shared" si="4"/>
        <v>1.507537688442211E-2</v>
      </c>
      <c r="N19" s="13">
        <f>'CONTRACTACIO 1r TR 2021'!N19+'CONTRACTACIO 2n TR 2021'!N19+'CONTRACTACIO 3r TR 2021'!N19+'CONTRACTACIO 4t TR 2021'!N19</f>
        <v>176227.72</v>
      </c>
      <c r="O19" s="13">
        <f>'CONTRACTACIO 1r TR 2021'!O19+'CONTRACTACIO 2n TR 2021'!O19+'CONTRACTACIO 3r TR 2021'!O19+'CONTRACTACIO 4t TR 2021'!O19</f>
        <v>213235.53999999998</v>
      </c>
      <c r="P19" s="21">
        <f t="shared" si="5"/>
        <v>0.21628888587613568</v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2021'!B20+'CONTRACTACIO 2n TR 2021'!B20+'CONTRACTACIO 3r TR 2021'!B20+'CONTRACTACIO 4t TR 2021'!B20</f>
        <v>1</v>
      </c>
      <c r="C20" s="20">
        <f t="shared" si="0"/>
        <v>0.5</v>
      </c>
      <c r="D20" s="13">
        <f>'CONTRACTACIO 1r TR 2021'!D20+'CONTRACTACIO 2n TR 2021'!D20+'CONTRACTACIO 3r TR 2021'!D20+'CONTRACTACIO 4t TR 2021'!D20</f>
        <v>33995</v>
      </c>
      <c r="E20" s="13">
        <f>'CONTRACTACIO 1r TR 2021'!E20+'CONTRACTACIO 2n TR 2021'!E20+'CONTRACTACIO 3r TR 2021'!E20+'CONTRACTACIO 4t TR 2021'!E20</f>
        <v>41133.949999999997</v>
      </c>
      <c r="F20" s="21">
        <f t="shared" si="1"/>
        <v>5.4457837635429183E-2</v>
      </c>
      <c r="G20" s="9">
        <f>'CONTRACTACIO 1r TR 2021'!G20+'CONTRACTACIO 2n TR 2021'!G20+'CONTRACTACIO 3r TR 2021'!G20+'CONTRACTACIO 4t TR 2021'!G20</f>
        <v>170</v>
      </c>
      <c r="H20" s="20">
        <f t="shared" si="2"/>
        <v>0.9042553191489362</v>
      </c>
      <c r="I20" s="13">
        <f>'CONTRACTACIO 1r TR 2021'!I20+'CONTRACTACIO 2n TR 2021'!I20+'CONTRACTACIO 3r TR 2021'!I20+'CONTRACTACIO 4t TR 2021'!I20</f>
        <v>365947.92000000004</v>
      </c>
      <c r="J20" s="13">
        <f>'CONTRACTACIO 1r TR 2021'!J20+'CONTRACTACIO 2n TR 2021'!J20+'CONTRACTACIO 3r TR 2021'!J20+'CONTRACTACIO 4t TR 2021'!J20</f>
        <v>437200.08999999997</v>
      </c>
      <c r="K20" s="21">
        <f t="shared" si="3"/>
        <v>0.33940693851045256</v>
      </c>
      <c r="L20" s="9">
        <f>'CONTRACTACIO 1r TR 2021'!L20+'CONTRACTACIO 2n TR 2021'!L20+'CONTRACTACIO 3r TR 2021'!L20+'CONTRACTACIO 4t TR 2021'!L20</f>
        <v>195</v>
      </c>
      <c r="M20" s="20">
        <f t="shared" si="4"/>
        <v>0.97989949748743721</v>
      </c>
      <c r="N20" s="13">
        <f>'CONTRACTACIO 1r TR 2021'!N20+'CONTRACTACIO 2n TR 2021'!N20+'CONTRACTACIO 3r TR 2021'!N20+'CONTRACTACIO 4t TR 2021'!N20</f>
        <v>209707.65000000002</v>
      </c>
      <c r="O20" s="13">
        <f>'CONTRACTACIO 1r TR 2021'!O20+'CONTRACTACIO 2n TR 2021'!O20+'CONTRACTACIO 3r TR 2021'!O20+'CONTRACTACIO 4t TR 2021'!O20</f>
        <v>253165.52999999997</v>
      </c>
      <c r="P20" s="21">
        <f t="shared" si="5"/>
        <v>0.25679063830514087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39.950000000000003" hidden="1" customHeight="1" x14ac:dyDescent="0.25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50000000000003" customHeight="1" x14ac:dyDescent="0.25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2</v>
      </c>
      <c r="C25" s="17">
        <f t="shared" si="12"/>
        <v>1</v>
      </c>
      <c r="D25" s="18">
        <f t="shared" si="12"/>
        <v>624244.4</v>
      </c>
      <c r="E25" s="18">
        <f t="shared" si="12"/>
        <v>755335.72</v>
      </c>
      <c r="F25" s="19">
        <f t="shared" si="12"/>
        <v>1</v>
      </c>
      <c r="G25" s="16">
        <f t="shared" si="12"/>
        <v>188</v>
      </c>
      <c r="H25" s="17">
        <f t="shared" si="12"/>
        <v>1</v>
      </c>
      <c r="I25" s="18">
        <f t="shared" si="12"/>
        <v>1069173.08</v>
      </c>
      <c r="J25" s="18">
        <f t="shared" si="12"/>
        <v>1288129.5</v>
      </c>
      <c r="K25" s="19">
        <f t="shared" si="12"/>
        <v>1</v>
      </c>
      <c r="L25" s="16">
        <f t="shared" si="12"/>
        <v>199</v>
      </c>
      <c r="M25" s="17">
        <f t="shared" si="12"/>
        <v>1</v>
      </c>
      <c r="N25" s="18">
        <f t="shared" si="12"/>
        <v>815259.3</v>
      </c>
      <c r="O25" s="18">
        <f t="shared" si="12"/>
        <v>985883.02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hidden="1" customHeight="1" x14ac:dyDescent="0.2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7</v>
      </c>
      <c r="C34" s="8">
        <f t="shared" ref="C34:C40" si="14">IF(B34,B34/$B$46,"")</f>
        <v>1.7994858611825194E-2</v>
      </c>
      <c r="D34" s="10">
        <f t="shared" ref="D34:D43" si="15">D13+I13+N13+S13+X13+AC13</f>
        <v>823250.4</v>
      </c>
      <c r="E34" s="11">
        <f t="shared" ref="E34:E43" si="16">E13+J13+O13+T13+Y13+AD13</f>
        <v>996159.98</v>
      </c>
      <c r="F34" s="21">
        <f t="shared" ref="F34:F40" si="17">IF(E34,E34/$E$46,"")</f>
        <v>0.32883640343706411</v>
      </c>
      <c r="J34" s="149" t="s">
        <v>3</v>
      </c>
      <c r="K34" s="150"/>
      <c r="L34" s="57">
        <f>B25</f>
        <v>2</v>
      </c>
      <c r="M34" s="8">
        <f t="shared" ref="M34:M39" si="18">IF(L34,L34/$L$40,"")</f>
        <v>5.1413881748071976E-3</v>
      </c>
      <c r="N34" s="58">
        <f>D25</f>
        <v>624244.4</v>
      </c>
      <c r="O34" s="58">
        <f>E25</f>
        <v>755335.72</v>
      </c>
      <c r="P34" s="59">
        <f t="shared" ref="P34:P39" si="19">IF(O34,O34/$O$40,"")</f>
        <v>0.24933934964175658</v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188</v>
      </c>
      <c r="M35" s="8">
        <f t="shared" si="18"/>
        <v>0.48329048843187661</v>
      </c>
      <c r="N35" s="61">
        <f>I25</f>
        <v>1069173.08</v>
      </c>
      <c r="O35" s="61">
        <f>J25</f>
        <v>1288129.5</v>
      </c>
      <c r="P35" s="59">
        <f t="shared" si="19"/>
        <v>0.42521671262198629</v>
      </c>
    </row>
    <row r="36" spans="1:33" s="25" customFormat="1" ht="30" customHeight="1" x14ac:dyDescent="0.25">
      <c r="A36" s="43" t="s">
        <v>19</v>
      </c>
      <c r="B36" s="12">
        <f t="shared" si="13"/>
        <v>3</v>
      </c>
      <c r="C36" s="8">
        <f t="shared" si="14"/>
        <v>7.7120822622107968E-3</v>
      </c>
      <c r="D36" s="13">
        <f t="shared" si="15"/>
        <v>33386.58</v>
      </c>
      <c r="E36" s="14">
        <f t="shared" si="16"/>
        <v>40397.75</v>
      </c>
      <c r="F36" s="21">
        <f t="shared" si="17"/>
        <v>1.3335459247167966E-2</v>
      </c>
      <c r="J36" s="145" t="s">
        <v>2</v>
      </c>
      <c r="K36" s="146"/>
      <c r="L36" s="60">
        <f>L25</f>
        <v>199</v>
      </c>
      <c r="M36" s="8">
        <f t="shared" si="18"/>
        <v>0.51156812339331614</v>
      </c>
      <c r="N36" s="61">
        <f>N25</f>
        <v>815259.3</v>
      </c>
      <c r="O36" s="61">
        <f>O25</f>
        <v>985883.02</v>
      </c>
      <c r="P36" s="59">
        <f t="shared" si="19"/>
        <v>0.32544393773625707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7</v>
      </c>
      <c r="C39" s="8">
        <f t="shared" si="14"/>
        <v>1.7994858611825194E-2</v>
      </c>
      <c r="D39" s="13">
        <f t="shared" si="15"/>
        <v>531614.68999999994</v>
      </c>
      <c r="E39" s="22">
        <f t="shared" si="16"/>
        <v>643253.75</v>
      </c>
      <c r="F39" s="21">
        <f t="shared" si="17"/>
        <v>0.21234064195934108</v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6</v>
      </c>
      <c r="C40" s="8">
        <f t="shared" si="14"/>
        <v>1.5424164524421594E-2</v>
      </c>
      <c r="D40" s="13">
        <f t="shared" si="15"/>
        <v>510774.54000000004</v>
      </c>
      <c r="E40" s="23">
        <f t="shared" si="16"/>
        <v>618037.18999999994</v>
      </c>
      <c r="F40" s="21">
        <f t="shared" si="17"/>
        <v>0.20401655439917332</v>
      </c>
      <c r="G40" s="25"/>
      <c r="H40" s="25"/>
      <c r="I40" s="25"/>
      <c r="J40" s="147" t="s">
        <v>0</v>
      </c>
      <c r="K40" s="148"/>
      <c r="L40" s="83">
        <f>SUM(L34:L39)</f>
        <v>389</v>
      </c>
      <c r="M40" s="17">
        <f>SUM(M34:M39)</f>
        <v>1</v>
      </c>
      <c r="N40" s="84">
        <f>SUM(N34:N39)</f>
        <v>2508676.7800000003</v>
      </c>
      <c r="O40" s="85">
        <f>SUM(O34:O39)</f>
        <v>3029348.24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366</v>
      </c>
      <c r="C41" s="8">
        <f>IF(B41,B41/$B$46,"")</f>
        <v>0.94087403598971719</v>
      </c>
      <c r="D41" s="13">
        <f t="shared" si="15"/>
        <v>609650.57000000007</v>
      </c>
      <c r="E41" s="23">
        <f t="shared" si="16"/>
        <v>731499.57</v>
      </c>
      <c r="F41" s="21">
        <f>IF(E41,E41/$E$46,"")</f>
        <v>0.24147094095725358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25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389</v>
      </c>
      <c r="C46" s="17">
        <f>SUM(C34:C45)</f>
        <v>1</v>
      </c>
      <c r="D46" s="18">
        <f>SUM(D34:D45)</f>
        <v>2508676.7800000003</v>
      </c>
      <c r="E46" s="18">
        <f>SUM(E34:E45)</f>
        <v>3029348.2399999998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 xr:uid="{00000000-0004-0000-04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ANUAL'!Área_de_impresión</vt:lpstr>
      <vt:lpstr>'CONTRACTACIO 1r TR 2021'!Área_de_impresión</vt:lpstr>
      <vt:lpstr>'CONTRACTACIO 2n TR 2021'!Área_de_impresión</vt:lpstr>
      <vt:lpstr>'CONTRACTACIO 3r TR 2021'!Área_de_impresión</vt:lpstr>
      <vt:lpstr>'CONTRACTACIO 4t TR 2021'!Área_de_impresión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ccarballes</cp:lastModifiedBy>
  <cp:lastPrinted>2020-02-14T09:12:43Z</cp:lastPrinted>
  <dcterms:created xsi:type="dcterms:W3CDTF">2016-02-03T12:33:15Z</dcterms:created>
  <dcterms:modified xsi:type="dcterms:W3CDTF">2022-03-21T13:41:07Z</dcterms:modified>
</cp:coreProperties>
</file>