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5430" windowWidth="19300" windowHeight="10900" tabRatio="641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 s="1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/>
  <c r="X23" i="7"/>
  <c r="V23" i="7"/>
  <c r="W23" i="7" s="1"/>
  <c r="T23" i="7"/>
  <c r="U23" i="7" s="1"/>
  <c r="S23" i="7"/>
  <c r="Q23" i="7"/>
  <c r="R23" i="7"/>
  <c r="O23" i="7"/>
  <c r="P23" i="7"/>
  <c r="N23" i="7"/>
  <c r="L23" i="7"/>
  <c r="M23" i="7" s="1"/>
  <c r="J23" i="7"/>
  <c r="K23" i="7" s="1"/>
  <c r="I23" i="7"/>
  <c r="G23" i="7"/>
  <c r="H23" i="7"/>
  <c r="E23" i="7"/>
  <c r="D23" i="7"/>
  <c r="D44" i="7" s="1"/>
  <c r="B23" i="7"/>
  <c r="E44" i="7"/>
  <c r="F44" i="7" s="1"/>
  <c r="B44" i="7"/>
  <c r="C44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E43" i="7" s="1"/>
  <c r="F43" i="7" s="1"/>
  <c r="I22" i="7"/>
  <c r="G22" i="7"/>
  <c r="B43" i="7" s="1"/>
  <c r="C43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D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/>
  <c r="AA17" i="7"/>
  <c r="G18" i="7"/>
  <c r="L18" i="7"/>
  <c r="AA18" i="7"/>
  <c r="B18" i="7"/>
  <c r="Q18" i="7"/>
  <c r="R18" i="7" s="1"/>
  <c r="V18" i="7"/>
  <c r="W18" i="7" s="1"/>
  <c r="G19" i="7"/>
  <c r="L19" i="7"/>
  <c r="AA19" i="7"/>
  <c r="AB19" i="7" s="1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 s="1"/>
  <c r="Y25" i="6"/>
  <c r="O38" i="6" s="1"/>
  <c r="T25" i="6"/>
  <c r="O37" i="6"/>
  <c r="AD25" i="6"/>
  <c r="O39" i="6"/>
  <c r="P39" i="6"/>
  <c r="I25" i="6"/>
  <c r="N35" i="6"/>
  <c r="D25" i="6"/>
  <c r="N34" i="6" s="1"/>
  <c r="N25" i="6"/>
  <c r="N36" i="6" s="1"/>
  <c r="X25" i="6"/>
  <c r="N38" i="6" s="1"/>
  <c r="S25" i="6"/>
  <c r="N37" i="6"/>
  <c r="AC25" i="6"/>
  <c r="N39" i="6"/>
  <c r="G25" i="6"/>
  <c r="H21" i="6" s="1"/>
  <c r="H15" i="6"/>
  <c r="B25" i="6"/>
  <c r="L25" i="6"/>
  <c r="L36" i="6" s="1"/>
  <c r="V25" i="6"/>
  <c r="L38" i="6" s="1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24" i="6"/>
  <c r="M14" i="6"/>
  <c r="M16" i="6"/>
  <c r="M20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1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/>
  <c r="M37" i="5" s="1"/>
  <c r="V25" i="5"/>
  <c r="L38" i="5"/>
  <c r="M38" i="5" s="1"/>
  <c r="E34" i="5"/>
  <c r="E35" i="5"/>
  <c r="E36" i="5"/>
  <c r="E41" i="5"/>
  <c r="E42" i="5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25" i="5" s="1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25" i="5" s="1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25" i="5" s="1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5" i="4" s="1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3" i="4" s="1"/>
  <c r="M19" i="4"/>
  <c r="M15" i="4"/>
  <c r="M16" i="4"/>
  <c r="M17" i="4"/>
  <c r="M18" i="4"/>
  <c r="M21" i="4"/>
  <c r="M24" i="4"/>
  <c r="J25" i="4"/>
  <c r="K19" i="4" s="1"/>
  <c r="K16" i="4"/>
  <c r="K17" i="4"/>
  <c r="I25" i="4"/>
  <c r="N35" i="4" s="1"/>
  <c r="G25" i="4"/>
  <c r="H13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/>
  <c r="X25" i="1"/>
  <c r="N38" i="1"/>
  <c r="G25" i="1"/>
  <c r="H19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7" i="1"/>
  <c r="M24" i="1"/>
  <c r="M21" i="1"/>
  <c r="M18" i="1"/>
  <c r="M17" i="1"/>
  <c r="M16" i="1"/>
  <c r="M15" i="1"/>
  <c r="M14" i="1"/>
  <c r="K24" i="1"/>
  <c r="K19" i="1"/>
  <c r="K18" i="1"/>
  <c r="K17" i="1"/>
  <c r="K16" i="1"/>
  <c r="K15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F45" i="1"/>
  <c r="H20" i="6"/>
  <c r="H19" i="6"/>
  <c r="M18" i="6"/>
  <c r="M13" i="6"/>
  <c r="Z21" i="6"/>
  <c r="L35" i="6"/>
  <c r="H22" i="6"/>
  <c r="K22" i="6"/>
  <c r="AB25" i="6"/>
  <c r="AE25" i="6"/>
  <c r="M13" i="5"/>
  <c r="AB25" i="5"/>
  <c r="H22" i="5"/>
  <c r="O38" i="5"/>
  <c r="K22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Z25" i="1"/>
  <c r="U25" i="1"/>
  <c r="X25" i="7"/>
  <c r="N39" i="7" s="1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K19" i="6"/>
  <c r="K18" i="6"/>
  <c r="K21" i="6"/>
  <c r="K13" i="6"/>
  <c r="T25" i="7"/>
  <c r="O37" i="7"/>
  <c r="P37" i="7" s="1"/>
  <c r="F13" i="6"/>
  <c r="F25" i="6" s="1"/>
  <c r="W19" i="6"/>
  <c r="W18" i="6"/>
  <c r="K24" i="6"/>
  <c r="F43" i="6"/>
  <c r="H14" i="5"/>
  <c r="H24" i="5"/>
  <c r="K18" i="5"/>
  <c r="P15" i="5"/>
  <c r="P18" i="5"/>
  <c r="P13" i="5"/>
  <c r="P19" i="5"/>
  <c r="P14" i="5"/>
  <c r="H15" i="5"/>
  <c r="K13" i="5"/>
  <c r="W18" i="5"/>
  <c r="R16" i="5"/>
  <c r="H13" i="5"/>
  <c r="K20" i="5"/>
  <c r="C14" i="5"/>
  <c r="C13" i="5"/>
  <c r="E25" i="7"/>
  <c r="O34" i="7" s="1"/>
  <c r="F23" i="7"/>
  <c r="F43" i="5"/>
  <c r="AE21" i="5"/>
  <c r="AE20" i="5"/>
  <c r="C20" i="5"/>
  <c r="F21" i="5"/>
  <c r="F20" i="5"/>
  <c r="P21" i="5"/>
  <c r="E42" i="7"/>
  <c r="C43" i="6"/>
  <c r="S25" i="7"/>
  <c r="N37" i="7" s="1"/>
  <c r="V25" i="7"/>
  <c r="Y25" i="7"/>
  <c r="O39" i="7" s="1"/>
  <c r="P39" i="7" s="1"/>
  <c r="Z20" i="7"/>
  <c r="H15" i="4"/>
  <c r="H18" i="4"/>
  <c r="H14" i="4"/>
  <c r="K15" i="4"/>
  <c r="K14" i="4"/>
  <c r="C15" i="4"/>
  <c r="F15" i="4"/>
  <c r="P14" i="4"/>
  <c r="P13" i="4"/>
  <c r="H24" i="4"/>
  <c r="K24" i="4"/>
  <c r="C14" i="4"/>
  <c r="F14" i="4"/>
  <c r="F20" i="4"/>
  <c r="AD25" i="7"/>
  <c r="O38" i="7" s="1"/>
  <c r="H20" i="4"/>
  <c r="W17" i="4"/>
  <c r="O38" i="4"/>
  <c r="E38" i="7"/>
  <c r="F38" i="7" s="1"/>
  <c r="Z17" i="4"/>
  <c r="C18" i="4"/>
  <c r="C20" i="4"/>
  <c r="O34" i="4"/>
  <c r="W20" i="4"/>
  <c r="M20" i="4"/>
  <c r="B46" i="4"/>
  <c r="C34" i="4" s="1"/>
  <c r="F43" i="4"/>
  <c r="K22" i="7"/>
  <c r="Z14" i="7"/>
  <c r="Q25" i="7"/>
  <c r="C24" i="7"/>
  <c r="AC25" i="7"/>
  <c r="N38" i="7" s="1"/>
  <c r="E37" i="7"/>
  <c r="E34" i="7"/>
  <c r="D40" i="7"/>
  <c r="D38" i="7"/>
  <c r="E35" i="7"/>
  <c r="B42" i="7"/>
  <c r="D45" i="7"/>
  <c r="E45" i="7"/>
  <c r="B41" i="7"/>
  <c r="B45" i="7"/>
  <c r="D36" i="7"/>
  <c r="D37" i="7"/>
  <c r="B38" i="7"/>
  <c r="H22" i="7"/>
  <c r="F38" i="1"/>
  <c r="P17" i="7"/>
  <c r="P16" i="7"/>
  <c r="F37" i="4"/>
  <c r="Z16" i="7"/>
  <c r="P39" i="1"/>
  <c r="F37" i="1"/>
  <c r="M16" i="7"/>
  <c r="F25" i="1"/>
  <c r="F43" i="1"/>
  <c r="F44" i="1"/>
  <c r="F24" i="7"/>
  <c r="C25" i="1"/>
  <c r="C22" i="7"/>
  <c r="C23" i="7"/>
  <c r="C44" i="1"/>
  <c r="Z25" i="6"/>
  <c r="F15" i="7"/>
  <c r="F22" i="7"/>
  <c r="C25" i="6"/>
  <c r="C43" i="5"/>
  <c r="P37" i="5"/>
  <c r="C43" i="4"/>
  <c r="C45" i="1"/>
  <c r="C37" i="1"/>
  <c r="P38" i="1"/>
  <c r="K24" i="7"/>
  <c r="W25" i="6"/>
  <c r="F37" i="6"/>
  <c r="C37" i="6"/>
  <c r="M37" i="6"/>
  <c r="P37" i="6"/>
  <c r="U13" i="7"/>
  <c r="U16" i="7"/>
  <c r="F45" i="6"/>
  <c r="M34" i="6"/>
  <c r="AB18" i="7"/>
  <c r="C45" i="6"/>
  <c r="C45" i="5"/>
  <c r="P38" i="5"/>
  <c r="L37" i="7"/>
  <c r="M37" i="7" s="1"/>
  <c r="R16" i="7"/>
  <c r="F37" i="5"/>
  <c r="F18" i="7"/>
  <c r="F21" i="7"/>
  <c r="F13" i="7"/>
  <c r="F14" i="7"/>
  <c r="F20" i="7"/>
  <c r="L39" i="7"/>
  <c r="M39" i="7" s="1"/>
  <c r="W20" i="7"/>
  <c r="Z21" i="7"/>
  <c r="AE18" i="7"/>
  <c r="AE21" i="7"/>
  <c r="AE17" i="7"/>
  <c r="F25" i="4"/>
  <c r="C38" i="4"/>
  <c r="C25" i="4"/>
  <c r="F38" i="4"/>
  <c r="F45" i="4"/>
  <c r="C45" i="4"/>
  <c r="K16" i="7"/>
  <c r="AB17" i="7"/>
  <c r="P34" i="4"/>
  <c r="C18" i="7"/>
  <c r="C14" i="7"/>
  <c r="C39" i="4"/>
  <c r="C13" i="7"/>
  <c r="R13" i="7"/>
  <c r="H16" i="7"/>
  <c r="H24" i="7"/>
  <c r="P34" i="1"/>
  <c r="P37" i="1"/>
  <c r="M38" i="1"/>
  <c r="M34" i="1"/>
  <c r="C38" i="7"/>
  <c r="P37" i="4"/>
  <c r="M37" i="4"/>
  <c r="M34" i="4"/>
  <c r="F45" i="7"/>
  <c r="F37" i="7"/>
  <c r="C45" i="7"/>
  <c r="P20" i="6" l="1"/>
  <c r="P13" i="6"/>
  <c r="D46" i="6"/>
  <c r="E46" i="6"/>
  <c r="F36" i="6" s="1"/>
  <c r="M21" i="6"/>
  <c r="M19" i="6"/>
  <c r="M15" i="6"/>
  <c r="L25" i="7"/>
  <c r="M19" i="7" s="1"/>
  <c r="B46" i="6"/>
  <c r="C35" i="6" s="1"/>
  <c r="L36" i="7"/>
  <c r="L40" i="6"/>
  <c r="M35" i="6" s="1"/>
  <c r="H25" i="6"/>
  <c r="F34" i="6"/>
  <c r="P19" i="6"/>
  <c r="P21" i="6"/>
  <c r="F39" i="6"/>
  <c r="F41" i="6"/>
  <c r="P14" i="6"/>
  <c r="P18" i="6"/>
  <c r="P15" i="6"/>
  <c r="F35" i="6"/>
  <c r="K20" i="6"/>
  <c r="K14" i="6"/>
  <c r="D25" i="7"/>
  <c r="N34" i="7" s="1"/>
  <c r="O40" i="6"/>
  <c r="P34" i="6" s="1"/>
  <c r="N40" i="6"/>
  <c r="D34" i="7"/>
  <c r="C35" i="5"/>
  <c r="P20" i="5"/>
  <c r="P25" i="5" s="1"/>
  <c r="H20" i="5"/>
  <c r="H18" i="5"/>
  <c r="H21" i="5"/>
  <c r="B46" i="5"/>
  <c r="C36" i="5" s="1"/>
  <c r="M13" i="7"/>
  <c r="C41" i="5"/>
  <c r="H19" i="5"/>
  <c r="H25" i="5" s="1"/>
  <c r="K19" i="5"/>
  <c r="K21" i="5"/>
  <c r="O35" i="5"/>
  <c r="E46" i="5"/>
  <c r="F40" i="5" s="1"/>
  <c r="D46" i="5"/>
  <c r="U25" i="7"/>
  <c r="B40" i="7"/>
  <c r="B39" i="7"/>
  <c r="F25" i="7"/>
  <c r="C25" i="5"/>
  <c r="M25" i="5"/>
  <c r="F25" i="5"/>
  <c r="W25" i="5"/>
  <c r="B36" i="7"/>
  <c r="B34" i="7"/>
  <c r="Z25" i="7"/>
  <c r="R25" i="7"/>
  <c r="L40" i="5"/>
  <c r="M35" i="5" s="1"/>
  <c r="O40" i="5"/>
  <c r="P36" i="5" s="1"/>
  <c r="W25" i="7"/>
  <c r="M20" i="7"/>
  <c r="AE20" i="7"/>
  <c r="AE25" i="7" s="1"/>
  <c r="C15" i="7"/>
  <c r="AA25" i="7"/>
  <c r="B37" i="7"/>
  <c r="C37" i="7" s="1"/>
  <c r="B25" i="7"/>
  <c r="K14" i="5"/>
  <c r="K25" i="5" s="1"/>
  <c r="N40" i="5"/>
  <c r="E36" i="7"/>
  <c r="C42" i="4"/>
  <c r="C41" i="4"/>
  <c r="H21" i="4"/>
  <c r="C40" i="4"/>
  <c r="C35" i="4"/>
  <c r="M25" i="4"/>
  <c r="M14" i="7"/>
  <c r="M18" i="7"/>
  <c r="C36" i="4"/>
  <c r="L36" i="4"/>
  <c r="H25" i="4"/>
  <c r="L35" i="4"/>
  <c r="P20" i="4"/>
  <c r="P18" i="4"/>
  <c r="P15" i="4"/>
  <c r="K21" i="4"/>
  <c r="K13" i="4"/>
  <c r="D35" i="7"/>
  <c r="I25" i="7"/>
  <c r="N35" i="7" s="1"/>
  <c r="D46" i="4"/>
  <c r="K18" i="4"/>
  <c r="D39" i="7"/>
  <c r="E39" i="7"/>
  <c r="P25" i="4"/>
  <c r="E46" i="4"/>
  <c r="F36" i="4" s="1"/>
  <c r="D42" i="7"/>
  <c r="N40" i="4"/>
  <c r="K20" i="4"/>
  <c r="O35" i="4"/>
  <c r="E40" i="7"/>
  <c r="M15" i="7"/>
  <c r="B35" i="7"/>
  <c r="M19" i="1"/>
  <c r="M21" i="7"/>
  <c r="M25" i="1"/>
  <c r="G25" i="7"/>
  <c r="H18" i="7" s="1"/>
  <c r="B46" i="1"/>
  <c r="C36" i="1" s="1"/>
  <c r="H25" i="1"/>
  <c r="L35" i="1"/>
  <c r="L40" i="1" s="1"/>
  <c r="E41" i="7"/>
  <c r="N25" i="7"/>
  <c r="N36" i="7" s="1"/>
  <c r="D41" i="7"/>
  <c r="P15" i="1"/>
  <c r="P18" i="1"/>
  <c r="K14" i="1"/>
  <c r="P19" i="1"/>
  <c r="J25" i="7"/>
  <c r="O35" i="7" s="1"/>
  <c r="O25" i="7"/>
  <c r="D46" i="1"/>
  <c r="O40" i="1"/>
  <c r="P36" i="1" s="1"/>
  <c r="P13" i="1"/>
  <c r="P14" i="1"/>
  <c r="E46" i="1"/>
  <c r="K25" i="1"/>
  <c r="N40" i="1"/>
  <c r="F42" i="6" l="1"/>
  <c r="F46" i="6" s="1"/>
  <c r="F40" i="6"/>
  <c r="M25" i="6"/>
  <c r="C42" i="6"/>
  <c r="C39" i="6"/>
  <c r="M38" i="6"/>
  <c r="C40" i="6"/>
  <c r="C41" i="6"/>
  <c r="C34" i="6"/>
  <c r="C36" i="6"/>
  <c r="B46" i="7"/>
  <c r="C40" i="7" s="1"/>
  <c r="M36" i="6"/>
  <c r="K25" i="6"/>
  <c r="P38" i="6"/>
  <c r="P25" i="6"/>
  <c r="P35" i="6"/>
  <c r="P36" i="6"/>
  <c r="C39" i="5"/>
  <c r="C34" i="5"/>
  <c r="L35" i="7"/>
  <c r="C40" i="5"/>
  <c r="C42" i="5"/>
  <c r="M34" i="5"/>
  <c r="M36" i="5"/>
  <c r="L34" i="7"/>
  <c r="C20" i="7"/>
  <c r="C25" i="7" s="1"/>
  <c r="F36" i="5"/>
  <c r="F42" i="5"/>
  <c r="P34" i="5"/>
  <c r="F41" i="5"/>
  <c r="N40" i="7"/>
  <c r="P35" i="5"/>
  <c r="P40" i="5" s="1"/>
  <c r="F34" i="5"/>
  <c r="F39" i="5"/>
  <c r="F35" i="5"/>
  <c r="D46" i="7"/>
  <c r="AB20" i="7"/>
  <c r="AB25" i="7" s="1"/>
  <c r="L38" i="7"/>
  <c r="C46" i="4"/>
  <c r="M25" i="7"/>
  <c r="L40" i="4"/>
  <c r="M38" i="4" s="1"/>
  <c r="F41" i="4"/>
  <c r="F35" i="4"/>
  <c r="F42" i="4"/>
  <c r="F34" i="4"/>
  <c r="K21" i="7"/>
  <c r="K18" i="7"/>
  <c r="E46" i="7"/>
  <c r="F42" i="7" s="1"/>
  <c r="K25" i="4"/>
  <c r="F40" i="4"/>
  <c r="F39" i="4"/>
  <c r="O40" i="4"/>
  <c r="P38" i="4" s="1"/>
  <c r="H14" i="7"/>
  <c r="H15" i="7"/>
  <c r="C34" i="1"/>
  <c r="C35" i="1"/>
  <c r="H21" i="7"/>
  <c r="H13" i="7"/>
  <c r="C41" i="1"/>
  <c r="C39" i="1"/>
  <c r="H20" i="7"/>
  <c r="H19" i="7"/>
  <c r="C40" i="1"/>
  <c r="C42" i="1"/>
  <c r="M35" i="1"/>
  <c r="M36" i="1"/>
  <c r="P20" i="7"/>
  <c r="P21" i="7"/>
  <c r="F40" i="1"/>
  <c r="F42" i="1"/>
  <c r="P19" i="7"/>
  <c r="F41" i="1"/>
  <c r="K13" i="7"/>
  <c r="K20" i="7"/>
  <c r="K14" i="7"/>
  <c r="K15" i="7"/>
  <c r="K19" i="7"/>
  <c r="F36" i="1"/>
  <c r="F39" i="1"/>
  <c r="P15" i="7"/>
  <c r="P18" i="7"/>
  <c r="P35" i="1"/>
  <c r="P40" i="1" s="1"/>
  <c r="P14" i="7"/>
  <c r="P13" i="7"/>
  <c r="P25" i="1"/>
  <c r="O36" i="7"/>
  <c r="O40" i="7" s="1"/>
  <c r="F34" i="1"/>
  <c r="F35" i="1"/>
  <c r="M40" i="6" l="1"/>
  <c r="C46" i="6"/>
  <c r="C42" i="7"/>
  <c r="C35" i="7"/>
  <c r="C36" i="7"/>
  <c r="C39" i="7"/>
  <c r="C34" i="7"/>
  <c r="C41" i="7"/>
  <c r="P40" i="6"/>
  <c r="F46" i="5"/>
  <c r="L40" i="7"/>
  <c r="M34" i="7" s="1"/>
  <c r="M40" i="5"/>
  <c r="C46" i="5"/>
  <c r="P38" i="7"/>
  <c r="P34" i="7"/>
  <c r="F41" i="7"/>
  <c r="F34" i="7"/>
  <c r="F40" i="7"/>
  <c r="M38" i="7"/>
  <c r="M35" i="4"/>
  <c r="M40" i="4" s="1"/>
  <c r="M36" i="4"/>
  <c r="F35" i="7"/>
  <c r="F39" i="7"/>
  <c r="P25" i="7"/>
  <c r="F36" i="7"/>
  <c r="F46" i="4"/>
  <c r="P35" i="4"/>
  <c r="P36" i="4"/>
  <c r="C46" i="1"/>
  <c r="H25" i="7"/>
  <c r="M40" i="1"/>
  <c r="K25" i="7"/>
  <c r="F46" i="1"/>
  <c r="P35" i="7"/>
  <c r="P36" i="7"/>
  <c r="M35" i="7" l="1"/>
  <c r="C46" i="7"/>
  <c r="M36" i="7"/>
  <c r="F46" i="7"/>
  <c r="M40" i="7"/>
  <c r="P40" i="4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<sst xmlns="http://schemas.openxmlformats.org/spreadsheetml/2006/main" count="457" uniqueCount="62">
  <si>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</si>
  <si>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</si>
  <si>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</si>
  <si>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</si>
  <si>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</si>
  <si>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</si>
  <si>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</si>
  <si>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</si>
  <si>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</si>
  <si>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</si>
  <si>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</si>
  <si>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</si>
  <si>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</si>
  <si>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</si>
  <si>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</si>
  <si>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</si>
  <si>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</si>
  <si>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</si>
  <si>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</si>
  <si>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</si>
  <si>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</si>
  <si>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</si>
  <si>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</si>
  <si>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</si>
  <si>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</si>
  <si>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</si>
  <si>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</si>
  <si>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</si>
  <si>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</si>
  <si>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</si>
  <si>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</si>
  <si>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</si>
  <si>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</si>
  <si>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</si>
  <si>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</si>
  <si>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</si>
  <si>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</si>
  <si>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</si>
  <si>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</si>
  <si>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</si>
  <si>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</si>
  <si>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</si>
  <si>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</si>
  <si>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</si>
  <si>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</si>
  <si>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</si>
  <si>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</si>
  <si>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</si>
  <si>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</si>
  <si>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</si>
  <si>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</si>
  <si>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</si>
  <si>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</si>
  <si>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</si>
  <si>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</si>
  <si>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</si>
  <si>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</si>
  <si>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</si>
  <si>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</si>
  <si>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</si>
  <si>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</si>
  <si>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D'INFORMÀTICA (IMI)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</si>
</sst>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4" fontId="4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39</c:v>
                </c:pt>
                <c:pt idx="1">
                  <c:v>17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41</c:v>
                </c:pt>
                <c:pt idx="6">
                  <c:v>29</c:v>
                </c:pt>
                <c:pt idx="7">
                  <c:v>77</c:v>
                </c:pt>
                <c:pt idx="8">
                  <c:v>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54314925.639999993</c:v>
                </c:pt>
                <c:pt idx="1">
                  <c:v>1434377.19</c:v>
                </c:pt>
                <c:pt idx="2">
                  <c:v>327315.60000000003</c:v>
                </c:pt>
                <c:pt idx="3">
                  <c:v>0</c:v>
                </c:pt>
                <c:pt idx="4">
                  <c:v>0</c:v>
                </c:pt>
                <c:pt idx="5">
                  <c:v>12746421.559999999</c:v>
                </c:pt>
                <c:pt idx="6">
                  <c:v>3127444.8500000006</c:v>
                </c:pt>
                <c:pt idx="7">
                  <c:v>911495.95000000007</c:v>
                </c:pt>
                <c:pt idx="8">
                  <c:v>46199.78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174</c:v>
                </c:pt>
                <c:pt idx="2">
                  <c:v>95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43865.440000000002</c:v>
                </c:pt>
                <c:pt idx="1">
                  <c:v>43139014.399999991</c:v>
                </c:pt>
                <c:pt idx="2">
                  <c:v>29608293.73</c:v>
                </c:pt>
                <c:pt idx="3">
                  <c:v>0</c:v>
                </c:pt>
                <c:pt idx="4">
                  <c:v>117007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85" zoomScaleNormal="85" workbookViewId="0">
      <selection activeCell="B8" sqref="B8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102">
        <v>44316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4" si="2">IF(G13,G13/$G$25,"")</f>
        <v>0.15625</v>
      </c>
      <c r="I13" s="4">
        <v>2902911.47</v>
      </c>
      <c r="J13" s="5">
        <v>3512522.89</v>
      </c>
      <c r="K13" s="21">
        <f t="shared" ref="K13:K24" si="3">IF(J13,J13/$J$25,"")</f>
        <v>0.77408203146714949</v>
      </c>
      <c r="L13" s="1">
        <v>2</v>
      </c>
      <c r="M13" s="20">
        <f t="shared" ref="M13:M24" si="4">IF(L13,L13/$L$25,"")</f>
        <v>8.3333333333333329E-2</v>
      </c>
      <c r="N13" s="4">
        <v>7253558.4299999997</v>
      </c>
      <c r="O13" s="5">
        <v>8776805.7000000011</v>
      </c>
      <c r="P13" s="21">
        <f t="shared" ref="P13:P24" si="5">IF(O13,O13/$O$25,"")</f>
        <v>0.92476393534596513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0.125</v>
      </c>
      <c r="I14" s="6">
        <v>299976.42</v>
      </c>
      <c r="J14" s="7">
        <v>362971.47000000003</v>
      </c>
      <c r="K14" s="21">
        <f t="shared" si="3"/>
        <v>7.9990850354918985E-2</v>
      </c>
      <c r="L14" s="2">
        <v>1</v>
      </c>
      <c r="M14" s="20">
        <f t="shared" si="4"/>
        <v>4.1666666666666664E-2</v>
      </c>
      <c r="N14" s="6">
        <v>38000</v>
      </c>
      <c r="O14" s="7">
        <v>45980</v>
      </c>
      <c r="P14" s="21">
        <f t="shared" si="5"/>
        <v>4.8446607114940995E-3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6.25E-2</v>
      </c>
      <c r="I15" s="6">
        <v>27778.47</v>
      </c>
      <c r="J15" s="7">
        <v>33611.949999999997</v>
      </c>
      <c r="K15" s="21">
        <f t="shared" si="3"/>
        <v>7.4073272551890054E-3</v>
      </c>
      <c r="L15" s="2">
        <v>1</v>
      </c>
      <c r="M15" s="20">
        <f t="shared" si="4"/>
        <v>4.1666666666666664E-2</v>
      </c>
      <c r="N15" s="6">
        <v>36900</v>
      </c>
      <c r="O15" s="7">
        <v>44649</v>
      </c>
      <c r="P15" s="21">
        <f t="shared" si="5"/>
        <v>4.7044205330034807E-3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13</v>
      </c>
      <c r="M18" s="66">
        <f t="shared" si="4"/>
        <v>0.54166666666666663</v>
      </c>
      <c r="N18" s="69">
        <v>494477.8</v>
      </c>
      <c r="O18" s="70">
        <v>598318.14</v>
      </c>
      <c r="P18" s="67">
        <f t="shared" si="5"/>
        <v>6.3041504694045805E-2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0.1875</v>
      </c>
      <c r="I19" s="6">
        <v>450954.78999999992</v>
      </c>
      <c r="J19" s="7">
        <v>545655.30000000005</v>
      </c>
      <c r="K19" s="21">
        <f t="shared" si="3"/>
        <v>0.12025030906056727</v>
      </c>
      <c r="L19" s="2">
        <v>2</v>
      </c>
      <c r="M19" s="20">
        <f t="shared" si="4"/>
        <v>8.3333333333333329E-2</v>
      </c>
      <c r="N19" s="6">
        <v>3918.35</v>
      </c>
      <c r="O19" s="7">
        <v>4741.2</v>
      </c>
      <c r="P19" s="21">
        <f t="shared" si="5"/>
        <v>4.9955427066846077E-4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0.21875</v>
      </c>
      <c r="I20" s="69">
        <v>62313.05</v>
      </c>
      <c r="J20" s="70">
        <v>75398.789999999994</v>
      </c>
      <c r="K20" s="67">
        <f t="shared" si="3"/>
        <v>1.6616218701243822E-2</v>
      </c>
      <c r="L20" s="68">
        <v>3</v>
      </c>
      <c r="M20" s="66">
        <f t="shared" si="4"/>
        <v>0.125</v>
      </c>
      <c r="N20" s="69">
        <v>16660.169999999998</v>
      </c>
      <c r="O20" s="70">
        <v>20158.810000000001</v>
      </c>
      <c r="P20" s="67">
        <f t="shared" si="5"/>
        <v>2.1240233753256716E-3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</v>
      </c>
      <c r="H21" s="20">
        <f t="shared" si="2"/>
        <v>0.25</v>
      </c>
      <c r="I21" s="98">
        <v>6833.4299999999994</v>
      </c>
      <c r="J21" s="98">
        <v>7501.95</v>
      </c>
      <c r="K21" s="21">
        <f t="shared" si="3"/>
        <v>1.6532631609313105E-3</v>
      </c>
      <c r="L21" s="2">
        <v>2</v>
      </c>
      <c r="M21" s="20">
        <f t="shared" si="4"/>
        <v>8.3333333333333329E-2</v>
      </c>
      <c r="N21" s="6">
        <v>171.79</v>
      </c>
      <c r="O21" s="7">
        <v>207.86</v>
      </c>
      <c r="P21" s="21">
        <f t="shared" si="5"/>
        <v>2.1901069497415478E-5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32</v>
      </c>
      <c r="H25" s="17">
        <f t="shared" si="12"/>
        <v>1</v>
      </c>
      <c r="I25" s="18">
        <f t="shared" si="12"/>
        <v>3750767.6300000004</v>
      </c>
      <c r="J25" s="18">
        <f t="shared" si="12"/>
        <v>4537662.3500000006</v>
      </c>
      <c r="K25" s="19">
        <f t="shared" si="12"/>
        <v>0.99999999999999978</v>
      </c>
      <c r="L25" s="16">
        <f t="shared" si="12"/>
        <v>24</v>
      </c>
      <c r="M25" s="17">
        <f t="shared" si="12"/>
        <v>1</v>
      </c>
      <c r="N25" s="18">
        <f t="shared" si="12"/>
        <v>7843686.5399999991</v>
      </c>
      <c r="O25" s="18">
        <f t="shared" si="12"/>
        <v>9490860.7100000009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4" customHeight="1" x14ac:dyDescent="0.35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25">
      <c r="A28" s="151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7</v>
      </c>
      <c r="C34" s="8">
        <f t="shared" ref="C34:C43" si="14">IF(B34,B34/$B$46,"")</f>
        <v>0.125</v>
      </c>
      <c r="D34" s="10">
        <f t="shared" ref="D34:D45" si="15">D13+I13+N13+S13+AC13+X13</f>
        <v>10156469.9</v>
      </c>
      <c r="E34" s="11">
        <f t="shared" ref="E34:E45" si="16">E13+J13+O13+T13+AD13+Y13</f>
        <v>12289328.590000002</v>
      </c>
      <c r="F34" s="21">
        <f t="shared" ref="F34:F43" si="17">IF(E34,E34/$E$46,"")</f>
        <v>0.87602440666337689</v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5</v>
      </c>
      <c r="C35" s="8">
        <f t="shared" si="14"/>
        <v>8.9285714285714288E-2</v>
      </c>
      <c r="D35" s="13">
        <f t="shared" si="15"/>
        <v>337976.42</v>
      </c>
      <c r="E35" s="14">
        <f t="shared" si="16"/>
        <v>408951.47000000003</v>
      </c>
      <c r="F35" s="21">
        <f t="shared" si="17"/>
        <v>2.9151427292161428E-2</v>
      </c>
      <c r="J35" s="103" t="s">
        <v>1</v>
      </c>
      <c r="K35" s="104"/>
      <c r="L35" s="60">
        <f>G25</f>
        <v>32</v>
      </c>
      <c r="M35" s="8">
        <f t="shared" si="18"/>
        <v>0.5714285714285714</v>
      </c>
      <c r="N35" s="61">
        <f>I25</f>
        <v>3750767.6300000004</v>
      </c>
      <c r="O35" s="61">
        <f>J25</f>
        <v>4537662.3500000006</v>
      </c>
      <c r="P35" s="59">
        <f t="shared" si="19"/>
        <v>0.32345973489813684</v>
      </c>
    </row>
    <row r="36" spans="1:33" ht="30" customHeight="1" x14ac:dyDescent="0.25">
      <c r="A36" s="43" t="s">
        <v>19</v>
      </c>
      <c r="B36" s="12">
        <f t="shared" si="13"/>
        <v>3</v>
      </c>
      <c r="C36" s="8">
        <f t="shared" si="14"/>
        <v>5.3571428571428568E-2</v>
      </c>
      <c r="D36" s="13">
        <f t="shared" si="15"/>
        <v>64678.47</v>
      </c>
      <c r="E36" s="14">
        <f t="shared" si="16"/>
        <v>78260.95</v>
      </c>
      <c r="F36" s="21">
        <f t="shared" si="17"/>
        <v>5.5787020248160022E-3</v>
      </c>
      <c r="G36" s="25"/>
      <c r="J36" s="103" t="s">
        <v>2</v>
      </c>
      <c r="K36" s="104"/>
      <c r="L36" s="60">
        <f>L25</f>
        <v>24</v>
      </c>
      <c r="M36" s="8">
        <f t="shared" si="18"/>
        <v>0.42857142857142855</v>
      </c>
      <c r="N36" s="61">
        <f>N25</f>
        <v>7843686.5399999991</v>
      </c>
      <c r="O36" s="61">
        <f>O25</f>
        <v>9490860.7100000009</v>
      </c>
      <c r="P36" s="59">
        <f t="shared" si="19"/>
        <v>0.67654026510186305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13</v>
      </c>
      <c r="C39" s="8">
        <f t="shared" si="14"/>
        <v>0.23214285714285715</v>
      </c>
      <c r="D39" s="13">
        <f t="shared" si="15"/>
        <v>494477.8</v>
      </c>
      <c r="E39" s="22">
        <f t="shared" si="16"/>
        <v>598318.14</v>
      </c>
      <c r="F39" s="21">
        <f t="shared" si="17"/>
        <v>4.2650116298130099E-2</v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8</v>
      </c>
      <c r="C40" s="8">
        <f t="shared" si="14"/>
        <v>0.14285714285714285</v>
      </c>
      <c r="D40" s="13">
        <f t="shared" si="15"/>
        <v>454873.1399999999</v>
      </c>
      <c r="E40" s="23">
        <f t="shared" si="16"/>
        <v>550396.5</v>
      </c>
      <c r="F40" s="21">
        <f t="shared" si="17"/>
        <v>3.9234101668860918E-2</v>
      </c>
      <c r="G40" s="25"/>
      <c r="J40" s="105" t="s">
        <v>0</v>
      </c>
      <c r="K40" s="106"/>
      <c r="L40" s="83">
        <f>SUM(L34:L39)</f>
        <v>56</v>
      </c>
      <c r="M40" s="17">
        <f>SUM(M34:M39)</f>
        <v>1</v>
      </c>
      <c r="N40" s="84">
        <f>SUM(N34:N39)</f>
        <v>11594454.17</v>
      </c>
      <c r="O40" s="85">
        <f>SUM(O34:O39)</f>
        <v>14028523.060000002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10</v>
      </c>
      <c r="C41" s="8">
        <f t="shared" si="14"/>
        <v>0.17857142857142858</v>
      </c>
      <c r="D41" s="13">
        <f t="shared" si="15"/>
        <v>78973.22</v>
      </c>
      <c r="E41" s="23">
        <f t="shared" si="16"/>
        <v>95557.599999999991</v>
      </c>
      <c r="F41" s="21">
        <f t="shared" si="17"/>
        <v>6.8116650335391738E-3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10</v>
      </c>
      <c r="C42" s="8">
        <f t="shared" si="14"/>
        <v>0.17857142857142858</v>
      </c>
      <c r="D42" s="13">
        <f t="shared" si="15"/>
        <v>7005.2199999999993</v>
      </c>
      <c r="E42" s="14">
        <f t="shared" si="16"/>
        <v>7709.8099999999995</v>
      </c>
      <c r="F42" s="21">
        <f t="shared" si="17"/>
        <v>5.4958101911549331E-4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56</v>
      </c>
      <c r="C46" s="17">
        <f>SUM(C34:C45)</f>
        <v>1</v>
      </c>
      <c r="D46" s="18">
        <f>SUM(D34:D45)</f>
        <v>11594454.170000004</v>
      </c>
      <c r="E46" s="18">
        <f>SUM(E34:E45)</f>
        <v>14028523.060000002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83" zoomScaleNormal="83" workbookViewId="0">
      <selection activeCell="E5" sqref="E5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44411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D'INFORMÀTICA (IMI)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11</v>
      </c>
      <c r="H13" s="20">
        <f t="shared" ref="H13:H21" si="2">IF(G13,G13/$G$25,"")</f>
        <v>0.3235294117647059</v>
      </c>
      <c r="I13" s="4">
        <v>12551976.26</v>
      </c>
      <c r="J13" s="5">
        <v>15187891.280000001</v>
      </c>
      <c r="K13" s="21">
        <f t="shared" ref="K13:K21" si="3">IF(J13,J13/$J$25,"")</f>
        <v>0.97027964762272756</v>
      </c>
      <c r="L13" s="1">
        <v>1</v>
      </c>
      <c r="M13" s="20">
        <f t="shared" ref="M13:M21" si="4">IF(L13,L13/$L$25,"")</f>
        <v>7.6923076923076927E-2</v>
      </c>
      <c r="N13" s="4">
        <v>142942</v>
      </c>
      <c r="O13" s="5">
        <v>172959.82</v>
      </c>
      <c r="P13" s="21">
        <f t="shared" ref="P13:P21" si="5">IF(O13,O13/$O$25,"")</f>
        <v>0.22714905808295191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5.8823529411764705E-2</v>
      </c>
      <c r="I14" s="6">
        <v>132136.82</v>
      </c>
      <c r="J14" s="7">
        <v>159885.54999999999</v>
      </c>
      <c r="K14" s="21">
        <f t="shared" si="3"/>
        <v>1.02143011333148E-2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7.6923076923076927E-2</v>
      </c>
      <c r="N15" s="6">
        <v>38505</v>
      </c>
      <c r="O15" s="7">
        <v>46591.05</v>
      </c>
      <c r="P15" s="21">
        <f t="shared" si="5"/>
        <v>6.1188275534720823E-2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2.9411764705882353E-2</v>
      </c>
      <c r="I18" s="69">
        <v>130862</v>
      </c>
      <c r="J18" s="70">
        <v>158343.01999999999</v>
      </c>
      <c r="K18" s="67">
        <f t="shared" si="3"/>
        <v>1.0115756481048399E-2</v>
      </c>
      <c r="L18" s="71">
        <v>3</v>
      </c>
      <c r="M18" s="66">
        <f t="shared" si="4"/>
        <v>0.23076923076923078</v>
      </c>
      <c r="N18" s="69">
        <v>409978.47</v>
      </c>
      <c r="O18" s="70">
        <v>496073.94999999995</v>
      </c>
      <c r="P18" s="67">
        <f t="shared" si="5"/>
        <v>0.65149657580581066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8.8235294117647065E-2</v>
      </c>
      <c r="I19" s="6">
        <v>30895.9</v>
      </c>
      <c r="J19" s="7">
        <v>37384.03</v>
      </c>
      <c r="K19" s="21">
        <f t="shared" si="3"/>
        <v>2.3882817427645867E-3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0.26470588235294118</v>
      </c>
      <c r="I20" s="69">
        <v>86484.41</v>
      </c>
      <c r="J20" s="70">
        <v>104016.14000000001</v>
      </c>
      <c r="K20" s="21">
        <f t="shared" si="3"/>
        <v>6.6450794126488048E-3</v>
      </c>
      <c r="L20" s="68">
        <v>6</v>
      </c>
      <c r="M20" s="66">
        <f t="shared" si="4"/>
        <v>0.46153846153846156</v>
      </c>
      <c r="N20" s="69">
        <v>37701.25</v>
      </c>
      <c r="O20" s="70">
        <v>45618.5</v>
      </c>
      <c r="P20" s="67">
        <f t="shared" si="5"/>
        <v>5.9911020410157355E-2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2</v>
      </c>
      <c r="W20" s="66">
        <f t="shared" si="8"/>
        <v>1</v>
      </c>
      <c r="X20" s="69">
        <v>85800</v>
      </c>
      <c r="Y20" s="70">
        <v>103818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</v>
      </c>
      <c r="H21" s="20">
        <f t="shared" si="2"/>
        <v>0.23529411764705882</v>
      </c>
      <c r="I21" s="6">
        <v>4617.4500000000007</v>
      </c>
      <c r="J21" s="7">
        <v>5587.1200000000008</v>
      </c>
      <c r="K21" s="21">
        <f t="shared" si="3"/>
        <v>3.5693360749589813E-4</v>
      </c>
      <c r="L21" s="2">
        <v>2</v>
      </c>
      <c r="M21" s="20">
        <f t="shared" si="4"/>
        <v>0.15384615384615385</v>
      </c>
      <c r="N21" s="6">
        <v>160.51</v>
      </c>
      <c r="O21" s="7">
        <v>194.22</v>
      </c>
      <c r="P21" s="21">
        <f t="shared" si="5"/>
        <v>2.5507016635927882E-4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34</v>
      </c>
      <c r="H25" s="17">
        <f t="shared" si="32"/>
        <v>1</v>
      </c>
      <c r="I25" s="18">
        <f t="shared" si="32"/>
        <v>12936972.84</v>
      </c>
      <c r="J25" s="18">
        <f t="shared" si="32"/>
        <v>15653107.140000001</v>
      </c>
      <c r="K25" s="19">
        <f t="shared" si="32"/>
        <v>1.0000000000000002</v>
      </c>
      <c r="L25" s="16">
        <f t="shared" si="32"/>
        <v>13</v>
      </c>
      <c r="M25" s="17">
        <f t="shared" si="32"/>
        <v>1</v>
      </c>
      <c r="N25" s="18">
        <f t="shared" si="32"/>
        <v>629287.23</v>
      </c>
      <c r="O25" s="18">
        <f t="shared" si="32"/>
        <v>761437.53999999992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2</v>
      </c>
      <c r="W25" s="17">
        <f t="shared" si="32"/>
        <v>1</v>
      </c>
      <c r="X25" s="18">
        <f t="shared" si="32"/>
        <v>85800</v>
      </c>
      <c r="Y25" s="18">
        <f t="shared" si="32"/>
        <v>103818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4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12</v>
      </c>
      <c r="C34" s="8">
        <f t="shared" ref="C34:C45" si="34">IF(B34,B34/$B$46,"")</f>
        <v>0.24489795918367346</v>
      </c>
      <c r="D34" s="10">
        <f t="shared" ref="D34:D45" si="35">D13+I13+N13+S13+AC13+X13</f>
        <v>12694918.26</v>
      </c>
      <c r="E34" s="11">
        <f t="shared" ref="E34:E45" si="36">E13+J13+O13+T13+AD13+Y13</f>
        <v>15360851.100000001</v>
      </c>
      <c r="F34" s="21">
        <f t="shared" ref="F34:F42" si="37">IF(E34,E34/$E$46,"")</f>
        <v>0.92992576792120651</v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2</v>
      </c>
      <c r="C35" s="8">
        <f t="shared" si="34"/>
        <v>4.0816326530612242E-2</v>
      </c>
      <c r="D35" s="13">
        <f t="shared" si="35"/>
        <v>132136.82</v>
      </c>
      <c r="E35" s="14">
        <f t="shared" si="36"/>
        <v>159885.54999999999</v>
      </c>
      <c r="F35" s="21">
        <f t="shared" si="37"/>
        <v>9.6792613830658392E-3</v>
      </c>
      <c r="J35" s="103" t="s">
        <v>1</v>
      </c>
      <c r="K35" s="104"/>
      <c r="L35" s="60">
        <f>G25</f>
        <v>34</v>
      </c>
      <c r="M35" s="8">
        <f t="shared" si="38"/>
        <v>0.69387755102040816</v>
      </c>
      <c r="N35" s="61">
        <f>I25</f>
        <v>12936972.84</v>
      </c>
      <c r="O35" s="61">
        <f>J25</f>
        <v>15653107.140000001</v>
      </c>
      <c r="P35" s="59">
        <f t="shared" si="39"/>
        <v>0.94761856506228503</v>
      </c>
    </row>
    <row r="36" spans="1:33" ht="30" customHeight="1" x14ac:dyDescent="0.25">
      <c r="A36" s="43" t="s">
        <v>19</v>
      </c>
      <c r="B36" s="12">
        <f t="shared" si="33"/>
        <v>1</v>
      </c>
      <c r="C36" s="8">
        <f t="shared" si="34"/>
        <v>2.0408163265306121E-2</v>
      </c>
      <c r="D36" s="13">
        <f t="shared" si="35"/>
        <v>38505</v>
      </c>
      <c r="E36" s="14">
        <f t="shared" si="36"/>
        <v>46591.05</v>
      </c>
      <c r="F36" s="21">
        <f t="shared" si="37"/>
        <v>2.8205610266937181E-3</v>
      </c>
      <c r="G36" s="25"/>
      <c r="J36" s="103" t="s">
        <v>2</v>
      </c>
      <c r="K36" s="104"/>
      <c r="L36" s="60">
        <f>L25</f>
        <v>13</v>
      </c>
      <c r="M36" s="8">
        <f t="shared" si="38"/>
        <v>0.26530612244897961</v>
      </c>
      <c r="N36" s="61">
        <f>N25</f>
        <v>629287.23</v>
      </c>
      <c r="O36" s="61">
        <f>O25</f>
        <v>761437.53999999992</v>
      </c>
      <c r="P36" s="59">
        <f t="shared" si="39"/>
        <v>4.6096429455561506E-2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2</v>
      </c>
      <c r="M38" s="8">
        <f t="shared" si="38"/>
        <v>4.0816326530612242E-2</v>
      </c>
      <c r="N38" s="61">
        <f>X25</f>
        <v>85800</v>
      </c>
      <c r="O38" s="61">
        <f>Y25</f>
        <v>103818</v>
      </c>
      <c r="P38" s="59">
        <f t="shared" si="39"/>
        <v>6.2850054821535131E-3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4</v>
      </c>
      <c r="C39" s="8">
        <f t="shared" si="34"/>
        <v>8.1632653061224483E-2</v>
      </c>
      <c r="D39" s="13">
        <f t="shared" si="35"/>
        <v>540840.47</v>
      </c>
      <c r="E39" s="22">
        <f t="shared" si="36"/>
        <v>654416.97</v>
      </c>
      <c r="F39" s="21">
        <f t="shared" si="37"/>
        <v>3.9617544588263019E-2</v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3</v>
      </c>
      <c r="C40" s="8">
        <f t="shared" si="34"/>
        <v>6.1224489795918366E-2</v>
      </c>
      <c r="D40" s="13">
        <f t="shared" si="35"/>
        <v>30895.9</v>
      </c>
      <c r="E40" s="23">
        <f t="shared" si="36"/>
        <v>37384.03</v>
      </c>
      <c r="F40" s="21">
        <f t="shared" si="37"/>
        <v>2.2631801180430307E-3</v>
      </c>
      <c r="G40" s="25"/>
      <c r="J40" s="105" t="s">
        <v>0</v>
      </c>
      <c r="K40" s="106"/>
      <c r="L40" s="83">
        <f>SUM(L34:L39)</f>
        <v>49</v>
      </c>
      <c r="M40" s="17">
        <f>SUM(M34:M39)</f>
        <v>1</v>
      </c>
      <c r="N40" s="84">
        <f>SUM(N34:N39)</f>
        <v>13652060.07</v>
      </c>
      <c r="O40" s="85">
        <f>SUM(O34:O39)</f>
        <v>16518362.68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17</v>
      </c>
      <c r="C41" s="8">
        <f t="shared" si="34"/>
        <v>0.34693877551020408</v>
      </c>
      <c r="D41" s="13">
        <f t="shared" si="35"/>
        <v>209985.66</v>
      </c>
      <c r="E41" s="23">
        <f t="shared" si="36"/>
        <v>253452.64</v>
      </c>
      <c r="F41" s="21">
        <f t="shared" si="37"/>
        <v>1.5343690225840227E-2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10</v>
      </c>
      <c r="C42" s="8">
        <f t="shared" si="34"/>
        <v>0.20408163265306123</v>
      </c>
      <c r="D42" s="13">
        <f t="shared" si="35"/>
        <v>4777.9600000000009</v>
      </c>
      <c r="E42" s="14">
        <f t="shared" si="36"/>
        <v>5781.3400000000011</v>
      </c>
      <c r="F42" s="21">
        <f t="shared" si="37"/>
        <v>3.499947368875666E-4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13652060.070000002</v>
      </c>
      <c r="E46" s="18">
        <f>SUM(E34:E45)</f>
        <v>16518362.680000003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8" zoomScale="80" zoomScaleNormal="80" workbookViewId="0">
      <selection activeCell="G16" sqref="G16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44473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D'INFORMÀTICA (IMI)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11</v>
      </c>
      <c r="H13" s="20">
        <f t="shared" ref="H13:H23" si="2">IF(G13,G13/$G$25,"")</f>
        <v>0.19298245614035087</v>
      </c>
      <c r="I13" s="6">
        <v>8391950.879999999</v>
      </c>
      <c r="J13" s="7">
        <v>10154260.589999998</v>
      </c>
      <c r="K13" s="21">
        <f>IF(J13,J13/$J$25,"")</f>
        <v>0.78977589658930758</v>
      </c>
      <c r="L13" s="1">
        <v>1</v>
      </c>
      <c r="M13" s="20">
        <f t="shared" ref="M13:M23" si="3">IF(L13,L13/$L$25,"")</f>
        <v>7.6923076923076927E-2</v>
      </c>
      <c r="N13" s="4">
        <v>3978768.95</v>
      </c>
      <c r="O13" s="5">
        <v>4814310.43</v>
      </c>
      <c r="P13" s="21">
        <f t="shared" ref="P13:P23" si="4">IF(O13,O13/$O$25,"")</f>
        <v>0.73244040537332511</v>
      </c>
      <c r="Q13" s="1"/>
      <c r="R13" s="20" t="str">
        <f t="shared" ref="R13:R23" si="5">IF(Q13,Q13/$Q$25,"")</f>
        <v/>
      </c>
      <c r="S13" s="4"/>
      <c r="T13" s="5"/>
      <c r="U13" s="21" t="str">
        <f t="shared" ref="U13:U24" si="6">IF(T13,T13/$T$25,"")</f>
        <v/>
      </c>
      <c r="V13" s="1"/>
      <c r="W13" s="20" t="str">
        <f t="shared" ref="W13:W23" si="7">IF(V13,V13/$V$25,"")</f>
        <v/>
      </c>
      <c r="X13" s="4"/>
      <c r="Y13" s="5"/>
      <c r="Z13" s="21" t="str">
        <f t="shared" ref="Z13:Z23" si="8">IF(Y13,Y13/$Y$25,"")</f>
        <v/>
      </c>
      <c r="AA13" s="1"/>
      <c r="AB13" s="20" t="str">
        <f t="shared" ref="AB13:AB23" si="9">IF(AA13,AA13/$AA$25,"")</f>
        <v/>
      </c>
      <c r="AC13" s="4"/>
      <c r="AD13" s="5"/>
      <c r="AE13" s="21" t="str">
        <f t="shared" ref="AE13:AE23" si="10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8</v>
      </c>
      <c r="H14" s="20">
        <f t="shared" si="2"/>
        <v>0.14035087719298245</v>
      </c>
      <c r="I14" s="4">
        <v>501157.4</v>
      </c>
      <c r="J14" s="5">
        <v>606400.46000000008</v>
      </c>
      <c r="K14" s="21">
        <f t="shared" ref="K14:K23" si="11">IF(J14,J14/$J$25,"")</f>
        <v>4.7164484577076303E-2</v>
      </c>
      <c r="L14" s="2"/>
      <c r="M14" s="20" t="str">
        <f t="shared" si="3"/>
        <v/>
      </c>
      <c r="N14" s="6"/>
      <c r="O14" s="7"/>
      <c r="P14" s="21" t="str">
        <f t="shared" si="4"/>
        <v/>
      </c>
      <c r="Q14" s="2"/>
      <c r="R14" s="20" t="str">
        <f t="shared" si="5"/>
        <v/>
      </c>
      <c r="S14" s="6"/>
      <c r="T14" s="7"/>
      <c r="U14" s="21" t="str">
        <f t="shared" si="6"/>
        <v/>
      </c>
      <c r="V14" s="2"/>
      <c r="W14" s="20" t="str">
        <f t="shared" si="7"/>
        <v/>
      </c>
      <c r="X14" s="6"/>
      <c r="Y14" s="7"/>
      <c r="Z14" s="21" t="str">
        <f t="shared" si="8"/>
        <v/>
      </c>
      <c r="AA14" s="2"/>
      <c r="AB14" s="20" t="str">
        <f t="shared" si="9"/>
        <v/>
      </c>
      <c r="AC14" s="6"/>
      <c r="AD14" s="7"/>
      <c r="AE14" s="21" t="str">
        <f t="shared" si="10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1.7543859649122806E-2</v>
      </c>
      <c r="I15" s="6">
        <v>20619.68</v>
      </c>
      <c r="J15" s="7">
        <v>24949.81</v>
      </c>
      <c r="K15" s="21">
        <f>IF(J15,J15/$J$25,"")</f>
        <v>1.9405409569543928E-3</v>
      </c>
      <c r="L15" s="2"/>
      <c r="M15" s="20" t="str">
        <f t="shared" si="3"/>
        <v/>
      </c>
      <c r="N15" s="6"/>
      <c r="O15" s="7"/>
      <c r="P15" s="21" t="str">
        <f t="shared" si="4"/>
        <v/>
      </c>
      <c r="Q15" s="2"/>
      <c r="R15" s="20" t="str">
        <f t="shared" si="5"/>
        <v/>
      </c>
      <c r="S15" s="6"/>
      <c r="T15" s="7"/>
      <c r="U15" s="21" t="str">
        <f t="shared" si="6"/>
        <v/>
      </c>
      <c r="V15" s="2"/>
      <c r="W15" s="20" t="str">
        <f t="shared" si="7"/>
        <v/>
      </c>
      <c r="X15" s="6"/>
      <c r="Y15" s="7"/>
      <c r="Z15" s="21" t="str">
        <f t="shared" si="8"/>
        <v/>
      </c>
      <c r="AA15" s="2"/>
      <c r="AB15" s="20" t="str">
        <f t="shared" si="9"/>
        <v/>
      </c>
      <c r="AC15" s="6"/>
      <c r="AD15" s="7"/>
      <c r="AE15" s="21" t="str">
        <f t="shared" si="10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11"/>
        <v/>
      </c>
      <c r="L16" s="2"/>
      <c r="M16" s="20" t="str">
        <f t="shared" si="3"/>
        <v/>
      </c>
      <c r="N16" s="6"/>
      <c r="O16" s="7"/>
      <c r="P16" s="21" t="str">
        <f t="shared" si="4"/>
        <v/>
      </c>
      <c r="Q16" s="2"/>
      <c r="R16" s="20" t="str">
        <f t="shared" si="5"/>
        <v/>
      </c>
      <c r="S16" s="6"/>
      <c r="T16" s="7"/>
      <c r="U16" s="21" t="str">
        <f t="shared" si="6"/>
        <v/>
      </c>
      <c r="V16" s="2"/>
      <c r="W16" s="20" t="str">
        <f t="shared" si="7"/>
        <v/>
      </c>
      <c r="X16" s="6"/>
      <c r="Y16" s="7"/>
      <c r="Z16" s="21" t="str">
        <f t="shared" si="8"/>
        <v/>
      </c>
      <c r="AA16" s="2"/>
      <c r="AB16" s="20" t="str">
        <f t="shared" si="9"/>
        <v/>
      </c>
      <c r="AC16" s="6"/>
      <c r="AD16" s="7"/>
      <c r="AE16" s="21" t="str">
        <f t="shared" si="10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11"/>
        <v/>
      </c>
      <c r="L17" s="3"/>
      <c r="M17" s="20" t="str">
        <f t="shared" si="3"/>
        <v/>
      </c>
      <c r="N17" s="6"/>
      <c r="O17" s="7"/>
      <c r="P17" s="21" t="str">
        <f t="shared" si="4"/>
        <v/>
      </c>
      <c r="Q17" s="3"/>
      <c r="R17" s="20" t="str">
        <f t="shared" si="5"/>
        <v/>
      </c>
      <c r="S17" s="6"/>
      <c r="T17" s="7"/>
      <c r="U17" s="21" t="str">
        <f t="shared" si="6"/>
        <v/>
      </c>
      <c r="V17" s="3"/>
      <c r="W17" s="20" t="str">
        <f t="shared" si="7"/>
        <v/>
      </c>
      <c r="X17" s="6"/>
      <c r="Y17" s="7"/>
      <c r="Z17" s="21" t="str">
        <f t="shared" si="8"/>
        <v/>
      </c>
      <c r="AA17" s="3"/>
      <c r="AB17" s="20" t="str">
        <f t="shared" si="9"/>
        <v/>
      </c>
      <c r="AC17" s="6"/>
      <c r="AD17" s="7"/>
      <c r="AE17" s="21" t="str">
        <f t="shared" si="10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1.7543859649122806E-2</v>
      </c>
      <c r="I18" s="69">
        <v>66105.600000000006</v>
      </c>
      <c r="J18" s="70">
        <v>79987.78</v>
      </c>
      <c r="K18" s="67">
        <f t="shared" si="11"/>
        <v>6.2212723522085912E-3</v>
      </c>
      <c r="L18" s="71">
        <v>4</v>
      </c>
      <c r="M18" s="66">
        <f t="shared" si="3"/>
        <v>0.30769230769230771</v>
      </c>
      <c r="N18" s="69">
        <v>1414333.76</v>
      </c>
      <c r="O18" s="70">
        <v>1711343.85</v>
      </c>
      <c r="P18" s="67">
        <f t="shared" si="4"/>
        <v>0.26036073108545826</v>
      </c>
      <c r="Q18" s="71"/>
      <c r="R18" s="66" t="str">
        <f t="shared" si="5"/>
        <v/>
      </c>
      <c r="S18" s="69"/>
      <c r="T18" s="70"/>
      <c r="U18" s="67" t="str">
        <f t="shared" si="6"/>
        <v/>
      </c>
      <c r="V18" s="71"/>
      <c r="W18" s="66" t="str">
        <f t="shared" si="7"/>
        <v/>
      </c>
      <c r="X18" s="69"/>
      <c r="Y18" s="70"/>
      <c r="Z18" s="67" t="str">
        <f t="shared" si="8"/>
        <v/>
      </c>
      <c r="AA18" s="71"/>
      <c r="AB18" s="20" t="str">
        <f t="shared" si="9"/>
        <v/>
      </c>
      <c r="AC18" s="69"/>
      <c r="AD18" s="70"/>
      <c r="AE18" s="67" t="str">
        <f t="shared" si="10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9</v>
      </c>
      <c r="H19" s="20">
        <f t="shared" si="2"/>
        <v>0.15789473684210525</v>
      </c>
      <c r="I19" s="6">
        <v>1494527.1</v>
      </c>
      <c r="J19" s="7">
        <v>1808190.73</v>
      </c>
      <c r="K19" s="21">
        <f t="shared" si="11"/>
        <v>0.14063706976326723</v>
      </c>
      <c r="L19" s="2"/>
      <c r="M19" s="20" t="str">
        <f t="shared" si="3"/>
        <v/>
      </c>
      <c r="N19" s="6"/>
      <c r="O19" s="7"/>
      <c r="P19" s="21" t="str">
        <f t="shared" si="4"/>
        <v/>
      </c>
      <c r="Q19" s="2"/>
      <c r="R19" s="20" t="str">
        <f t="shared" si="5"/>
        <v/>
      </c>
      <c r="S19" s="6"/>
      <c r="T19" s="7"/>
      <c r="U19" s="21" t="str">
        <f t="shared" si="6"/>
        <v/>
      </c>
      <c r="V19" s="2"/>
      <c r="W19" s="20" t="str">
        <f t="shared" si="7"/>
        <v/>
      </c>
      <c r="X19" s="6"/>
      <c r="Y19" s="7"/>
      <c r="Z19" s="21" t="str">
        <f t="shared" si="8"/>
        <v/>
      </c>
      <c r="AA19" s="2"/>
      <c r="AB19" s="20" t="str">
        <f t="shared" si="9"/>
        <v/>
      </c>
      <c r="AC19" s="6"/>
      <c r="AD19" s="7"/>
      <c r="AE19" s="21" t="str">
        <f t="shared" si="10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v>36252.43</v>
      </c>
      <c r="E20" s="70">
        <v>43865.440000000002</v>
      </c>
      <c r="F20" s="21">
        <f t="shared" si="1"/>
        <v>1</v>
      </c>
      <c r="G20" s="68">
        <v>16</v>
      </c>
      <c r="H20" s="66">
        <f t="shared" si="2"/>
        <v>0.2807017543859649</v>
      </c>
      <c r="I20" s="69">
        <v>140277.81000000003</v>
      </c>
      <c r="J20" s="70">
        <v>169736.16</v>
      </c>
      <c r="K20" s="67">
        <f t="shared" si="11"/>
        <v>1.3201702552290535E-2</v>
      </c>
      <c r="L20" s="68">
        <v>5</v>
      </c>
      <c r="M20" s="66">
        <f t="shared" si="3"/>
        <v>0.38461538461538464</v>
      </c>
      <c r="N20" s="69">
        <v>38704.93</v>
      </c>
      <c r="O20" s="70">
        <v>46832.97</v>
      </c>
      <c r="P20" s="67">
        <f t="shared" si="4"/>
        <v>7.1250826115998459E-3</v>
      </c>
      <c r="Q20" s="68"/>
      <c r="R20" s="66" t="str">
        <f t="shared" si="5"/>
        <v/>
      </c>
      <c r="S20" s="69"/>
      <c r="T20" s="70"/>
      <c r="U20" s="67" t="str">
        <f t="shared" si="6"/>
        <v/>
      </c>
      <c r="V20" s="68"/>
      <c r="W20" s="66" t="str">
        <f t="shared" si="7"/>
        <v/>
      </c>
      <c r="X20" s="69"/>
      <c r="Y20" s="70"/>
      <c r="Z20" s="67" t="str">
        <f t="shared" si="8"/>
        <v/>
      </c>
      <c r="AA20" s="68"/>
      <c r="AB20" s="20" t="str">
        <f t="shared" si="9"/>
        <v/>
      </c>
      <c r="AC20" s="69"/>
      <c r="AD20" s="70"/>
      <c r="AE20" s="67" t="str">
        <f t="shared" si="10"/>
        <v/>
      </c>
    </row>
    <row r="21" spans="1:31" s="42" customFormat="1" ht="40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11</v>
      </c>
      <c r="H21" s="20">
        <f t="shared" si="2"/>
        <v>0.19298245614035087</v>
      </c>
      <c r="I21" s="6">
        <v>11253.009999999998</v>
      </c>
      <c r="J21" s="7">
        <v>13616.14</v>
      </c>
      <c r="K21" s="21">
        <f t="shared" si="11"/>
        <v>1.0590332088951774E-3</v>
      </c>
      <c r="L21" s="2">
        <v>3</v>
      </c>
      <c r="M21" s="20">
        <f t="shared" si="3"/>
        <v>0.23076923076923078</v>
      </c>
      <c r="N21" s="6">
        <v>400.79999999999995</v>
      </c>
      <c r="O21" s="7">
        <v>484.96000000000004</v>
      </c>
      <c r="P21" s="21">
        <f t="shared" si="4"/>
        <v>7.3780929616922898E-5</v>
      </c>
      <c r="Q21" s="2"/>
      <c r="R21" s="20" t="str">
        <f t="shared" si="5"/>
        <v/>
      </c>
      <c r="S21" s="6"/>
      <c r="T21" s="7"/>
      <c r="U21" s="21" t="str">
        <f t="shared" si="6"/>
        <v/>
      </c>
      <c r="V21" s="2"/>
      <c r="W21" s="20" t="str">
        <f t="shared" si="7"/>
        <v/>
      </c>
      <c r="X21" s="6"/>
      <c r="Y21" s="7"/>
      <c r="Z21" s="21" t="str">
        <f t="shared" si="8"/>
        <v/>
      </c>
      <c r="AA21" s="2"/>
      <c r="AB21" s="20" t="str">
        <f t="shared" si="9"/>
        <v/>
      </c>
      <c r="AC21" s="6"/>
      <c r="AD21" s="7"/>
      <c r="AE21" s="21" t="str">
        <f t="shared" si="10"/>
        <v/>
      </c>
    </row>
    <row r="22" spans="1:31" s="42" customFormat="1" ht="40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11"/>
        <v/>
      </c>
      <c r="L22" s="2"/>
      <c r="M22" s="20" t="str">
        <f t="shared" si="3"/>
        <v/>
      </c>
      <c r="N22" s="6"/>
      <c r="O22" s="7"/>
      <c r="P22" s="21" t="str">
        <f t="shared" si="4"/>
        <v/>
      </c>
      <c r="Q22" s="2"/>
      <c r="R22" s="20" t="str">
        <f t="shared" si="5"/>
        <v/>
      </c>
      <c r="S22" s="6"/>
      <c r="T22" s="7"/>
      <c r="U22" s="21" t="str">
        <f t="shared" si="6"/>
        <v/>
      </c>
      <c r="V22" s="2"/>
      <c r="W22" s="20" t="str">
        <f t="shared" si="7"/>
        <v/>
      </c>
      <c r="X22" s="6"/>
      <c r="Y22" s="7"/>
      <c r="Z22" s="21" t="str">
        <f t="shared" si="8"/>
        <v/>
      </c>
      <c r="AA22" s="2"/>
      <c r="AB22" s="20" t="str">
        <f t="shared" si="9"/>
        <v/>
      </c>
      <c r="AC22" s="6"/>
      <c r="AD22" s="7"/>
      <c r="AE22" s="21" t="str">
        <f t="shared" si="10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11"/>
        <v/>
      </c>
      <c r="L23" s="2"/>
      <c r="M23" s="20" t="str">
        <f t="shared" si="3"/>
        <v/>
      </c>
      <c r="N23" s="6"/>
      <c r="O23" s="7"/>
      <c r="P23" s="21" t="str">
        <f t="shared" si="4"/>
        <v/>
      </c>
      <c r="Q23" s="2"/>
      <c r="R23" s="20" t="str">
        <f t="shared" si="5"/>
        <v/>
      </c>
      <c r="S23" s="6"/>
      <c r="T23" s="7"/>
      <c r="U23" s="21" t="str">
        <f t="shared" si="6"/>
        <v/>
      </c>
      <c r="V23" s="2"/>
      <c r="W23" s="20" t="str">
        <f t="shared" si="7"/>
        <v/>
      </c>
      <c r="X23" s="6"/>
      <c r="Y23" s="7"/>
      <c r="Z23" s="21" t="str">
        <f t="shared" si="8"/>
        <v/>
      </c>
      <c r="AA23" s="2"/>
      <c r="AB23" s="20" t="str">
        <f t="shared" si="9"/>
        <v/>
      </c>
      <c r="AC23" s="6"/>
      <c r="AD23" s="7"/>
      <c r="AE23" s="21" t="str">
        <f t="shared" si="10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6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36252.43</v>
      </c>
      <c r="E25" s="18">
        <f t="shared" si="22"/>
        <v>43865.440000000002</v>
      </c>
      <c r="F25" s="19">
        <f t="shared" si="22"/>
        <v>1</v>
      </c>
      <c r="G25" s="16">
        <f t="shared" si="22"/>
        <v>57</v>
      </c>
      <c r="H25" s="17">
        <f t="shared" si="22"/>
        <v>1</v>
      </c>
      <c r="I25" s="18">
        <f>SUM(I13:I24)</f>
        <v>10625891.479999999</v>
      </c>
      <c r="J25" s="18">
        <f>SUM(J13:J24)</f>
        <v>12857141.67</v>
      </c>
      <c r="K25" s="19">
        <f t="shared" si="22"/>
        <v>0.99999999999999989</v>
      </c>
      <c r="L25" s="16">
        <f t="shared" si="22"/>
        <v>13</v>
      </c>
      <c r="M25" s="17">
        <f t="shared" si="22"/>
        <v>1</v>
      </c>
      <c r="N25" s="18">
        <f t="shared" si="22"/>
        <v>5432208.4399999995</v>
      </c>
      <c r="O25" s="18">
        <f t="shared" si="22"/>
        <v>6572972.209999999</v>
      </c>
      <c r="P25" s="19">
        <f t="shared" si="22"/>
        <v>1.0000000000000002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4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12</v>
      </c>
      <c r="C34" s="8">
        <f t="shared" ref="C34:C42" si="24">IF(B34,B34/$B$46,"")</f>
        <v>0.16901408450704225</v>
      </c>
      <c r="D34" s="10">
        <f>D13+I13+N13+S13+AC13+X13</f>
        <v>12370719.829999998</v>
      </c>
      <c r="E34" s="11">
        <f>E13+J13+O13+T13+AD13+Y13</f>
        <v>14968571.019999998</v>
      </c>
      <c r="F34" s="21">
        <f t="shared" ref="F34:F43" si="25">IF(E34,E34/$E$46,"")</f>
        <v>0.76864470142612829</v>
      </c>
      <c r="J34" s="107" t="s">
        <v>3</v>
      </c>
      <c r="K34" s="108"/>
      <c r="L34" s="57">
        <f>B25</f>
        <v>1</v>
      </c>
      <c r="M34" s="8">
        <f>IF(L34,L34/$L$40,"")</f>
        <v>1.4084507042253521E-2</v>
      </c>
      <c r="N34" s="58">
        <f>D25</f>
        <v>36252.43</v>
      </c>
      <c r="O34" s="58">
        <f>E25</f>
        <v>43865.440000000002</v>
      </c>
      <c r="P34" s="59">
        <f>IF(O34,O34/$O$40,"")</f>
        <v>2.2525154863931528E-3</v>
      </c>
    </row>
    <row r="35" spans="1:33" s="25" customFormat="1" ht="30" customHeight="1" x14ac:dyDescent="0.25">
      <c r="A35" s="43" t="s">
        <v>18</v>
      </c>
      <c r="B35" s="12">
        <f t="shared" si="23"/>
        <v>8</v>
      </c>
      <c r="C35" s="8">
        <f t="shared" si="24"/>
        <v>0.11267605633802817</v>
      </c>
      <c r="D35" s="13">
        <f t="shared" ref="D35:D45" si="26">D14+I14+N14+S14+AC14+X14</f>
        <v>501157.4</v>
      </c>
      <c r="E35" s="14">
        <f t="shared" ref="E35:E45" si="27">E14+J14+O14+T14+AD14+Y14</f>
        <v>606400.46000000008</v>
      </c>
      <c r="F35" s="21">
        <f t="shared" si="25"/>
        <v>3.1139011192089529E-2</v>
      </c>
      <c r="J35" s="103" t="s">
        <v>1</v>
      </c>
      <c r="K35" s="104"/>
      <c r="L35" s="60">
        <f>G25</f>
        <v>57</v>
      </c>
      <c r="M35" s="8">
        <f>IF(L35,L35/$L$40,"")</f>
        <v>0.80281690140845074</v>
      </c>
      <c r="N35" s="61">
        <f>I25</f>
        <v>10625891.479999999</v>
      </c>
      <c r="O35" s="61">
        <f>J25</f>
        <v>12857141.67</v>
      </c>
      <c r="P35" s="59">
        <f>IF(O35,O35/$O$40,"")</f>
        <v>0.66022159409379511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1.4084507042253521E-2</v>
      </c>
      <c r="D36" s="13">
        <f>D15+I15+N15+S15+AC15+X15</f>
        <v>20619.68</v>
      </c>
      <c r="E36" s="14">
        <f>E15+J15+O15+T15+AD15+Y15</f>
        <v>24949.81</v>
      </c>
      <c r="F36" s="21">
        <f t="shared" si="25"/>
        <v>1.2811870440047279E-3</v>
      </c>
      <c r="G36" s="25"/>
      <c r="J36" s="103" t="s">
        <v>2</v>
      </c>
      <c r="K36" s="104"/>
      <c r="L36" s="60">
        <f>L25</f>
        <v>13</v>
      </c>
      <c r="M36" s="8">
        <f>IF(L36,L36/$L$40,"")</f>
        <v>0.18309859154929578</v>
      </c>
      <c r="N36" s="61">
        <f>N25</f>
        <v>5432208.4399999995</v>
      </c>
      <c r="O36" s="61">
        <f>O25</f>
        <v>6572972.209999999</v>
      </c>
      <c r="P36" s="59">
        <f>IF(O36,O36/$O$40,"")</f>
        <v>0.33752589041981168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6"/>
        <v>0</v>
      </c>
      <c r="E37" s="14">
        <f t="shared" si="27"/>
        <v>0</v>
      </c>
      <c r="F37" s="21" t="str">
        <f t="shared" si="25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6"/>
        <v>0</v>
      </c>
      <c r="E38" s="22">
        <f t="shared" si="27"/>
        <v>0</v>
      </c>
      <c r="F38" s="21" t="str">
        <f t="shared" si="25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5</v>
      </c>
      <c r="C39" s="8">
        <f t="shared" si="24"/>
        <v>7.0422535211267609E-2</v>
      </c>
      <c r="D39" s="13">
        <f t="shared" si="26"/>
        <v>1480439.36</v>
      </c>
      <c r="E39" s="22">
        <f t="shared" si="27"/>
        <v>1791331.6300000001</v>
      </c>
      <c r="F39" s="21">
        <f t="shared" si="25"/>
        <v>9.1985905939639262E-2</v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9</v>
      </c>
      <c r="C40" s="8">
        <f t="shared" si="24"/>
        <v>0.12676056338028169</v>
      </c>
      <c r="D40" s="13">
        <f t="shared" si="26"/>
        <v>1494527.1</v>
      </c>
      <c r="E40" s="23">
        <f t="shared" si="27"/>
        <v>1808190.73</v>
      </c>
      <c r="F40" s="21">
        <f t="shared" si="25"/>
        <v>9.2851630387784559E-2</v>
      </c>
      <c r="G40" s="25"/>
      <c r="J40" s="105" t="s">
        <v>0</v>
      </c>
      <c r="K40" s="106"/>
      <c r="L40" s="83">
        <f>SUM(L34:L39)</f>
        <v>71</v>
      </c>
      <c r="M40" s="17">
        <f>SUM(M34:M39)</f>
        <v>1</v>
      </c>
      <c r="N40" s="84">
        <f>SUM(N34:N39)</f>
        <v>16094352.349999998</v>
      </c>
      <c r="O40" s="85">
        <f>SUM(O34:O39)</f>
        <v>19473979.32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22</v>
      </c>
      <c r="C41" s="8">
        <f t="shared" si="24"/>
        <v>0.30985915492957744</v>
      </c>
      <c r="D41" s="13">
        <f t="shared" si="26"/>
        <v>215235.17</v>
      </c>
      <c r="E41" s="23">
        <f t="shared" si="27"/>
        <v>260434.57</v>
      </c>
      <c r="F41" s="21">
        <f t="shared" si="25"/>
        <v>1.3373464443013489E-2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14</v>
      </c>
      <c r="C42" s="8">
        <f t="shared" si="24"/>
        <v>0.19718309859154928</v>
      </c>
      <c r="D42" s="13">
        <f t="shared" si="26"/>
        <v>11653.809999999998</v>
      </c>
      <c r="E42" s="14">
        <f t="shared" si="27"/>
        <v>14101.099999999999</v>
      </c>
      <c r="F42" s="21">
        <f t="shared" si="25"/>
        <v>7.240995673399944E-4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6"/>
        <v>0</v>
      </c>
      <c r="E43" s="14">
        <f t="shared" si="27"/>
        <v>0</v>
      </c>
      <c r="F43" s="21" t="str">
        <f t="shared" si="25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6"/>
        <v>0</v>
      </c>
      <c r="E44" s="14">
        <f t="shared" si="27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6"/>
        <v>0</v>
      </c>
      <c r="E45" s="14">
        <f t="shared" si="27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71</v>
      </c>
      <c r="C46" s="17">
        <f>SUM(C34:C45)</f>
        <v>1</v>
      </c>
      <c r="D46" s="18">
        <f>SUM(D34:D45)</f>
        <v>16094352.349999998</v>
      </c>
      <c r="E46" s="18">
        <f>SUM(E34:E45)</f>
        <v>19473979.32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G31" sqref="G31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44571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D'INFORMÀTICA (IMI)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4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4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5.8823529411764705E-2</v>
      </c>
      <c r="I13" s="4">
        <v>7399340.8899999997</v>
      </c>
      <c r="J13" s="5">
        <v>8953202.4800000004</v>
      </c>
      <c r="K13" s="21">
        <f t="shared" ref="K13:K21" si="3">IF(J13,J13/$J$25,"")</f>
        <v>0.88723722937552651</v>
      </c>
      <c r="L13" s="1">
        <v>5</v>
      </c>
      <c r="M13" s="20">
        <f>IF(L13,L13/$L$25,"")</f>
        <v>0.1111111111111111</v>
      </c>
      <c r="N13" s="4">
        <v>2266919.38</v>
      </c>
      <c r="O13" s="5">
        <v>2742972.4499999997</v>
      </c>
      <c r="P13" s="21">
        <f>IF(O13,O13/$O$25,"")</f>
        <v>0.21457932071807923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1.9607843137254902E-2</v>
      </c>
      <c r="I14" s="6">
        <v>91960</v>
      </c>
      <c r="J14" s="7">
        <v>111271.66</v>
      </c>
      <c r="K14" s="21">
        <f t="shared" si="3"/>
        <v>1.1026709107378033E-2</v>
      </c>
      <c r="L14" s="2">
        <v>1</v>
      </c>
      <c r="M14" s="20">
        <f>IF(L14,L14/$L$25,"")</f>
        <v>2.2222222222222223E-2</v>
      </c>
      <c r="N14" s="6">
        <v>122205</v>
      </c>
      <c r="O14" s="7">
        <v>147868.04999999999</v>
      </c>
      <c r="P14" s="21">
        <f>IF(O14,O14/$O$25,"")</f>
        <v>1.1567533507274918E-2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4</v>
      </c>
      <c r="M15" s="20">
        <f>IF(L15,L15/$L$25,"")</f>
        <v>8.8888888888888892E-2</v>
      </c>
      <c r="N15" s="6">
        <v>146705.62</v>
      </c>
      <c r="O15" s="7">
        <v>177513.79</v>
      </c>
      <c r="P15" s="21">
        <f>IF(O15,O15/$O$25,"")</f>
        <v>1.3886682848853174E-2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3.9215686274509803E-2</v>
      </c>
      <c r="I18" s="69">
        <v>45475.82</v>
      </c>
      <c r="J18" s="70">
        <v>55025.740000000005</v>
      </c>
      <c r="K18" s="67">
        <f t="shared" si="3"/>
        <v>5.4528963475355338E-3</v>
      </c>
      <c r="L18" s="71">
        <v>17</v>
      </c>
      <c r="M18" s="66">
        <f>IF(L18,L18/$L$25,"")</f>
        <v>0.37777777777777777</v>
      </c>
      <c r="N18" s="69">
        <v>7972999.2299999995</v>
      </c>
      <c r="O18" s="70">
        <v>9647329.0800000001</v>
      </c>
      <c r="P18" s="67">
        <f>IF(O18,O18/$O$25,"")</f>
        <v>0.75469854636351608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0.11764705882352941</v>
      </c>
      <c r="I19" s="6">
        <v>600770.23</v>
      </c>
      <c r="J19" s="7">
        <v>724745.3</v>
      </c>
      <c r="K19" s="21">
        <f t="shared" si="3"/>
        <v>7.1820224485187198E-2</v>
      </c>
      <c r="L19" s="2">
        <v>3</v>
      </c>
      <c r="M19" s="20">
        <f>IF(L19,L19/$L$25,"")</f>
        <v>6.6666666666666666E-2</v>
      </c>
      <c r="N19" s="6">
        <v>5560.57</v>
      </c>
      <c r="O19" s="7">
        <v>6728.29</v>
      </c>
      <c r="P19" s="21">
        <f>IF(O19,O19/$O$25,"")</f>
        <v>5.2634575232217353E-4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19</v>
      </c>
      <c r="H20" s="66">
        <f t="shared" si="2"/>
        <v>0.37254901960784315</v>
      </c>
      <c r="I20" s="69">
        <v>190481</v>
      </c>
      <c r="J20" s="70">
        <v>230482.00999999998</v>
      </c>
      <c r="K20" s="67">
        <f t="shared" si="3"/>
        <v>2.2840120105638712E-2</v>
      </c>
      <c r="L20" s="68">
        <v>7</v>
      </c>
      <c r="M20" s="66">
        <f>IF(L20,L20/$L$25,"")</f>
        <v>0.15555555555555556</v>
      </c>
      <c r="N20" s="69">
        <v>48248.03</v>
      </c>
      <c r="O20" s="70">
        <v>58380.130000000005</v>
      </c>
      <c r="P20" s="67">
        <f>IF(O20,O20/$O$25,"")</f>
        <v>4.5670049069698676E-3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2</v>
      </c>
      <c r="W20" s="66">
        <f t="shared" si="6"/>
        <v>1</v>
      </c>
      <c r="X20" s="69">
        <v>10900</v>
      </c>
      <c r="Y20" s="70">
        <v>13189</v>
      </c>
      <c r="Z20" s="67">
        <f t="shared" si="7"/>
        <v>1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20</v>
      </c>
      <c r="H21" s="20">
        <f t="shared" si="2"/>
        <v>0.39215686274509803</v>
      </c>
      <c r="I21" s="6">
        <v>13759.989999999998</v>
      </c>
      <c r="J21" s="7">
        <v>16376.050000000001</v>
      </c>
      <c r="K21" s="21">
        <f t="shared" si="3"/>
        <v>1.6228205787338667E-3</v>
      </c>
      <c r="L21" s="2">
        <v>8</v>
      </c>
      <c r="M21" s="20">
        <f>IF(L21,L21/$L$25,"")</f>
        <v>0.17777777777777778</v>
      </c>
      <c r="N21" s="6">
        <v>1844.19</v>
      </c>
      <c r="O21" s="7">
        <v>2231.48</v>
      </c>
      <c r="P21" s="21">
        <f>IF(O21,O21/$O$25,"")</f>
        <v>1.7456590298454492E-4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51</v>
      </c>
      <c r="H25" s="17">
        <f t="shared" si="30"/>
        <v>1</v>
      </c>
      <c r="I25" s="18">
        <f t="shared" si="30"/>
        <v>8341787.9299999997</v>
      </c>
      <c r="J25" s="18">
        <f t="shared" si="30"/>
        <v>10091103.240000002</v>
      </c>
      <c r="K25" s="19">
        <f t="shared" si="30"/>
        <v>0.99999999999999989</v>
      </c>
      <c r="L25" s="16">
        <f t="shared" si="30"/>
        <v>45</v>
      </c>
      <c r="M25" s="17">
        <f t="shared" si="30"/>
        <v>1</v>
      </c>
      <c r="N25" s="18">
        <f t="shared" si="30"/>
        <v>10564482.02</v>
      </c>
      <c r="O25" s="18">
        <f t="shared" si="30"/>
        <v>12783023.27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2</v>
      </c>
      <c r="W25" s="17">
        <f t="shared" si="30"/>
        <v>1</v>
      </c>
      <c r="X25" s="18">
        <f t="shared" si="30"/>
        <v>10900</v>
      </c>
      <c r="Y25" s="18">
        <f t="shared" si="30"/>
        <v>13189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4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8</v>
      </c>
      <c r="C34" s="8">
        <f t="shared" ref="C34:C45" si="32">IF(B34,B34/$B$46,"")</f>
        <v>8.1632653061224483E-2</v>
      </c>
      <c r="D34" s="10">
        <f t="shared" ref="D34:D42" si="33">D13+I13+N13+S13+AC13+X13</f>
        <v>9666260.2699999996</v>
      </c>
      <c r="E34" s="11">
        <f t="shared" ref="E34:E42" si="34">E13+J13+O13+T13+AD13+Y13</f>
        <v>11696174.93</v>
      </c>
      <c r="F34" s="21">
        <f t="shared" ref="F34:F42" si="35">IF(E34,E34/$E$46,"")</f>
        <v>0.51103306217322286</v>
      </c>
      <c r="J34" s="107" t="s">
        <v>3</v>
      </c>
      <c r="K34" s="108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2</v>
      </c>
      <c r="C35" s="8">
        <f t="shared" si="32"/>
        <v>2.0408163265306121E-2</v>
      </c>
      <c r="D35" s="13">
        <f t="shared" si="33"/>
        <v>214165</v>
      </c>
      <c r="E35" s="14">
        <f t="shared" si="34"/>
        <v>259139.71</v>
      </c>
      <c r="F35" s="21">
        <f t="shared" si="35"/>
        <v>1.132241611676895E-2</v>
      </c>
      <c r="J35" s="103" t="s">
        <v>1</v>
      </c>
      <c r="K35" s="104"/>
      <c r="L35" s="60">
        <f>G25</f>
        <v>51</v>
      </c>
      <c r="M35" s="8">
        <f t="shared" si="36"/>
        <v>0.52040816326530615</v>
      </c>
      <c r="N35" s="61">
        <f>I25</f>
        <v>8341787.9299999997</v>
      </c>
      <c r="O35" s="61">
        <f>J25</f>
        <v>10091103.240000002</v>
      </c>
      <c r="P35" s="59">
        <f t="shared" si="37"/>
        <v>0.44090375018385025</v>
      </c>
    </row>
    <row r="36" spans="1:33" ht="30" customHeight="1" x14ac:dyDescent="0.25">
      <c r="A36" s="43" t="s">
        <v>19</v>
      </c>
      <c r="B36" s="12">
        <f t="shared" si="31"/>
        <v>4</v>
      </c>
      <c r="C36" s="8">
        <f t="shared" si="32"/>
        <v>4.0816326530612242E-2</v>
      </c>
      <c r="D36" s="13">
        <f t="shared" si="33"/>
        <v>146705.62</v>
      </c>
      <c r="E36" s="14">
        <f t="shared" si="34"/>
        <v>177513.79</v>
      </c>
      <c r="F36" s="21">
        <f t="shared" si="35"/>
        <v>7.7559899902826133E-3</v>
      </c>
      <c r="G36" s="25"/>
      <c r="J36" s="103" t="s">
        <v>2</v>
      </c>
      <c r="K36" s="104"/>
      <c r="L36" s="60">
        <f>L25</f>
        <v>45</v>
      </c>
      <c r="M36" s="8">
        <f t="shared" si="36"/>
        <v>0.45918367346938777</v>
      </c>
      <c r="N36" s="61">
        <f>N25</f>
        <v>10564482.02</v>
      </c>
      <c r="O36" s="61">
        <f>O25</f>
        <v>12783023.27</v>
      </c>
      <c r="P36" s="59">
        <f t="shared" si="37"/>
        <v>0.55851999175765277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2</v>
      </c>
      <c r="M38" s="8">
        <f t="shared" si="36"/>
        <v>2.0408163265306121E-2</v>
      </c>
      <c r="N38" s="61">
        <f>X25</f>
        <v>10900</v>
      </c>
      <c r="O38" s="61">
        <f>Y25</f>
        <v>13189</v>
      </c>
      <c r="P38" s="59">
        <f t="shared" si="37"/>
        <v>5.7625805849696168E-4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19</v>
      </c>
      <c r="C39" s="8">
        <f t="shared" si="32"/>
        <v>0.19387755102040816</v>
      </c>
      <c r="D39" s="13">
        <f t="shared" si="33"/>
        <v>8018475.0499999998</v>
      </c>
      <c r="E39" s="22">
        <f t="shared" si="34"/>
        <v>9702354.8200000003</v>
      </c>
      <c r="F39" s="21">
        <f t="shared" si="35"/>
        <v>0.42391842834345578</v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9</v>
      </c>
      <c r="C40" s="8">
        <f t="shared" si="32"/>
        <v>9.1836734693877556E-2</v>
      </c>
      <c r="D40" s="13">
        <f t="shared" si="33"/>
        <v>606330.79999999993</v>
      </c>
      <c r="E40" s="23">
        <f t="shared" si="34"/>
        <v>731473.59000000008</v>
      </c>
      <c r="F40" s="21">
        <f t="shared" si="35"/>
        <v>3.1959780939813678E-2</v>
      </c>
      <c r="G40" s="25"/>
      <c r="J40" s="105" t="s">
        <v>0</v>
      </c>
      <c r="K40" s="106"/>
      <c r="L40" s="83">
        <f>SUM(L34:L39)</f>
        <v>98</v>
      </c>
      <c r="M40" s="17">
        <f>SUM(M34:M39)</f>
        <v>1</v>
      </c>
      <c r="N40" s="84">
        <f>SUM(N34:N39)</f>
        <v>18917169.949999999</v>
      </c>
      <c r="O40" s="85">
        <f>SUM(O34:O39)</f>
        <v>22887315.510000002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28</v>
      </c>
      <c r="C41" s="8">
        <f t="shared" si="32"/>
        <v>0.2857142857142857</v>
      </c>
      <c r="D41" s="13">
        <f t="shared" si="33"/>
        <v>249629.03</v>
      </c>
      <c r="E41" s="23">
        <f t="shared" si="34"/>
        <v>302051.14</v>
      </c>
      <c r="F41" s="21">
        <f t="shared" si="35"/>
        <v>1.31973162107206E-2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1"/>
        <v>28</v>
      </c>
      <c r="C42" s="8">
        <f t="shared" si="32"/>
        <v>0.2857142857142857</v>
      </c>
      <c r="D42" s="13">
        <f t="shared" si="33"/>
        <v>15604.179999999998</v>
      </c>
      <c r="E42" s="14">
        <f t="shared" si="34"/>
        <v>18607.530000000002</v>
      </c>
      <c r="F42" s="21">
        <f t="shared" si="35"/>
        <v>8.1300622573538342E-4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98</v>
      </c>
      <c r="C46" s="17">
        <f>SUM(C34:C45)</f>
        <v>0.99999999999999989</v>
      </c>
      <c r="D46" s="18">
        <f>SUM(D34:D45)</f>
        <v>18917169.949999999</v>
      </c>
      <c r="E46" s="18">
        <f>SUM(E34:E45)</f>
        <v>22887315.510000002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7" zoomScale="80" zoomScaleNormal="80" workbookViewId="0">
      <selection activeCell="S39" sqref="S39"/>
    </sheetView>
  </sheetViews>
  <sheetFormatPr defaultColWidth="9.1796875" defaultRowHeight="14.5" x14ac:dyDescent="0.35"/>
  <cols>
    <col min="1" max="1" width="30.453125" style="27" customWidth="1"/>
    <col min="2" max="2" width="11.1796875" style="62" customWidth="1"/>
    <col min="3" max="3" width="10.54296875" style="27" customWidth="1"/>
    <col min="4" max="4" width="19.1796875" style="27" customWidth="1"/>
    <col min="5" max="5" width="19.542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1" width="11.453125" style="27" customWidth="1"/>
    <col min="12" max="12" width="11.54296875" style="27" customWidth="1"/>
    <col min="13" max="13" width="10.54296875" style="27" customWidth="1"/>
    <col min="14" max="14" width="20.179687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D'INFORMÀTICA (IMI)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4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4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30</v>
      </c>
      <c r="H13" s="20">
        <f t="shared" ref="H13:H24" si="2">IF(G13,G13/$G$25,"")</f>
        <v>0.17241379310344829</v>
      </c>
      <c r="I13" s="10">
        <f>'CONTRACTACIO 1r TR 2021'!I13+'CONTRACTACIO 2n TR 2021'!I13+'CONTRACTACIO 3r TR 2021'!I13+'CONTRACTACIO 4t TR 2021'!I13</f>
        <v>31246179.5</v>
      </c>
      <c r="J13" s="10">
        <f>'CONTRACTACIO 1r TR 2021'!J13+'CONTRACTACIO 2n TR 2021'!J13+'CONTRACTACIO 3r TR 2021'!J13+'CONTRACTACIO 4t TR 2021'!J13</f>
        <v>37807877.239999995</v>
      </c>
      <c r="K13" s="21">
        <f t="shared" ref="K13:K24" si="3">IF(J13,J13/$J$25,"")</f>
        <v>0.87641958829731637</v>
      </c>
      <c r="L13" s="9">
        <f>'CONTRACTACIO 1r TR 2021'!L13+'CONTRACTACIO 2n TR 2021'!L13+'CONTRACTACIO 3r TR 2021'!L13+'CONTRACTACIO 4t TR 2021'!L13</f>
        <v>9</v>
      </c>
      <c r="M13" s="20">
        <f t="shared" ref="M13:M24" si="4">IF(L13,L13/$L$25,"")</f>
        <v>9.4736842105263161E-2</v>
      </c>
      <c r="N13" s="10">
        <f>'CONTRACTACIO 1r TR 2021'!N13+'CONTRACTACIO 2n TR 2021'!N13+'CONTRACTACIO 3r TR 2021'!N13+'CONTRACTACIO 4t TR 2021'!N13</f>
        <v>13642188.759999998</v>
      </c>
      <c r="O13" s="10">
        <f>'CONTRACTACIO 1r TR 2021'!O13+'CONTRACTACIO 2n TR 2021'!O13+'CONTRACTACIO 3r TR 2021'!O13+'CONTRACTACIO 4t TR 2021'!O13</f>
        <v>16507048.4</v>
      </c>
      <c r="P13" s="21">
        <f t="shared" ref="P13:P24" si="5">IF(O13,O13/$O$25,"")</f>
        <v>0.55751434211403306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15</v>
      </c>
      <c r="H14" s="20">
        <f t="shared" si="2"/>
        <v>8.6206896551724144E-2</v>
      </c>
      <c r="I14" s="13">
        <f>'CONTRACTACIO 1r TR 2021'!I14+'CONTRACTACIO 2n TR 2021'!I14+'CONTRACTACIO 3r TR 2021'!I14+'CONTRACTACIO 4t TR 2021'!I14</f>
        <v>1025230.64</v>
      </c>
      <c r="J14" s="13">
        <f>'CONTRACTACIO 1r TR 2021'!J14+'CONTRACTACIO 2n TR 2021'!J14+'CONTRACTACIO 3r TR 2021'!J14+'CONTRACTACIO 4t TR 2021'!J14</f>
        <v>1240529.1399999999</v>
      </c>
      <c r="K14" s="21">
        <f t="shared" si="3"/>
        <v>2.8756548040188887E-2</v>
      </c>
      <c r="L14" s="9">
        <f>'CONTRACTACIO 1r TR 2021'!L14+'CONTRACTACIO 2n TR 2021'!L14+'CONTRACTACIO 3r TR 2021'!L14+'CONTRACTACIO 4t TR 2021'!L14</f>
        <v>2</v>
      </c>
      <c r="M14" s="20">
        <f t="shared" si="4"/>
        <v>2.1052631578947368E-2</v>
      </c>
      <c r="N14" s="13">
        <f>'CONTRACTACIO 1r TR 2021'!N14+'CONTRACTACIO 2n TR 2021'!N14+'CONTRACTACIO 3r TR 2021'!N14+'CONTRACTACIO 4t TR 2021'!N14</f>
        <v>160205</v>
      </c>
      <c r="O14" s="13">
        <f>'CONTRACTACIO 1r TR 2021'!O14+'CONTRACTACIO 2n TR 2021'!O14+'CONTRACTACIO 3r TR 2021'!O14+'CONTRACTACIO 4t TR 2021'!O14</f>
        <v>193848.05</v>
      </c>
      <c r="P14" s="21">
        <f t="shared" si="5"/>
        <v>6.5470861565922458E-3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3</v>
      </c>
      <c r="H15" s="20">
        <f t="shared" si="2"/>
        <v>1.7241379310344827E-2</v>
      </c>
      <c r="I15" s="13">
        <f>'CONTRACTACIO 1r TR 2021'!I15+'CONTRACTACIO 2n TR 2021'!I15+'CONTRACTACIO 3r TR 2021'!I15+'CONTRACTACIO 4t TR 2021'!I15</f>
        <v>48398.15</v>
      </c>
      <c r="J15" s="13">
        <f>'CONTRACTACIO 1r TR 2021'!J15+'CONTRACTACIO 2n TR 2021'!J15+'CONTRACTACIO 3r TR 2021'!J15+'CONTRACTACIO 4t TR 2021'!J15</f>
        <v>58561.759999999995</v>
      </c>
      <c r="K15" s="21">
        <f t="shared" si="3"/>
        <v>1.3575127020055424E-3</v>
      </c>
      <c r="L15" s="9">
        <f>'CONTRACTACIO 1r TR 2021'!L15+'CONTRACTACIO 2n TR 2021'!L15+'CONTRACTACIO 3r TR 2021'!L15+'CONTRACTACIO 4t TR 2021'!L15</f>
        <v>6</v>
      </c>
      <c r="M15" s="20">
        <f t="shared" si="4"/>
        <v>6.3157894736842107E-2</v>
      </c>
      <c r="N15" s="13">
        <f>'CONTRACTACIO 1r TR 2021'!N15+'CONTRACTACIO 2n TR 2021'!N15+'CONTRACTACIO 3r TR 2021'!N15+'CONTRACTACIO 4t TR 2021'!N15</f>
        <v>222110.62</v>
      </c>
      <c r="O15" s="13">
        <f>'CONTRACTACIO 1r TR 2021'!O15+'CONTRACTACIO 2n TR 2021'!O15+'CONTRACTACIO 3r TR 2021'!O15+'CONTRACTACIO 4t TR 2021'!O15</f>
        <v>268753.84000000003</v>
      </c>
      <c r="P15" s="21">
        <f t="shared" si="5"/>
        <v>9.0769783105633904E-3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4</v>
      </c>
      <c r="H18" s="20">
        <f t="shared" si="2"/>
        <v>2.2988505747126436E-2</v>
      </c>
      <c r="I18" s="13">
        <f>'CONTRACTACIO 1r TR 2021'!I18+'CONTRACTACIO 2n TR 2021'!I18+'CONTRACTACIO 3r TR 2021'!I18+'CONTRACTACIO 4t TR 2021'!I18</f>
        <v>242443.42</v>
      </c>
      <c r="J18" s="13">
        <f>'CONTRACTACIO 1r TR 2021'!J18+'CONTRACTACIO 2n TR 2021'!J18+'CONTRACTACIO 3r TR 2021'!J18+'CONTRACTACIO 4t TR 2021'!J18</f>
        <v>293356.53999999998</v>
      </c>
      <c r="K18" s="21">
        <f t="shared" si="3"/>
        <v>6.8002606012250487E-3</v>
      </c>
      <c r="L18" s="9">
        <f>'CONTRACTACIO 1r TR 2021'!L18+'CONTRACTACIO 2n TR 2021'!L18+'CONTRACTACIO 3r TR 2021'!L18+'CONTRACTACIO 4t TR 2021'!L18</f>
        <v>37</v>
      </c>
      <c r="M18" s="20">
        <f t="shared" si="4"/>
        <v>0.38947368421052631</v>
      </c>
      <c r="N18" s="13">
        <f>'CONTRACTACIO 1r TR 2021'!N18+'CONTRACTACIO 2n TR 2021'!N18+'CONTRACTACIO 3r TR 2021'!N18+'CONTRACTACIO 4t TR 2021'!N18</f>
        <v>10291789.26</v>
      </c>
      <c r="O18" s="13">
        <f>'CONTRACTACIO 1r TR 2021'!O18+'CONTRACTACIO 2n TR 2021'!O18+'CONTRACTACIO 3r TR 2021'!O18+'CONTRACTACIO 4t TR 2021'!O18</f>
        <v>12453065.02</v>
      </c>
      <c r="P18" s="21">
        <f t="shared" si="5"/>
        <v>0.42059380839572613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24</v>
      </c>
      <c r="H19" s="20">
        <f t="shared" si="2"/>
        <v>0.13793103448275862</v>
      </c>
      <c r="I19" s="13">
        <f>'CONTRACTACIO 1r TR 2021'!I19+'CONTRACTACIO 2n TR 2021'!I19+'CONTRACTACIO 3r TR 2021'!I19+'CONTRACTACIO 4t TR 2021'!I19</f>
        <v>2577148.02</v>
      </c>
      <c r="J19" s="13">
        <f>'CONTRACTACIO 1r TR 2021'!J19+'CONTRACTACIO 2n TR 2021'!J19+'CONTRACTACIO 3r TR 2021'!J19+'CONTRACTACIO 4t TR 2021'!J19</f>
        <v>3115975.3600000003</v>
      </c>
      <c r="K19" s="21">
        <f t="shared" si="3"/>
        <v>7.2231028069106765E-2</v>
      </c>
      <c r="L19" s="9">
        <f>'CONTRACTACIO 1r TR 2021'!L19+'CONTRACTACIO 2n TR 2021'!L19+'CONTRACTACIO 3r TR 2021'!L19+'CONTRACTACIO 4t TR 2021'!L19</f>
        <v>5</v>
      </c>
      <c r="M19" s="20">
        <f t="shared" si="4"/>
        <v>5.2631578947368418E-2</v>
      </c>
      <c r="N19" s="13">
        <f>'CONTRACTACIO 1r TR 2021'!N19+'CONTRACTACIO 2n TR 2021'!N19+'CONTRACTACIO 3r TR 2021'!N19+'CONTRACTACIO 4t TR 2021'!N19</f>
        <v>9478.92</v>
      </c>
      <c r="O19" s="13">
        <f>'CONTRACTACIO 1r TR 2021'!O19+'CONTRACTACIO 2n TR 2021'!O19+'CONTRACTACIO 3r TR 2021'!O19+'CONTRACTACIO 4t TR 2021'!O19</f>
        <v>11469.49</v>
      </c>
      <c r="P19" s="21">
        <f t="shared" si="5"/>
        <v>3.8737423049740866E-4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1</v>
      </c>
      <c r="C20" s="20">
        <f t="shared" si="0"/>
        <v>1</v>
      </c>
      <c r="D20" s="13">
        <f>'CONTRACTACIO 1r TR 2021'!D20+'CONTRACTACIO 2n TR 2021'!D20+'CONTRACTACIO 3r TR 2021'!D20+'CONTRACTACIO 4t TR 2021'!D20</f>
        <v>36252.43</v>
      </c>
      <c r="E20" s="13">
        <f>'CONTRACTACIO 1r TR 2021'!E20+'CONTRACTACIO 2n TR 2021'!E20+'CONTRACTACIO 3r TR 2021'!E20+'CONTRACTACIO 4t TR 2021'!E20</f>
        <v>43865.440000000002</v>
      </c>
      <c r="F20" s="21">
        <f t="shared" si="1"/>
        <v>1</v>
      </c>
      <c r="G20" s="9">
        <f>'CONTRACTACIO 1r TR 2021'!G20+'CONTRACTACIO 2n TR 2021'!G20+'CONTRACTACIO 3r TR 2021'!G20+'CONTRACTACIO 4t TR 2021'!G20</f>
        <v>51</v>
      </c>
      <c r="H20" s="20">
        <f t="shared" si="2"/>
        <v>0.29310344827586204</v>
      </c>
      <c r="I20" s="13">
        <f>'CONTRACTACIO 1r TR 2021'!I20+'CONTRACTACIO 2n TR 2021'!I20+'CONTRACTACIO 3r TR 2021'!I20+'CONTRACTACIO 4t TR 2021'!I20</f>
        <v>479556.27</v>
      </c>
      <c r="J20" s="13">
        <f>'CONTRACTACIO 1r TR 2021'!J20+'CONTRACTACIO 2n TR 2021'!J20+'CONTRACTACIO 3r TR 2021'!J20+'CONTRACTACIO 4t TR 2021'!J20</f>
        <v>579633.1</v>
      </c>
      <c r="K20" s="21">
        <f t="shared" si="3"/>
        <v>1.3436401087550115E-2</v>
      </c>
      <c r="L20" s="9">
        <f>'CONTRACTACIO 1r TR 2021'!L20+'CONTRACTACIO 2n TR 2021'!L20+'CONTRACTACIO 3r TR 2021'!L20+'CONTRACTACIO 4t TR 2021'!L20</f>
        <v>21</v>
      </c>
      <c r="M20" s="20">
        <f t="shared" si="4"/>
        <v>0.22105263157894736</v>
      </c>
      <c r="N20" s="13">
        <f>'CONTRACTACIO 1r TR 2021'!N20+'CONTRACTACIO 2n TR 2021'!N20+'CONTRACTACIO 3r TR 2021'!N20+'CONTRACTACIO 4t TR 2021'!N20</f>
        <v>141314.38</v>
      </c>
      <c r="O20" s="13">
        <f>'CONTRACTACIO 1r TR 2021'!O20+'CONTRACTACIO 2n TR 2021'!O20+'CONTRACTACIO 3r TR 2021'!O20+'CONTRACTACIO 4t TR 2021'!O20</f>
        <v>170990.41</v>
      </c>
      <c r="P20" s="21">
        <f t="shared" si="5"/>
        <v>5.7750848988216922E-3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4</v>
      </c>
      <c r="AB20" s="20">
        <f t="shared" si="10"/>
        <v>1</v>
      </c>
      <c r="AC20" s="13">
        <f>'CONTRACTACIO 1r TR 2021'!X20+'CONTRACTACIO 2n TR 2021'!X20+'CONTRACTACIO 3r TR 2021'!X20+'CONTRACTACIO 4t TR 2021'!X20</f>
        <v>96700</v>
      </c>
      <c r="AD20" s="13">
        <f>'CONTRACTACIO 1r TR 2021'!Y20+'CONTRACTACIO 2n TR 2021'!Y20+'CONTRACTACIO 3r TR 2021'!Y20+'CONTRACTACIO 4t TR 2021'!Y20</f>
        <v>117007</v>
      </c>
      <c r="AE20" s="21">
        <f t="shared" si="11"/>
        <v>1</v>
      </c>
    </row>
    <row r="21" spans="1:31" s="42" customFormat="1" ht="40" customHeight="1" x14ac:dyDescent="0.3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47</v>
      </c>
      <c r="H21" s="20">
        <f t="shared" si="2"/>
        <v>0.27011494252873564</v>
      </c>
      <c r="I21" s="13">
        <f>'CONTRACTACIO 1r TR 2021'!I21+'CONTRACTACIO 2n TR 2021'!I21+'CONTRACTACIO 3r TR 2021'!I21+'CONTRACTACIO 4t TR 2021'!I21</f>
        <v>36463.879999999997</v>
      </c>
      <c r="J21" s="13">
        <f>'CONTRACTACIO 1r TR 2021'!J21+'CONTRACTACIO 2n TR 2021'!J21+'CONTRACTACIO 3r TR 2021'!J21+'CONTRACTACIO 4t TR 2021'!J21</f>
        <v>43081.26</v>
      </c>
      <c r="K21" s="21">
        <f t="shared" si="3"/>
        <v>9.9866120260735524E-4</v>
      </c>
      <c r="L21" s="9">
        <f>'CONTRACTACIO 1r TR 2021'!L21+'CONTRACTACIO 2n TR 2021'!L21+'CONTRACTACIO 3r TR 2021'!L21+'CONTRACTACIO 4t TR 2021'!L21</f>
        <v>15</v>
      </c>
      <c r="M21" s="20">
        <f t="shared" si="4"/>
        <v>0.15789473684210525</v>
      </c>
      <c r="N21" s="13">
        <f>'CONTRACTACIO 1r TR 2021'!N21+'CONTRACTACIO 2n TR 2021'!N21+'CONTRACTACIO 3r TR 2021'!N21+'CONTRACTACIO 4t TR 2021'!N21</f>
        <v>2577.29</v>
      </c>
      <c r="O21" s="13">
        <f>'CONTRACTACIO 1r TR 2021'!O21+'CONTRACTACIO 2n TR 2021'!O21+'CONTRACTACIO 3r TR 2021'!O21+'CONTRACTACIO 4t TR 2021'!O21</f>
        <v>3118.52</v>
      </c>
      <c r="P21" s="21">
        <f t="shared" si="5"/>
        <v>1.0532589376605053E-4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36252.43</v>
      </c>
      <c r="E25" s="18">
        <f t="shared" si="12"/>
        <v>43865.440000000002</v>
      </c>
      <c r="F25" s="19">
        <f t="shared" si="12"/>
        <v>1</v>
      </c>
      <c r="G25" s="16">
        <f t="shared" si="12"/>
        <v>174</v>
      </c>
      <c r="H25" s="17">
        <f t="shared" si="12"/>
        <v>1</v>
      </c>
      <c r="I25" s="18">
        <f t="shared" si="12"/>
        <v>35655419.88000001</v>
      </c>
      <c r="J25" s="18">
        <f t="shared" si="12"/>
        <v>43139014.399999991</v>
      </c>
      <c r="K25" s="19">
        <f t="shared" si="12"/>
        <v>1</v>
      </c>
      <c r="L25" s="16">
        <f t="shared" si="12"/>
        <v>95</v>
      </c>
      <c r="M25" s="17">
        <f t="shared" si="12"/>
        <v>1</v>
      </c>
      <c r="N25" s="18">
        <f t="shared" si="12"/>
        <v>24469664.229999997</v>
      </c>
      <c r="O25" s="18">
        <f t="shared" si="12"/>
        <v>29608293.73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4</v>
      </c>
      <c r="AB25" s="17">
        <f t="shared" si="12"/>
        <v>1</v>
      </c>
      <c r="AC25" s="18">
        <f t="shared" si="12"/>
        <v>96700</v>
      </c>
      <c r="AD25" s="18">
        <f t="shared" si="12"/>
        <v>117007</v>
      </c>
      <c r="AE25" s="19">
        <f t="shared" si="12"/>
        <v>1</v>
      </c>
    </row>
    <row r="26" spans="1:31" s="25" customFormat="1" ht="18.649999999999999" customHeight="1" x14ac:dyDescent="0.25">
      <c r="B26" s="26"/>
      <c r="H26" s="26"/>
      <c r="N26" s="26"/>
    </row>
    <row r="27" spans="1:31" s="49" customFormat="1" ht="34.4" customHeight="1" x14ac:dyDescent="0.25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25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25">
      <c r="A34" s="41" t="s">
        <v>25</v>
      </c>
      <c r="B34" s="9">
        <f t="shared" ref="B34:B43" si="13">B13+G13+L13+Q13+V13+AA13</f>
        <v>39</v>
      </c>
      <c r="C34" s="8">
        <f t="shared" ref="C34:C40" si="14">IF(B34,B34/$B$46,"")</f>
        <v>0.14233576642335766</v>
      </c>
      <c r="D34" s="10">
        <f t="shared" ref="D34:D43" si="15">D13+I13+N13+S13+X13+AC13</f>
        <v>44888368.259999998</v>
      </c>
      <c r="E34" s="11">
        <f t="shared" ref="E34:E43" si="16">E13+J13+O13+T13+Y13+AD13</f>
        <v>54314925.639999993</v>
      </c>
      <c r="F34" s="21">
        <f t="shared" ref="F34:F40" si="17">IF(E34,E34/$E$46,"")</f>
        <v>0.74497710977510401</v>
      </c>
      <c r="J34" s="107" t="s">
        <v>3</v>
      </c>
      <c r="K34" s="108"/>
      <c r="L34" s="57">
        <f>B25</f>
        <v>1</v>
      </c>
      <c r="M34" s="8">
        <f t="shared" ref="M34:M39" si="18">IF(L34,L34/$L$40,"")</f>
        <v>3.6496350364963502E-3</v>
      </c>
      <c r="N34" s="58">
        <f>D25</f>
        <v>36252.43</v>
      </c>
      <c r="O34" s="58">
        <f>E25</f>
        <v>43865.440000000002</v>
      </c>
      <c r="P34" s="59">
        <f t="shared" ref="P34:P39" si="19">IF(O34,O34/$O$40,"")</f>
        <v>6.0165319799585838E-4</v>
      </c>
    </row>
    <row r="35" spans="1:33" s="25" customFormat="1" ht="30" customHeight="1" x14ac:dyDescent="0.25">
      <c r="A35" s="43" t="s">
        <v>18</v>
      </c>
      <c r="B35" s="12">
        <f t="shared" si="13"/>
        <v>17</v>
      </c>
      <c r="C35" s="8">
        <f t="shared" si="14"/>
        <v>6.2043795620437957E-2</v>
      </c>
      <c r="D35" s="13">
        <f t="shared" si="15"/>
        <v>1185435.6400000001</v>
      </c>
      <c r="E35" s="14">
        <f t="shared" si="16"/>
        <v>1434377.19</v>
      </c>
      <c r="F35" s="21">
        <f t="shared" si="17"/>
        <v>1.9673748251375408E-2</v>
      </c>
      <c r="J35" s="103" t="s">
        <v>1</v>
      </c>
      <c r="K35" s="104"/>
      <c r="L35" s="60">
        <f>G25</f>
        <v>174</v>
      </c>
      <c r="M35" s="8">
        <f t="shared" si="18"/>
        <v>0.63503649635036497</v>
      </c>
      <c r="N35" s="61">
        <f>I25</f>
        <v>35655419.88000001</v>
      </c>
      <c r="O35" s="61">
        <f>J25</f>
        <v>43139014.399999991</v>
      </c>
      <c r="P35" s="59">
        <f t="shared" si="19"/>
        <v>0.59168963019975129</v>
      </c>
    </row>
    <row r="36" spans="1:33" s="25" customFormat="1" ht="30" customHeight="1" x14ac:dyDescent="0.25">
      <c r="A36" s="43" t="s">
        <v>19</v>
      </c>
      <c r="B36" s="12">
        <f t="shared" si="13"/>
        <v>9</v>
      </c>
      <c r="C36" s="8">
        <f t="shared" si="14"/>
        <v>3.2846715328467155E-2</v>
      </c>
      <c r="D36" s="13">
        <f t="shared" si="15"/>
        <v>270508.77</v>
      </c>
      <c r="E36" s="14">
        <f t="shared" si="16"/>
        <v>327315.60000000003</v>
      </c>
      <c r="F36" s="21">
        <f t="shared" si="17"/>
        <v>4.4894221394777573E-3</v>
      </c>
      <c r="J36" s="103" t="s">
        <v>2</v>
      </c>
      <c r="K36" s="104"/>
      <c r="L36" s="60">
        <f>L25</f>
        <v>95</v>
      </c>
      <c r="M36" s="8">
        <f t="shared" si="18"/>
        <v>0.34671532846715331</v>
      </c>
      <c r="N36" s="61">
        <f>N25</f>
        <v>24469664.229999997</v>
      </c>
      <c r="O36" s="61">
        <f>O25</f>
        <v>29608293.73</v>
      </c>
      <c r="P36" s="59">
        <f t="shared" si="19"/>
        <v>0.40610386239953872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4</v>
      </c>
      <c r="M38" s="8">
        <f t="shared" si="18"/>
        <v>1.4598540145985401E-2</v>
      </c>
      <c r="N38" s="61">
        <f>AC25</f>
        <v>96700</v>
      </c>
      <c r="O38" s="61">
        <f>AD25</f>
        <v>117007</v>
      </c>
      <c r="P38" s="59">
        <f t="shared" si="19"/>
        <v>1.6048542027140593E-3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41</v>
      </c>
      <c r="C39" s="8">
        <f t="shared" si="14"/>
        <v>0.14963503649635038</v>
      </c>
      <c r="D39" s="13">
        <f t="shared" si="15"/>
        <v>10534232.68</v>
      </c>
      <c r="E39" s="22">
        <f t="shared" si="16"/>
        <v>12746421.559999999</v>
      </c>
      <c r="F39" s="21">
        <f t="shared" si="17"/>
        <v>0.1748284137712367</v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29</v>
      </c>
      <c r="C40" s="8">
        <f t="shared" si="14"/>
        <v>0.10583941605839416</v>
      </c>
      <c r="D40" s="13">
        <f t="shared" si="15"/>
        <v>2586626.94</v>
      </c>
      <c r="E40" s="23">
        <f t="shared" si="16"/>
        <v>3127444.8500000006</v>
      </c>
      <c r="F40" s="21">
        <f t="shared" si="17"/>
        <v>4.2895664458356693E-2</v>
      </c>
      <c r="G40" s="25"/>
      <c r="H40" s="25"/>
      <c r="I40" s="25"/>
      <c r="J40" s="105" t="s">
        <v>0</v>
      </c>
      <c r="K40" s="106"/>
      <c r="L40" s="83">
        <f>SUM(L34:L39)</f>
        <v>274</v>
      </c>
      <c r="M40" s="17">
        <f>SUM(M34:M39)</f>
        <v>1</v>
      </c>
      <c r="N40" s="84">
        <f>SUM(N34:N39)</f>
        <v>60258036.540000007</v>
      </c>
      <c r="O40" s="85">
        <f>SUM(O34:O39)</f>
        <v>72908180.569999993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77</v>
      </c>
      <c r="C41" s="8">
        <f>IF(B41,B41/$B$46,"")</f>
        <v>0.28102189781021897</v>
      </c>
      <c r="D41" s="13">
        <f t="shared" si="15"/>
        <v>753823.08000000007</v>
      </c>
      <c r="E41" s="23">
        <f t="shared" si="16"/>
        <v>911495.95000000007</v>
      </c>
      <c r="F41" s="21">
        <f>IF(E41,E41/$E$46,"")</f>
        <v>1.2501970874514722E-2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62</v>
      </c>
      <c r="C42" s="8">
        <f>IF(B42,B42/$B$46,"")</f>
        <v>0.22627737226277372</v>
      </c>
      <c r="D42" s="13">
        <f t="shared" si="15"/>
        <v>39041.17</v>
      </c>
      <c r="E42" s="14">
        <f t="shared" si="16"/>
        <v>46199.78</v>
      </c>
      <c r="F42" s="21">
        <f>IF(E42,E42/$E$46,"")</f>
        <v>6.3367072993466146E-4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274</v>
      </c>
      <c r="C46" s="17">
        <f>SUM(C34:C45)</f>
        <v>1</v>
      </c>
      <c r="D46" s="18">
        <f>SUM(D34:D45)</f>
        <v>60258036.539999999</v>
      </c>
      <c r="E46" s="18">
        <f>SUM(E34:E45)</f>
        <v>72908180.569999993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2022-02-28T07:50:43Z</dcterms:modified>
</cp:coreProperties>
</file>