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5" windowHeight="10905" tabRatio="700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N21" i="6" l="1"/>
  <c r="I21" i="6" l="1"/>
  <c r="I20" i="6"/>
  <c r="I19" i="6"/>
  <c r="N21" i="5" l="1"/>
  <c r="I21" i="5"/>
  <c r="N20" i="5" l="1"/>
  <c r="I20" i="5"/>
  <c r="I19" i="5" l="1"/>
  <c r="N21" i="4" l="1"/>
  <c r="I20" i="4" l="1"/>
  <c r="I19" i="4" l="1"/>
  <c r="N21" i="1" l="1"/>
  <c r="I21" i="1"/>
  <c r="N20" i="1" l="1"/>
  <c r="I20" i="1"/>
  <c r="I19" i="1"/>
  <c r="N19" i="1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 s="1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O25" i="7" s="1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S25" i="7" s="1"/>
  <c r="N37" i="7" s="1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D40" i="7" s="1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/>
  <c r="G21" i="7"/>
  <c r="L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O35" i="6" s="1"/>
  <c r="E25" i="6"/>
  <c r="O25" i="6"/>
  <c r="O36" i="6" s="1"/>
  <c r="Y25" i="6"/>
  <c r="O38" i="6"/>
  <c r="T25" i="6"/>
  <c r="O37" i="6"/>
  <c r="AD25" i="6"/>
  <c r="O39" i="6"/>
  <c r="P39" i="6"/>
  <c r="I25" i="6"/>
  <c r="N35" i="6" s="1"/>
  <c r="D25" i="6"/>
  <c r="N34" i="6"/>
  <c r="N25" i="6"/>
  <c r="N36" i="6" s="1"/>
  <c r="X25" i="6"/>
  <c r="N38" i="6"/>
  <c r="S25" i="6"/>
  <c r="N37" i="6" s="1"/>
  <c r="AC25" i="6"/>
  <c r="N39" i="6"/>
  <c r="G25" i="6"/>
  <c r="L35" i="6" s="1"/>
  <c r="H15" i="6"/>
  <c r="B25" i="6"/>
  <c r="L25" i="6"/>
  <c r="M21" i="6" s="1"/>
  <c r="L36" i="6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4" i="6"/>
  <c r="K16" i="6"/>
  <c r="K17" i="6"/>
  <c r="H16" i="6"/>
  <c r="H17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K19" i="5" s="1"/>
  <c r="O25" i="5"/>
  <c r="P20" i="5" s="1"/>
  <c r="T25" i="5"/>
  <c r="O37" i="5"/>
  <c r="Y25" i="5"/>
  <c r="Z18" i="5"/>
  <c r="D25" i="5"/>
  <c r="N34" i="5"/>
  <c r="I25" i="5"/>
  <c r="N35" i="5"/>
  <c r="N25" i="5"/>
  <c r="N36" i="5" s="1"/>
  <c r="S25" i="5"/>
  <c r="N37" i="5"/>
  <c r="X25" i="5"/>
  <c r="N38" i="5"/>
  <c r="B25" i="5"/>
  <c r="L34" i="5"/>
  <c r="G25" i="5"/>
  <c r="H19" i="5" s="1"/>
  <c r="L25" i="5"/>
  <c r="L36" i="5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0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K16" i="4"/>
  <c r="K17" i="4"/>
  <c r="I25" i="4"/>
  <c r="N35" i="4" s="1"/>
  <c r="G25" i="4"/>
  <c r="H21" i="4" s="1"/>
  <c r="H16" i="4"/>
  <c r="H17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19" i="1" s="1"/>
  <c r="K22" i="1"/>
  <c r="O25" i="1"/>
  <c r="O36" i="1" s="1"/>
  <c r="E25" i="1"/>
  <c r="Y25" i="1"/>
  <c r="O38" i="1"/>
  <c r="I25" i="1"/>
  <c r="N35" i="1" s="1"/>
  <c r="N25" i="1"/>
  <c r="N36" i="1" s="1"/>
  <c r="D25" i="1"/>
  <c r="N34" i="1"/>
  <c r="X25" i="1"/>
  <c r="N38" i="1"/>
  <c r="G25" i="1"/>
  <c r="H22" i="1"/>
  <c r="L25" i="1"/>
  <c r="M19" i="1" s="1"/>
  <c r="M20" i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8" i="1"/>
  <c r="M17" i="1"/>
  <c r="M16" i="1"/>
  <c r="M15" i="1"/>
  <c r="M14" i="1"/>
  <c r="K24" i="1"/>
  <c r="K20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F45" i="1"/>
  <c r="H20" i="6"/>
  <c r="M18" i="6"/>
  <c r="M13" i="6"/>
  <c r="P19" i="6"/>
  <c r="P14" i="6"/>
  <c r="Z21" i="6"/>
  <c r="H22" i="6"/>
  <c r="K22" i="6"/>
  <c r="AB25" i="6"/>
  <c r="AE25" i="6"/>
  <c r="M13" i="5"/>
  <c r="M25" i="5" s="1"/>
  <c r="AB25" i="5"/>
  <c r="L35" i="5"/>
  <c r="M39" i="5"/>
  <c r="H22" i="5"/>
  <c r="O38" i="5"/>
  <c r="O35" i="5"/>
  <c r="K22" i="5"/>
  <c r="U25" i="5"/>
  <c r="M14" i="4"/>
  <c r="P21" i="4"/>
  <c r="AE25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L35" i="1"/>
  <c r="Z25" i="1"/>
  <c r="U25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D35" i="7"/>
  <c r="K14" i="6"/>
  <c r="K18" i="6"/>
  <c r="K13" i="6"/>
  <c r="T25" i="7"/>
  <c r="O37" i="7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H20" i="5"/>
  <c r="C14" i="5"/>
  <c r="C13" i="5"/>
  <c r="E25" i="7"/>
  <c r="F23" i="7"/>
  <c r="B46" i="5"/>
  <c r="C40" i="5" s="1"/>
  <c r="F43" i="5"/>
  <c r="AE21" i="5"/>
  <c r="AE20" i="5"/>
  <c r="C20" i="5"/>
  <c r="F21" i="5"/>
  <c r="F20" i="5"/>
  <c r="P21" i="5"/>
  <c r="B46" i="6"/>
  <c r="C42" i="6" s="1"/>
  <c r="C43" i="6"/>
  <c r="B36" i="7"/>
  <c r="V25" i="7"/>
  <c r="Y25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AD25" i="7"/>
  <c r="O38" i="7"/>
  <c r="H20" i="4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C42" i="4" s="1"/>
  <c r="O36" i="4"/>
  <c r="P20" i="4"/>
  <c r="L36" i="4"/>
  <c r="P18" i="7"/>
  <c r="L35" i="4"/>
  <c r="L40" i="4" s="1"/>
  <c r="M35" i="4" s="1"/>
  <c r="F43" i="4"/>
  <c r="K22" i="7"/>
  <c r="Z14" i="7"/>
  <c r="Q25" i="7"/>
  <c r="B25" i="7"/>
  <c r="C24" i="7"/>
  <c r="B35" i="7"/>
  <c r="B37" i="7"/>
  <c r="AC25" i="7"/>
  <c r="N38" i="7"/>
  <c r="N25" i="7"/>
  <c r="N36" i="7" s="1"/>
  <c r="D34" i="7"/>
  <c r="E37" i="7"/>
  <c r="E34" i="7"/>
  <c r="B39" i="7"/>
  <c r="M15" i="7"/>
  <c r="D38" i="7"/>
  <c r="E39" i="7"/>
  <c r="E35" i="7"/>
  <c r="E41" i="7"/>
  <c r="D45" i="7"/>
  <c r="E40" i="7"/>
  <c r="E45" i="7"/>
  <c r="AA25" i="7"/>
  <c r="B45" i="7"/>
  <c r="D36" i="7"/>
  <c r="E36" i="7"/>
  <c r="D37" i="7"/>
  <c r="C36" i="1"/>
  <c r="C35" i="1"/>
  <c r="B38" i="7"/>
  <c r="R17" i="7"/>
  <c r="D25" i="7"/>
  <c r="N34" i="7"/>
  <c r="H22" i="7"/>
  <c r="F38" i="1"/>
  <c r="P17" i="7"/>
  <c r="P16" i="7"/>
  <c r="F37" i="4"/>
  <c r="Z16" i="7"/>
  <c r="P39" i="1"/>
  <c r="F37" i="1"/>
  <c r="M16" i="7"/>
  <c r="F25" i="1"/>
  <c r="F43" i="1"/>
  <c r="F44" i="1"/>
  <c r="F24" i="7"/>
  <c r="C25" i="1"/>
  <c r="C22" i="7"/>
  <c r="C23" i="7"/>
  <c r="C44" i="1"/>
  <c r="Z25" i="6"/>
  <c r="Z25" i="4"/>
  <c r="F25" i="6"/>
  <c r="F15" i="7"/>
  <c r="F22" i="7"/>
  <c r="F34" i="1"/>
  <c r="F36" i="1"/>
  <c r="F35" i="1"/>
  <c r="C34" i="1"/>
  <c r="C36" i="6"/>
  <c r="C25" i="6"/>
  <c r="C39" i="5"/>
  <c r="C43" i="5"/>
  <c r="P39" i="5"/>
  <c r="P37" i="5"/>
  <c r="C25" i="5"/>
  <c r="AE25" i="5"/>
  <c r="C36" i="4"/>
  <c r="C43" i="4"/>
  <c r="P25" i="4"/>
  <c r="W25" i="4"/>
  <c r="C45" i="1"/>
  <c r="C37" i="1"/>
  <c r="P38" i="1"/>
  <c r="L40" i="1"/>
  <c r="M35" i="1" s="1"/>
  <c r="C39" i="1"/>
  <c r="C15" i="7"/>
  <c r="K24" i="7"/>
  <c r="W25" i="6"/>
  <c r="F37" i="6"/>
  <c r="C39" i="6"/>
  <c r="C37" i="6"/>
  <c r="F36" i="6"/>
  <c r="C35" i="6"/>
  <c r="F35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C40" i="6"/>
  <c r="C45" i="6"/>
  <c r="C45" i="5"/>
  <c r="F39" i="5"/>
  <c r="F45" i="5"/>
  <c r="P38" i="5"/>
  <c r="M37" i="5"/>
  <c r="M38" i="5"/>
  <c r="AE20" i="7"/>
  <c r="L37" i="7"/>
  <c r="R16" i="7"/>
  <c r="C36" i="5"/>
  <c r="C37" i="5"/>
  <c r="F36" i="5"/>
  <c r="F37" i="5"/>
  <c r="F34" i="5"/>
  <c r="C35" i="5"/>
  <c r="F18" i="7"/>
  <c r="F35" i="5"/>
  <c r="F21" i="7"/>
  <c r="C34" i="5"/>
  <c r="F13" i="7"/>
  <c r="F14" i="7"/>
  <c r="F20" i="7"/>
  <c r="F25" i="5"/>
  <c r="M34" i="5"/>
  <c r="L39" i="7"/>
  <c r="W20" i="7"/>
  <c r="W25" i="7"/>
  <c r="P34" i="5"/>
  <c r="O39" i="7"/>
  <c r="Z21" i="7"/>
  <c r="Z25" i="7"/>
  <c r="AE18" i="7"/>
  <c r="AE21" i="7"/>
  <c r="AE17" i="7"/>
  <c r="F35" i="4"/>
  <c r="F36" i="4"/>
  <c r="F25" i="4"/>
  <c r="M25" i="4"/>
  <c r="C38" i="4"/>
  <c r="C35" i="4"/>
  <c r="C25" i="4"/>
  <c r="F38" i="4"/>
  <c r="F45" i="4"/>
  <c r="C45" i="4"/>
  <c r="K15" i="7"/>
  <c r="K14" i="7"/>
  <c r="K16" i="7"/>
  <c r="K13" i="7"/>
  <c r="AB20" i="7"/>
  <c r="AB17" i="7"/>
  <c r="P34" i="4"/>
  <c r="C20" i="7"/>
  <c r="C18" i="7"/>
  <c r="C14" i="7"/>
  <c r="C40" i="4"/>
  <c r="C39" i="4"/>
  <c r="C13" i="7"/>
  <c r="F34" i="4"/>
  <c r="F39" i="4"/>
  <c r="R13" i="7"/>
  <c r="C34" i="4"/>
  <c r="M18" i="7"/>
  <c r="C41" i="4"/>
  <c r="M13" i="7"/>
  <c r="P13" i="7"/>
  <c r="P15" i="7"/>
  <c r="P14" i="7"/>
  <c r="M14" i="7"/>
  <c r="L34" i="7"/>
  <c r="L38" i="7"/>
  <c r="H15" i="7"/>
  <c r="H16" i="7"/>
  <c r="H13" i="7"/>
  <c r="H14" i="7"/>
  <c r="H18" i="7"/>
  <c r="H24" i="7"/>
  <c r="P34" i="1"/>
  <c r="P37" i="1"/>
  <c r="M38" i="1"/>
  <c r="M34" i="1"/>
  <c r="C38" i="7"/>
  <c r="C43" i="7"/>
  <c r="R25" i="7"/>
  <c r="U25" i="7"/>
  <c r="AE25" i="7"/>
  <c r="F25" i="7"/>
  <c r="AB25" i="7"/>
  <c r="P37" i="4"/>
  <c r="C25" i="7"/>
  <c r="P38" i="4"/>
  <c r="F38" i="7"/>
  <c r="M37" i="4"/>
  <c r="M38" i="4"/>
  <c r="M34" i="4"/>
  <c r="F35" i="7"/>
  <c r="F45" i="7"/>
  <c r="F37" i="7"/>
  <c r="F36" i="7"/>
  <c r="F34" i="7"/>
  <c r="C37" i="7"/>
  <c r="C39" i="7"/>
  <c r="C34" i="7"/>
  <c r="C36" i="7"/>
  <c r="C35" i="7"/>
  <c r="C45" i="7"/>
  <c r="M37" i="7"/>
  <c r="M39" i="7"/>
  <c r="P39" i="7"/>
  <c r="P38" i="7"/>
  <c r="P37" i="7"/>
  <c r="P34" i="7"/>
  <c r="M38" i="7"/>
  <c r="M34" i="7"/>
  <c r="D46" i="6" l="1"/>
  <c r="P22" i="6"/>
  <c r="P25" i="6"/>
  <c r="C41" i="6"/>
  <c r="C46" i="6" s="1"/>
  <c r="H21" i="6"/>
  <c r="K20" i="6"/>
  <c r="K21" i="6"/>
  <c r="N40" i="6"/>
  <c r="E46" i="6"/>
  <c r="F43" i="6" s="1"/>
  <c r="M25" i="6"/>
  <c r="O40" i="6"/>
  <c r="P35" i="6" s="1"/>
  <c r="F40" i="6"/>
  <c r="K19" i="6"/>
  <c r="L40" i="6"/>
  <c r="H19" i="6"/>
  <c r="H25" i="6" s="1"/>
  <c r="O36" i="7"/>
  <c r="P20" i="7"/>
  <c r="P21" i="7"/>
  <c r="O40" i="5"/>
  <c r="O36" i="5"/>
  <c r="P25" i="5"/>
  <c r="C42" i="5"/>
  <c r="P36" i="5"/>
  <c r="K20" i="5"/>
  <c r="K25" i="5" s="1"/>
  <c r="L40" i="5"/>
  <c r="M35" i="5" s="1"/>
  <c r="D46" i="5"/>
  <c r="N40" i="5"/>
  <c r="D41" i="7"/>
  <c r="P35" i="5"/>
  <c r="P40" i="5" s="1"/>
  <c r="C41" i="5"/>
  <c r="C46" i="5" s="1"/>
  <c r="H25" i="5"/>
  <c r="E46" i="5"/>
  <c r="H19" i="4"/>
  <c r="H25" i="4" s="1"/>
  <c r="N40" i="4"/>
  <c r="E42" i="7"/>
  <c r="E46" i="7" s="1"/>
  <c r="M36" i="4"/>
  <c r="M40" i="4" s="1"/>
  <c r="B42" i="7"/>
  <c r="B41" i="7"/>
  <c r="C46" i="4"/>
  <c r="D46" i="4"/>
  <c r="K25" i="4"/>
  <c r="E46" i="4"/>
  <c r="F42" i="4" s="1"/>
  <c r="O40" i="4"/>
  <c r="J25" i="7"/>
  <c r="K21" i="7" s="1"/>
  <c r="D42" i="7"/>
  <c r="M36" i="1"/>
  <c r="M40" i="1" s="1"/>
  <c r="B46" i="1"/>
  <c r="C42" i="1" s="1"/>
  <c r="L25" i="7"/>
  <c r="M21" i="7" s="1"/>
  <c r="M25" i="1"/>
  <c r="P20" i="1"/>
  <c r="P25" i="1" s="1"/>
  <c r="E46" i="1"/>
  <c r="F41" i="1" s="1"/>
  <c r="I25" i="7"/>
  <c r="N35" i="7" s="1"/>
  <c r="N40" i="7" s="1"/>
  <c r="H25" i="1"/>
  <c r="D39" i="7"/>
  <c r="D46" i="1"/>
  <c r="O35" i="1"/>
  <c r="O40" i="1" s="1"/>
  <c r="K25" i="1"/>
  <c r="F39" i="1"/>
  <c r="N40" i="1"/>
  <c r="P19" i="7"/>
  <c r="B40" i="7"/>
  <c r="G25" i="7"/>
  <c r="F39" i="7" l="1"/>
  <c r="F43" i="7"/>
  <c r="F42" i="6"/>
  <c r="F41" i="6"/>
  <c r="P36" i="6"/>
  <c r="P40" i="6" s="1"/>
  <c r="K25" i="6"/>
  <c r="M35" i="6"/>
  <c r="M36" i="6"/>
  <c r="P25" i="7"/>
  <c r="M20" i="7"/>
  <c r="M36" i="5"/>
  <c r="M40" i="5" s="1"/>
  <c r="F41" i="5"/>
  <c r="F42" i="5"/>
  <c r="B46" i="7"/>
  <c r="C42" i="7" s="1"/>
  <c r="D46" i="7"/>
  <c r="F40" i="5"/>
  <c r="P35" i="4"/>
  <c r="P36" i="4"/>
  <c r="F40" i="4"/>
  <c r="F41" i="4"/>
  <c r="F42" i="7"/>
  <c r="F40" i="7"/>
  <c r="F40" i="1"/>
  <c r="F42" i="1"/>
  <c r="K19" i="7"/>
  <c r="F41" i="7"/>
  <c r="K18" i="7"/>
  <c r="K20" i="7"/>
  <c r="O35" i="7"/>
  <c r="O40" i="7" s="1"/>
  <c r="P35" i="7" s="1"/>
  <c r="C41" i="1"/>
  <c r="C40" i="1"/>
  <c r="C46" i="1" s="1"/>
  <c r="H20" i="7"/>
  <c r="H21" i="7"/>
  <c r="M19" i="7"/>
  <c r="M25" i="7" s="1"/>
  <c r="L36" i="7"/>
  <c r="P35" i="1"/>
  <c r="P36" i="1"/>
  <c r="H19" i="7"/>
  <c r="L35" i="7"/>
  <c r="C40" i="7" l="1"/>
  <c r="F46" i="6"/>
  <c r="M40" i="6"/>
  <c r="C41" i="7"/>
  <c r="C46" i="7" s="1"/>
  <c r="F46" i="5"/>
  <c r="P40" i="4"/>
  <c r="F46" i="4"/>
  <c r="F46" i="7"/>
  <c r="P40" i="1"/>
  <c r="F46" i="1"/>
  <c r="P36" i="7"/>
  <c r="P40" i="7" s="1"/>
  <c r="K25" i="7"/>
  <c r="H25" i="7"/>
  <c r="L40" i="7"/>
  <c r="M35" i="7" l="1"/>
  <c r="M36" i="7"/>
  <c r="M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<sst xmlns="http://schemas.openxmlformats.org/spreadsheetml/2006/main" count="457" uniqueCount="62">
  <si>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</si>
  <si>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</si>
  <si>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</si>
  <si>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</si>
  <si>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</si>
  <si>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</si>
  <si>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</si>
  <si>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</si>
  <si>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</si>
  <si>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</si>
  <si>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</si>
  <si>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</si>
  <si>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</si>
  <si>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</si>
  <si>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</si>
  <si>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</si>
  <si>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</si>
  <si>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</si>
  <si>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</si>
  <si>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</si>
  <si>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</si>
  <si>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</si>
  <si>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</si>
  <si>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</si>
  <si>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</si>
  <si>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</si>
  <si>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</si>
  <si>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</si>
  <si>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</si>
  <si>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</si>
  <si>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</si>
  <si>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</si>
  <si>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</si>
  <si>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</si>
  <si>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</si>
  <si>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</si>
  <si>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</si>
  <si>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</si>
  <si>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</si>
  <si>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</si>
  <si>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</si>
  <si>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</si>
  <si>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</si>
  <si>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</si>
  <si>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</si>
  <si>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</si>
  <si>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</si>
  <si>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</si>
  <si>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</si>
  <si>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</si>
  <si>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</si>
  <si>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</si>
  <si>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</si>
  <si>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</si>
  <si>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</si>
  <si>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</si>
  <si>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</si>
  <si>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</si>
  <si>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</si>
  <si>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</si>
  <si>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</si>
  <si>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INSTITUT MUNICIPAL PERSONES AMB DISCAPACITAT (IMPD)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</si>
</sst>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107</c:v>
                </c:pt>
                <c:pt idx="8">
                  <c:v>85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1009296.31</c:v>
                </c:pt>
                <c:pt idx="7">
                  <c:v>623120.85000000009</c:v>
                </c:pt>
                <c:pt idx="8">
                  <c:v>151608.71000000002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183</c:v>
                </c:pt>
                <c:pt idx="2">
                  <c:v>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1711308.3900000001</c:v>
                </c:pt>
                <c:pt idx="2">
                  <c:v>72717.48000000001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8" zoomScale="60" zoomScaleNormal="60" workbookViewId="0">
      <selection activeCell="A19" sqref="A19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44316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0.10204081632653061</v>
      </c>
      <c r="I19" s="6">
        <f>ROUND(J19/1.21,2)</f>
        <v>41720.660000000003</v>
      </c>
      <c r="J19" s="7">
        <v>50482</v>
      </c>
      <c r="K19" s="21">
        <f t="shared" si="3"/>
        <v>0.16556455374478868</v>
      </c>
      <c r="L19" s="2">
        <v>1</v>
      </c>
      <c r="M19" s="20">
        <f t="shared" si="4"/>
        <v>7.6923076923076927E-2</v>
      </c>
      <c r="N19" s="6">
        <f>ROUND(O19/1.21,2)</f>
        <v>27602.880000000001</v>
      </c>
      <c r="O19" s="7">
        <v>33399.480000000003</v>
      </c>
      <c r="P19" s="21">
        <f t="shared" si="5"/>
        <v>0.62742718537793885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39</v>
      </c>
      <c r="H20" s="66">
        <f t="shared" si="2"/>
        <v>0.79591836734693877</v>
      </c>
      <c r="I20" s="6">
        <f>ROUND(J20/1.21,2)</f>
        <v>209236.58</v>
      </c>
      <c r="J20" s="70">
        <v>253176.25999999998</v>
      </c>
      <c r="K20" s="67">
        <f t="shared" si="3"/>
        <v>0.83033585249543573</v>
      </c>
      <c r="L20" s="68">
        <v>7</v>
      </c>
      <c r="M20" s="66">
        <f t="shared" si="4"/>
        <v>0.53846153846153844</v>
      </c>
      <c r="N20" s="6">
        <f>ROUND(O20/1.21,2)</f>
        <v>14266.89</v>
      </c>
      <c r="O20" s="70">
        <v>17262.939999999999</v>
      </c>
      <c r="P20" s="67">
        <f t="shared" si="5"/>
        <v>0.3242936074318592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5</v>
      </c>
      <c r="H21" s="20">
        <f t="shared" si="2"/>
        <v>0.10204081632653061</v>
      </c>
      <c r="I21" s="6">
        <f>ROUND(J21/1.21,2)</f>
        <v>1033.06</v>
      </c>
      <c r="J21" s="98">
        <v>1250</v>
      </c>
      <c r="K21" s="21">
        <f t="shared" si="3"/>
        <v>4.0995937597754816E-3</v>
      </c>
      <c r="L21" s="2">
        <v>5</v>
      </c>
      <c r="M21" s="20">
        <f t="shared" si="4"/>
        <v>0.38461538461538464</v>
      </c>
      <c r="N21" s="6">
        <f>ROUND(O21/1.21,2)</f>
        <v>2123.98</v>
      </c>
      <c r="O21" s="7">
        <v>2570.02</v>
      </c>
      <c r="P21" s="21">
        <f t="shared" si="5"/>
        <v>4.8279207190202067E-2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49</v>
      </c>
      <c r="H25" s="17">
        <f t="shared" si="12"/>
        <v>1</v>
      </c>
      <c r="I25" s="18">
        <f t="shared" si="12"/>
        <v>251990.3</v>
      </c>
      <c r="J25" s="18">
        <f t="shared" si="12"/>
        <v>304908.26</v>
      </c>
      <c r="K25" s="19">
        <f t="shared" si="12"/>
        <v>0.99999999999999989</v>
      </c>
      <c r="L25" s="16">
        <f t="shared" si="12"/>
        <v>13</v>
      </c>
      <c r="M25" s="17">
        <f t="shared" si="12"/>
        <v>1</v>
      </c>
      <c r="N25" s="18">
        <f t="shared" si="12"/>
        <v>43993.750000000007</v>
      </c>
      <c r="O25" s="18">
        <f t="shared" si="12"/>
        <v>53232.439999999995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5">
      <c r="B26" s="26"/>
      <c r="H26" s="26"/>
      <c r="N26" s="26"/>
    </row>
    <row r="27" spans="1:31" s="49" customFormat="1" ht="34.35" customHeight="1" x14ac:dyDescent="0.25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5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49</v>
      </c>
      <c r="M35" s="8">
        <f t="shared" si="18"/>
        <v>0.79032258064516125</v>
      </c>
      <c r="N35" s="61">
        <f>I25</f>
        <v>251990.3</v>
      </c>
      <c r="O35" s="61">
        <f>J25</f>
        <v>304908.26</v>
      </c>
      <c r="P35" s="59">
        <f t="shared" si="19"/>
        <v>0.85136444978188741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13</v>
      </c>
      <c r="M36" s="8">
        <f t="shared" si="18"/>
        <v>0.20967741935483872</v>
      </c>
      <c r="N36" s="61">
        <f>N25</f>
        <v>43993.750000000007</v>
      </c>
      <c r="O36" s="61">
        <f>O25</f>
        <v>53232.439999999995</v>
      </c>
      <c r="P36" s="59">
        <f t="shared" si="19"/>
        <v>0.14863555021811259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6</v>
      </c>
      <c r="C40" s="8">
        <f t="shared" si="14"/>
        <v>9.6774193548387094E-2</v>
      </c>
      <c r="D40" s="13">
        <f t="shared" si="15"/>
        <v>69323.540000000008</v>
      </c>
      <c r="E40" s="23">
        <f t="shared" si="16"/>
        <v>83881.48000000001</v>
      </c>
      <c r="F40" s="21">
        <f t="shared" si="17"/>
        <v>0.23421376012276746</v>
      </c>
      <c r="G40" s="25"/>
      <c r="J40" s="104" t="s">
        <v>0</v>
      </c>
      <c r="K40" s="105"/>
      <c r="L40" s="83">
        <f>SUM(L34:L39)</f>
        <v>62</v>
      </c>
      <c r="M40" s="17">
        <f>SUM(M34:M39)</f>
        <v>1</v>
      </c>
      <c r="N40" s="84">
        <f>SUM(N34:N39)</f>
        <v>295984.05</v>
      </c>
      <c r="O40" s="85">
        <f>SUM(O34:O39)</f>
        <v>358140.7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46</v>
      </c>
      <c r="C41" s="8">
        <f t="shared" si="14"/>
        <v>0.74193548387096775</v>
      </c>
      <c r="D41" s="13">
        <f t="shared" si="15"/>
        <v>223503.46999999997</v>
      </c>
      <c r="E41" s="23">
        <f t="shared" si="16"/>
        <v>270439.19999999995</v>
      </c>
      <c r="F41" s="21">
        <f t="shared" si="17"/>
        <v>0.7551199849668021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95" t="s">
        <v>50</v>
      </c>
      <c r="B42" s="12">
        <f t="shared" si="13"/>
        <v>10</v>
      </c>
      <c r="C42" s="8">
        <f t="shared" si="14"/>
        <v>0.16129032258064516</v>
      </c>
      <c r="D42" s="13">
        <f t="shared" si="15"/>
        <v>3157.04</v>
      </c>
      <c r="E42" s="14">
        <f t="shared" si="16"/>
        <v>3820.02</v>
      </c>
      <c r="F42" s="21">
        <f t="shared" si="17"/>
        <v>1.0666254910430455E-2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62</v>
      </c>
      <c r="C46" s="17">
        <f>SUM(C34:C45)</f>
        <v>1</v>
      </c>
      <c r="D46" s="18">
        <f>SUM(D34:D45)</f>
        <v>295984.05</v>
      </c>
      <c r="E46" s="18">
        <f>SUM(E34:E45)</f>
        <v>358140.69999999995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5" zoomScale="80" zoomScaleNormal="80" workbookViewId="0">
      <selection activeCell="I19" sqref="I19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44440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PERSONES AMB DISCAPACITAT (IMPD)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0.18518518518518517</v>
      </c>
      <c r="I19" s="6">
        <f>ROUND(J19/1.21,2)</f>
        <v>18688.97</v>
      </c>
      <c r="J19" s="6">
        <v>22613.65</v>
      </c>
      <c r="K19" s="21">
        <f t="shared" si="3"/>
        <v>0.11837124012779099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22</v>
      </c>
      <c r="H20" s="66">
        <f t="shared" si="2"/>
        <v>0.81481481481481477</v>
      </c>
      <c r="I20" s="6">
        <f>ROUND(J20/1.21,2)</f>
        <v>139195.39000000001</v>
      </c>
      <c r="J20" s="70">
        <v>168426.42</v>
      </c>
      <c r="K20" s="21">
        <f t="shared" si="3"/>
        <v>0.88162875987220901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>
        <v>2</v>
      </c>
      <c r="M21" s="20">
        <f t="shared" si="4"/>
        <v>1</v>
      </c>
      <c r="N21" s="6">
        <f>ROUND(O21/1.21,2)</f>
        <v>1616.2</v>
      </c>
      <c r="O21" s="7">
        <v>1955.6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27</v>
      </c>
      <c r="H25" s="17">
        <f t="shared" si="32"/>
        <v>1</v>
      </c>
      <c r="I25" s="18">
        <f t="shared" si="32"/>
        <v>157884.36000000002</v>
      </c>
      <c r="J25" s="18">
        <f t="shared" si="32"/>
        <v>191040.07</v>
      </c>
      <c r="K25" s="19">
        <f t="shared" si="32"/>
        <v>1</v>
      </c>
      <c r="L25" s="16">
        <f t="shared" si="32"/>
        <v>2</v>
      </c>
      <c r="M25" s="17">
        <f t="shared" si="32"/>
        <v>1</v>
      </c>
      <c r="N25" s="18">
        <f t="shared" si="32"/>
        <v>1616.2</v>
      </c>
      <c r="O25" s="18">
        <f t="shared" si="32"/>
        <v>1955.6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35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27</v>
      </c>
      <c r="M35" s="8">
        <f t="shared" si="38"/>
        <v>0.93103448275862066</v>
      </c>
      <c r="N35" s="61">
        <f>I25</f>
        <v>157884.36000000002</v>
      </c>
      <c r="O35" s="61">
        <f>J25</f>
        <v>191040.07</v>
      </c>
      <c r="P35" s="59">
        <f t="shared" si="39"/>
        <v>0.98986713017965633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2</v>
      </c>
      <c r="M36" s="8">
        <f t="shared" si="38"/>
        <v>6.8965517241379309E-2</v>
      </c>
      <c r="N36" s="61">
        <f>N25</f>
        <v>1616.2</v>
      </c>
      <c r="O36" s="61">
        <f>O25</f>
        <v>1955.6</v>
      </c>
      <c r="P36" s="59">
        <f t="shared" si="39"/>
        <v>1.0132869820343636E-2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5</v>
      </c>
      <c r="C40" s="8">
        <f t="shared" si="34"/>
        <v>0.17241379310344829</v>
      </c>
      <c r="D40" s="13">
        <f t="shared" si="35"/>
        <v>18688.97</v>
      </c>
      <c r="E40" s="23">
        <f t="shared" si="36"/>
        <v>22613.65</v>
      </c>
      <c r="F40" s="21">
        <f t="shared" si="37"/>
        <v>0.11717179976110345</v>
      </c>
      <c r="G40" s="25"/>
      <c r="J40" s="104" t="s">
        <v>0</v>
      </c>
      <c r="K40" s="105"/>
      <c r="L40" s="83">
        <f>SUM(L34:L39)</f>
        <v>29</v>
      </c>
      <c r="M40" s="17">
        <f>SUM(M34:M39)</f>
        <v>1</v>
      </c>
      <c r="N40" s="84">
        <f>SUM(N34:N39)</f>
        <v>159500.56000000003</v>
      </c>
      <c r="O40" s="85">
        <f>SUM(O34:O39)</f>
        <v>192995.67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22</v>
      </c>
      <c r="C41" s="8">
        <f t="shared" si="34"/>
        <v>0.75862068965517238</v>
      </c>
      <c r="D41" s="13">
        <f t="shared" si="35"/>
        <v>139195.39000000001</v>
      </c>
      <c r="E41" s="23">
        <f t="shared" si="36"/>
        <v>168426.42</v>
      </c>
      <c r="F41" s="21">
        <f t="shared" si="37"/>
        <v>0.87269533041855296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3"/>
        <v>2</v>
      </c>
      <c r="C42" s="8">
        <f t="shared" si="34"/>
        <v>6.8965517241379309E-2</v>
      </c>
      <c r="D42" s="13">
        <f t="shared" si="35"/>
        <v>1616.2</v>
      </c>
      <c r="E42" s="14">
        <f t="shared" si="36"/>
        <v>1955.6</v>
      </c>
      <c r="F42" s="21">
        <f t="shared" si="37"/>
        <v>1.0132869820343636E-2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29</v>
      </c>
      <c r="C46" s="17">
        <f>SUM(C34:C45)</f>
        <v>1</v>
      </c>
      <c r="D46" s="18">
        <f>SUM(D34:D45)</f>
        <v>159500.56000000003</v>
      </c>
      <c r="E46" s="18">
        <f>SUM(E34:E45)</f>
        <v>192995.67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8" zoomScale="80" zoomScaleNormal="80" workbookViewId="0">
      <selection activeCell="I19" sqref="I19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44494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PERSONES AMB DISCAPACITAT (IMPD)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0.04</v>
      </c>
      <c r="I19" s="6">
        <f>ROUND(J19/1.21,2)</f>
        <v>1239.67</v>
      </c>
      <c r="J19" s="7">
        <v>1500</v>
      </c>
      <c r="K19" s="21">
        <f t="shared" si="3"/>
        <v>9.2142703001278272E-3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18</v>
      </c>
      <c r="H20" s="66">
        <f t="shared" si="2"/>
        <v>0.36</v>
      </c>
      <c r="I20" s="6">
        <f>ROUND(J20/1.21,2)</f>
        <v>68433.100000000006</v>
      </c>
      <c r="J20" s="70">
        <v>82804.05</v>
      </c>
      <c r="K20" s="67">
        <f t="shared" si="3"/>
        <v>0.50865259909686633</v>
      </c>
      <c r="L20" s="68">
        <v>1</v>
      </c>
      <c r="M20" s="66">
        <f t="shared" si="4"/>
        <v>0.33333333333333331</v>
      </c>
      <c r="N20" s="6">
        <f>ROUND(O20/1.21,2)</f>
        <v>10757.43</v>
      </c>
      <c r="O20" s="69">
        <v>13016.49</v>
      </c>
      <c r="P20" s="67">
        <f t="shared" si="5"/>
        <v>0.98441303859531304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30</v>
      </c>
      <c r="H21" s="20">
        <f t="shared" si="2"/>
        <v>0.6</v>
      </c>
      <c r="I21" s="6">
        <f>ROUND(J21/1.21,2)</f>
        <v>64865.22</v>
      </c>
      <c r="J21" s="7">
        <v>78486.92</v>
      </c>
      <c r="K21" s="21">
        <f t="shared" si="3"/>
        <v>0.48213313060300578</v>
      </c>
      <c r="L21" s="2">
        <v>2</v>
      </c>
      <c r="M21" s="20">
        <f t="shared" si="4"/>
        <v>0.66666666666666663</v>
      </c>
      <c r="N21" s="6">
        <f>ROUND(O21/1.21,2)</f>
        <v>170.33</v>
      </c>
      <c r="O21" s="7">
        <v>206.1</v>
      </c>
      <c r="P21" s="21">
        <f t="shared" si="5"/>
        <v>1.5586961404686978E-2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50</v>
      </c>
      <c r="H25" s="17">
        <f t="shared" si="22"/>
        <v>1</v>
      </c>
      <c r="I25" s="18">
        <f t="shared" si="22"/>
        <v>134537.99</v>
      </c>
      <c r="J25" s="18">
        <f t="shared" si="22"/>
        <v>162790.97</v>
      </c>
      <c r="K25" s="19">
        <f t="shared" si="22"/>
        <v>0.99999999999999989</v>
      </c>
      <c r="L25" s="16">
        <f t="shared" si="22"/>
        <v>3</v>
      </c>
      <c r="M25" s="17">
        <f t="shared" si="22"/>
        <v>1</v>
      </c>
      <c r="N25" s="18">
        <f t="shared" si="22"/>
        <v>10927.76</v>
      </c>
      <c r="O25" s="18">
        <f t="shared" si="22"/>
        <v>13222.59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35" customHeight="1" x14ac:dyDescent="0.3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50</v>
      </c>
      <c r="M35" s="8">
        <f>IF(L35,L35/$L$40,"")</f>
        <v>0.94339622641509435</v>
      </c>
      <c r="N35" s="61">
        <f>I25</f>
        <v>134537.99</v>
      </c>
      <c r="O35" s="61">
        <f>J25</f>
        <v>162790.97</v>
      </c>
      <c r="P35" s="59">
        <f>IF(O35,O35/$O$40,"")</f>
        <v>0.92487743557939517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3</v>
      </c>
      <c r="M36" s="8">
        <f>IF(L36,L36/$L$40,"")</f>
        <v>5.6603773584905662E-2</v>
      </c>
      <c r="N36" s="61">
        <f>N25</f>
        <v>10927.76</v>
      </c>
      <c r="O36" s="61">
        <f>O25</f>
        <v>13222.59</v>
      </c>
      <c r="P36" s="59">
        <f>IF(O36,O36/$O$40,"")</f>
        <v>7.5122564420604873E-2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2</v>
      </c>
      <c r="C40" s="8">
        <f t="shared" si="24"/>
        <v>3.7735849056603772E-2</v>
      </c>
      <c r="D40" s="13">
        <f t="shared" si="25"/>
        <v>1239.67</v>
      </c>
      <c r="E40" s="23">
        <f t="shared" si="26"/>
        <v>1500</v>
      </c>
      <c r="F40" s="21">
        <f t="shared" si="27"/>
        <v>8.5220706859176071E-3</v>
      </c>
      <c r="G40" s="25"/>
      <c r="J40" s="104" t="s">
        <v>0</v>
      </c>
      <c r="K40" s="105"/>
      <c r="L40" s="83">
        <f>SUM(L34:L39)</f>
        <v>53</v>
      </c>
      <c r="M40" s="17">
        <f>SUM(M34:M39)</f>
        <v>1</v>
      </c>
      <c r="N40" s="84">
        <f>SUM(N34:N39)</f>
        <v>145465.75</v>
      </c>
      <c r="O40" s="85">
        <f>SUM(O34:O39)</f>
        <v>176013.56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19</v>
      </c>
      <c r="C41" s="8">
        <f t="shared" si="24"/>
        <v>0.35849056603773582</v>
      </c>
      <c r="D41" s="13">
        <f t="shared" si="25"/>
        <v>79190.53</v>
      </c>
      <c r="E41" s="23">
        <f t="shared" si="26"/>
        <v>95820.540000000008</v>
      </c>
      <c r="F41" s="21">
        <f t="shared" si="27"/>
        <v>0.54439294336186372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23"/>
        <v>32</v>
      </c>
      <c r="C42" s="8">
        <f t="shared" si="24"/>
        <v>0.60377358490566035</v>
      </c>
      <c r="D42" s="13">
        <f t="shared" si="25"/>
        <v>65035.55</v>
      </c>
      <c r="E42" s="14">
        <f t="shared" si="26"/>
        <v>78693.02</v>
      </c>
      <c r="F42" s="21">
        <f t="shared" si="27"/>
        <v>0.44708498595221868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53</v>
      </c>
      <c r="C46" s="17">
        <f>SUM(C34:C45)</f>
        <v>1</v>
      </c>
      <c r="D46" s="18">
        <f>SUM(D34:D45)</f>
        <v>145465.75</v>
      </c>
      <c r="E46" s="18">
        <f>SUM(E34:E45)</f>
        <v>176013.56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25" zoomScale="80" zoomScaleNormal="80" workbookViewId="0">
      <selection activeCell="G20" sqref="G2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44635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PERSONES AMB DISCAPACITAT (IMPD)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7</v>
      </c>
      <c r="H19" s="20">
        <f t="shared" si="2"/>
        <v>0.12280701754385964</v>
      </c>
      <c r="I19" s="6">
        <f>ROUND(J19/1.21,2)</f>
        <v>744877.01</v>
      </c>
      <c r="J19" s="7">
        <v>901301.18</v>
      </c>
      <c r="K19" s="21">
        <f t="shared" si="3"/>
        <v>0.85628695404688349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20</v>
      </c>
      <c r="H20" s="66">
        <f t="shared" si="2"/>
        <v>0.35087719298245612</v>
      </c>
      <c r="I20" s="6">
        <f>ROUND(J20/1.21,2)</f>
        <v>73086.52</v>
      </c>
      <c r="J20" s="70">
        <v>88434.690000000017</v>
      </c>
      <c r="K20" s="67">
        <f t="shared" si="3"/>
        <v>8.4017943183188101E-2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30</v>
      </c>
      <c r="H21" s="20">
        <f t="shared" si="2"/>
        <v>0.52631578947368418</v>
      </c>
      <c r="I21" s="6">
        <f>ROUND(J21/1.21,2)</f>
        <v>51928.28</v>
      </c>
      <c r="J21" s="7">
        <v>62833.22</v>
      </c>
      <c r="K21" s="21">
        <f t="shared" si="3"/>
        <v>5.9695102769928385E-2</v>
      </c>
      <c r="L21" s="2">
        <v>11</v>
      </c>
      <c r="M21" s="20">
        <f>IF(L21,L21/$L$25,"")</f>
        <v>1</v>
      </c>
      <c r="N21" s="6">
        <f>ROUND(O21/1.21,2)</f>
        <v>3559.38</v>
      </c>
      <c r="O21" s="7">
        <v>4306.8500000000004</v>
      </c>
      <c r="P21" s="21">
        <f>IF(O21,O21/$O$25,"")</f>
        <v>1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57</v>
      </c>
      <c r="H25" s="17">
        <f t="shared" si="30"/>
        <v>1</v>
      </c>
      <c r="I25" s="18">
        <f t="shared" si="30"/>
        <v>869891.81</v>
      </c>
      <c r="J25" s="18">
        <f t="shared" si="30"/>
        <v>1052569.0900000001</v>
      </c>
      <c r="K25" s="19">
        <f t="shared" si="30"/>
        <v>1</v>
      </c>
      <c r="L25" s="16">
        <f t="shared" si="30"/>
        <v>11</v>
      </c>
      <c r="M25" s="17">
        <f t="shared" si="30"/>
        <v>1</v>
      </c>
      <c r="N25" s="18">
        <f t="shared" si="30"/>
        <v>3559.38</v>
      </c>
      <c r="O25" s="18">
        <f t="shared" si="30"/>
        <v>4306.8500000000004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35" customHeight="1" x14ac:dyDescent="0.3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57</v>
      </c>
      <c r="M35" s="8">
        <f t="shared" si="36"/>
        <v>0.83823529411764708</v>
      </c>
      <c r="N35" s="61">
        <f>I25</f>
        <v>869891.81</v>
      </c>
      <c r="O35" s="61">
        <f>J25</f>
        <v>1052569.0900000001</v>
      </c>
      <c r="P35" s="59">
        <f t="shared" si="37"/>
        <v>0.99592492379001452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11</v>
      </c>
      <c r="M36" s="8">
        <f t="shared" si="36"/>
        <v>0.16176470588235295</v>
      </c>
      <c r="N36" s="61">
        <f>N25</f>
        <v>3559.38</v>
      </c>
      <c r="O36" s="61">
        <f>O25</f>
        <v>4306.8500000000004</v>
      </c>
      <c r="P36" s="59">
        <f t="shared" si="37"/>
        <v>4.07507620998544E-3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7</v>
      </c>
      <c r="C40" s="8">
        <f t="shared" si="32"/>
        <v>0.10294117647058823</v>
      </c>
      <c r="D40" s="13">
        <f t="shared" si="33"/>
        <v>744877.01</v>
      </c>
      <c r="E40" s="23">
        <f t="shared" si="34"/>
        <v>901301.18</v>
      </c>
      <c r="F40" s="21">
        <f t="shared" si="35"/>
        <v>0.85279751945152604</v>
      </c>
      <c r="G40" s="25"/>
      <c r="J40" s="104" t="s">
        <v>0</v>
      </c>
      <c r="K40" s="105"/>
      <c r="L40" s="83">
        <f>SUM(L34:L39)</f>
        <v>68</v>
      </c>
      <c r="M40" s="17">
        <f>SUM(M34:M39)</f>
        <v>1</v>
      </c>
      <c r="N40" s="84">
        <f>SUM(N34:N39)</f>
        <v>873451.19000000006</v>
      </c>
      <c r="O40" s="85">
        <f>SUM(O34:O39)</f>
        <v>1056875.9400000002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20</v>
      </c>
      <c r="C41" s="8">
        <f t="shared" si="32"/>
        <v>0.29411764705882354</v>
      </c>
      <c r="D41" s="13">
        <f t="shared" si="33"/>
        <v>73086.52</v>
      </c>
      <c r="E41" s="23">
        <f t="shared" si="34"/>
        <v>88434.690000000017</v>
      </c>
      <c r="F41" s="21">
        <f t="shared" si="35"/>
        <v>8.3675563661710375E-2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1"/>
        <v>41</v>
      </c>
      <c r="C42" s="8">
        <f t="shared" si="32"/>
        <v>0.6029411764705882</v>
      </c>
      <c r="D42" s="13">
        <f t="shared" si="33"/>
        <v>55487.659999999996</v>
      </c>
      <c r="E42" s="14">
        <f t="shared" si="34"/>
        <v>67140.070000000007</v>
      </c>
      <c r="F42" s="21">
        <f t="shared" si="35"/>
        <v>6.3526916886763457E-2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68</v>
      </c>
      <c r="C46" s="17">
        <f>SUM(C34:C45)</f>
        <v>1</v>
      </c>
      <c r="D46" s="18">
        <f>SUM(D34:D45)</f>
        <v>873451.19000000006</v>
      </c>
      <c r="E46" s="18">
        <f>SUM(E34:E45)</f>
        <v>1056875.9400000002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34" zoomScale="80" zoomScaleNormal="80" workbookViewId="0">
      <selection activeCell="E7" sqref="E7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PERSONES AMB DISCAPACITAT (IMPD)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0</v>
      </c>
      <c r="H13" s="20" t="str">
        <f t="shared" ref="H13:H24" si="2">IF(G13,G13/$G$25,"")</f>
        <v/>
      </c>
      <c r="I13" s="10">
        <f>'CONTRACTACIO 1r TR 2021'!I13+'CONTRACTACIO 2n TR 2021'!I13+'CONTRACTACIO 3r TR 2021'!I13+'CONTRACTACIO 4t TR 2021'!I13</f>
        <v>0</v>
      </c>
      <c r="J13" s="10">
        <f>'CONTRACTACIO 1r TR 2021'!J13+'CONTRACTACIO 2n TR 2021'!J13+'CONTRACTACIO 3r TR 2021'!J13+'CONTRACTACIO 4t TR 2021'!J13</f>
        <v>0</v>
      </c>
      <c r="K13" s="21" t="str">
        <f t="shared" ref="K13:K24" si="3">IF(J13,J13/$J$25,"")</f>
        <v/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19</v>
      </c>
      <c r="H19" s="20">
        <f t="shared" si="2"/>
        <v>0.10382513661202186</v>
      </c>
      <c r="I19" s="13">
        <f>'CONTRACTACIO 1r TR 2021'!I19+'CONTRACTACIO 2n TR 2021'!I19+'CONTRACTACIO 3r TR 2021'!I19+'CONTRACTACIO 4t TR 2021'!I19</f>
        <v>806526.31</v>
      </c>
      <c r="J19" s="13">
        <f>'CONTRACTACIO 1r TR 2021'!J19+'CONTRACTACIO 2n TR 2021'!J19+'CONTRACTACIO 3r TR 2021'!J19+'CONTRACTACIO 4t TR 2021'!J19</f>
        <v>975896.83000000007</v>
      </c>
      <c r="K19" s="21">
        <f t="shared" si="3"/>
        <v>0.57026356891758123</v>
      </c>
      <c r="L19" s="9">
        <f>'CONTRACTACIO 1r TR 2021'!L19+'CONTRACTACIO 2n TR 2021'!L19+'CONTRACTACIO 3r TR 2021'!L19+'CONTRACTACIO 4t TR 2021'!L19</f>
        <v>1</v>
      </c>
      <c r="M19" s="20">
        <f t="shared" si="4"/>
        <v>3.4482758620689655E-2</v>
      </c>
      <c r="N19" s="13">
        <f>'CONTRACTACIO 1r TR 2021'!N19+'CONTRACTACIO 2n TR 2021'!N19+'CONTRACTACIO 3r TR 2021'!N19+'CONTRACTACIO 4t TR 2021'!N19</f>
        <v>27602.880000000001</v>
      </c>
      <c r="O19" s="13">
        <f>'CONTRACTACIO 1r TR 2021'!O19+'CONTRACTACIO 2n TR 2021'!O19+'CONTRACTACIO 3r TR 2021'!O19+'CONTRACTACIO 4t TR 2021'!O19</f>
        <v>33399.480000000003</v>
      </c>
      <c r="P19" s="21">
        <f t="shared" si="5"/>
        <v>0.45930469537723251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99</v>
      </c>
      <c r="H20" s="20">
        <f t="shared" si="2"/>
        <v>0.54098360655737709</v>
      </c>
      <c r="I20" s="13">
        <f>'CONTRACTACIO 1r TR 2021'!I20+'CONTRACTACIO 2n TR 2021'!I20+'CONTRACTACIO 3r TR 2021'!I20+'CONTRACTACIO 4t TR 2021'!I20</f>
        <v>489951.58999999997</v>
      </c>
      <c r="J20" s="13">
        <f>'CONTRACTACIO 1r TR 2021'!J20+'CONTRACTACIO 2n TR 2021'!J20+'CONTRACTACIO 3r TR 2021'!J20+'CONTRACTACIO 4t TR 2021'!J20</f>
        <v>592841.42000000004</v>
      </c>
      <c r="K20" s="21">
        <f t="shared" si="3"/>
        <v>0.34642582451196891</v>
      </c>
      <c r="L20" s="9">
        <f>'CONTRACTACIO 1r TR 2021'!L20+'CONTRACTACIO 2n TR 2021'!L20+'CONTRACTACIO 3r TR 2021'!L20+'CONTRACTACIO 4t TR 2021'!L20</f>
        <v>8</v>
      </c>
      <c r="M20" s="20">
        <f t="shared" si="4"/>
        <v>0.27586206896551724</v>
      </c>
      <c r="N20" s="13">
        <f>'CONTRACTACIO 1r TR 2021'!N20+'CONTRACTACIO 2n TR 2021'!N20+'CONTRACTACIO 3r TR 2021'!N20+'CONTRACTACIO 4t TR 2021'!N20</f>
        <v>25024.32</v>
      </c>
      <c r="O20" s="13">
        <f>'CONTRACTACIO 1r TR 2021'!O20+'CONTRACTACIO 2n TR 2021'!O20+'CONTRACTACIO 3r TR 2021'!O20+'CONTRACTACIO 4t TR 2021'!O20</f>
        <v>30279.43</v>
      </c>
      <c r="P20" s="21">
        <f t="shared" si="5"/>
        <v>0.41639823052173969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50000000000003" customHeight="1" x14ac:dyDescent="0.2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65</v>
      </c>
      <c r="H21" s="20">
        <f t="shared" si="2"/>
        <v>0.3551912568306011</v>
      </c>
      <c r="I21" s="13">
        <f>'CONTRACTACIO 1r TR 2021'!I21+'CONTRACTACIO 2n TR 2021'!I21+'CONTRACTACIO 3r TR 2021'!I21+'CONTRACTACIO 4t TR 2021'!I21</f>
        <v>117826.56</v>
      </c>
      <c r="J21" s="13">
        <f>'CONTRACTACIO 1r TR 2021'!J21+'CONTRACTACIO 2n TR 2021'!J21+'CONTRACTACIO 3r TR 2021'!J21+'CONTRACTACIO 4t TR 2021'!J21</f>
        <v>142570.14000000001</v>
      </c>
      <c r="K21" s="21">
        <f t="shared" si="3"/>
        <v>8.3310606570449877E-2</v>
      </c>
      <c r="L21" s="9">
        <f>'CONTRACTACIO 1r TR 2021'!L21+'CONTRACTACIO 2n TR 2021'!L21+'CONTRACTACIO 3r TR 2021'!L21+'CONTRACTACIO 4t TR 2021'!L21</f>
        <v>20</v>
      </c>
      <c r="M21" s="20">
        <f t="shared" si="4"/>
        <v>0.68965517241379315</v>
      </c>
      <c r="N21" s="13">
        <f>'CONTRACTACIO 1r TR 2021'!N21+'CONTRACTACIO 2n TR 2021'!N21+'CONTRACTACIO 3r TR 2021'!N21+'CONTRACTACIO 4t TR 2021'!N21</f>
        <v>7469.89</v>
      </c>
      <c r="O21" s="13">
        <f>'CONTRACTACIO 1r TR 2021'!O21+'CONTRACTACIO 2n TR 2021'!O21+'CONTRACTACIO 3r TR 2021'!O21+'CONTRACTACIO 4t TR 2021'!O21</f>
        <v>9038.57</v>
      </c>
      <c r="P21" s="21">
        <f t="shared" si="5"/>
        <v>0.12429707410102768</v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50000000000003" customHeight="1" x14ac:dyDescent="0.35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183</v>
      </c>
      <c r="H25" s="17">
        <f t="shared" si="12"/>
        <v>1</v>
      </c>
      <c r="I25" s="18">
        <f t="shared" si="12"/>
        <v>1414304.46</v>
      </c>
      <c r="J25" s="18">
        <f t="shared" si="12"/>
        <v>1711308.3900000001</v>
      </c>
      <c r="K25" s="19">
        <f t="shared" si="12"/>
        <v>1</v>
      </c>
      <c r="L25" s="16">
        <f t="shared" si="12"/>
        <v>29</v>
      </c>
      <c r="M25" s="17">
        <f t="shared" si="12"/>
        <v>1</v>
      </c>
      <c r="N25" s="18">
        <f t="shared" si="12"/>
        <v>60097.09</v>
      </c>
      <c r="O25" s="18">
        <f t="shared" si="12"/>
        <v>72717.48000000001</v>
      </c>
      <c r="P25" s="19">
        <f t="shared" si="12"/>
        <v>0.99999999999999978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183</v>
      </c>
      <c r="M35" s="8">
        <f t="shared" si="18"/>
        <v>0.8632075471698113</v>
      </c>
      <c r="N35" s="61">
        <f>I25</f>
        <v>1414304.46</v>
      </c>
      <c r="O35" s="61">
        <f>J25</f>
        <v>1711308.3900000001</v>
      </c>
      <c r="P35" s="59">
        <f t="shared" si="19"/>
        <v>0.95923967178794334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29</v>
      </c>
      <c r="M36" s="8">
        <f t="shared" si="18"/>
        <v>0.13679245283018868</v>
      </c>
      <c r="N36" s="61">
        <f>N25</f>
        <v>60097.09</v>
      </c>
      <c r="O36" s="61">
        <f>O25</f>
        <v>72717.48000000001</v>
      </c>
      <c r="P36" s="59">
        <f t="shared" si="19"/>
        <v>4.0760328212056704E-2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20</v>
      </c>
      <c r="C40" s="8">
        <f t="shared" si="14"/>
        <v>9.4339622641509441E-2</v>
      </c>
      <c r="D40" s="13">
        <f t="shared" si="15"/>
        <v>834129.19000000006</v>
      </c>
      <c r="E40" s="23">
        <f t="shared" si="16"/>
        <v>1009296.31</v>
      </c>
      <c r="F40" s="21">
        <f t="shared" si="17"/>
        <v>0.56574084881403652</v>
      </c>
      <c r="G40" s="25"/>
      <c r="H40" s="25"/>
      <c r="I40" s="25"/>
      <c r="J40" s="104" t="s">
        <v>0</v>
      </c>
      <c r="K40" s="105"/>
      <c r="L40" s="83">
        <f>SUM(L34:L39)</f>
        <v>212</v>
      </c>
      <c r="M40" s="17">
        <f>SUM(M34:M39)</f>
        <v>1</v>
      </c>
      <c r="N40" s="84">
        <f>SUM(N34:N39)</f>
        <v>1474401.55</v>
      </c>
      <c r="O40" s="85">
        <f>SUM(O34:O39)</f>
        <v>1784025.87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107</v>
      </c>
      <c r="C41" s="8">
        <f>IF(B41,B41/$B$46,"")</f>
        <v>0.50471698113207553</v>
      </c>
      <c r="D41" s="13">
        <f t="shared" si="15"/>
        <v>514975.91</v>
      </c>
      <c r="E41" s="23">
        <f t="shared" si="16"/>
        <v>623120.85000000009</v>
      </c>
      <c r="F41" s="21">
        <f>IF(E41,E41/$E$46,"")</f>
        <v>0.34927792274671449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25">
      <c r="A42" s="46" t="s">
        <v>32</v>
      </c>
      <c r="B42" s="12">
        <f t="shared" si="13"/>
        <v>85</v>
      </c>
      <c r="C42" s="8">
        <f>IF(B42,B42/$B$46,"")</f>
        <v>0.40094339622641512</v>
      </c>
      <c r="D42" s="13">
        <f t="shared" si="15"/>
        <v>125296.45</v>
      </c>
      <c r="E42" s="14">
        <f t="shared" si="16"/>
        <v>151608.71000000002</v>
      </c>
      <c r="F42" s="21">
        <f>IF(E42,E42/$E$46,"")</f>
        <v>8.4981228439249046E-2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212</v>
      </c>
      <c r="C46" s="17">
        <f>SUM(C34:C45)</f>
        <v>1</v>
      </c>
      <c r="D46" s="18">
        <f>SUM(D34:D45)</f>
        <v>1474401.55</v>
      </c>
      <c r="E46" s="18">
        <f>SUM(E34:E45)</f>
        <v>1784025.87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2022-04-08T07:40:12Z</dcterms:modified>
</cp:coreProperties>
</file>