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0" windowHeight="10900" tabRatio="700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J23" i="5" l="1"/>
  <c r="I23" i="5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D44" i="5"/>
  <c r="B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/>
  <c r="O23" i="7"/>
  <c r="P23" i="7" s="1"/>
  <c r="N23" i="7"/>
  <c r="L23" i="7"/>
  <c r="M23" i="7" s="1"/>
  <c r="J23" i="7"/>
  <c r="I23" i="7"/>
  <c r="G23" i="7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D43" i="7" s="1"/>
  <c r="G22" i="7"/>
  <c r="B43" i="7" s="1"/>
  <c r="C43" i="7" s="1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E40" i="7" s="1"/>
  <c r="AD19" i="7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D39" i="7" s="1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/>
  <c r="V24" i="7"/>
  <c r="W24" i="7" s="1"/>
  <c r="AA24" i="7"/>
  <c r="AB24" i="7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B20" i="7"/>
  <c r="G20" i="7"/>
  <c r="L20" i="7"/>
  <c r="AA20" i="7"/>
  <c r="Q20" i="7"/>
  <c r="R20" i="7"/>
  <c r="V20" i="7"/>
  <c r="B21" i="7"/>
  <c r="C21" i="7" s="1"/>
  <c r="G21" i="7"/>
  <c r="L21" i="7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 s="1"/>
  <c r="AA14" i="7"/>
  <c r="AB14" i="7"/>
  <c r="G15" i="7"/>
  <c r="L15" i="7"/>
  <c r="B15" i="7"/>
  <c r="Q15" i="7"/>
  <c r="R15" i="7" s="1"/>
  <c r="V15" i="7"/>
  <c r="W15" i="7" s="1"/>
  <c r="AA15" i="7"/>
  <c r="AB15" i="7"/>
  <c r="G17" i="7"/>
  <c r="H17" i="7" s="1"/>
  <c r="L17" i="7"/>
  <c r="M17" i="7"/>
  <c r="B17" i="7"/>
  <c r="C17" i="7" s="1"/>
  <c r="Q17" i="7"/>
  <c r="V17" i="7"/>
  <c r="W17" i="7" s="1"/>
  <c r="AA17" i="7"/>
  <c r="G18" i="7"/>
  <c r="L18" i="7"/>
  <c r="AA18" i="7"/>
  <c r="B18" i="7"/>
  <c r="Q18" i="7"/>
  <c r="R18" i="7"/>
  <c r="V18" i="7"/>
  <c r="W18" i="7" s="1"/>
  <c r="G19" i="7"/>
  <c r="L19" i="7"/>
  <c r="B40" i="7" s="1"/>
  <c r="AA19" i="7"/>
  <c r="B19" i="7"/>
  <c r="C19" i="7" s="1"/>
  <c r="Q19" i="7"/>
  <c r="R19" i="7" s="1"/>
  <c r="V19" i="7"/>
  <c r="W19" i="7" s="1"/>
  <c r="U18" i="7"/>
  <c r="J25" i="6"/>
  <c r="K20" i="6" s="1"/>
  <c r="E25" i="6"/>
  <c r="O25" i="6"/>
  <c r="P18" i="6" s="1"/>
  <c r="Y25" i="6"/>
  <c r="O38" i="6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/>
  <c r="S25" i="6"/>
  <c r="N37" i="6"/>
  <c r="AC25" i="6"/>
  <c r="N39" i="6"/>
  <c r="G25" i="6"/>
  <c r="H13" i="6" s="1"/>
  <c r="B25" i="6"/>
  <c r="C14" i="6" s="1"/>
  <c r="L25" i="6"/>
  <c r="M14" i="6" s="1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6" i="6"/>
  <c r="P24" i="6"/>
  <c r="M16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6" i="6"/>
  <c r="C17" i="6"/>
  <c r="C18" i="6"/>
  <c r="C19" i="6"/>
  <c r="C21" i="6"/>
  <c r="C24" i="6"/>
  <c r="AD25" i="5"/>
  <c r="O39" i="5"/>
  <c r="AC25" i="5"/>
  <c r="N39" i="5"/>
  <c r="AA25" i="5"/>
  <c r="AB20" i="5" s="1"/>
  <c r="L39" i="5"/>
  <c r="E25" i="5"/>
  <c r="O34" i="5" s="1"/>
  <c r="J25" i="5"/>
  <c r="K23" i="5" s="1"/>
  <c r="O25" i="5"/>
  <c r="O36" i="5" s="1"/>
  <c r="T25" i="5"/>
  <c r="O37" i="5"/>
  <c r="Y25" i="5"/>
  <c r="Z18" i="5"/>
  <c r="D25" i="5"/>
  <c r="N34" i="5" s="1"/>
  <c r="I25" i="5"/>
  <c r="N35" i="5" s="1"/>
  <c r="N25" i="5"/>
  <c r="N36" i="5" s="1"/>
  <c r="S25" i="5"/>
  <c r="N37" i="5"/>
  <c r="X25" i="5"/>
  <c r="N38" i="5"/>
  <c r="B25" i="5"/>
  <c r="L34" i="5" s="1"/>
  <c r="G25" i="5"/>
  <c r="H14" i="5" s="1"/>
  <c r="L25" i="5"/>
  <c r="M14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25" i="5" s="1"/>
  <c r="AE14" i="5"/>
  <c r="AE15" i="5"/>
  <c r="AE16" i="5"/>
  <c r="AE17" i="5"/>
  <c r="AE18" i="5"/>
  <c r="AE19" i="5"/>
  <c r="AB13" i="5"/>
  <c r="AB25" i="5" s="1"/>
  <c r="AB14" i="5"/>
  <c r="AB15" i="5"/>
  <c r="AB16" i="5"/>
  <c r="AB17" i="5"/>
  <c r="AB18" i="5"/>
  <c r="AB19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5" i="5"/>
  <c r="M16" i="5"/>
  <c r="M17" i="5"/>
  <c r="M18" i="5"/>
  <c r="K16" i="5"/>
  <c r="K17" i="5"/>
  <c r="H16" i="5"/>
  <c r="H17" i="5"/>
  <c r="H19" i="5"/>
  <c r="H21" i="5"/>
  <c r="F13" i="5"/>
  <c r="F14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6" i="4" s="1"/>
  <c r="E42" i="4"/>
  <c r="D45" i="4"/>
  <c r="B45" i="4"/>
  <c r="B42" i="4"/>
  <c r="B46" i="4" s="1"/>
  <c r="C34" i="4" s="1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20" i="4" s="1"/>
  <c r="P19" i="4"/>
  <c r="P17" i="4"/>
  <c r="P24" i="4"/>
  <c r="N25" i="4"/>
  <c r="N36" i="4" s="1"/>
  <c r="L25" i="4"/>
  <c r="M13" i="4" s="1"/>
  <c r="M19" i="4"/>
  <c r="M15" i="4"/>
  <c r="M16" i="4"/>
  <c r="M17" i="4"/>
  <c r="M18" i="4"/>
  <c r="M21" i="4"/>
  <c r="M24" i="4"/>
  <c r="J25" i="4"/>
  <c r="K15" i="4" s="1"/>
  <c r="K16" i="4"/>
  <c r="K17" i="4"/>
  <c r="I25" i="4"/>
  <c r="N35" i="4" s="1"/>
  <c r="G25" i="4"/>
  <c r="H21" i="4" s="1"/>
  <c r="H16" i="4"/>
  <c r="H17" i="4"/>
  <c r="E25" i="4"/>
  <c r="F18" i="4"/>
  <c r="F13" i="4"/>
  <c r="F16" i="4"/>
  <c r="F17" i="4"/>
  <c r="F19" i="4"/>
  <c r="F21" i="4"/>
  <c r="F24" i="4"/>
  <c r="D25" i="4"/>
  <c r="N34" i="4" s="1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P21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V25" i="1"/>
  <c r="L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8" i="1"/>
  <c r="Z17" i="1"/>
  <c r="Z16" i="1"/>
  <c r="Z15" i="1"/>
  <c r="Z14" i="1"/>
  <c r="W24" i="1"/>
  <c r="W21" i="1"/>
  <c r="W20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18" i="1"/>
  <c r="P17" i="1"/>
  <c r="P15" i="1"/>
  <c r="M24" i="1"/>
  <c r="M21" i="1"/>
  <c r="M18" i="1"/>
  <c r="M17" i="1"/>
  <c r="M16" i="1"/>
  <c r="M15" i="1"/>
  <c r="M14" i="1"/>
  <c r="K24" i="1"/>
  <c r="K19" i="1"/>
  <c r="K18" i="1"/>
  <c r="K17" i="1"/>
  <c r="K16" i="1"/>
  <c r="H21" i="1"/>
  <c r="H19" i="1"/>
  <c r="H17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E25" i="1" s="1"/>
  <c r="AD25" i="1"/>
  <c r="AE16" i="1"/>
  <c r="AC25" i="1"/>
  <c r="N39" i="1"/>
  <c r="AB13" i="1"/>
  <c r="AA25" i="1"/>
  <c r="L39" i="1" s="1"/>
  <c r="M39" i="1" s="1"/>
  <c r="Z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R25" i="1"/>
  <c r="O34" i="6"/>
  <c r="F22" i="6"/>
  <c r="L34" i="6"/>
  <c r="C22" i="6"/>
  <c r="R25" i="4"/>
  <c r="F45" i="1"/>
  <c r="H20" i="6"/>
  <c r="H19" i="6"/>
  <c r="M18" i="6"/>
  <c r="M13" i="6"/>
  <c r="Z21" i="6"/>
  <c r="H22" i="6"/>
  <c r="O35" i="6"/>
  <c r="K22" i="6"/>
  <c r="AB25" i="6"/>
  <c r="AE25" i="6"/>
  <c r="H22" i="5"/>
  <c r="O38" i="5"/>
  <c r="K22" i="5"/>
  <c r="U25" i="5"/>
  <c r="M14" i="4"/>
  <c r="P21" i="4"/>
  <c r="AE25" i="4"/>
  <c r="H19" i="4"/>
  <c r="H22" i="4"/>
  <c r="K22" i="4"/>
  <c r="Z21" i="4"/>
  <c r="U25" i="4"/>
  <c r="AB25" i="4"/>
  <c r="L34" i="1"/>
  <c r="F20" i="1"/>
  <c r="O34" i="1"/>
  <c r="F13" i="1"/>
  <c r="C13" i="1"/>
  <c r="H16" i="1"/>
  <c r="H18" i="1"/>
  <c r="H24" i="1"/>
  <c r="X25" i="7"/>
  <c r="N39" i="7" s="1"/>
  <c r="Z18" i="6"/>
  <c r="C20" i="6"/>
  <c r="C13" i="6"/>
  <c r="F14" i="6"/>
  <c r="K15" i="6"/>
  <c r="R16" i="6"/>
  <c r="R25" i="6"/>
  <c r="U16" i="6"/>
  <c r="U13" i="6"/>
  <c r="U25" i="6"/>
  <c r="H18" i="6"/>
  <c r="H24" i="6"/>
  <c r="H14" i="6"/>
  <c r="K19" i="6"/>
  <c r="K14" i="6"/>
  <c r="K18" i="6"/>
  <c r="K21" i="6"/>
  <c r="K13" i="6"/>
  <c r="T25" i="7"/>
  <c r="O37" i="7" s="1"/>
  <c r="P37" i="7" s="1"/>
  <c r="F13" i="6"/>
  <c r="W19" i="6"/>
  <c r="W18" i="6"/>
  <c r="K24" i="6"/>
  <c r="F43" i="6"/>
  <c r="H24" i="5"/>
  <c r="H18" i="5"/>
  <c r="K15" i="5"/>
  <c r="K18" i="5"/>
  <c r="K14" i="5"/>
  <c r="K21" i="5"/>
  <c r="P15" i="5"/>
  <c r="P18" i="5"/>
  <c r="P13" i="5"/>
  <c r="P14" i="5"/>
  <c r="H15" i="5"/>
  <c r="K13" i="5"/>
  <c r="W18" i="5"/>
  <c r="W25" i="5"/>
  <c r="Z25" i="5"/>
  <c r="R16" i="5"/>
  <c r="R25" i="5"/>
  <c r="K19" i="5"/>
  <c r="K20" i="5"/>
  <c r="C14" i="5"/>
  <c r="C13" i="5"/>
  <c r="F23" i="7"/>
  <c r="F43" i="5"/>
  <c r="AE21" i="5"/>
  <c r="AE20" i="5"/>
  <c r="C20" i="5"/>
  <c r="F21" i="5"/>
  <c r="F20" i="5"/>
  <c r="E42" i="7"/>
  <c r="C43" i="6"/>
  <c r="B36" i="7"/>
  <c r="S25" i="7"/>
  <c r="N37" i="7" s="1"/>
  <c r="V25" i="7"/>
  <c r="L39" i="7" s="1"/>
  <c r="Y25" i="7"/>
  <c r="O39" i="7" s="1"/>
  <c r="Z20" i="7"/>
  <c r="P15" i="4"/>
  <c r="H15" i="4"/>
  <c r="H18" i="4"/>
  <c r="H14" i="4"/>
  <c r="K14" i="4"/>
  <c r="C15" i="4"/>
  <c r="F15" i="4"/>
  <c r="P14" i="4"/>
  <c r="P13" i="4"/>
  <c r="P18" i="4"/>
  <c r="H24" i="4"/>
  <c r="K19" i="4"/>
  <c r="K24" i="4"/>
  <c r="C14" i="4"/>
  <c r="F14" i="4"/>
  <c r="F20" i="4"/>
  <c r="K21" i="4"/>
  <c r="D42" i="7"/>
  <c r="H20" i="4"/>
  <c r="W17" i="4"/>
  <c r="O38" i="4"/>
  <c r="E38" i="7"/>
  <c r="F38" i="7" s="1"/>
  <c r="Z17" i="4"/>
  <c r="C18" i="4"/>
  <c r="C20" i="4"/>
  <c r="O34" i="4"/>
  <c r="H13" i="4"/>
  <c r="W20" i="4"/>
  <c r="O36" i="4"/>
  <c r="L35" i="4"/>
  <c r="F43" i="4"/>
  <c r="K22" i="7"/>
  <c r="Z14" i="7"/>
  <c r="Q25" i="7"/>
  <c r="L37" i="7" s="1"/>
  <c r="M37" i="7" s="1"/>
  <c r="C24" i="7"/>
  <c r="B35" i="7"/>
  <c r="B37" i="7"/>
  <c r="C37" i="7" s="1"/>
  <c r="E37" i="7"/>
  <c r="B39" i="7"/>
  <c r="D38" i="7"/>
  <c r="E39" i="7"/>
  <c r="E35" i="7"/>
  <c r="B42" i="7"/>
  <c r="D45" i="7"/>
  <c r="E45" i="7"/>
  <c r="AA25" i="7"/>
  <c r="AB19" i="7" s="1"/>
  <c r="B45" i="7"/>
  <c r="D37" i="7"/>
  <c r="B38" i="7"/>
  <c r="R17" i="7"/>
  <c r="H22" i="7"/>
  <c r="P17" i="7"/>
  <c r="P16" i="7"/>
  <c r="F37" i="4"/>
  <c r="Z16" i="7"/>
  <c r="P39" i="1"/>
  <c r="F37" i="1"/>
  <c r="M16" i="7"/>
  <c r="F43" i="1"/>
  <c r="F24" i="7"/>
  <c r="C22" i="7"/>
  <c r="C23" i="7"/>
  <c r="Z25" i="6"/>
  <c r="Z25" i="4"/>
  <c r="F22" i="7"/>
  <c r="F39" i="1"/>
  <c r="C39" i="5"/>
  <c r="C43" i="5"/>
  <c r="P37" i="5"/>
  <c r="C43" i="4"/>
  <c r="W25" i="4"/>
  <c r="C45" i="1"/>
  <c r="C37" i="1"/>
  <c r="C39" i="1"/>
  <c r="K24" i="7"/>
  <c r="W25" i="6"/>
  <c r="F37" i="6"/>
  <c r="C37" i="6"/>
  <c r="M37" i="6"/>
  <c r="P37" i="6"/>
  <c r="U13" i="7"/>
  <c r="U16" i="7"/>
  <c r="F45" i="6"/>
  <c r="M38" i="6"/>
  <c r="P38" i="6"/>
  <c r="AB18" i="7"/>
  <c r="C45" i="6"/>
  <c r="C45" i="5"/>
  <c r="F39" i="5"/>
  <c r="F45" i="5"/>
  <c r="P38" i="5"/>
  <c r="M37" i="5"/>
  <c r="M38" i="5"/>
  <c r="AE20" i="7"/>
  <c r="R16" i="7"/>
  <c r="C37" i="5"/>
  <c r="F37" i="5"/>
  <c r="F18" i="7"/>
  <c r="F21" i="7"/>
  <c r="F13" i="7"/>
  <c r="W20" i="7"/>
  <c r="Z21" i="7"/>
  <c r="AE18" i="7"/>
  <c r="AE21" i="7"/>
  <c r="AE17" i="7"/>
  <c r="F35" i="4"/>
  <c r="F25" i="4"/>
  <c r="C38" i="4"/>
  <c r="C35" i="4"/>
  <c r="C25" i="4"/>
  <c r="F38" i="4"/>
  <c r="F42" i="4"/>
  <c r="F45" i="4"/>
  <c r="C45" i="4"/>
  <c r="K16" i="7"/>
  <c r="AB20" i="7"/>
  <c r="AB17" i="7"/>
  <c r="C18" i="7"/>
  <c r="C40" i="4"/>
  <c r="C13" i="7"/>
  <c r="R13" i="7"/>
  <c r="F40" i="4"/>
  <c r="L38" i="7"/>
  <c r="H16" i="7"/>
  <c r="H24" i="7"/>
  <c r="C38" i="7"/>
  <c r="P37" i="4"/>
  <c r="P38" i="4"/>
  <c r="M37" i="4"/>
  <c r="M38" i="4"/>
  <c r="F45" i="7"/>
  <c r="F37" i="7"/>
  <c r="C45" i="7"/>
  <c r="P21" i="6" l="1"/>
  <c r="O36" i="6"/>
  <c r="O40" i="6" s="1"/>
  <c r="P34" i="6" s="1"/>
  <c r="P14" i="6"/>
  <c r="P19" i="6"/>
  <c r="P15" i="6"/>
  <c r="M15" i="6"/>
  <c r="M20" i="6"/>
  <c r="M19" i="6"/>
  <c r="P20" i="6"/>
  <c r="H15" i="6"/>
  <c r="H25" i="6" s="1"/>
  <c r="C15" i="6"/>
  <c r="C25" i="6" s="1"/>
  <c r="D46" i="6"/>
  <c r="K25" i="6"/>
  <c r="D36" i="7"/>
  <c r="L35" i="6"/>
  <c r="F25" i="6"/>
  <c r="L36" i="6"/>
  <c r="E46" i="6"/>
  <c r="F42" i="6" s="1"/>
  <c r="N40" i="6"/>
  <c r="B46" i="6"/>
  <c r="C40" i="6" s="1"/>
  <c r="W19" i="1"/>
  <c r="Z19" i="1"/>
  <c r="Z25" i="1"/>
  <c r="AC25" i="7"/>
  <c r="N38" i="7" s="1"/>
  <c r="AD25" i="7"/>
  <c r="O38" i="7" s="1"/>
  <c r="D40" i="7"/>
  <c r="P20" i="5"/>
  <c r="P21" i="5"/>
  <c r="P19" i="5"/>
  <c r="M21" i="5"/>
  <c r="M20" i="5"/>
  <c r="O35" i="5"/>
  <c r="O40" i="5" s="1"/>
  <c r="H23" i="5"/>
  <c r="L35" i="5"/>
  <c r="H13" i="5"/>
  <c r="H25" i="5" s="1"/>
  <c r="H20" i="5"/>
  <c r="B41" i="7"/>
  <c r="M19" i="5"/>
  <c r="F15" i="5"/>
  <c r="F25" i="5" s="1"/>
  <c r="C25" i="5"/>
  <c r="P25" i="5"/>
  <c r="M13" i="5"/>
  <c r="K25" i="5"/>
  <c r="E34" i="7"/>
  <c r="D46" i="5"/>
  <c r="L36" i="5"/>
  <c r="L40" i="5" s="1"/>
  <c r="E46" i="5"/>
  <c r="N40" i="5"/>
  <c r="B46" i="5"/>
  <c r="E25" i="7"/>
  <c r="D25" i="7"/>
  <c r="N34" i="7" s="1"/>
  <c r="L36" i="4"/>
  <c r="K13" i="4"/>
  <c r="K25" i="4" s="1"/>
  <c r="P25" i="4"/>
  <c r="C41" i="4"/>
  <c r="C39" i="4"/>
  <c r="M20" i="4"/>
  <c r="M25" i="4" s="1"/>
  <c r="C42" i="4"/>
  <c r="O35" i="4"/>
  <c r="K20" i="4"/>
  <c r="K18" i="4"/>
  <c r="L40" i="4"/>
  <c r="M34" i="4" s="1"/>
  <c r="C36" i="4"/>
  <c r="F36" i="4"/>
  <c r="F34" i="4"/>
  <c r="F41" i="4"/>
  <c r="F39" i="4"/>
  <c r="J25" i="7"/>
  <c r="D46" i="4"/>
  <c r="E36" i="7"/>
  <c r="H25" i="4"/>
  <c r="N40" i="4"/>
  <c r="O40" i="4"/>
  <c r="K21" i="1"/>
  <c r="U25" i="1"/>
  <c r="B25" i="7"/>
  <c r="E43" i="7"/>
  <c r="F43" i="7" s="1"/>
  <c r="AB25" i="1"/>
  <c r="R25" i="7"/>
  <c r="U25" i="7"/>
  <c r="B44" i="7"/>
  <c r="W25" i="7"/>
  <c r="Z25" i="7"/>
  <c r="D44" i="7"/>
  <c r="AB13" i="7"/>
  <c r="AB25" i="7" s="1"/>
  <c r="D35" i="7"/>
  <c r="F25" i="1"/>
  <c r="C25" i="1"/>
  <c r="E41" i="7"/>
  <c r="W13" i="1"/>
  <c r="D34" i="7"/>
  <c r="E44" i="7"/>
  <c r="B34" i="7"/>
  <c r="P13" i="1"/>
  <c r="P14" i="1"/>
  <c r="G25" i="7"/>
  <c r="H19" i="7" s="1"/>
  <c r="K23" i="1"/>
  <c r="H23" i="1"/>
  <c r="K15" i="1"/>
  <c r="H15" i="1"/>
  <c r="H20" i="1"/>
  <c r="L36" i="1"/>
  <c r="L40" i="1" s="1"/>
  <c r="M34" i="1" s="1"/>
  <c r="M13" i="1"/>
  <c r="K13" i="1"/>
  <c r="K14" i="1"/>
  <c r="H13" i="1"/>
  <c r="H14" i="1"/>
  <c r="D46" i="1"/>
  <c r="N25" i="7"/>
  <c r="N36" i="7" s="1"/>
  <c r="I25" i="7"/>
  <c r="N35" i="7" s="1"/>
  <c r="O36" i="1"/>
  <c r="O40" i="1" s="1"/>
  <c r="P20" i="1"/>
  <c r="O25" i="7"/>
  <c r="P19" i="1"/>
  <c r="B46" i="1"/>
  <c r="C42" i="1" s="1"/>
  <c r="M19" i="1"/>
  <c r="L25" i="7"/>
  <c r="M18" i="7" s="1"/>
  <c r="M20" i="1"/>
  <c r="K20" i="1"/>
  <c r="E46" i="1"/>
  <c r="F42" i="1" s="1"/>
  <c r="N40" i="1"/>
  <c r="D41" i="7"/>
  <c r="P25" i="6" l="1"/>
  <c r="M25" i="6"/>
  <c r="C42" i="6"/>
  <c r="P35" i="6"/>
  <c r="P36" i="6"/>
  <c r="F40" i="6"/>
  <c r="F41" i="6"/>
  <c r="B46" i="7"/>
  <c r="C42" i="7" s="1"/>
  <c r="C39" i="6"/>
  <c r="C41" i="6"/>
  <c r="K14" i="7"/>
  <c r="K19" i="7"/>
  <c r="F35" i="6"/>
  <c r="F39" i="6"/>
  <c r="P15" i="7"/>
  <c r="P18" i="7"/>
  <c r="M14" i="7"/>
  <c r="M15" i="7"/>
  <c r="F34" i="6"/>
  <c r="F36" i="6"/>
  <c r="C34" i="6"/>
  <c r="C36" i="6"/>
  <c r="L40" i="6"/>
  <c r="M35" i="6" s="1"/>
  <c r="F20" i="7"/>
  <c r="F14" i="7"/>
  <c r="C20" i="7"/>
  <c r="C14" i="7"/>
  <c r="C35" i="6"/>
  <c r="W25" i="1"/>
  <c r="AE19" i="7"/>
  <c r="AE13" i="7"/>
  <c r="AE25" i="7" s="1"/>
  <c r="M25" i="5"/>
  <c r="F44" i="5"/>
  <c r="F42" i="5"/>
  <c r="C41" i="5"/>
  <c r="C42" i="5"/>
  <c r="C44" i="5"/>
  <c r="C34" i="5"/>
  <c r="E46" i="7"/>
  <c r="F39" i="7" s="1"/>
  <c r="F34" i="5"/>
  <c r="F41" i="5"/>
  <c r="P35" i="5"/>
  <c r="P39" i="5"/>
  <c r="M36" i="5"/>
  <c r="M39" i="5"/>
  <c r="F40" i="5"/>
  <c r="C35" i="5"/>
  <c r="C40" i="5"/>
  <c r="P36" i="5"/>
  <c r="P34" i="5"/>
  <c r="K21" i="7"/>
  <c r="C36" i="5"/>
  <c r="F36" i="5"/>
  <c r="F35" i="5"/>
  <c r="M34" i="5"/>
  <c r="M35" i="5"/>
  <c r="O34" i="7"/>
  <c r="F15" i="7"/>
  <c r="F25" i="7" s="1"/>
  <c r="C15" i="7"/>
  <c r="C25" i="7" s="1"/>
  <c r="L34" i="7"/>
  <c r="K13" i="7"/>
  <c r="K23" i="7"/>
  <c r="K15" i="7"/>
  <c r="C46" i="4"/>
  <c r="M35" i="4"/>
  <c r="M40" i="4" s="1"/>
  <c r="M36" i="4"/>
  <c r="F46" i="4"/>
  <c r="O35" i="7"/>
  <c r="P35" i="4"/>
  <c r="P34" i="4"/>
  <c r="K20" i="7"/>
  <c r="K18" i="7"/>
  <c r="C44" i="7"/>
  <c r="H21" i="7"/>
  <c r="H18" i="7"/>
  <c r="P36" i="4"/>
  <c r="D46" i="7"/>
  <c r="P35" i="1"/>
  <c r="P38" i="1"/>
  <c r="H20" i="7"/>
  <c r="M38" i="1"/>
  <c r="P25" i="1"/>
  <c r="P14" i="7"/>
  <c r="P21" i="7"/>
  <c r="M21" i="7"/>
  <c r="L35" i="7"/>
  <c r="H15" i="7"/>
  <c r="H14" i="7"/>
  <c r="H13" i="7"/>
  <c r="H23" i="7"/>
  <c r="F36" i="1"/>
  <c r="F44" i="1"/>
  <c r="C36" i="1"/>
  <c r="C44" i="1"/>
  <c r="C35" i="1"/>
  <c r="M20" i="7"/>
  <c r="L36" i="7"/>
  <c r="F34" i="1"/>
  <c r="F35" i="1"/>
  <c r="K25" i="1"/>
  <c r="N40" i="7"/>
  <c r="H25" i="1"/>
  <c r="P20" i="7"/>
  <c r="P13" i="7"/>
  <c r="M19" i="7"/>
  <c r="M13" i="7"/>
  <c r="C41" i="1"/>
  <c r="C34" i="1"/>
  <c r="P19" i="7"/>
  <c r="O36" i="7"/>
  <c r="F41" i="1"/>
  <c r="F40" i="1"/>
  <c r="C40" i="1"/>
  <c r="M25" i="1"/>
  <c r="P34" i="1"/>
  <c r="P36" i="1"/>
  <c r="M36" i="1"/>
  <c r="M35" i="1"/>
  <c r="C40" i="7" l="1"/>
  <c r="C36" i="7"/>
  <c r="C34" i="7"/>
  <c r="C41" i="7"/>
  <c r="P40" i="6"/>
  <c r="C39" i="7"/>
  <c r="C35" i="7"/>
  <c r="C46" i="6"/>
  <c r="M36" i="6"/>
  <c r="F46" i="6"/>
  <c r="M34" i="6"/>
  <c r="M40" i="6" s="1"/>
  <c r="F42" i="7"/>
  <c r="L40" i="7"/>
  <c r="M39" i="7" s="1"/>
  <c r="F34" i="7"/>
  <c r="F40" i="7"/>
  <c r="F41" i="7"/>
  <c r="F35" i="7"/>
  <c r="F36" i="7"/>
  <c r="P40" i="5"/>
  <c r="F44" i="7"/>
  <c r="C46" i="5"/>
  <c r="O40" i="7"/>
  <c r="F46" i="5"/>
  <c r="M40" i="5"/>
  <c r="K25" i="7"/>
  <c r="P40" i="4"/>
  <c r="M25" i="7"/>
  <c r="H25" i="7"/>
  <c r="P25" i="7"/>
  <c r="C46" i="1"/>
  <c r="P40" i="1"/>
  <c r="F46" i="1"/>
  <c r="M40" i="1"/>
  <c r="C46" i="7" l="1"/>
  <c r="M34" i="7"/>
  <c r="M38" i="7"/>
  <c r="M36" i="7"/>
  <c r="M35" i="7"/>
  <c r="F46" i="7"/>
  <c r="P34" i="7"/>
  <c r="P39" i="7"/>
  <c r="P36" i="7"/>
  <c r="P35" i="7"/>
  <c r="P38" i="7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<sst xmlns="http://schemas.openxmlformats.org/spreadsheetml/2006/main" count="457" uniqueCount="62">
  <si>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</si>
  <si>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</si>
  <si>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</si>
  <si>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</si>
  <si>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</si>
  <si>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</si>
  <si>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</si>
  <si>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</si>
  <si>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</si>
  <si>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</si>
  <si>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</si>
  <si>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</si>
  <si>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</si>
  <si>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</si>
  <si>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</si>
  <si>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</si>
  <si>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</si>
  <si>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</si>
  <si>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</si>
  <si>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</si>
  <si>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</si>
  <si>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</si>
  <si>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</si>
  <si>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</si>
  <si>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</si>
  <si>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</si>
  <si>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</si>
  <si>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</si>
  <si>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</si>
  <si>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</si>
  <si>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</si>
  <si>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</si>
  <si>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</si>
  <si>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</si>
  <si>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</si>
  <si>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</si>
  <si>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</si>
  <si>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</si>
  <si>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</si>
  <si>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</si>
  <si>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</si>
  <si>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</si>
  <si>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</si>
  <si>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</si>
  <si>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</si>
  <si>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</si>
  <si>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</si>
  <si>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</si>
  <si>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</si>
  <si>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</si>
  <si>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</si>
  <si>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</si>
  <si>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</si>
  <si>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</si>
  <si>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</si>
  <si>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</si>
  <si>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</si>
  <si>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</si>
  <si>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</si>
  <si>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</si>
  <si>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</si>
  <si>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INSTITUT MUNICIPAL DE PARCS I JARDINS (IMPJ)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</si>
</sst>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0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165" fontId="48" fillId="0" borderId="5" xfId="0" applyNumberFormat="1" applyFont="1" applyFill="1" applyBorder="1" applyAlignment="1" applyProtection="1">
      <alignment horizontal="right" vertical="center"/>
      <protection locked="0"/>
    </xf>
    <xf numFmtId="44" fontId="24" fillId="0" borderId="1" xfId="2" applyFont="1" applyFill="1" applyBorder="1" applyAlignment="1" applyProtection="1">
      <alignment horizontal="right" vertical="center"/>
      <protection locked="0"/>
    </xf>
    <xf numFmtId="0" fontId="4" fillId="0" borderId="33" xfId="0" applyFont="1" applyFill="1" applyBorder="1" applyAlignment="1" applyProtection="1">
      <alignment vertical="center"/>
    </xf>
    <xf numFmtId="3" fontId="4" fillId="0" borderId="40" xfId="0" applyNumberFormat="1" applyFont="1" applyFill="1" applyBorder="1" applyAlignment="1" applyProtection="1">
      <alignment horizontal="center" vertical="center"/>
      <protection locked="0"/>
    </xf>
    <xf numFmtId="10" fontId="4" fillId="0" borderId="1" xfId="1" applyNumberFormat="1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right" vertical="center"/>
      <protection locked="0"/>
    </xf>
    <xf numFmtId="10" fontId="4" fillId="0" borderId="6" xfId="0" applyNumberFormat="1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165" fontId="2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8" xfId="0" quotePrefix="1" applyNumberFormat="1" applyFont="1" applyFill="1" applyBorder="1" applyAlignment="1" applyProtection="1">
      <alignment horizontal="center" vertical="center"/>
      <protection locked="0"/>
    </xf>
    <xf numFmtId="4" fontId="42" fillId="0" borderId="1" xfId="44" applyNumberFormat="1" applyFont="1" applyFill="1" applyBorder="1" applyAlignment="1" applyProtection="1">
      <alignment horizontal="right"/>
      <protection locked="0"/>
    </xf>
    <xf numFmtId="0" fontId="24" fillId="0" borderId="35" xfId="0" applyFont="1" applyFill="1" applyBorder="1" applyAlignment="1" applyProtection="1">
      <alignment vertical="center"/>
    </xf>
    <xf numFmtId="3" fontId="24" fillId="0" borderId="8" xfId="0" quotePrefix="1" applyNumberFormat="1" applyFont="1" applyFill="1" applyBorder="1" applyAlignment="1" applyProtection="1">
      <alignment horizontal="center" vertical="center"/>
      <protection locked="0"/>
    </xf>
    <xf numFmtId="10" fontId="24" fillId="0" borderId="1" xfId="1" applyNumberFormat="1" applyFont="1" applyFill="1" applyBorder="1" applyAlignment="1" applyProtection="1">
      <alignment horizontal="center" vertical="center"/>
    </xf>
    <xf numFmtId="10" fontId="24" fillId="0" borderId="6" xfId="0" applyNumberFormat="1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vertical="center"/>
    </xf>
    <xf numFmtId="165" fontId="24" fillId="0" borderId="5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vertical="center" wrapText="1"/>
    </xf>
    <xf numFmtId="166" fontId="24" fillId="0" borderId="1" xfId="44" applyNumberFormat="1" applyFont="1" applyFill="1" applyBorder="1" applyAlignment="1" applyProtection="1">
      <alignment horizontal="right" vertical="center"/>
      <protection locked="0"/>
    </xf>
    <xf numFmtId="166" fontId="24" fillId="0" borderId="2" xfId="44" applyNumberFormat="1" applyFont="1" applyFill="1" applyBorder="1" applyAlignment="1" applyProtection="1">
      <alignment horizontal="right" vertical="center"/>
      <protection locked="0"/>
    </xf>
    <xf numFmtId="0" fontId="24" fillId="0" borderId="9" xfId="0" applyFont="1" applyFill="1" applyBorder="1" applyAlignment="1" applyProtection="1">
      <alignment vertical="center" wrapText="1"/>
    </xf>
    <xf numFmtId="0" fontId="24" fillId="0" borderId="9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vertical="center"/>
    </xf>
    <xf numFmtId="3" fontId="3" fillId="0" borderId="37" xfId="0" applyNumberFormat="1" applyFont="1" applyFill="1" applyBorder="1" applyAlignment="1" applyProtection="1">
      <alignment horizontal="center" vertical="center"/>
    </xf>
    <xf numFmtId="10" fontId="3" fillId="0" borderId="18" xfId="1" applyNumberFormat="1" applyFont="1" applyFill="1" applyBorder="1" applyAlignment="1" applyProtection="1">
      <alignment horizontal="center" vertical="center"/>
    </xf>
    <xf numFmtId="165" fontId="3" fillId="0" borderId="38" xfId="0" applyNumberFormat="1" applyFont="1" applyFill="1" applyBorder="1" applyAlignment="1" applyProtection="1">
      <alignment horizontal="right" vertical="center"/>
    </xf>
    <xf numFmtId="10" fontId="3" fillId="0" borderId="4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36</c:v>
                </c:pt>
                <c:pt idx="1">
                  <c:v>10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10</c:v>
                </c:pt>
                <c:pt idx="7">
                  <c:v>106</c:v>
                </c:pt>
                <c:pt idx="8">
                  <c:v>378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19073710</c:v>
                </c:pt>
                <c:pt idx="1">
                  <c:v>974722.1</c:v>
                </c:pt>
                <c:pt idx="2">
                  <c:v>271042.86000000004</c:v>
                </c:pt>
                <c:pt idx="3">
                  <c:v>0</c:v>
                </c:pt>
                <c:pt idx="4">
                  <c:v>0</c:v>
                </c:pt>
                <c:pt idx="5">
                  <c:v>353336.76</c:v>
                </c:pt>
                <c:pt idx="6">
                  <c:v>1199656.6200000001</c:v>
                </c:pt>
                <c:pt idx="7">
                  <c:v>821454.62000000011</c:v>
                </c:pt>
                <c:pt idx="8">
                  <c:v>135700.32</c:v>
                </c:pt>
                <c:pt idx="9">
                  <c:v>0</c:v>
                </c:pt>
                <c:pt idx="10">
                  <c:v>12295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14</c:v>
                </c:pt>
                <c:pt idx="1">
                  <c:v>248</c:v>
                </c:pt>
                <c:pt idx="2">
                  <c:v>287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768389.13000000012</c:v>
                </c:pt>
                <c:pt idx="1">
                  <c:v>14091824.140000001</c:v>
                </c:pt>
                <c:pt idx="2">
                  <c:v>7426656.6100000003</c:v>
                </c:pt>
                <c:pt idx="3">
                  <c:v>0</c:v>
                </c:pt>
                <c:pt idx="4">
                  <c:v>544103.26</c:v>
                </c:pt>
                <c:pt idx="5">
                  <c:v>10945.14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U23" zoomScale="90" zoomScaleNormal="90" workbookViewId="0">
      <selection activeCell="AB28" sqref="A13:AB28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44286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58" t="s">
        <v>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60"/>
    </row>
    <row r="11" spans="1:31" ht="30" customHeight="1" thickBot="1" x14ac:dyDescent="0.4">
      <c r="A11" s="150" t="s">
        <v>10</v>
      </c>
      <c r="B11" s="161" t="s">
        <v>3</v>
      </c>
      <c r="C11" s="162"/>
      <c r="D11" s="162"/>
      <c r="E11" s="162"/>
      <c r="F11" s="163"/>
      <c r="G11" s="164" t="s">
        <v>1</v>
      </c>
      <c r="H11" s="165"/>
      <c r="I11" s="165"/>
      <c r="J11" s="165"/>
      <c r="K11" s="166"/>
      <c r="L11" s="136" t="s">
        <v>2</v>
      </c>
      <c r="M11" s="137"/>
      <c r="N11" s="137"/>
      <c r="O11" s="137"/>
      <c r="P11" s="137"/>
      <c r="Q11" s="167" t="s">
        <v>34</v>
      </c>
      <c r="R11" s="168"/>
      <c r="S11" s="168"/>
      <c r="T11" s="168"/>
      <c r="U11" s="169"/>
      <c r="V11" s="173" t="s">
        <v>5</v>
      </c>
      <c r="W11" s="174"/>
      <c r="X11" s="174"/>
      <c r="Y11" s="174"/>
      <c r="Z11" s="175"/>
      <c r="AA11" s="170" t="s">
        <v>4</v>
      </c>
      <c r="AB11" s="171"/>
      <c r="AC11" s="171"/>
      <c r="AD11" s="171"/>
      <c r="AE11" s="172"/>
    </row>
    <row r="12" spans="1:31" ht="39" customHeight="1" thickBot="1" x14ac:dyDescent="0.4">
      <c r="A12" s="15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100" t="s">
        <v>25</v>
      </c>
      <c r="B13" s="101"/>
      <c r="C13" s="102" t="str">
        <f t="shared" ref="C13:C24" si="0">IF(B13,B13/$B$25,"")</f>
        <v/>
      </c>
      <c r="D13" s="103"/>
      <c r="E13" s="5"/>
      <c r="F13" s="104" t="str">
        <f t="shared" ref="F13:F24" si="1">IF(E13,E13/$E$25,"")</f>
        <v/>
      </c>
      <c r="G13" s="101">
        <v>5</v>
      </c>
      <c r="H13" s="102">
        <f t="shared" ref="H13:H24" si="2">IF(G13,G13/$G$25,"")</f>
        <v>8.0645161290322578E-2</v>
      </c>
      <c r="I13" s="103">
        <v>4678918.38</v>
      </c>
      <c r="J13" s="5">
        <v>5571967.3499999996</v>
      </c>
      <c r="K13" s="104">
        <f t="shared" ref="K13:K24" si="3">IF(J13,J13/$J$25,"")</f>
        <v>0.97697725236635424</v>
      </c>
      <c r="L13" s="101">
        <v>3</v>
      </c>
      <c r="M13" s="102">
        <f t="shared" ref="M13:M24" si="4">IF(L13,L13/$L$25,"")</f>
        <v>7.4999999999999997E-2</v>
      </c>
      <c r="N13" s="103">
        <v>359301.54</v>
      </c>
      <c r="O13" s="5">
        <v>412452.14</v>
      </c>
      <c r="P13" s="104">
        <f t="shared" ref="P13:P24" si="5">IF(O13,O13/$O$25,"")</f>
        <v>0.82982392432833751</v>
      </c>
      <c r="Q13" s="101"/>
      <c r="R13" s="102" t="str">
        <f t="shared" ref="R13:R24" si="6">IF(Q13,Q13/$Q$25,"")</f>
        <v/>
      </c>
      <c r="S13" s="103">
        <v>0</v>
      </c>
      <c r="T13" s="5">
        <v>0</v>
      </c>
      <c r="U13" s="104" t="str">
        <f t="shared" ref="U13:U24" si="7">IF(T13,T13/$T$25,"")</f>
        <v/>
      </c>
      <c r="V13" s="101"/>
      <c r="W13" s="102" t="str">
        <f t="shared" ref="W13:W24" si="8">IF(V13,V13/$V$25,"")</f>
        <v/>
      </c>
      <c r="X13" s="98"/>
      <c r="Y13" s="98"/>
      <c r="Z13" s="104" t="str">
        <f>IF(Y13,Y13/$Y$25,"")</f>
        <v/>
      </c>
      <c r="AA13" s="101"/>
      <c r="AB13" s="102" t="str">
        <f t="shared" ref="AB13:AB24" si="9">IF(AA13,AA13/$AA$25,"")</f>
        <v/>
      </c>
      <c r="AC13" s="4"/>
      <c r="AD13" s="5"/>
      <c r="AE13" s="21" t="str">
        <f t="shared" ref="AE13:AE24" si="10">IF(AD13,AD13/$AD$25,"")</f>
        <v/>
      </c>
    </row>
    <row r="14" spans="1:31" s="42" customFormat="1" ht="36" customHeight="1" x14ac:dyDescent="0.35">
      <c r="A14" s="105" t="s">
        <v>18</v>
      </c>
      <c r="B14" s="106"/>
      <c r="C14" s="102" t="str">
        <f t="shared" si="0"/>
        <v/>
      </c>
      <c r="D14" s="107"/>
      <c r="E14" s="7"/>
      <c r="F14" s="104" t="str">
        <f t="shared" si="1"/>
        <v/>
      </c>
      <c r="G14" s="106">
        <v>1</v>
      </c>
      <c r="H14" s="102">
        <f t="shared" si="2"/>
        <v>1.6129032258064516E-2</v>
      </c>
      <c r="I14" s="107">
        <v>10500</v>
      </c>
      <c r="J14" s="7">
        <v>12705</v>
      </c>
      <c r="K14" s="104">
        <f t="shared" si="3"/>
        <v>2.2276684717677914E-3</v>
      </c>
      <c r="L14" s="106">
        <v>1</v>
      </c>
      <c r="M14" s="102">
        <f t="shared" si="4"/>
        <v>2.5000000000000001E-2</v>
      </c>
      <c r="N14" s="107">
        <v>43017</v>
      </c>
      <c r="O14" s="7">
        <v>47318.7</v>
      </c>
      <c r="P14" s="104">
        <f t="shared" si="5"/>
        <v>9.5201807725170978E-2</v>
      </c>
      <c r="Q14" s="106"/>
      <c r="R14" s="102" t="str">
        <f t="shared" si="6"/>
        <v/>
      </c>
      <c r="S14" s="107"/>
      <c r="T14" s="7"/>
      <c r="U14" s="104" t="str">
        <f t="shared" si="7"/>
        <v/>
      </c>
      <c r="V14" s="106"/>
      <c r="W14" s="102" t="str">
        <f t="shared" si="8"/>
        <v/>
      </c>
      <c r="X14" s="107"/>
      <c r="Y14" s="7"/>
      <c r="Z14" s="104" t="str">
        <f t="shared" ref="Z14:Z24" si="11">IF(Y14,Y14/$Y$25,"")</f>
        <v/>
      </c>
      <c r="AA14" s="106"/>
      <c r="AB14" s="102" t="str">
        <f t="shared" si="9"/>
        <v/>
      </c>
      <c r="AC14" s="6"/>
      <c r="AD14" s="7"/>
      <c r="AE14" s="21" t="str">
        <f t="shared" si="10"/>
        <v/>
      </c>
    </row>
    <row r="15" spans="1:31" s="42" customFormat="1" ht="36" customHeight="1" x14ac:dyDescent="0.35">
      <c r="A15" s="105" t="s">
        <v>19</v>
      </c>
      <c r="B15" s="106"/>
      <c r="C15" s="102" t="str">
        <f t="shared" si="0"/>
        <v/>
      </c>
      <c r="D15" s="107"/>
      <c r="E15" s="7"/>
      <c r="F15" s="104" t="str">
        <f t="shared" si="1"/>
        <v/>
      </c>
      <c r="G15" s="106">
        <v>1</v>
      </c>
      <c r="H15" s="102">
        <f t="shared" si="2"/>
        <v>1.6129032258064516E-2</v>
      </c>
      <c r="I15" s="108">
        <v>4088</v>
      </c>
      <c r="J15" s="70">
        <v>4088</v>
      </c>
      <c r="K15" s="104">
        <f t="shared" si="3"/>
        <v>7.1678148072308004E-4</v>
      </c>
      <c r="L15" s="106"/>
      <c r="M15" s="102" t="str">
        <f t="shared" si="4"/>
        <v/>
      </c>
      <c r="N15" s="107"/>
      <c r="O15" s="7"/>
      <c r="P15" s="104" t="str">
        <f t="shared" si="5"/>
        <v/>
      </c>
      <c r="Q15" s="106"/>
      <c r="R15" s="102" t="str">
        <f t="shared" si="6"/>
        <v/>
      </c>
      <c r="S15" s="107"/>
      <c r="T15" s="7"/>
      <c r="U15" s="104" t="str">
        <f t="shared" si="7"/>
        <v/>
      </c>
      <c r="V15" s="106"/>
      <c r="W15" s="102" t="str">
        <f t="shared" si="8"/>
        <v/>
      </c>
      <c r="X15" s="107"/>
      <c r="Y15" s="7"/>
      <c r="Z15" s="104" t="str">
        <f t="shared" si="11"/>
        <v/>
      </c>
      <c r="AA15" s="106"/>
      <c r="AB15" s="102" t="str">
        <f t="shared" si="9"/>
        <v/>
      </c>
      <c r="AC15" s="6"/>
      <c r="AD15" s="7"/>
      <c r="AE15" s="21" t="str">
        <f t="shared" si="10"/>
        <v/>
      </c>
    </row>
    <row r="16" spans="1:31" s="42" customFormat="1" ht="36" customHeight="1" x14ac:dyDescent="0.35">
      <c r="A16" s="105" t="s">
        <v>26</v>
      </c>
      <c r="B16" s="106"/>
      <c r="C16" s="102" t="str">
        <f t="shared" si="0"/>
        <v/>
      </c>
      <c r="D16" s="107"/>
      <c r="E16" s="7"/>
      <c r="F16" s="104" t="str">
        <f t="shared" si="1"/>
        <v/>
      </c>
      <c r="G16" s="106"/>
      <c r="H16" s="102" t="str">
        <f t="shared" si="2"/>
        <v/>
      </c>
      <c r="I16" s="107"/>
      <c r="J16" s="7"/>
      <c r="K16" s="104" t="str">
        <f t="shared" si="3"/>
        <v/>
      </c>
      <c r="L16" s="106"/>
      <c r="M16" s="102" t="str">
        <f t="shared" si="4"/>
        <v/>
      </c>
      <c r="N16" s="107"/>
      <c r="O16" s="7"/>
      <c r="P16" s="104" t="str">
        <f t="shared" si="5"/>
        <v/>
      </c>
      <c r="Q16" s="106"/>
      <c r="R16" s="102" t="str">
        <f t="shared" si="6"/>
        <v/>
      </c>
      <c r="S16" s="107"/>
      <c r="T16" s="7"/>
      <c r="U16" s="104" t="str">
        <f t="shared" si="7"/>
        <v/>
      </c>
      <c r="V16" s="106"/>
      <c r="W16" s="102" t="str">
        <f t="shared" si="8"/>
        <v/>
      </c>
      <c r="X16" s="107"/>
      <c r="Y16" s="7"/>
      <c r="Z16" s="104" t="str">
        <f t="shared" si="11"/>
        <v/>
      </c>
      <c r="AA16" s="106"/>
      <c r="AB16" s="102" t="str">
        <f t="shared" si="9"/>
        <v/>
      </c>
      <c r="AC16" s="6"/>
      <c r="AD16" s="7"/>
      <c r="AE16" s="21" t="str">
        <f t="shared" si="10"/>
        <v/>
      </c>
    </row>
    <row r="17" spans="1:31" s="42" customFormat="1" ht="36" customHeight="1" x14ac:dyDescent="0.25">
      <c r="A17" s="105" t="s">
        <v>27</v>
      </c>
      <c r="B17" s="109"/>
      <c r="C17" s="102" t="str">
        <f t="shared" si="0"/>
        <v/>
      </c>
      <c r="D17" s="107"/>
      <c r="E17" s="7"/>
      <c r="F17" s="104" t="str">
        <f t="shared" si="1"/>
        <v/>
      </c>
      <c r="G17" s="109"/>
      <c r="H17" s="102" t="str">
        <f t="shared" si="2"/>
        <v/>
      </c>
      <c r="I17" s="107"/>
      <c r="J17" s="7"/>
      <c r="K17" s="104" t="str">
        <f t="shared" si="3"/>
        <v/>
      </c>
      <c r="L17" s="109"/>
      <c r="M17" s="102" t="str">
        <f t="shared" si="4"/>
        <v/>
      </c>
      <c r="N17" s="107"/>
      <c r="O17" s="7"/>
      <c r="P17" s="104" t="str">
        <f t="shared" si="5"/>
        <v/>
      </c>
      <c r="Q17" s="109"/>
      <c r="R17" s="102" t="str">
        <f t="shared" si="6"/>
        <v/>
      </c>
      <c r="S17" s="107"/>
      <c r="T17" s="7"/>
      <c r="U17" s="104" t="str">
        <f t="shared" si="7"/>
        <v/>
      </c>
      <c r="V17" s="109"/>
      <c r="W17" s="102" t="str">
        <f t="shared" si="8"/>
        <v/>
      </c>
      <c r="X17" s="110"/>
      <c r="Y17" s="110"/>
      <c r="Z17" s="104" t="str">
        <f t="shared" si="11"/>
        <v/>
      </c>
      <c r="AA17" s="109"/>
      <c r="AB17" s="102" t="str">
        <f t="shared" si="9"/>
        <v/>
      </c>
      <c r="AC17" s="6"/>
      <c r="AD17" s="7"/>
      <c r="AE17" s="21" t="str">
        <f t="shared" si="10"/>
        <v/>
      </c>
    </row>
    <row r="18" spans="1:31" s="79" customFormat="1" ht="36" customHeight="1" x14ac:dyDescent="0.35">
      <c r="A18" s="111" t="s">
        <v>33</v>
      </c>
      <c r="B18" s="112"/>
      <c r="C18" s="113" t="str">
        <f t="shared" si="0"/>
        <v/>
      </c>
      <c r="D18" s="108"/>
      <c r="E18" s="70"/>
      <c r="F18" s="114" t="str">
        <f t="shared" si="1"/>
        <v/>
      </c>
      <c r="G18" s="112"/>
      <c r="H18" s="113" t="str">
        <f t="shared" si="2"/>
        <v/>
      </c>
      <c r="I18" s="108"/>
      <c r="J18" s="70"/>
      <c r="K18" s="114" t="str">
        <f t="shared" si="3"/>
        <v/>
      </c>
      <c r="L18" s="112"/>
      <c r="M18" s="113" t="str">
        <f t="shared" si="4"/>
        <v/>
      </c>
      <c r="N18" s="7"/>
      <c r="O18" s="70"/>
      <c r="P18" s="114" t="str">
        <f t="shared" si="5"/>
        <v/>
      </c>
      <c r="Q18" s="112"/>
      <c r="R18" s="113" t="str">
        <f t="shared" si="6"/>
        <v/>
      </c>
      <c r="S18" s="108"/>
      <c r="T18" s="70"/>
      <c r="U18" s="114" t="str">
        <f t="shared" si="7"/>
        <v/>
      </c>
      <c r="V18" s="112"/>
      <c r="W18" s="113" t="str">
        <f t="shared" si="8"/>
        <v/>
      </c>
      <c r="X18" s="108"/>
      <c r="Y18" s="70"/>
      <c r="Z18" s="114" t="str">
        <f t="shared" si="11"/>
        <v/>
      </c>
      <c r="AA18" s="112"/>
      <c r="AB18" s="102" t="str">
        <f t="shared" si="9"/>
        <v/>
      </c>
      <c r="AC18" s="69"/>
      <c r="AD18" s="70"/>
      <c r="AE18" s="67" t="str">
        <f t="shared" si="10"/>
        <v/>
      </c>
    </row>
    <row r="19" spans="1:31" s="42" customFormat="1" ht="36" customHeight="1" x14ac:dyDescent="0.35">
      <c r="A19" s="115" t="s">
        <v>28</v>
      </c>
      <c r="B19" s="106"/>
      <c r="C19" s="102" t="str">
        <f t="shared" si="0"/>
        <v/>
      </c>
      <c r="D19" s="107"/>
      <c r="E19" s="7"/>
      <c r="F19" s="104" t="str">
        <f t="shared" si="1"/>
        <v/>
      </c>
      <c r="G19" s="106"/>
      <c r="H19" s="102" t="str">
        <f t="shared" si="2"/>
        <v/>
      </c>
      <c r="I19" s="107"/>
      <c r="J19" s="7"/>
      <c r="K19" s="104" t="str">
        <f t="shared" si="3"/>
        <v/>
      </c>
      <c r="L19" s="106">
        <v>2</v>
      </c>
      <c r="M19" s="102">
        <f t="shared" si="4"/>
        <v>0.05</v>
      </c>
      <c r="N19" s="7">
        <v>8179.75</v>
      </c>
      <c r="O19" s="107">
        <v>9897.5</v>
      </c>
      <c r="P19" s="104">
        <f t="shared" si="5"/>
        <v>1.9913055345135849E-2</v>
      </c>
      <c r="Q19" s="106"/>
      <c r="R19" s="102" t="str">
        <f t="shared" si="6"/>
        <v/>
      </c>
      <c r="S19" s="107"/>
      <c r="T19" s="7"/>
      <c r="U19" s="104" t="str">
        <f t="shared" si="7"/>
        <v/>
      </c>
      <c r="V19" s="106">
        <v>2</v>
      </c>
      <c r="W19" s="102">
        <f t="shared" si="8"/>
        <v>1</v>
      </c>
      <c r="X19" s="116">
        <v>544103.26</v>
      </c>
      <c r="Y19" s="116">
        <v>544103.26</v>
      </c>
      <c r="Z19" s="104">
        <f t="shared" si="11"/>
        <v>1</v>
      </c>
      <c r="AA19" s="106"/>
      <c r="AB19" s="102" t="str">
        <f t="shared" si="9"/>
        <v/>
      </c>
      <c r="AC19" s="6"/>
      <c r="AD19" s="7"/>
      <c r="AE19" s="21" t="str">
        <f t="shared" si="10"/>
        <v/>
      </c>
    </row>
    <row r="20" spans="1:31" s="79" customFormat="1" ht="36" customHeight="1" x14ac:dyDescent="0.35">
      <c r="A20" s="92" t="s">
        <v>29</v>
      </c>
      <c r="B20" s="117">
        <v>1</v>
      </c>
      <c r="C20" s="113">
        <f t="shared" si="0"/>
        <v>1</v>
      </c>
      <c r="D20" s="108">
        <v>9821</v>
      </c>
      <c r="E20" s="70">
        <v>11883.41</v>
      </c>
      <c r="F20" s="104">
        <f t="shared" si="1"/>
        <v>1</v>
      </c>
      <c r="G20" s="117">
        <v>13</v>
      </c>
      <c r="H20" s="113">
        <f t="shared" si="2"/>
        <v>0.20967741935483872</v>
      </c>
      <c r="I20" s="108">
        <v>77925.69</v>
      </c>
      <c r="J20" s="70">
        <v>94290.07</v>
      </c>
      <c r="K20" s="114">
        <f t="shared" si="3"/>
        <v>1.6532626221155301E-2</v>
      </c>
      <c r="L20" s="117">
        <v>6</v>
      </c>
      <c r="M20" s="113">
        <f t="shared" si="4"/>
        <v>0.15</v>
      </c>
      <c r="N20" s="108">
        <v>17693.990000000002</v>
      </c>
      <c r="O20" s="7">
        <v>21409.74</v>
      </c>
      <c r="P20" s="104">
        <f t="shared" si="5"/>
        <v>4.3074850977011248E-2</v>
      </c>
      <c r="Q20" s="117"/>
      <c r="R20" s="113" t="str">
        <f t="shared" si="6"/>
        <v/>
      </c>
      <c r="S20" s="108"/>
      <c r="T20" s="70"/>
      <c r="U20" s="114" t="str">
        <f t="shared" si="7"/>
        <v/>
      </c>
      <c r="V20" s="117"/>
      <c r="W20" s="113" t="str">
        <f t="shared" si="8"/>
        <v/>
      </c>
      <c r="X20" s="108"/>
      <c r="Y20" s="70"/>
      <c r="Z20" s="114" t="str">
        <f t="shared" si="11"/>
        <v/>
      </c>
      <c r="AA20" s="117"/>
      <c r="AB20" s="102" t="str">
        <f t="shared" si="9"/>
        <v/>
      </c>
      <c r="AC20" s="69"/>
      <c r="AD20" s="70"/>
      <c r="AE20" s="67" t="str">
        <f t="shared" si="10"/>
        <v/>
      </c>
    </row>
    <row r="21" spans="1:31" s="42" customFormat="1" ht="40" customHeight="1" x14ac:dyDescent="0.35">
      <c r="A21" s="118" t="s">
        <v>51</v>
      </c>
      <c r="B21" s="106"/>
      <c r="C21" s="102" t="str">
        <f t="shared" si="0"/>
        <v/>
      </c>
      <c r="D21" s="107"/>
      <c r="E21" s="7"/>
      <c r="F21" s="104" t="str">
        <f t="shared" si="1"/>
        <v/>
      </c>
      <c r="G21" s="106">
        <v>41</v>
      </c>
      <c r="H21" s="102">
        <f t="shared" si="2"/>
        <v>0.66129032258064513</v>
      </c>
      <c r="I21" s="99">
        <v>14916.61</v>
      </c>
      <c r="J21" s="99">
        <v>16896.93</v>
      </c>
      <c r="K21" s="104">
        <f t="shared" si="3"/>
        <v>2.9626728241375325E-3</v>
      </c>
      <c r="L21" s="106">
        <v>28</v>
      </c>
      <c r="M21" s="102">
        <f t="shared" si="4"/>
        <v>0.7</v>
      </c>
      <c r="N21" s="107">
        <v>5384.25</v>
      </c>
      <c r="O21" s="7">
        <v>5957.65</v>
      </c>
      <c r="P21" s="104">
        <f t="shared" si="5"/>
        <v>1.198636162434439E-2</v>
      </c>
      <c r="Q21" s="106"/>
      <c r="R21" s="102" t="str">
        <f t="shared" si="6"/>
        <v/>
      </c>
      <c r="S21" s="107"/>
      <c r="T21" s="7"/>
      <c r="U21" s="104" t="str">
        <f t="shared" si="7"/>
        <v/>
      </c>
      <c r="V21" s="106"/>
      <c r="W21" s="102" t="str">
        <f t="shared" si="8"/>
        <v/>
      </c>
      <c r="X21" s="119"/>
      <c r="Y21" s="119"/>
      <c r="Z21" s="104" t="str">
        <f t="shared" si="11"/>
        <v/>
      </c>
      <c r="AA21" s="106"/>
      <c r="AB21" s="102" t="str">
        <f t="shared" si="9"/>
        <v/>
      </c>
      <c r="AC21" s="6"/>
      <c r="AD21" s="7"/>
      <c r="AE21" s="21" t="str">
        <f t="shared" si="10"/>
        <v/>
      </c>
    </row>
    <row r="22" spans="1:31" s="42" customFormat="1" ht="40" customHeight="1" x14ac:dyDescent="0.35">
      <c r="A22" s="92" t="s">
        <v>45</v>
      </c>
      <c r="B22" s="106"/>
      <c r="C22" s="102" t="str">
        <f t="shared" si="0"/>
        <v/>
      </c>
      <c r="D22" s="107"/>
      <c r="E22" s="7"/>
      <c r="F22" s="104" t="str">
        <f t="shared" si="1"/>
        <v/>
      </c>
      <c r="G22" s="106"/>
      <c r="H22" s="102" t="str">
        <f t="shared" si="2"/>
        <v/>
      </c>
      <c r="I22" s="99"/>
      <c r="J22" s="99"/>
      <c r="K22" s="104" t="str">
        <f t="shared" si="3"/>
        <v/>
      </c>
      <c r="L22" s="106"/>
      <c r="M22" s="102" t="str">
        <f t="shared" si="4"/>
        <v/>
      </c>
      <c r="N22" s="107"/>
      <c r="O22" s="7"/>
      <c r="P22" s="104" t="str">
        <f t="shared" si="5"/>
        <v/>
      </c>
      <c r="Q22" s="106"/>
      <c r="R22" s="102" t="str">
        <f t="shared" si="6"/>
        <v/>
      </c>
      <c r="S22" s="107"/>
      <c r="T22" s="7"/>
      <c r="U22" s="104" t="str">
        <f t="shared" si="7"/>
        <v/>
      </c>
      <c r="V22" s="106"/>
      <c r="W22" s="102" t="str">
        <f t="shared" si="8"/>
        <v/>
      </c>
      <c r="X22" s="119"/>
      <c r="Y22" s="120"/>
      <c r="Z22" s="104" t="str">
        <f t="shared" si="11"/>
        <v/>
      </c>
      <c r="AA22" s="106"/>
      <c r="AB22" s="102" t="str">
        <f t="shared" si="9"/>
        <v/>
      </c>
      <c r="AC22" s="6"/>
      <c r="AD22" s="7"/>
      <c r="AE22" s="21" t="str">
        <f t="shared" si="10"/>
        <v/>
      </c>
    </row>
    <row r="23" spans="1:31" s="42" customFormat="1" ht="40" customHeight="1" x14ac:dyDescent="0.35">
      <c r="A23" s="121" t="s">
        <v>47</v>
      </c>
      <c r="B23" s="106"/>
      <c r="C23" s="102" t="str">
        <f t="shared" si="0"/>
        <v/>
      </c>
      <c r="D23" s="107"/>
      <c r="E23" s="7"/>
      <c r="F23" s="104" t="str">
        <f t="shared" si="1"/>
        <v/>
      </c>
      <c r="G23" s="106">
        <v>1</v>
      </c>
      <c r="H23" s="102">
        <f t="shared" si="2"/>
        <v>1.6129032258064516E-2</v>
      </c>
      <c r="I23" s="99">
        <v>2747.93</v>
      </c>
      <c r="J23" s="99">
        <v>3325</v>
      </c>
      <c r="K23" s="104">
        <f t="shared" si="3"/>
        <v>5.8299863586209414E-4</v>
      </c>
      <c r="L23" s="106"/>
      <c r="M23" s="102" t="str">
        <f t="shared" si="4"/>
        <v/>
      </c>
      <c r="N23" s="107"/>
      <c r="O23" s="7"/>
      <c r="P23" s="104" t="str">
        <f t="shared" si="5"/>
        <v/>
      </c>
      <c r="Q23" s="106"/>
      <c r="R23" s="102" t="str">
        <f t="shared" si="6"/>
        <v/>
      </c>
      <c r="S23" s="107"/>
      <c r="T23" s="7"/>
      <c r="U23" s="104" t="str">
        <f t="shared" si="7"/>
        <v/>
      </c>
      <c r="V23" s="106"/>
      <c r="W23" s="102" t="str">
        <f t="shared" si="8"/>
        <v/>
      </c>
      <c r="X23" s="119"/>
      <c r="Y23" s="120"/>
      <c r="Z23" s="104" t="str">
        <f t="shared" si="11"/>
        <v/>
      </c>
      <c r="AA23" s="106"/>
      <c r="AB23" s="102" t="str">
        <f t="shared" si="9"/>
        <v/>
      </c>
      <c r="AC23" s="6"/>
      <c r="AD23" s="7"/>
      <c r="AE23" s="21" t="str">
        <f t="shared" si="10"/>
        <v/>
      </c>
    </row>
    <row r="24" spans="1:31" s="42" customFormat="1" ht="36" customHeight="1" x14ac:dyDescent="0.35">
      <c r="A24" s="122" t="s">
        <v>52</v>
      </c>
      <c r="B24" s="117"/>
      <c r="C24" s="113" t="str">
        <f t="shared" si="0"/>
        <v/>
      </c>
      <c r="D24" s="108"/>
      <c r="E24" s="70"/>
      <c r="F24" s="114" t="str">
        <f t="shared" si="1"/>
        <v/>
      </c>
      <c r="G24" s="117"/>
      <c r="H24" s="113" t="str">
        <f t="shared" si="2"/>
        <v/>
      </c>
      <c r="I24" s="108"/>
      <c r="J24" s="70"/>
      <c r="K24" s="114" t="str">
        <f t="shared" si="3"/>
        <v/>
      </c>
      <c r="L24" s="117"/>
      <c r="M24" s="113" t="str">
        <f t="shared" si="4"/>
        <v/>
      </c>
      <c r="N24" s="108"/>
      <c r="O24" s="70"/>
      <c r="P24" s="114" t="str">
        <f t="shared" si="5"/>
        <v/>
      </c>
      <c r="Q24" s="117"/>
      <c r="R24" s="113" t="str">
        <f t="shared" si="6"/>
        <v/>
      </c>
      <c r="S24" s="108"/>
      <c r="T24" s="70"/>
      <c r="U24" s="114" t="str">
        <f t="shared" si="7"/>
        <v/>
      </c>
      <c r="V24" s="117"/>
      <c r="W24" s="113" t="str">
        <f t="shared" si="8"/>
        <v/>
      </c>
      <c r="X24" s="108"/>
      <c r="Y24" s="70"/>
      <c r="Z24" s="114" t="str">
        <f t="shared" si="11"/>
        <v/>
      </c>
      <c r="AA24" s="117"/>
      <c r="AB24" s="102" t="str">
        <f t="shared" si="9"/>
        <v/>
      </c>
      <c r="AC24" s="69"/>
      <c r="AD24" s="70"/>
      <c r="AE24" s="67" t="str">
        <f t="shared" si="10"/>
        <v/>
      </c>
    </row>
    <row r="25" spans="1:31" ht="33" customHeight="1" thickBot="1" x14ac:dyDescent="0.4">
      <c r="A25" s="123" t="s">
        <v>0</v>
      </c>
      <c r="B25" s="124">
        <f t="shared" ref="B25:AE25" si="12">SUM(B13:B24)</f>
        <v>1</v>
      </c>
      <c r="C25" s="125">
        <f t="shared" si="12"/>
        <v>1</v>
      </c>
      <c r="D25" s="126">
        <f t="shared" si="12"/>
        <v>9821</v>
      </c>
      <c r="E25" s="126">
        <f t="shared" si="12"/>
        <v>11883.41</v>
      </c>
      <c r="F25" s="127">
        <f t="shared" si="12"/>
        <v>1</v>
      </c>
      <c r="G25" s="124">
        <f t="shared" si="12"/>
        <v>62</v>
      </c>
      <c r="H25" s="125">
        <f t="shared" si="12"/>
        <v>1</v>
      </c>
      <c r="I25" s="126">
        <f t="shared" si="12"/>
        <v>4789096.6100000003</v>
      </c>
      <c r="J25" s="126">
        <f t="shared" si="12"/>
        <v>5703272.3499999996</v>
      </c>
      <c r="K25" s="127">
        <f t="shared" si="12"/>
        <v>1</v>
      </c>
      <c r="L25" s="124">
        <f t="shared" si="12"/>
        <v>40</v>
      </c>
      <c r="M25" s="125">
        <f t="shared" si="12"/>
        <v>1</v>
      </c>
      <c r="N25" s="126">
        <f t="shared" si="12"/>
        <v>433576.52999999997</v>
      </c>
      <c r="O25" s="126">
        <f t="shared" si="12"/>
        <v>497035.73000000004</v>
      </c>
      <c r="P25" s="127">
        <f t="shared" si="12"/>
        <v>1</v>
      </c>
      <c r="Q25" s="124">
        <f t="shared" si="12"/>
        <v>0</v>
      </c>
      <c r="R25" s="125">
        <f t="shared" si="12"/>
        <v>0</v>
      </c>
      <c r="S25" s="126">
        <f t="shared" si="12"/>
        <v>0</v>
      </c>
      <c r="T25" s="126">
        <f t="shared" si="12"/>
        <v>0</v>
      </c>
      <c r="U25" s="127">
        <f t="shared" si="12"/>
        <v>0</v>
      </c>
      <c r="V25" s="124">
        <f t="shared" si="12"/>
        <v>2</v>
      </c>
      <c r="W25" s="125">
        <f t="shared" si="12"/>
        <v>1</v>
      </c>
      <c r="X25" s="126">
        <f t="shared" si="12"/>
        <v>544103.26</v>
      </c>
      <c r="Y25" s="126">
        <f>SUM(Y13:Y24)</f>
        <v>544103.26</v>
      </c>
      <c r="Z25" s="127">
        <f t="shared" si="12"/>
        <v>1</v>
      </c>
      <c r="AA25" s="124">
        <f t="shared" si="12"/>
        <v>0</v>
      </c>
      <c r="AB25" s="125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5">
      <c r="A26" s="128"/>
      <c r="B26" s="129"/>
      <c r="C26" s="128"/>
      <c r="D26" s="128"/>
      <c r="E26" s="128"/>
      <c r="F26" s="128"/>
      <c r="G26" s="128"/>
      <c r="H26" s="129"/>
      <c r="I26" s="128"/>
      <c r="J26" s="128"/>
      <c r="K26" s="128"/>
      <c r="L26" s="128"/>
      <c r="M26" s="128"/>
      <c r="N26" s="129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</row>
    <row r="27" spans="1:31" s="49" customFormat="1" ht="34.4" customHeight="1" x14ac:dyDescent="0.35">
      <c r="A27" s="156" t="s">
        <v>55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30"/>
      <c r="S27" s="130"/>
      <c r="T27" s="130"/>
      <c r="U27" s="130"/>
      <c r="V27" s="131"/>
      <c r="W27" s="131"/>
      <c r="X27" s="131"/>
      <c r="Y27" s="132"/>
      <c r="Z27" s="132"/>
      <c r="AA27" s="132"/>
      <c r="AB27" s="132"/>
      <c r="AC27" s="48"/>
      <c r="AD27" s="48"/>
      <c r="AE27" s="48"/>
    </row>
    <row r="28" spans="1:31" s="49" customFormat="1" ht="19.399999999999999" customHeight="1" x14ac:dyDescent="0.35">
      <c r="A28" s="157" t="s">
        <v>54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30"/>
      <c r="S28" s="130"/>
      <c r="T28" s="130"/>
      <c r="U28" s="130"/>
      <c r="V28" s="131"/>
      <c r="W28" s="131"/>
      <c r="X28" s="131"/>
      <c r="Y28" s="132"/>
      <c r="Z28" s="132"/>
      <c r="AA28" s="132"/>
      <c r="AB28" s="132"/>
      <c r="AC28" s="48"/>
      <c r="AD28" s="48"/>
      <c r="AE28" s="48"/>
    </row>
    <row r="29" spans="1:31" s="49" customFormat="1" ht="44.15" customHeight="1" x14ac:dyDescent="0.35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33" t="s">
        <v>10</v>
      </c>
      <c r="B31" s="138" t="s">
        <v>17</v>
      </c>
      <c r="C31" s="139"/>
      <c r="D31" s="139"/>
      <c r="E31" s="139"/>
      <c r="F31" s="140"/>
      <c r="G31" s="25"/>
      <c r="J31" s="144" t="s">
        <v>15</v>
      </c>
      <c r="K31" s="145"/>
      <c r="L31" s="138" t="s">
        <v>16</v>
      </c>
      <c r="M31" s="139"/>
      <c r="N31" s="139"/>
      <c r="O31" s="139"/>
      <c r="P31" s="14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34"/>
      <c r="B32" s="153"/>
      <c r="C32" s="154"/>
      <c r="D32" s="154"/>
      <c r="E32" s="154"/>
      <c r="F32" s="155"/>
      <c r="G32" s="25"/>
      <c r="J32" s="146"/>
      <c r="K32" s="147"/>
      <c r="L32" s="141"/>
      <c r="M32" s="142"/>
      <c r="N32" s="142"/>
      <c r="O32" s="142"/>
      <c r="P32" s="14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3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8"/>
      <c r="K33" s="14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13">B13+G13+L13+Q13+AA13+V13</f>
        <v>8</v>
      </c>
      <c r="C34" s="8">
        <f t="shared" ref="C34:C43" si="14">IF(B34,B34/$B$46,"")</f>
        <v>7.6190476190476197E-2</v>
      </c>
      <c r="D34" s="10">
        <f>D13+I13+N13+S13+AC13+X13</f>
        <v>5038219.92</v>
      </c>
      <c r="E34" s="11">
        <f>E13+J13+O13+T13+AD13+Y13</f>
        <v>5984419.4899999993</v>
      </c>
      <c r="F34" s="21">
        <f t="shared" ref="F34:F43" si="15">IF(E34,E34/$E$46,"")</f>
        <v>0.88575464976568707</v>
      </c>
      <c r="J34" s="180" t="s">
        <v>3</v>
      </c>
      <c r="K34" s="181"/>
      <c r="L34" s="57">
        <f>B25</f>
        <v>1</v>
      </c>
      <c r="M34" s="8">
        <f t="shared" ref="M34:M39" si="16">IF(L34,L34/$L$40,"")</f>
        <v>9.5238095238095247E-3</v>
      </c>
      <c r="N34" s="58">
        <f>D25</f>
        <v>9821</v>
      </c>
      <c r="O34" s="58">
        <f>E25</f>
        <v>11883.41</v>
      </c>
      <c r="P34" s="59">
        <f t="shared" ref="P34:P39" si="17">IF(O34,O34/$O$40,"")</f>
        <v>1.7588649459084065E-3</v>
      </c>
    </row>
    <row r="35" spans="1:33" s="25" customFormat="1" ht="30" customHeight="1" x14ac:dyDescent="0.35">
      <c r="A35" s="43" t="s">
        <v>18</v>
      </c>
      <c r="B35" s="12">
        <f t="shared" si="13"/>
        <v>2</v>
      </c>
      <c r="C35" s="8">
        <f t="shared" si="14"/>
        <v>1.9047619047619049E-2</v>
      </c>
      <c r="D35" s="13">
        <f t="shared" ref="D35:D45" si="18">D14+I14+N14+S14+AC14+X14</f>
        <v>53517</v>
      </c>
      <c r="E35" s="14">
        <f t="shared" ref="E35:E45" si="19">E14+J14+O14+T14+AD14+Y14</f>
        <v>60023.7</v>
      </c>
      <c r="F35" s="21">
        <f t="shared" si="15"/>
        <v>8.8841150691360837E-3</v>
      </c>
      <c r="J35" s="176" t="s">
        <v>1</v>
      </c>
      <c r="K35" s="177"/>
      <c r="L35" s="60">
        <f>G25</f>
        <v>62</v>
      </c>
      <c r="M35" s="8">
        <f t="shared" si="16"/>
        <v>0.59047619047619049</v>
      </c>
      <c r="N35" s="61">
        <f>I25</f>
        <v>4789096.6100000003</v>
      </c>
      <c r="O35" s="61">
        <f>J25</f>
        <v>5703272.3499999996</v>
      </c>
      <c r="P35" s="59">
        <f t="shared" si="17"/>
        <v>0.84414202769942792</v>
      </c>
    </row>
    <row r="36" spans="1:33" ht="30" customHeight="1" x14ac:dyDescent="0.35">
      <c r="A36" s="43" t="s">
        <v>19</v>
      </c>
      <c r="B36" s="12">
        <f t="shared" si="13"/>
        <v>1</v>
      </c>
      <c r="C36" s="8">
        <f t="shared" si="14"/>
        <v>9.5238095238095247E-3</v>
      </c>
      <c r="D36" s="13">
        <f t="shared" si="18"/>
        <v>4088</v>
      </c>
      <c r="E36" s="14">
        <f t="shared" si="19"/>
        <v>4088</v>
      </c>
      <c r="F36" s="21">
        <f t="shared" si="15"/>
        <v>6.0506537255497928E-4</v>
      </c>
      <c r="G36" s="25"/>
      <c r="J36" s="176" t="s">
        <v>2</v>
      </c>
      <c r="K36" s="177"/>
      <c r="L36" s="60">
        <f>L25</f>
        <v>40</v>
      </c>
      <c r="M36" s="8">
        <f t="shared" si="16"/>
        <v>0.38095238095238093</v>
      </c>
      <c r="N36" s="61">
        <f>N25</f>
        <v>433576.52999999997</v>
      </c>
      <c r="O36" s="61">
        <f>O25</f>
        <v>497035.73000000004</v>
      </c>
      <c r="P36" s="59">
        <f t="shared" si="17"/>
        <v>7.3566318284145324E-2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8"/>
        <v>0</v>
      </c>
      <c r="E37" s="14">
        <f t="shared" si="19"/>
        <v>0</v>
      </c>
      <c r="F37" s="21" t="str">
        <f t="shared" si="15"/>
        <v/>
      </c>
      <c r="G37" s="25"/>
      <c r="J37" s="176" t="s">
        <v>34</v>
      </c>
      <c r="K37" s="177"/>
      <c r="L37" s="60">
        <f>Q25</f>
        <v>0</v>
      </c>
      <c r="M37" s="8" t="str">
        <f t="shared" si="16"/>
        <v/>
      </c>
      <c r="N37" s="61">
        <f>S25</f>
        <v>0</v>
      </c>
      <c r="O37" s="61">
        <f>T25</f>
        <v>0</v>
      </c>
      <c r="P37" s="59" t="str">
        <f t="shared" si="1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8"/>
        <v>0</v>
      </c>
      <c r="E38" s="22">
        <f t="shared" si="19"/>
        <v>0</v>
      </c>
      <c r="F38" s="21" t="str">
        <f t="shared" si="15"/>
        <v/>
      </c>
      <c r="G38" s="25"/>
      <c r="J38" s="176" t="s">
        <v>5</v>
      </c>
      <c r="K38" s="177"/>
      <c r="L38" s="60">
        <f>V25</f>
        <v>2</v>
      </c>
      <c r="M38" s="8">
        <f t="shared" si="16"/>
        <v>1.9047619047619049E-2</v>
      </c>
      <c r="N38" s="61">
        <f>X25</f>
        <v>544103.26</v>
      </c>
      <c r="O38" s="61">
        <f>Y25</f>
        <v>544103.26</v>
      </c>
      <c r="P38" s="59">
        <f t="shared" si="17"/>
        <v>8.0532789070518279E-2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8"/>
        <v>0</v>
      </c>
      <c r="E39" s="22">
        <f t="shared" si="19"/>
        <v>0</v>
      </c>
      <c r="F39" s="21" t="str">
        <f t="shared" si="15"/>
        <v/>
      </c>
      <c r="G39" s="25"/>
      <c r="J39" s="176" t="s">
        <v>4</v>
      </c>
      <c r="K39" s="177"/>
      <c r="L39" s="60">
        <f>AA25</f>
        <v>0</v>
      </c>
      <c r="M39" s="8" t="str">
        <f t="shared" si="16"/>
        <v/>
      </c>
      <c r="N39" s="61">
        <f>AC25</f>
        <v>0</v>
      </c>
      <c r="O39" s="61">
        <f>AD25</f>
        <v>0</v>
      </c>
      <c r="P39" s="59" t="str">
        <f t="shared" si="1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4</v>
      </c>
      <c r="C40" s="8">
        <f t="shared" si="14"/>
        <v>3.8095238095238099E-2</v>
      </c>
      <c r="D40" s="13">
        <f t="shared" si="18"/>
        <v>552283.01</v>
      </c>
      <c r="E40" s="23">
        <f t="shared" si="19"/>
        <v>554000.76</v>
      </c>
      <c r="F40" s="21">
        <f t="shared" si="15"/>
        <v>8.1997719238048355E-2</v>
      </c>
      <c r="G40" s="25"/>
      <c r="J40" s="178" t="s">
        <v>0</v>
      </c>
      <c r="K40" s="179"/>
      <c r="L40" s="83">
        <f>SUM(L34:L39)</f>
        <v>105</v>
      </c>
      <c r="M40" s="17">
        <f>SUM(M34:M39)</f>
        <v>1</v>
      </c>
      <c r="N40" s="84">
        <f>SUM(N34:N39)</f>
        <v>5776597.4000000004</v>
      </c>
      <c r="O40" s="85">
        <f>SUM(O34:O39)</f>
        <v>6756294.75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20</v>
      </c>
      <c r="C41" s="8">
        <f t="shared" si="14"/>
        <v>0.19047619047619047</v>
      </c>
      <c r="D41" s="13">
        <f t="shared" si="18"/>
        <v>105440.68000000001</v>
      </c>
      <c r="E41" s="23">
        <f t="shared" si="19"/>
        <v>127583.22000000002</v>
      </c>
      <c r="F41" s="21">
        <f t="shared" si="15"/>
        <v>1.8883607764448116E-2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95" t="s">
        <v>50</v>
      </c>
      <c r="B42" s="12">
        <f t="shared" si="13"/>
        <v>69</v>
      </c>
      <c r="C42" s="8">
        <f t="shared" si="14"/>
        <v>0.65714285714285714</v>
      </c>
      <c r="D42" s="13">
        <f t="shared" si="18"/>
        <v>20300.86</v>
      </c>
      <c r="E42" s="14">
        <f t="shared" si="19"/>
        <v>22854.58</v>
      </c>
      <c r="F42" s="21">
        <f t="shared" si="15"/>
        <v>3.3827091395028327E-3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8"/>
        <v>0</v>
      </c>
      <c r="E43" s="14">
        <f t="shared" si="19"/>
        <v>0</v>
      </c>
      <c r="F43" s="21" t="str">
        <f t="shared" si="15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13"/>
        <v>1</v>
      </c>
      <c r="C44" s="8">
        <f t="shared" ref="C44" si="20">IF(B44,B44/$B$46,"")</f>
        <v>9.5238095238095247E-3</v>
      </c>
      <c r="D44" s="13">
        <f t="shared" si="18"/>
        <v>2747.93</v>
      </c>
      <c r="E44" s="14">
        <f t="shared" si="19"/>
        <v>3325</v>
      </c>
      <c r="F44" s="21">
        <f t="shared" ref="F44" si="21">IF(E44,E44/$E$46,"")</f>
        <v>4.9213365062262865E-4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8"/>
        <v>0</v>
      </c>
      <c r="E45" s="14">
        <f t="shared" si="19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105</v>
      </c>
      <c r="C46" s="17">
        <f>SUM(C34:C45)</f>
        <v>1</v>
      </c>
      <c r="D46" s="18">
        <f>SUM(D34:D45)</f>
        <v>5776597.3999999994</v>
      </c>
      <c r="E46" s="18">
        <f>SUM(E34:E45)</f>
        <v>6756294.7499999991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8" zoomScale="80" zoomScaleNormal="80" workbookViewId="0">
      <selection activeCell="O21" activeCellId="1" sqref="J21 O21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44377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DE PARCS I JARDINS (IMPJ)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8" t="s">
        <v>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60"/>
    </row>
    <row r="11" spans="1:31" ht="30" customHeight="1" thickBot="1" x14ac:dyDescent="0.4">
      <c r="A11" s="150" t="s">
        <v>10</v>
      </c>
      <c r="B11" s="161" t="s">
        <v>3</v>
      </c>
      <c r="C11" s="162"/>
      <c r="D11" s="162"/>
      <c r="E11" s="162"/>
      <c r="F11" s="163"/>
      <c r="G11" s="164" t="s">
        <v>1</v>
      </c>
      <c r="H11" s="165"/>
      <c r="I11" s="165"/>
      <c r="J11" s="165"/>
      <c r="K11" s="166"/>
      <c r="L11" s="136" t="s">
        <v>2</v>
      </c>
      <c r="M11" s="137"/>
      <c r="N11" s="137"/>
      <c r="O11" s="137"/>
      <c r="P11" s="137"/>
      <c r="Q11" s="167" t="s">
        <v>34</v>
      </c>
      <c r="R11" s="168"/>
      <c r="S11" s="168"/>
      <c r="T11" s="168"/>
      <c r="U11" s="169"/>
      <c r="V11" s="173" t="s">
        <v>5</v>
      </c>
      <c r="W11" s="174"/>
      <c r="X11" s="174"/>
      <c r="Y11" s="174"/>
      <c r="Z11" s="175"/>
      <c r="AA11" s="170" t="s">
        <v>4</v>
      </c>
      <c r="AB11" s="171"/>
      <c r="AC11" s="171"/>
      <c r="AD11" s="171"/>
      <c r="AE11" s="172"/>
    </row>
    <row r="12" spans="1:31" ht="39" customHeight="1" thickBot="1" x14ac:dyDescent="0.4">
      <c r="A12" s="15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3.7037037037037035E-2</v>
      </c>
      <c r="I13" s="4">
        <v>1748943.18</v>
      </c>
      <c r="J13" s="5">
        <v>2116221.25</v>
      </c>
      <c r="K13" s="21">
        <f t="shared" ref="K13:K21" si="3">IF(J13,J13/$J$25,"")</f>
        <v>0.81280116564702609</v>
      </c>
      <c r="L13" s="1">
        <v>7</v>
      </c>
      <c r="M13" s="20">
        <f t="shared" ref="M13:M21" si="4">IF(L13,L13/$L$25,"")</f>
        <v>0.11864406779661017</v>
      </c>
      <c r="N13" s="4">
        <v>2598503.25</v>
      </c>
      <c r="O13" s="5">
        <v>2912189.47</v>
      </c>
      <c r="P13" s="21">
        <f t="shared" ref="P13:P21" si="5">IF(O13,O13/$O$25,"")</f>
        <v>0.9772995960766766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2.4691358024691357E-2</v>
      </c>
      <c r="I15" s="6">
        <v>47686.28</v>
      </c>
      <c r="J15" s="7">
        <v>57700.4</v>
      </c>
      <c r="K15" s="21">
        <f t="shared" si="3"/>
        <v>2.2161648919412216E-2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1.2345679012345678E-2</v>
      </c>
      <c r="I18" s="69">
        <v>240164</v>
      </c>
      <c r="J18" s="70">
        <v>290598.44</v>
      </c>
      <c r="K18" s="67">
        <f t="shared" si="3"/>
        <v>0.11161344815302623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3</v>
      </c>
      <c r="C20" s="66">
        <f t="shared" si="0"/>
        <v>1</v>
      </c>
      <c r="D20" s="69">
        <v>36397.94</v>
      </c>
      <c r="E20" s="70">
        <v>44041.14</v>
      </c>
      <c r="F20" s="21">
        <f t="shared" si="1"/>
        <v>1</v>
      </c>
      <c r="G20" s="68">
        <v>18</v>
      </c>
      <c r="H20" s="66">
        <f t="shared" si="2"/>
        <v>0.22222222222222221</v>
      </c>
      <c r="I20" s="69">
        <v>91645.05</v>
      </c>
      <c r="J20" s="70">
        <v>108586.83</v>
      </c>
      <c r="K20" s="21">
        <f t="shared" si="3"/>
        <v>4.170617887799561E-2</v>
      </c>
      <c r="L20" s="68">
        <v>8</v>
      </c>
      <c r="M20" s="66">
        <f t="shared" si="4"/>
        <v>0.13559322033898305</v>
      </c>
      <c r="N20" s="69">
        <v>35423.230000000003</v>
      </c>
      <c r="O20" s="70">
        <v>42829.1</v>
      </c>
      <c r="P20" s="67">
        <f t="shared" si="5"/>
        <v>1.4372987252895871E-2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57</v>
      </c>
      <c r="H21" s="20">
        <f t="shared" si="2"/>
        <v>0.70370370370370372</v>
      </c>
      <c r="I21" s="6">
        <v>27984.28</v>
      </c>
      <c r="J21" s="7">
        <v>30508.01</v>
      </c>
      <c r="K21" s="21">
        <f t="shared" si="3"/>
        <v>1.1717558402539964E-2</v>
      </c>
      <c r="L21" s="2">
        <v>44</v>
      </c>
      <c r="M21" s="20">
        <f t="shared" si="4"/>
        <v>0.74576271186440679</v>
      </c>
      <c r="N21" s="6">
        <v>20654.759999999998</v>
      </c>
      <c r="O21" s="7">
        <v>24814.31</v>
      </c>
      <c r="P21" s="21">
        <f t="shared" si="5"/>
        <v>8.3274166704275041E-3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3</v>
      </c>
      <c r="C25" s="17">
        <f t="shared" si="32"/>
        <v>1</v>
      </c>
      <c r="D25" s="18">
        <f t="shared" si="32"/>
        <v>36397.94</v>
      </c>
      <c r="E25" s="18">
        <f t="shared" si="32"/>
        <v>44041.14</v>
      </c>
      <c r="F25" s="19">
        <f t="shared" si="32"/>
        <v>1</v>
      </c>
      <c r="G25" s="16">
        <f t="shared" si="32"/>
        <v>81</v>
      </c>
      <c r="H25" s="17">
        <f t="shared" si="32"/>
        <v>1</v>
      </c>
      <c r="I25" s="18">
        <f t="shared" si="32"/>
        <v>2156422.7899999996</v>
      </c>
      <c r="J25" s="18">
        <f t="shared" si="32"/>
        <v>2603614.9299999997</v>
      </c>
      <c r="K25" s="19">
        <f t="shared" si="32"/>
        <v>1.0000000000000002</v>
      </c>
      <c r="L25" s="16">
        <f t="shared" si="32"/>
        <v>59</v>
      </c>
      <c r="M25" s="17">
        <f t="shared" si="32"/>
        <v>1</v>
      </c>
      <c r="N25" s="18">
        <f t="shared" si="32"/>
        <v>2654581.2399999998</v>
      </c>
      <c r="O25" s="18">
        <f t="shared" si="32"/>
        <v>2979832.8800000004</v>
      </c>
      <c r="P25" s="19">
        <f t="shared" si="32"/>
        <v>0.99999999999999989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4" customHeight="1" x14ac:dyDescent="0.35">
      <c r="A27" s="156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57" t="str">
        <f>'CONTRACTACIO 1r TR 2021'!A28:Q28</f>
        <v>https://bcnroc.ajuntament.barcelona.cat/jspui/bitstream/11703/120899/5/GM_Pressupost_2021.pdf#page=209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33" t="s">
        <v>10</v>
      </c>
      <c r="B31" s="138" t="s">
        <v>17</v>
      </c>
      <c r="C31" s="139"/>
      <c r="D31" s="139"/>
      <c r="E31" s="139"/>
      <c r="F31" s="140"/>
      <c r="G31" s="25"/>
      <c r="J31" s="144" t="s">
        <v>15</v>
      </c>
      <c r="K31" s="145"/>
      <c r="L31" s="138" t="s">
        <v>16</v>
      </c>
      <c r="M31" s="139"/>
      <c r="N31" s="139"/>
      <c r="O31" s="139"/>
      <c r="P31" s="14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34"/>
      <c r="B32" s="141"/>
      <c r="C32" s="142"/>
      <c r="D32" s="142"/>
      <c r="E32" s="142"/>
      <c r="F32" s="143"/>
      <c r="G32" s="25"/>
      <c r="J32" s="146"/>
      <c r="K32" s="147"/>
      <c r="L32" s="141"/>
      <c r="M32" s="142"/>
      <c r="N32" s="142"/>
      <c r="O32" s="142"/>
      <c r="P32" s="14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3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8"/>
      <c r="K33" s="14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33">B13+G13+L13+Q13+AA13+V13</f>
        <v>10</v>
      </c>
      <c r="C34" s="8">
        <f t="shared" ref="C34:C45" si="34">IF(B34,B34/$B$46,"")</f>
        <v>6.9930069930069935E-2</v>
      </c>
      <c r="D34" s="10">
        <f t="shared" ref="D34:D45" si="35">D13+I13+N13+S13+AC13+X13</f>
        <v>4347446.43</v>
      </c>
      <c r="E34" s="11">
        <f t="shared" ref="E34:E45" si="36">E13+J13+O13+T13+AD13+Y13</f>
        <v>5028410.7200000007</v>
      </c>
      <c r="F34" s="21">
        <f t="shared" ref="F34:F42" si="37">IF(E34,E34/$E$46,"")</f>
        <v>0.89354430807012053</v>
      </c>
      <c r="J34" s="180" t="s">
        <v>3</v>
      </c>
      <c r="K34" s="181"/>
      <c r="L34" s="57">
        <f>B25</f>
        <v>3</v>
      </c>
      <c r="M34" s="8">
        <f t="shared" ref="M34:M39" si="38">IF(L34,L34/$L$40,"")</f>
        <v>2.097902097902098E-2</v>
      </c>
      <c r="N34" s="58">
        <f>D25</f>
        <v>36397.94</v>
      </c>
      <c r="O34" s="58">
        <f>E25</f>
        <v>44041.14</v>
      </c>
      <c r="P34" s="59">
        <f t="shared" ref="P34:P39" si="39">IF(O34,O34/$O$40,"")</f>
        <v>7.8260731191662318E-3</v>
      </c>
    </row>
    <row r="35" spans="1:33" s="25" customFormat="1" ht="30" customHeight="1" x14ac:dyDescent="0.3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76" t="s">
        <v>1</v>
      </c>
      <c r="K35" s="177"/>
      <c r="L35" s="60">
        <f>G25</f>
        <v>81</v>
      </c>
      <c r="M35" s="8">
        <f t="shared" si="38"/>
        <v>0.56643356643356646</v>
      </c>
      <c r="N35" s="61">
        <f>I25</f>
        <v>2156422.7899999996</v>
      </c>
      <c r="O35" s="61">
        <f>J25</f>
        <v>2603614.9299999997</v>
      </c>
      <c r="P35" s="59">
        <f t="shared" si="39"/>
        <v>0.462660158577477</v>
      </c>
    </row>
    <row r="36" spans="1:33" ht="30" customHeight="1" x14ac:dyDescent="0.35">
      <c r="A36" s="43" t="s">
        <v>19</v>
      </c>
      <c r="B36" s="12">
        <f t="shared" si="33"/>
        <v>2</v>
      </c>
      <c r="C36" s="8">
        <f t="shared" si="34"/>
        <v>1.3986013986013986E-2</v>
      </c>
      <c r="D36" s="13">
        <f t="shared" si="35"/>
        <v>47686.28</v>
      </c>
      <c r="E36" s="14">
        <f t="shared" si="36"/>
        <v>57700.4</v>
      </c>
      <c r="F36" s="21">
        <f t="shared" si="37"/>
        <v>1.0253312003393624E-2</v>
      </c>
      <c r="G36" s="25"/>
      <c r="J36" s="176" t="s">
        <v>2</v>
      </c>
      <c r="K36" s="177"/>
      <c r="L36" s="60">
        <f>L25</f>
        <v>59</v>
      </c>
      <c r="M36" s="8">
        <f t="shared" si="38"/>
        <v>0.41258741258741261</v>
      </c>
      <c r="N36" s="61">
        <f>N25</f>
        <v>2654581.2399999998</v>
      </c>
      <c r="O36" s="61">
        <f>O25</f>
        <v>2979832.8800000004</v>
      </c>
      <c r="P36" s="59">
        <f t="shared" si="39"/>
        <v>0.52951376830335672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76" t="s">
        <v>34</v>
      </c>
      <c r="K37" s="177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76" t="s">
        <v>5</v>
      </c>
      <c r="K38" s="177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3"/>
        <v>1</v>
      </c>
      <c r="C39" s="8">
        <f t="shared" si="34"/>
        <v>6.993006993006993E-3</v>
      </c>
      <c r="D39" s="13">
        <f t="shared" si="35"/>
        <v>240164</v>
      </c>
      <c r="E39" s="22">
        <f t="shared" si="36"/>
        <v>290598.44</v>
      </c>
      <c r="F39" s="21">
        <f t="shared" si="37"/>
        <v>5.163909562185811E-2</v>
      </c>
      <c r="G39" s="25"/>
      <c r="J39" s="176" t="s">
        <v>4</v>
      </c>
      <c r="K39" s="177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78" t="s">
        <v>0</v>
      </c>
      <c r="K40" s="179"/>
      <c r="L40" s="83">
        <f>SUM(L34:L39)</f>
        <v>143</v>
      </c>
      <c r="M40" s="17">
        <f>SUM(M34:M39)</f>
        <v>1</v>
      </c>
      <c r="N40" s="84">
        <f>SUM(N34:N39)</f>
        <v>4847401.9699999988</v>
      </c>
      <c r="O40" s="85">
        <f>SUM(O34:O39)</f>
        <v>5627488.9500000002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3"/>
        <v>29</v>
      </c>
      <c r="C41" s="8">
        <f t="shared" si="34"/>
        <v>0.20279720279720279</v>
      </c>
      <c r="D41" s="13">
        <f t="shared" si="35"/>
        <v>163466.22</v>
      </c>
      <c r="E41" s="23">
        <f t="shared" si="36"/>
        <v>195457.07</v>
      </c>
      <c r="F41" s="21">
        <f t="shared" si="37"/>
        <v>3.4732555094577296E-2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3"/>
        <v>101</v>
      </c>
      <c r="C42" s="8">
        <f t="shared" si="34"/>
        <v>0.70629370629370625</v>
      </c>
      <c r="D42" s="13">
        <f t="shared" si="35"/>
        <v>48639.039999999994</v>
      </c>
      <c r="E42" s="14">
        <f t="shared" si="36"/>
        <v>55322.32</v>
      </c>
      <c r="F42" s="21">
        <f t="shared" si="37"/>
        <v>9.8307292100502444E-3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143</v>
      </c>
      <c r="C46" s="17">
        <f>SUM(C34:C45)</f>
        <v>1</v>
      </c>
      <c r="D46" s="18">
        <f>SUM(D34:D45)</f>
        <v>4847401.97</v>
      </c>
      <c r="E46" s="18">
        <f>SUM(E34:E45)</f>
        <v>5627488.950000002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7" zoomScale="80" zoomScaleNormal="80" workbookViewId="0">
      <selection activeCell="O21" activeCellId="1" sqref="J21 O21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DE PARCS I JARDINS (IMPJ)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4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8" t="s">
        <v>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60"/>
    </row>
    <row r="11" spans="1:31" ht="30" customHeight="1" thickBot="1" x14ac:dyDescent="0.4">
      <c r="A11" s="150" t="s">
        <v>10</v>
      </c>
      <c r="B11" s="161" t="s">
        <v>3</v>
      </c>
      <c r="C11" s="162"/>
      <c r="D11" s="162"/>
      <c r="E11" s="162"/>
      <c r="F11" s="163"/>
      <c r="G11" s="164" t="s">
        <v>1</v>
      </c>
      <c r="H11" s="165"/>
      <c r="I11" s="165"/>
      <c r="J11" s="165"/>
      <c r="K11" s="166"/>
      <c r="L11" s="136" t="s">
        <v>2</v>
      </c>
      <c r="M11" s="137"/>
      <c r="N11" s="137"/>
      <c r="O11" s="137"/>
      <c r="P11" s="137"/>
      <c r="Q11" s="167" t="s">
        <v>34</v>
      </c>
      <c r="R11" s="168"/>
      <c r="S11" s="168"/>
      <c r="T11" s="168"/>
      <c r="U11" s="169"/>
      <c r="V11" s="173" t="s">
        <v>5</v>
      </c>
      <c r="W11" s="174"/>
      <c r="X11" s="174"/>
      <c r="Y11" s="174"/>
      <c r="Z11" s="175"/>
      <c r="AA11" s="170" t="s">
        <v>4</v>
      </c>
      <c r="AB11" s="171"/>
      <c r="AC11" s="171"/>
      <c r="AD11" s="171"/>
      <c r="AE11" s="172"/>
    </row>
    <row r="12" spans="1:31" ht="39" customHeight="1" thickBot="1" x14ac:dyDescent="0.4">
      <c r="A12" s="151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5</v>
      </c>
      <c r="H13" s="20">
        <f t="shared" ref="H13:H23" si="2">IF(G13,G13/$G$25,"")</f>
        <v>0.10416666666666667</v>
      </c>
      <c r="I13" s="4">
        <v>4182534.17</v>
      </c>
      <c r="J13" s="5">
        <v>5020997.8600000003</v>
      </c>
      <c r="K13" s="21">
        <f t="shared" ref="K13:K23" si="3">IF(J13,J13/$J$25,"")</f>
        <v>0.93937845673318454</v>
      </c>
      <c r="L13" s="1">
        <v>12</v>
      </c>
      <c r="M13" s="20">
        <f t="shared" ref="M13:M23" si="4">IF(L13,L13/$L$25,"")</f>
        <v>0.23076923076923078</v>
      </c>
      <c r="N13" s="4">
        <v>2316818.2000000002</v>
      </c>
      <c r="O13" s="5">
        <v>2802189.53</v>
      </c>
      <c r="P13" s="21">
        <f t="shared" ref="P13:P23" si="5">IF(O13,O13/$O$25,"")</f>
        <v>0.9194014661624168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2.0833333333333332E-2</v>
      </c>
      <c r="I14" s="6">
        <v>83515.199999999997</v>
      </c>
      <c r="J14" s="7">
        <v>101053.4</v>
      </c>
      <c r="K14" s="21">
        <f t="shared" si="3"/>
        <v>1.8906079943965794E-2</v>
      </c>
      <c r="L14" s="2">
        <v>2</v>
      </c>
      <c r="M14" s="20">
        <f t="shared" si="4"/>
        <v>3.8461538461538464E-2</v>
      </c>
      <c r="N14" s="6">
        <v>175760.37</v>
      </c>
      <c r="O14" s="7">
        <v>212670.04</v>
      </c>
      <c r="P14" s="21">
        <f t="shared" si="5"/>
        <v>6.9777273982184876E-2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>
        <v>1</v>
      </c>
      <c r="C15" s="20">
        <f t="shared" si="0"/>
        <v>0.25</v>
      </c>
      <c r="D15" s="6">
        <v>58694.37</v>
      </c>
      <c r="E15" s="7">
        <v>71020.19</v>
      </c>
      <c r="F15" s="21">
        <f t="shared" si="1"/>
        <v>0.48406346953437951</v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1.9230769230769232E-2</v>
      </c>
      <c r="N19" s="6">
        <v>9917.36</v>
      </c>
      <c r="O19" s="7">
        <v>12000</v>
      </c>
      <c r="P19" s="21">
        <f t="shared" si="5"/>
        <v>3.9372131955503391E-3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3</v>
      </c>
      <c r="C20" s="66">
        <f t="shared" si="0"/>
        <v>0.75</v>
      </c>
      <c r="D20" s="69">
        <v>62559.09</v>
      </c>
      <c r="E20" s="70">
        <v>75696.5</v>
      </c>
      <c r="F20" s="21">
        <f t="shared" si="1"/>
        <v>0.51593653046562049</v>
      </c>
      <c r="G20" s="68">
        <v>22</v>
      </c>
      <c r="H20" s="66">
        <f t="shared" si="2"/>
        <v>0.45833333333333331</v>
      </c>
      <c r="I20" s="69">
        <v>175451.84</v>
      </c>
      <c r="J20" s="70">
        <v>208101.78</v>
      </c>
      <c r="K20" s="67">
        <f t="shared" si="3"/>
        <v>3.8933760656856498E-2</v>
      </c>
      <c r="L20" s="68">
        <v>9</v>
      </c>
      <c r="M20" s="66">
        <f t="shared" si="4"/>
        <v>0.17307692307692307</v>
      </c>
      <c r="N20" s="69">
        <v>12795.43</v>
      </c>
      <c r="O20" s="70">
        <v>15482.27</v>
      </c>
      <c r="P20" s="67">
        <f t="shared" si="5"/>
        <v>5.0797498117560961E-3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>
        <v>1</v>
      </c>
      <c r="AB20" s="20">
        <f t="shared" si="10"/>
        <v>1</v>
      </c>
      <c r="AC20" s="69">
        <v>9045.57</v>
      </c>
      <c r="AD20" s="70">
        <v>10945.14</v>
      </c>
      <c r="AE20" s="67">
        <f t="shared" si="11"/>
        <v>1</v>
      </c>
    </row>
    <row r="21" spans="1:31" s="42" customFormat="1" ht="40" customHeight="1" x14ac:dyDescent="0.3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18</v>
      </c>
      <c r="H21" s="20">
        <f t="shared" si="2"/>
        <v>0.375</v>
      </c>
      <c r="I21" s="6">
        <v>5188.95</v>
      </c>
      <c r="J21" s="7">
        <v>5898.26</v>
      </c>
      <c r="K21" s="21">
        <f t="shared" si="3"/>
        <v>1.1035054247585504E-3</v>
      </c>
      <c r="L21" s="2">
        <v>28</v>
      </c>
      <c r="M21" s="20">
        <f t="shared" si="4"/>
        <v>0.53846153846153844</v>
      </c>
      <c r="N21" s="6">
        <v>4607.28</v>
      </c>
      <c r="O21" s="7">
        <v>5499.21</v>
      </c>
      <c r="P21" s="21">
        <f t="shared" si="5"/>
        <v>1.8042968480918651E-3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2</v>
      </c>
      <c r="H23" s="20">
        <f t="shared" si="2"/>
        <v>4.1666666666666664E-2</v>
      </c>
      <c r="I23" s="6">
        <f>4410+4560</f>
        <v>8970</v>
      </c>
      <c r="J23" s="6">
        <f>4410+4560</f>
        <v>8970</v>
      </c>
      <c r="K23" s="21">
        <f t="shared" si="3"/>
        <v>1.678197241234567E-3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4</v>
      </c>
      <c r="C25" s="17">
        <f t="shared" si="22"/>
        <v>1</v>
      </c>
      <c r="D25" s="18">
        <f t="shared" si="22"/>
        <v>121253.45999999999</v>
      </c>
      <c r="E25" s="18">
        <f t="shared" si="22"/>
        <v>146716.69</v>
      </c>
      <c r="F25" s="19">
        <f t="shared" si="22"/>
        <v>1</v>
      </c>
      <c r="G25" s="16">
        <f t="shared" si="22"/>
        <v>48</v>
      </c>
      <c r="H25" s="17">
        <f t="shared" si="22"/>
        <v>0.99999999999999989</v>
      </c>
      <c r="I25" s="18">
        <f t="shared" si="22"/>
        <v>4455660.16</v>
      </c>
      <c r="J25" s="18">
        <f t="shared" si="22"/>
        <v>5345021.3000000007</v>
      </c>
      <c r="K25" s="19">
        <f t="shared" si="22"/>
        <v>0.99999999999999989</v>
      </c>
      <c r="L25" s="16">
        <f t="shared" si="22"/>
        <v>52</v>
      </c>
      <c r="M25" s="17">
        <f t="shared" si="22"/>
        <v>1</v>
      </c>
      <c r="N25" s="18">
        <f t="shared" si="22"/>
        <v>2519898.64</v>
      </c>
      <c r="O25" s="18">
        <f t="shared" si="22"/>
        <v>3047841.05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1</v>
      </c>
      <c r="AB25" s="17">
        <f t="shared" si="22"/>
        <v>1</v>
      </c>
      <c r="AC25" s="18">
        <f t="shared" si="22"/>
        <v>9045.57</v>
      </c>
      <c r="AD25" s="18">
        <f t="shared" si="22"/>
        <v>10945.14</v>
      </c>
      <c r="AE25" s="19">
        <f t="shared" si="22"/>
        <v>1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4" customHeight="1" x14ac:dyDescent="0.35">
      <c r="A27" s="156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57" t="str">
        <f>'CONTRACTACIO 1r TR 2021'!A28:Q28</f>
        <v>https://bcnroc.ajuntament.barcelona.cat/jspui/bitstream/11703/120899/5/GM_Pressupost_2021.pdf#page=209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33" t="s">
        <v>10</v>
      </c>
      <c r="B31" s="138" t="s">
        <v>17</v>
      </c>
      <c r="C31" s="139"/>
      <c r="D31" s="139"/>
      <c r="E31" s="139"/>
      <c r="F31" s="140"/>
      <c r="G31" s="25"/>
      <c r="J31" s="144" t="s">
        <v>15</v>
      </c>
      <c r="K31" s="145"/>
      <c r="L31" s="138" t="s">
        <v>16</v>
      </c>
      <c r="M31" s="139"/>
      <c r="N31" s="139"/>
      <c r="O31" s="139"/>
      <c r="P31" s="14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34"/>
      <c r="B32" s="153"/>
      <c r="C32" s="154"/>
      <c r="D32" s="154"/>
      <c r="E32" s="154"/>
      <c r="F32" s="155"/>
      <c r="G32" s="25"/>
      <c r="J32" s="146"/>
      <c r="K32" s="147"/>
      <c r="L32" s="141"/>
      <c r="M32" s="142"/>
      <c r="N32" s="142"/>
      <c r="O32" s="142"/>
      <c r="P32" s="14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3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8"/>
      <c r="K33" s="14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23">B13+G13+L13+Q13+AA13+V13</f>
        <v>17</v>
      </c>
      <c r="C34" s="8">
        <f t="shared" ref="C34:C42" si="24">IF(B34,B34/$B$46,"")</f>
        <v>0.16190476190476191</v>
      </c>
      <c r="D34" s="10">
        <f t="shared" ref="D34:D45" si="25">D13+I13+N13+S13+AC13+X13</f>
        <v>6499352.3700000001</v>
      </c>
      <c r="E34" s="11">
        <f t="shared" ref="E34:E45" si="26">E13+J13+O13+T13+AD13+Y13</f>
        <v>7823187.3900000006</v>
      </c>
      <c r="F34" s="21">
        <f t="shared" ref="F34:F43" si="27">IF(E34,E34/$E$46,"")</f>
        <v>0.91493658462468663</v>
      </c>
      <c r="J34" s="180" t="s">
        <v>3</v>
      </c>
      <c r="K34" s="181"/>
      <c r="L34" s="57">
        <f>B25</f>
        <v>4</v>
      </c>
      <c r="M34" s="8">
        <f>IF(L34,L34/$L$40,"")</f>
        <v>3.8095238095238099E-2</v>
      </c>
      <c r="N34" s="58">
        <f>D25</f>
        <v>121253.45999999999</v>
      </c>
      <c r="O34" s="58">
        <f>E25</f>
        <v>146716.69</v>
      </c>
      <c r="P34" s="59">
        <f>IF(O34,O34/$O$40,"")</f>
        <v>1.7158794819056342E-2</v>
      </c>
    </row>
    <row r="35" spans="1:33" s="25" customFormat="1" ht="30" customHeight="1" x14ac:dyDescent="0.35">
      <c r="A35" s="43" t="s">
        <v>18</v>
      </c>
      <c r="B35" s="12">
        <f t="shared" si="23"/>
        <v>3</v>
      </c>
      <c r="C35" s="8">
        <f t="shared" si="24"/>
        <v>2.8571428571428571E-2</v>
      </c>
      <c r="D35" s="13">
        <f t="shared" si="25"/>
        <v>259275.57</v>
      </c>
      <c r="E35" s="14">
        <f t="shared" si="26"/>
        <v>313723.44</v>
      </c>
      <c r="F35" s="21">
        <f t="shared" si="27"/>
        <v>3.6690550590314799E-2</v>
      </c>
      <c r="J35" s="176" t="s">
        <v>1</v>
      </c>
      <c r="K35" s="177"/>
      <c r="L35" s="60">
        <f>G25</f>
        <v>48</v>
      </c>
      <c r="M35" s="8">
        <f>IF(L35,L35/$L$40,"")</f>
        <v>0.45714285714285713</v>
      </c>
      <c r="N35" s="61">
        <f>I25</f>
        <v>4455660.16</v>
      </c>
      <c r="O35" s="61">
        <f>J25</f>
        <v>5345021.3000000007</v>
      </c>
      <c r="P35" s="59">
        <f>IF(O35,O35/$O$40,"")</f>
        <v>0.62511036604074022</v>
      </c>
    </row>
    <row r="36" spans="1:33" ht="30" customHeight="1" x14ac:dyDescent="0.35">
      <c r="A36" s="43" t="s">
        <v>19</v>
      </c>
      <c r="B36" s="12">
        <f t="shared" si="23"/>
        <v>1</v>
      </c>
      <c r="C36" s="8">
        <f t="shared" si="24"/>
        <v>9.5238095238095247E-3</v>
      </c>
      <c r="D36" s="13">
        <f t="shared" si="25"/>
        <v>58694.37</v>
      </c>
      <c r="E36" s="14">
        <f t="shared" si="26"/>
        <v>71020.19</v>
      </c>
      <c r="F36" s="21">
        <f t="shared" si="27"/>
        <v>8.3059457531409475E-3</v>
      </c>
      <c r="G36" s="25"/>
      <c r="J36" s="176" t="s">
        <v>2</v>
      </c>
      <c r="K36" s="177"/>
      <c r="L36" s="60">
        <f>L25</f>
        <v>52</v>
      </c>
      <c r="M36" s="8">
        <f>IF(L36,L36/$L$40,"")</f>
        <v>0.49523809523809526</v>
      </c>
      <c r="N36" s="61">
        <f>N25</f>
        <v>2519898.64</v>
      </c>
      <c r="O36" s="61">
        <f>O25</f>
        <v>3047841.05</v>
      </c>
      <c r="P36" s="59">
        <f>IF(O36,O36/$O$40,"")</f>
        <v>0.35645078428396415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76" t="s">
        <v>34</v>
      </c>
      <c r="K37" s="177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76" t="s">
        <v>5</v>
      </c>
      <c r="K38" s="177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76" t="s">
        <v>4</v>
      </c>
      <c r="K39" s="177"/>
      <c r="L39" s="60">
        <f>AA25</f>
        <v>1</v>
      </c>
      <c r="M39" s="8">
        <f t="shared" ref="M39" si="28">IF(L39,L39/$L$40,"")</f>
        <v>9.5238095238095247E-3</v>
      </c>
      <c r="N39" s="61">
        <f>AC25</f>
        <v>9045.57</v>
      </c>
      <c r="O39" s="61">
        <f>AD25</f>
        <v>10945.14</v>
      </c>
      <c r="P39" s="59">
        <f t="shared" ref="P39" si="29">IF(O39,O39/$O$40,"")</f>
        <v>1.2800548562392343E-3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23"/>
        <v>1</v>
      </c>
      <c r="C40" s="8">
        <f t="shared" si="24"/>
        <v>9.5238095238095247E-3</v>
      </c>
      <c r="D40" s="13">
        <f t="shared" si="25"/>
        <v>9917.36</v>
      </c>
      <c r="E40" s="23">
        <f t="shared" si="26"/>
        <v>12000</v>
      </c>
      <c r="F40" s="21">
        <f t="shared" si="27"/>
        <v>1.4034227314470909E-3</v>
      </c>
      <c r="G40" s="25"/>
      <c r="J40" s="178" t="s">
        <v>0</v>
      </c>
      <c r="K40" s="179"/>
      <c r="L40" s="83">
        <f>SUM(L34:L39)</f>
        <v>105</v>
      </c>
      <c r="M40" s="17">
        <f>SUM(M34:M39)</f>
        <v>1</v>
      </c>
      <c r="N40" s="84">
        <f>SUM(N34:N39)</f>
        <v>7105857.8300000001</v>
      </c>
      <c r="O40" s="85">
        <f>SUM(O34:O39)</f>
        <v>8550524.1800000016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23"/>
        <v>35</v>
      </c>
      <c r="C41" s="8">
        <f t="shared" si="24"/>
        <v>0.33333333333333331</v>
      </c>
      <c r="D41" s="13">
        <f t="shared" si="25"/>
        <v>259851.93</v>
      </c>
      <c r="E41" s="23">
        <f t="shared" si="26"/>
        <v>310225.69000000006</v>
      </c>
      <c r="F41" s="21">
        <f t="shared" si="27"/>
        <v>3.6281482102071549E-2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23"/>
        <v>46</v>
      </c>
      <c r="C42" s="8">
        <f t="shared" si="24"/>
        <v>0.43809523809523809</v>
      </c>
      <c r="D42" s="13">
        <f t="shared" si="25"/>
        <v>9796.23</v>
      </c>
      <c r="E42" s="14">
        <f t="shared" si="26"/>
        <v>11397.470000000001</v>
      </c>
      <c r="F42" s="21">
        <f t="shared" si="27"/>
        <v>1.3329557065821897E-3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23"/>
        <v>2</v>
      </c>
      <c r="C44" s="8">
        <f t="shared" si="30"/>
        <v>1.9047619047619049E-2</v>
      </c>
      <c r="D44" s="13">
        <f t="shared" si="25"/>
        <v>8970</v>
      </c>
      <c r="E44" s="14">
        <f t="shared" si="26"/>
        <v>8970</v>
      </c>
      <c r="F44" s="21">
        <f t="shared" ref="F44" si="31">IF(E44,E44/$E$46,"")</f>
        <v>1.0490584917567005E-3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105</v>
      </c>
      <c r="C46" s="17">
        <f>SUM(C34:C45)</f>
        <v>1</v>
      </c>
      <c r="D46" s="18">
        <f>SUM(D34:D45)</f>
        <v>7105857.830000001</v>
      </c>
      <c r="E46" s="18">
        <f>SUM(E34:E45)</f>
        <v>8550524.1800000016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Normal="100" workbookViewId="0">
      <selection activeCell="O23" sqref="O23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44561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DE PARCS I JARDINS (IMPJ)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8" t="s">
        <v>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60"/>
    </row>
    <row r="11" spans="1:31" ht="30" customHeight="1" thickBot="1" x14ac:dyDescent="0.4">
      <c r="A11" s="150" t="s">
        <v>10</v>
      </c>
      <c r="B11" s="161" t="s">
        <v>3</v>
      </c>
      <c r="C11" s="162"/>
      <c r="D11" s="162"/>
      <c r="E11" s="162"/>
      <c r="F11" s="163"/>
      <c r="G11" s="164" t="s">
        <v>1</v>
      </c>
      <c r="H11" s="165"/>
      <c r="I11" s="165"/>
      <c r="J11" s="165"/>
      <c r="K11" s="166"/>
      <c r="L11" s="136" t="s">
        <v>2</v>
      </c>
      <c r="M11" s="137"/>
      <c r="N11" s="137"/>
      <c r="O11" s="137"/>
      <c r="P11" s="137"/>
      <c r="Q11" s="167" t="s">
        <v>34</v>
      </c>
      <c r="R11" s="168"/>
      <c r="S11" s="168"/>
      <c r="T11" s="168"/>
      <c r="U11" s="169"/>
      <c r="V11" s="173" t="s">
        <v>5</v>
      </c>
      <c r="W11" s="174"/>
      <c r="X11" s="174"/>
      <c r="Y11" s="174"/>
      <c r="Z11" s="175"/>
      <c r="AA11" s="170" t="s">
        <v>4</v>
      </c>
      <c r="AB11" s="171"/>
      <c r="AC11" s="171"/>
      <c r="AD11" s="171"/>
      <c r="AE11" s="172"/>
    </row>
    <row r="12" spans="1:31" ht="39" customHeight="1" thickBot="1" x14ac:dyDescent="0.4">
      <c r="A12" s="151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1.7543859649122806E-2</v>
      </c>
      <c r="I13" s="4">
        <v>196440</v>
      </c>
      <c r="J13" s="5">
        <v>237692.4</v>
      </c>
      <c r="K13" s="21">
        <f t="shared" ref="K13:K21" si="3">IF(J13,J13/$J$25,"")</f>
        <v>0.54031369110926653</v>
      </c>
      <c r="L13" s="1"/>
      <c r="M13" s="20" t="str">
        <f>IF(L13,L13/$L$25,"")</f>
        <v/>
      </c>
      <c r="N13" s="6"/>
      <c r="O13" s="7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>
        <v>1</v>
      </c>
      <c r="C14" s="20">
        <f t="shared" si="0"/>
        <v>0.16666666666666666</v>
      </c>
      <c r="D14" s="6">
        <v>338856.14</v>
      </c>
      <c r="E14" s="7">
        <v>410015.93</v>
      </c>
      <c r="F14" s="21">
        <f t="shared" si="1"/>
        <v>0.72473258362483683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4</v>
      </c>
      <c r="M14" s="20">
        <f>IF(L14,L14/$L$25,"")</f>
        <v>2.9411764705882353E-2</v>
      </c>
      <c r="N14" s="6">
        <v>157817.38</v>
      </c>
      <c r="O14" s="7">
        <v>190959.03</v>
      </c>
      <c r="P14" s="21">
        <f>IF(O14,O14/$O$25,"")</f>
        <v>0.21171869365487625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>
        <v>1</v>
      </c>
      <c r="C15" s="20">
        <f t="shared" si="0"/>
        <v>0.16666666666666666</v>
      </c>
      <c r="D15" s="6">
        <v>52377.85</v>
      </c>
      <c r="E15" s="7">
        <v>63377.2</v>
      </c>
      <c r="F15" s="21">
        <f t="shared" si="1"/>
        <v>0.11202374965994127</v>
      </c>
      <c r="G15" s="2">
        <v>1</v>
      </c>
      <c r="H15" s="20">
        <f t="shared" si="2"/>
        <v>1.7543859649122806E-2</v>
      </c>
      <c r="I15" s="7">
        <v>30267.34</v>
      </c>
      <c r="J15" s="7">
        <v>36623.49</v>
      </c>
      <c r="K15" s="21">
        <f t="shared" si="3"/>
        <v>8.3251181203956498E-2</v>
      </c>
      <c r="L15" s="2">
        <v>1</v>
      </c>
      <c r="M15" s="20">
        <f>IF(L15,L15/$L$25,"")</f>
        <v>7.3529411764705881E-3</v>
      </c>
      <c r="N15" s="6">
        <v>31598</v>
      </c>
      <c r="O15" s="7">
        <v>38233.58</v>
      </c>
      <c r="P15" s="21">
        <f>IF(O15,O15/$O$25,"")</f>
        <v>4.239005409353621E-2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>
        <v>1</v>
      </c>
      <c r="M18" s="66">
        <f>IF(L18,L18/$L$25,"")</f>
        <v>7.3529411764705881E-3</v>
      </c>
      <c r="N18" s="69">
        <v>51849.85</v>
      </c>
      <c r="O18" s="70">
        <v>62738.32</v>
      </c>
      <c r="P18" s="67">
        <f>IF(O18,O18/$O$25,"")</f>
        <v>6.9558769504126594E-2</v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3.5087719298245612E-2</v>
      </c>
      <c r="I19" s="6">
        <v>52915.12</v>
      </c>
      <c r="J19" s="7">
        <v>62913</v>
      </c>
      <c r="K19" s="21">
        <f t="shared" si="3"/>
        <v>0.14301153612297779</v>
      </c>
      <c r="L19" s="2">
        <v>3</v>
      </c>
      <c r="M19" s="20">
        <f>IF(L19,L19/$L$25,"")</f>
        <v>2.2058823529411766E-2</v>
      </c>
      <c r="N19" s="6">
        <v>471688.32</v>
      </c>
      <c r="O19" s="7">
        <v>570742.86</v>
      </c>
      <c r="P19" s="21">
        <f>IF(O19,O19/$O$25,"")</f>
        <v>0.63278983314927773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>
        <v>4</v>
      </c>
      <c r="C20" s="66">
        <f t="shared" si="0"/>
        <v>0.66666666666666663</v>
      </c>
      <c r="D20" s="69">
        <v>76326.25</v>
      </c>
      <c r="E20" s="70">
        <v>92354.76</v>
      </c>
      <c r="F20" s="21">
        <f t="shared" si="1"/>
        <v>0.16324366671522186</v>
      </c>
      <c r="G20" s="68">
        <v>17</v>
      </c>
      <c r="H20" s="66">
        <f t="shared" si="2"/>
        <v>0.2982456140350877</v>
      </c>
      <c r="I20" s="69">
        <v>72010.61</v>
      </c>
      <c r="J20" s="69">
        <v>84913.85</v>
      </c>
      <c r="K20" s="67">
        <f t="shared" si="3"/>
        <v>0.19302306560831811</v>
      </c>
      <c r="L20" s="68">
        <v>1</v>
      </c>
      <c r="M20" s="66">
        <f>IF(L20,L20/$L$25,"")</f>
        <v>7.3529411764705881E-3</v>
      </c>
      <c r="N20" s="69">
        <v>9024.82</v>
      </c>
      <c r="O20" s="70">
        <v>10920.03</v>
      </c>
      <c r="P20" s="67">
        <f>IF(O20,O20/$O$25,"")</f>
        <v>1.2107175482992652E-2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36</v>
      </c>
      <c r="H21" s="20">
        <f t="shared" si="2"/>
        <v>0.63157894736842102</v>
      </c>
      <c r="I21" s="6">
        <v>16790.07</v>
      </c>
      <c r="J21" s="7">
        <v>17772.82</v>
      </c>
      <c r="K21" s="21">
        <f t="shared" si="3"/>
        <v>4.040052595548109E-2</v>
      </c>
      <c r="L21" s="2">
        <v>126</v>
      </c>
      <c r="M21" s="20">
        <f>IF(L21,L21/$L$25,"")</f>
        <v>0.92647058823529416</v>
      </c>
      <c r="N21" s="6">
        <v>23845.98</v>
      </c>
      <c r="O21" s="7">
        <v>28353.13</v>
      </c>
      <c r="P21" s="21">
        <f>IF(O21,O21/$O$25,"")</f>
        <v>3.1435474115190473E-2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0">SUM(B13:B24)</f>
        <v>6</v>
      </c>
      <c r="C25" s="17">
        <f t="shared" si="30"/>
        <v>1</v>
      </c>
      <c r="D25" s="18">
        <f t="shared" si="30"/>
        <v>467560.24</v>
      </c>
      <c r="E25" s="18">
        <f t="shared" si="30"/>
        <v>565747.89</v>
      </c>
      <c r="F25" s="19">
        <f t="shared" si="30"/>
        <v>0.99999999999999989</v>
      </c>
      <c r="G25" s="16">
        <f t="shared" si="30"/>
        <v>57</v>
      </c>
      <c r="H25" s="17">
        <f t="shared" si="30"/>
        <v>1</v>
      </c>
      <c r="I25" s="18">
        <f t="shared" si="30"/>
        <v>368423.14</v>
      </c>
      <c r="J25" s="18">
        <f t="shared" si="30"/>
        <v>439915.56</v>
      </c>
      <c r="K25" s="19">
        <f t="shared" si="30"/>
        <v>0.99999999999999989</v>
      </c>
      <c r="L25" s="16">
        <f t="shared" si="30"/>
        <v>136</v>
      </c>
      <c r="M25" s="17">
        <f t="shared" si="30"/>
        <v>1</v>
      </c>
      <c r="N25" s="18">
        <f t="shared" si="30"/>
        <v>745824.35</v>
      </c>
      <c r="O25" s="18">
        <f t="shared" si="30"/>
        <v>901946.95000000007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4" customHeight="1" x14ac:dyDescent="0.35">
      <c r="A27" s="156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57" t="str">
        <f>'CONTRACTACIO 1r TR 2021'!A28:Q28</f>
        <v>https://bcnroc.ajuntament.barcelona.cat/jspui/bitstream/11703/120899/5/GM_Pressupost_2021.pdf#page=209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33" t="s">
        <v>10</v>
      </c>
      <c r="B31" s="138" t="s">
        <v>17</v>
      </c>
      <c r="C31" s="139"/>
      <c r="D31" s="139"/>
      <c r="E31" s="139"/>
      <c r="F31" s="140"/>
      <c r="G31" s="25"/>
      <c r="J31" s="144" t="s">
        <v>15</v>
      </c>
      <c r="K31" s="145"/>
      <c r="L31" s="138" t="s">
        <v>16</v>
      </c>
      <c r="M31" s="139"/>
      <c r="N31" s="139"/>
      <c r="O31" s="139"/>
      <c r="P31" s="14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34"/>
      <c r="B32" s="153"/>
      <c r="C32" s="154"/>
      <c r="D32" s="154"/>
      <c r="E32" s="154"/>
      <c r="F32" s="155"/>
      <c r="G32" s="25"/>
      <c r="J32" s="146"/>
      <c r="K32" s="147"/>
      <c r="L32" s="141"/>
      <c r="M32" s="142"/>
      <c r="N32" s="142"/>
      <c r="O32" s="142"/>
      <c r="P32" s="14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3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8"/>
      <c r="K33" s="14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2" si="31">B13+G13+L13+Q13+AA13+V13</f>
        <v>1</v>
      </c>
      <c r="C34" s="8">
        <f t="shared" ref="C34:C45" si="32">IF(B34,B34/$B$46,"")</f>
        <v>5.0251256281407036E-3</v>
      </c>
      <c r="D34" s="10">
        <f t="shared" ref="D34:D42" si="33">D13+I13+N13+S13+AC13+X13</f>
        <v>196440</v>
      </c>
      <c r="E34" s="11">
        <f t="shared" ref="E34:E42" si="34">E13+J13+O13+T13+AD13+Y13</f>
        <v>237692.4</v>
      </c>
      <c r="F34" s="21">
        <f t="shared" ref="F34:F42" si="35">IF(E34,E34/$E$46,"")</f>
        <v>0.12460217243521005</v>
      </c>
      <c r="J34" s="180" t="s">
        <v>3</v>
      </c>
      <c r="K34" s="181"/>
      <c r="L34" s="57">
        <f>B25</f>
        <v>6</v>
      </c>
      <c r="M34" s="8">
        <f t="shared" ref="M34:M39" si="36">IF(L34,L34/$L$40,"")</f>
        <v>3.015075376884422E-2</v>
      </c>
      <c r="N34" s="58">
        <f>D25</f>
        <v>467560.24</v>
      </c>
      <c r="O34" s="58">
        <f>E25</f>
        <v>565747.89</v>
      </c>
      <c r="P34" s="59">
        <f t="shared" ref="P34:P39" si="37">IF(O34,O34/$O$40,"")</f>
        <v>0.29657412750528095</v>
      </c>
    </row>
    <row r="35" spans="1:33" s="25" customFormat="1" ht="30" customHeight="1" x14ac:dyDescent="0.35">
      <c r="A35" s="43" t="s">
        <v>18</v>
      </c>
      <c r="B35" s="12">
        <f t="shared" si="31"/>
        <v>5</v>
      </c>
      <c r="C35" s="8">
        <f t="shared" si="32"/>
        <v>2.5125628140703519E-2</v>
      </c>
      <c r="D35" s="13">
        <f t="shared" si="33"/>
        <v>496673.52</v>
      </c>
      <c r="E35" s="14">
        <f t="shared" si="34"/>
        <v>600974.96</v>
      </c>
      <c r="F35" s="21">
        <f t="shared" si="35"/>
        <v>0.31504072320008319</v>
      </c>
      <c r="J35" s="176" t="s">
        <v>1</v>
      </c>
      <c r="K35" s="177"/>
      <c r="L35" s="60">
        <f>G25</f>
        <v>57</v>
      </c>
      <c r="M35" s="8">
        <f t="shared" si="36"/>
        <v>0.28643216080402012</v>
      </c>
      <c r="N35" s="61">
        <f>I25</f>
        <v>368423.14</v>
      </c>
      <c r="O35" s="61">
        <f>J25</f>
        <v>439915.56</v>
      </c>
      <c r="P35" s="59">
        <f t="shared" si="37"/>
        <v>0.23061079977337093</v>
      </c>
    </row>
    <row r="36" spans="1:33" ht="30" customHeight="1" x14ac:dyDescent="0.35">
      <c r="A36" s="43" t="s">
        <v>19</v>
      </c>
      <c r="B36" s="12">
        <f t="shared" si="31"/>
        <v>3</v>
      </c>
      <c r="C36" s="8">
        <f t="shared" si="32"/>
        <v>1.507537688442211E-2</v>
      </c>
      <c r="D36" s="13">
        <f t="shared" si="33"/>
        <v>114243.19</v>
      </c>
      <c r="E36" s="14">
        <f t="shared" si="34"/>
        <v>138234.27000000002</v>
      </c>
      <c r="F36" s="21">
        <f t="shared" si="35"/>
        <v>7.2464623803686554E-2</v>
      </c>
      <c r="G36" s="25"/>
      <c r="J36" s="176" t="s">
        <v>2</v>
      </c>
      <c r="K36" s="177"/>
      <c r="L36" s="60">
        <f>L25</f>
        <v>136</v>
      </c>
      <c r="M36" s="8">
        <f t="shared" si="36"/>
        <v>0.68341708542713564</v>
      </c>
      <c r="N36" s="61">
        <f>N25</f>
        <v>745824.35</v>
      </c>
      <c r="O36" s="61">
        <f>O25</f>
        <v>901946.95000000007</v>
      </c>
      <c r="P36" s="59">
        <f t="shared" si="37"/>
        <v>0.47281507272134821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76" t="s">
        <v>34</v>
      </c>
      <c r="K37" s="177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76" t="s">
        <v>5</v>
      </c>
      <c r="K38" s="177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1"/>
        <v>1</v>
      </c>
      <c r="C39" s="8">
        <f t="shared" si="32"/>
        <v>5.0251256281407036E-3</v>
      </c>
      <c r="D39" s="13">
        <f t="shared" si="33"/>
        <v>51849.85</v>
      </c>
      <c r="E39" s="22">
        <f t="shared" si="34"/>
        <v>62738.32</v>
      </c>
      <c r="F39" s="21">
        <f t="shared" si="35"/>
        <v>3.2888434661501112E-2</v>
      </c>
      <c r="G39" s="25"/>
      <c r="J39" s="176" t="s">
        <v>4</v>
      </c>
      <c r="K39" s="177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1"/>
        <v>5</v>
      </c>
      <c r="C40" s="8">
        <f t="shared" si="32"/>
        <v>2.5125628140703519E-2</v>
      </c>
      <c r="D40" s="13">
        <f t="shared" si="33"/>
        <v>524603.44000000006</v>
      </c>
      <c r="E40" s="23">
        <f t="shared" si="34"/>
        <v>633655.86</v>
      </c>
      <c r="F40" s="21">
        <f t="shared" si="35"/>
        <v>0.3321725756999438</v>
      </c>
      <c r="G40" s="25"/>
      <c r="J40" s="178" t="s">
        <v>0</v>
      </c>
      <c r="K40" s="179"/>
      <c r="L40" s="83">
        <f>SUM(L34:L39)</f>
        <v>199</v>
      </c>
      <c r="M40" s="17">
        <f>SUM(M34:M39)</f>
        <v>1</v>
      </c>
      <c r="N40" s="84">
        <f>SUM(N34:N39)</f>
        <v>1581807.73</v>
      </c>
      <c r="O40" s="85">
        <f>SUM(O34:O39)</f>
        <v>1907610.4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1"/>
        <v>22</v>
      </c>
      <c r="C41" s="8">
        <f t="shared" si="32"/>
        <v>0.11055276381909548</v>
      </c>
      <c r="D41" s="13">
        <f t="shared" si="33"/>
        <v>157361.68</v>
      </c>
      <c r="E41" s="23">
        <f t="shared" si="34"/>
        <v>188188.63999999998</v>
      </c>
      <c r="F41" s="21">
        <f t="shared" si="35"/>
        <v>9.8651506617913179E-2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1"/>
        <v>162</v>
      </c>
      <c r="C42" s="8">
        <f t="shared" si="32"/>
        <v>0.81407035175879394</v>
      </c>
      <c r="D42" s="13">
        <f t="shared" si="33"/>
        <v>40636.050000000003</v>
      </c>
      <c r="E42" s="14">
        <f t="shared" si="34"/>
        <v>46125.95</v>
      </c>
      <c r="F42" s="21">
        <f t="shared" si="35"/>
        <v>2.4179963581662169E-2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199</v>
      </c>
      <c r="C46" s="17">
        <f>SUM(C34:C45)</f>
        <v>1</v>
      </c>
      <c r="D46" s="18">
        <f>SUM(D34:D45)</f>
        <v>1581807.73</v>
      </c>
      <c r="E46" s="18">
        <f>SUM(E34:E45)</f>
        <v>1907610.4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E7" sqref="E7"/>
    </sheetView>
  </sheetViews>
  <sheetFormatPr defaultColWidth="9.1796875" defaultRowHeight="14.5" x14ac:dyDescent="0.35"/>
  <cols>
    <col min="1" max="1" width="30.453125" style="27" customWidth="1"/>
    <col min="2" max="2" width="11.1796875" style="62" customWidth="1"/>
    <col min="3" max="3" width="10.54296875" style="27" customWidth="1"/>
    <col min="4" max="4" width="19.1796875" style="27" customWidth="1"/>
    <col min="5" max="5" width="19.542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1" width="11.453125" style="27" customWidth="1"/>
    <col min="12" max="12" width="11.54296875" style="27" customWidth="1"/>
    <col min="13" max="13" width="10.54296875" style="27" customWidth="1"/>
    <col min="14" max="14" width="20.179687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5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75" customHeight="1" x14ac:dyDescent="0.3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DE PARCS I JARDINS (IMPJ)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200" t="s">
        <v>6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2"/>
    </row>
    <row r="11" spans="1:31" ht="30" customHeight="1" thickBot="1" x14ac:dyDescent="0.4">
      <c r="A11" s="203" t="s">
        <v>10</v>
      </c>
      <c r="B11" s="161" t="s">
        <v>3</v>
      </c>
      <c r="C11" s="162"/>
      <c r="D11" s="162"/>
      <c r="E11" s="162"/>
      <c r="F11" s="163"/>
      <c r="G11" s="164" t="s">
        <v>1</v>
      </c>
      <c r="H11" s="165"/>
      <c r="I11" s="165"/>
      <c r="J11" s="165"/>
      <c r="K11" s="166"/>
      <c r="L11" s="136" t="s">
        <v>2</v>
      </c>
      <c r="M11" s="137"/>
      <c r="N11" s="137"/>
      <c r="O11" s="137"/>
      <c r="P11" s="137"/>
      <c r="Q11" s="167" t="s">
        <v>34</v>
      </c>
      <c r="R11" s="168"/>
      <c r="S11" s="168"/>
      <c r="T11" s="168"/>
      <c r="U11" s="169"/>
      <c r="V11" s="170" t="s">
        <v>4</v>
      </c>
      <c r="W11" s="171"/>
      <c r="X11" s="171"/>
      <c r="Y11" s="171"/>
      <c r="Z11" s="172"/>
      <c r="AA11" s="173" t="s">
        <v>5</v>
      </c>
      <c r="AB11" s="174"/>
      <c r="AC11" s="174"/>
      <c r="AD11" s="174"/>
      <c r="AE11" s="175"/>
    </row>
    <row r="12" spans="1:31" ht="39" customHeight="1" thickBot="1" x14ac:dyDescent="0.4">
      <c r="A12" s="204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14</v>
      </c>
      <c r="H13" s="20">
        <f t="shared" ref="H13:H24" si="2">IF(G13,G13/$G$25,"")</f>
        <v>5.6451612903225805E-2</v>
      </c>
      <c r="I13" s="10">
        <f>'CONTRACTACIO 1r TR 2021'!I13+'CONTRACTACIO 2n TR 2021'!I13+'CONTRACTACIO 3r TR 2021'!I13+'CONTRACTACIO 4t TR 2021'!I13</f>
        <v>10806835.73</v>
      </c>
      <c r="J13" s="10">
        <f>'CONTRACTACIO 1r TR 2021'!J13+'CONTRACTACIO 2n TR 2021'!J13+'CONTRACTACIO 3r TR 2021'!J13+'CONTRACTACIO 4t TR 2021'!J13</f>
        <v>12946878.860000001</v>
      </c>
      <c r="K13" s="21">
        <f t="shared" ref="K13:K24" si="3">IF(J13,J13/$J$25,"")</f>
        <v>0.91875109505872676</v>
      </c>
      <c r="L13" s="9">
        <f>'CONTRACTACIO 1r TR 2021'!L13+'CONTRACTACIO 2n TR 2021'!L13+'CONTRACTACIO 3r TR 2021'!L13+'CONTRACTACIO 4t TR 2021'!L13</f>
        <v>22</v>
      </c>
      <c r="M13" s="20">
        <f t="shared" ref="M13:M24" si="4">IF(L13,L13/$L$25,"")</f>
        <v>7.6655052264808357E-2</v>
      </c>
      <c r="N13" s="10">
        <f>'CONTRACTACIO 1r TR 2021'!N13+'CONTRACTACIO 2n TR 2021'!N13+'CONTRACTACIO 3r TR 2021'!N13+'CONTRACTACIO 4t TR 2021'!N13</f>
        <v>5274622.99</v>
      </c>
      <c r="O13" s="10">
        <f>'CONTRACTACIO 1r TR 2021'!O13+'CONTRACTACIO 2n TR 2021'!O13+'CONTRACTACIO 3r TR 2021'!O13+'CONTRACTACIO 4t TR 2021'!O13</f>
        <v>6126831.1400000006</v>
      </c>
      <c r="P13" s="21">
        <f t="shared" ref="P13:P24" si="5">IF(O13,O13/$O$25,"")</f>
        <v>0.82497838014352465</v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2021'!B14+'CONTRACTACIO 2n TR 2021'!B14+'CONTRACTACIO 3r TR 2021'!B14+'CONTRACTACIO 4t TR 2021'!B14</f>
        <v>1</v>
      </c>
      <c r="C14" s="20">
        <f t="shared" si="0"/>
        <v>7.1428571428571425E-2</v>
      </c>
      <c r="D14" s="13">
        <f>'CONTRACTACIO 1r TR 2021'!D14+'CONTRACTACIO 2n TR 2021'!D14+'CONTRACTACIO 3r TR 2021'!D14+'CONTRACTACIO 4t TR 2021'!D14</f>
        <v>338856.14</v>
      </c>
      <c r="E14" s="13">
        <f>'CONTRACTACIO 1r TR 2021'!E14+'CONTRACTACIO 2n TR 2021'!E14+'CONTRACTACIO 3r TR 2021'!E14+'CONTRACTACIO 4t TR 2021'!E14</f>
        <v>410015.93</v>
      </c>
      <c r="F14" s="21">
        <f t="shared" si="1"/>
        <v>0.53360454227143994</v>
      </c>
      <c r="G14" s="9">
        <f>'CONTRACTACIO 1r TR 2021'!G14+'CONTRACTACIO 2n TR 2021'!G14+'CONTRACTACIO 3r TR 2021'!G14+'CONTRACTACIO 4t TR 2021'!G14</f>
        <v>2</v>
      </c>
      <c r="H14" s="20">
        <f t="shared" si="2"/>
        <v>8.0645161290322578E-3</v>
      </c>
      <c r="I14" s="13">
        <f>'CONTRACTACIO 1r TR 2021'!I14+'CONTRACTACIO 2n TR 2021'!I14+'CONTRACTACIO 3r TR 2021'!I14+'CONTRACTACIO 4t TR 2021'!I14</f>
        <v>94015.2</v>
      </c>
      <c r="J14" s="13">
        <f>'CONTRACTACIO 1r TR 2021'!J14+'CONTRACTACIO 2n TR 2021'!J14+'CONTRACTACIO 3r TR 2021'!J14+'CONTRACTACIO 4t TR 2021'!J14</f>
        <v>113758.39999999999</v>
      </c>
      <c r="K14" s="21">
        <f t="shared" si="3"/>
        <v>8.0726525444703712E-3</v>
      </c>
      <c r="L14" s="9">
        <f>'CONTRACTACIO 1r TR 2021'!L14+'CONTRACTACIO 2n TR 2021'!L14+'CONTRACTACIO 3r TR 2021'!L14+'CONTRACTACIO 4t TR 2021'!L14</f>
        <v>7</v>
      </c>
      <c r="M14" s="20">
        <f t="shared" si="4"/>
        <v>2.4390243902439025E-2</v>
      </c>
      <c r="N14" s="13">
        <f>'CONTRACTACIO 1r TR 2021'!N14+'CONTRACTACIO 2n TR 2021'!N14+'CONTRACTACIO 3r TR 2021'!N14+'CONTRACTACIO 4t TR 2021'!N14</f>
        <v>376594.75</v>
      </c>
      <c r="O14" s="13">
        <f>'CONTRACTACIO 1r TR 2021'!O14+'CONTRACTACIO 2n TR 2021'!O14+'CONTRACTACIO 3r TR 2021'!O14+'CONTRACTACIO 4t TR 2021'!O14</f>
        <v>450947.77</v>
      </c>
      <c r="P14" s="21">
        <f t="shared" si="5"/>
        <v>6.0720158973393008E-2</v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2021'!B15+'CONTRACTACIO 2n TR 2021'!B15+'CONTRACTACIO 3r TR 2021'!B15+'CONTRACTACIO 4t TR 2021'!B15</f>
        <v>2</v>
      </c>
      <c r="C15" s="20">
        <f t="shared" si="0"/>
        <v>0.14285714285714285</v>
      </c>
      <c r="D15" s="13">
        <f>'CONTRACTACIO 1r TR 2021'!D15+'CONTRACTACIO 2n TR 2021'!D15+'CONTRACTACIO 3r TR 2021'!D15+'CONTRACTACIO 4t TR 2021'!D15</f>
        <v>111072.22</v>
      </c>
      <c r="E15" s="13">
        <f>'CONTRACTACIO 1r TR 2021'!E15+'CONTRACTACIO 2n TR 2021'!E15+'CONTRACTACIO 3r TR 2021'!E15+'CONTRACTACIO 4t TR 2021'!E15</f>
        <v>134397.39000000001</v>
      </c>
      <c r="F15" s="21">
        <f t="shared" si="1"/>
        <v>0.17490797924223628</v>
      </c>
      <c r="G15" s="9">
        <f>'CONTRACTACIO 1r TR 2021'!G15+'CONTRACTACIO 2n TR 2021'!G15+'CONTRACTACIO 3r TR 2021'!G15+'CONTRACTACIO 4t TR 2021'!G15</f>
        <v>4</v>
      </c>
      <c r="H15" s="20">
        <f t="shared" si="2"/>
        <v>1.6129032258064516E-2</v>
      </c>
      <c r="I15" s="13">
        <f>'CONTRACTACIO 1r TR 2021'!I15+'CONTRACTACIO 2n TR 2021'!I15+'CONTRACTACIO 3r TR 2021'!I15+'CONTRACTACIO 4t TR 2021'!I15</f>
        <v>82041.62</v>
      </c>
      <c r="J15" s="13">
        <f>'CONTRACTACIO 1r TR 2021'!J15+'CONTRACTACIO 2n TR 2021'!J15+'CONTRACTACIO 3r TR 2021'!J15+'CONTRACTACIO 4t TR 2021'!J15</f>
        <v>98411.89</v>
      </c>
      <c r="K15" s="21">
        <f t="shared" si="3"/>
        <v>6.9836161040823207E-3</v>
      </c>
      <c r="L15" s="9">
        <f>'CONTRACTACIO 1r TR 2021'!L15+'CONTRACTACIO 2n TR 2021'!L15+'CONTRACTACIO 3r TR 2021'!L15+'CONTRACTACIO 4t TR 2021'!L15</f>
        <v>1</v>
      </c>
      <c r="M15" s="20">
        <f t="shared" si="4"/>
        <v>3.4843205574912892E-3</v>
      </c>
      <c r="N15" s="13">
        <f>'CONTRACTACIO 1r TR 2021'!N15+'CONTRACTACIO 2n TR 2021'!N15+'CONTRACTACIO 3r TR 2021'!N15+'CONTRACTACIO 4t TR 2021'!N15</f>
        <v>31598</v>
      </c>
      <c r="O15" s="13">
        <f>'CONTRACTACIO 1r TR 2021'!O15+'CONTRACTACIO 2n TR 2021'!O15+'CONTRACTACIO 3r TR 2021'!O15+'CONTRACTACIO 4t TR 2021'!O15</f>
        <v>38233.58</v>
      </c>
      <c r="P15" s="21">
        <f t="shared" si="5"/>
        <v>5.1481550861687143E-3</v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1</v>
      </c>
      <c r="H18" s="20">
        <f t="shared" si="2"/>
        <v>4.0322580645161289E-3</v>
      </c>
      <c r="I18" s="13">
        <f>'CONTRACTACIO 1r TR 2021'!I18+'CONTRACTACIO 2n TR 2021'!I18+'CONTRACTACIO 3r TR 2021'!I18+'CONTRACTACIO 4t TR 2021'!I18</f>
        <v>240164</v>
      </c>
      <c r="J18" s="13">
        <f>'CONTRACTACIO 1r TR 2021'!J18+'CONTRACTACIO 2n TR 2021'!J18+'CONTRACTACIO 3r TR 2021'!J18+'CONTRACTACIO 4t TR 2021'!J18</f>
        <v>290598.44</v>
      </c>
      <c r="K18" s="21">
        <f t="shared" si="3"/>
        <v>2.0621775939931648E-2</v>
      </c>
      <c r="L18" s="9">
        <f>'CONTRACTACIO 1r TR 2021'!L18+'CONTRACTACIO 2n TR 2021'!L18+'CONTRACTACIO 3r TR 2021'!L18+'CONTRACTACIO 4t TR 2021'!L18</f>
        <v>1</v>
      </c>
      <c r="M18" s="20">
        <f t="shared" si="4"/>
        <v>3.4843205574912892E-3</v>
      </c>
      <c r="N18" s="13">
        <f>'CONTRACTACIO 1r TR 2021'!N18+'CONTRACTACIO 2n TR 2021'!N18+'CONTRACTACIO 3r TR 2021'!N18+'CONTRACTACIO 4t TR 2021'!N18</f>
        <v>51849.85</v>
      </c>
      <c r="O18" s="13">
        <f>'CONTRACTACIO 1r TR 2021'!O18+'CONTRACTACIO 2n TR 2021'!O18+'CONTRACTACIO 3r TR 2021'!O18+'CONTRACTACIO 4t TR 2021'!O18</f>
        <v>62738.32</v>
      </c>
      <c r="P18" s="21">
        <f t="shared" si="5"/>
        <v>8.4477205954995669E-3</v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2</v>
      </c>
      <c r="H19" s="20">
        <f t="shared" si="2"/>
        <v>8.0645161290322578E-3</v>
      </c>
      <c r="I19" s="13">
        <f>'CONTRACTACIO 1r TR 2021'!I19+'CONTRACTACIO 2n TR 2021'!I19+'CONTRACTACIO 3r TR 2021'!I19+'CONTRACTACIO 4t TR 2021'!I19</f>
        <v>52915.12</v>
      </c>
      <c r="J19" s="13">
        <f>'CONTRACTACIO 1r TR 2021'!J19+'CONTRACTACIO 2n TR 2021'!J19+'CONTRACTACIO 3r TR 2021'!J19+'CONTRACTACIO 4t TR 2021'!J19</f>
        <v>62913</v>
      </c>
      <c r="K19" s="21">
        <f t="shared" si="3"/>
        <v>4.4645036281300053E-3</v>
      </c>
      <c r="L19" s="9">
        <f>'CONTRACTACIO 1r TR 2021'!L19+'CONTRACTACIO 2n TR 2021'!L19+'CONTRACTACIO 3r TR 2021'!L19+'CONTRACTACIO 4t TR 2021'!L19</f>
        <v>6</v>
      </c>
      <c r="M19" s="20">
        <f t="shared" si="4"/>
        <v>2.0905923344947737E-2</v>
      </c>
      <c r="N19" s="13">
        <f>'CONTRACTACIO 1r TR 2021'!N19+'CONTRACTACIO 2n TR 2021'!N19+'CONTRACTACIO 3r TR 2021'!N19+'CONTRACTACIO 4t TR 2021'!N19</f>
        <v>489785.43</v>
      </c>
      <c r="O19" s="13">
        <f>'CONTRACTACIO 1r TR 2021'!O19+'CONTRACTACIO 2n TR 2021'!O19+'CONTRACTACIO 3r TR 2021'!O19+'CONTRACTACIO 4t TR 2021'!O19</f>
        <v>592640.36</v>
      </c>
      <c r="P19" s="21">
        <f t="shared" si="5"/>
        <v>7.9799079332954367E-2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2</v>
      </c>
      <c r="AB19" s="20">
        <f t="shared" si="10"/>
        <v>1</v>
      </c>
      <c r="AC19" s="13">
        <f>'CONTRACTACIO 1r TR 2021'!X19+'CONTRACTACIO 2n TR 2021'!X19+'CONTRACTACIO 3r TR 2021'!X19+'CONTRACTACIO 4t TR 2021'!X19</f>
        <v>544103.26</v>
      </c>
      <c r="AD19" s="13">
        <f>'CONTRACTACIO 1r TR 2021'!Y19+'CONTRACTACIO 2n TR 2021'!Y19+'CONTRACTACIO 3r TR 2021'!Y19+'CONTRACTACIO 4t TR 2021'!Y19</f>
        <v>544103.26</v>
      </c>
      <c r="AE19" s="21">
        <f t="shared" si="11"/>
        <v>1</v>
      </c>
    </row>
    <row r="20" spans="1:31" s="42" customFormat="1" ht="36" customHeight="1" x14ac:dyDescent="0.35">
      <c r="A20" s="45" t="s">
        <v>29</v>
      </c>
      <c r="B20" s="9">
        <f>'CONTRACTACIO 1r TR 2021'!B20+'CONTRACTACIO 2n TR 2021'!B20+'CONTRACTACIO 3r TR 2021'!B20+'CONTRACTACIO 4t TR 2021'!B20</f>
        <v>11</v>
      </c>
      <c r="C20" s="20">
        <f t="shared" si="0"/>
        <v>0.7857142857142857</v>
      </c>
      <c r="D20" s="13">
        <f>'CONTRACTACIO 1r TR 2021'!D20+'CONTRACTACIO 2n TR 2021'!D20+'CONTRACTACIO 3r TR 2021'!D20+'CONTRACTACIO 4t TR 2021'!D20</f>
        <v>185104.28</v>
      </c>
      <c r="E20" s="13">
        <f>'CONTRACTACIO 1r TR 2021'!E20+'CONTRACTACIO 2n TR 2021'!E20+'CONTRACTACIO 3r TR 2021'!E20+'CONTRACTACIO 4t TR 2021'!E20</f>
        <v>223975.81</v>
      </c>
      <c r="F20" s="21">
        <f t="shared" si="1"/>
        <v>0.29148747848632367</v>
      </c>
      <c r="G20" s="9">
        <f>'CONTRACTACIO 1r TR 2021'!G20+'CONTRACTACIO 2n TR 2021'!G20+'CONTRACTACIO 3r TR 2021'!G20+'CONTRACTACIO 4t TR 2021'!G20</f>
        <v>70</v>
      </c>
      <c r="H20" s="20">
        <f t="shared" si="2"/>
        <v>0.28225806451612906</v>
      </c>
      <c r="I20" s="13">
        <f>'CONTRACTACIO 1r TR 2021'!I20+'CONTRACTACIO 2n TR 2021'!I20+'CONTRACTACIO 3r TR 2021'!I20+'CONTRACTACIO 4t TR 2021'!I20</f>
        <v>417033.18999999994</v>
      </c>
      <c r="J20" s="13">
        <f>'CONTRACTACIO 1r TR 2021'!J20+'CONTRACTACIO 2n TR 2021'!J20+'CONTRACTACIO 3r TR 2021'!J20+'CONTRACTACIO 4t TR 2021'!J20</f>
        <v>495892.53</v>
      </c>
      <c r="K20" s="21">
        <f t="shared" si="3"/>
        <v>3.5190087888791945E-2</v>
      </c>
      <c r="L20" s="9">
        <f>'CONTRACTACIO 1r TR 2021'!L20+'CONTRACTACIO 2n TR 2021'!L20+'CONTRACTACIO 3r TR 2021'!L20+'CONTRACTACIO 4t TR 2021'!L20</f>
        <v>24</v>
      </c>
      <c r="M20" s="20">
        <f t="shared" si="4"/>
        <v>8.3623693379790948E-2</v>
      </c>
      <c r="N20" s="13">
        <f>'CONTRACTACIO 1r TR 2021'!N20+'CONTRACTACIO 2n TR 2021'!N20+'CONTRACTACIO 3r TR 2021'!N20+'CONTRACTACIO 4t TR 2021'!N20</f>
        <v>74937.47</v>
      </c>
      <c r="O20" s="13">
        <f>'CONTRACTACIO 1r TR 2021'!O20+'CONTRACTACIO 2n TR 2021'!O20+'CONTRACTACIO 3r TR 2021'!O20+'CONTRACTACIO 4t TR 2021'!O20</f>
        <v>90641.14</v>
      </c>
      <c r="P20" s="21">
        <f t="shared" si="5"/>
        <v>1.2204837891380573E-2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1</v>
      </c>
      <c r="W20" s="20">
        <f t="shared" si="8"/>
        <v>1</v>
      </c>
      <c r="X20" s="13">
        <f>'CONTRACTACIO 1r TR 2021'!AC20+'CONTRACTACIO 2n TR 2021'!AC20+'CONTRACTACIO 3r TR 2021'!AC20+'CONTRACTACIO 4t TR 2021'!AC20</f>
        <v>9045.57</v>
      </c>
      <c r="Y20" s="13">
        <f>'CONTRACTACIO 1r TR 2021'!AD20+'CONTRACTACIO 2n TR 2021'!AD20+'CONTRACTACIO 3r TR 2021'!AD20+'CONTRACTACIO 4t TR 2021'!AD20</f>
        <v>10945.14</v>
      </c>
      <c r="Z20" s="21">
        <f t="shared" si="9"/>
        <v>1</v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40" customHeight="1" x14ac:dyDescent="0.3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152</v>
      </c>
      <c r="H21" s="20">
        <f t="shared" si="2"/>
        <v>0.61290322580645162</v>
      </c>
      <c r="I21" s="13">
        <f>'CONTRACTACIO 1r TR 2021'!I21+'CONTRACTACIO 2n TR 2021'!I21+'CONTRACTACIO 3r TR 2021'!I21+'CONTRACTACIO 4t TR 2021'!I21</f>
        <v>64879.909999999996</v>
      </c>
      <c r="J21" s="13">
        <f>'CONTRACTACIO 1r TR 2021'!J21+'CONTRACTACIO 2n TR 2021'!J21+'CONTRACTACIO 3r TR 2021'!J21+'CONTRACTACIO 4t TR 2021'!J21</f>
        <v>71076.02</v>
      </c>
      <c r="K21" s="21">
        <f t="shared" si="3"/>
        <v>5.0437771074824103E-3</v>
      </c>
      <c r="L21" s="9">
        <f>'CONTRACTACIO 1r TR 2021'!L21+'CONTRACTACIO 2n TR 2021'!L21+'CONTRACTACIO 3r TR 2021'!L21+'CONTRACTACIO 4t TR 2021'!L21</f>
        <v>226</v>
      </c>
      <c r="M21" s="20">
        <f t="shared" si="4"/>
        <v>0.78745644599303133</v>
      </c>
      <c r="N21" s="13">
        <f>'CONTRACTACIO 1r TR 2021'!N21+'CONTRACTACIO 2n TR 2021'!N21+'CONTRACTACIO 3r TR 2021'!N21+'CONTRACTACIO 4t TR 2021'!N21</f>
        <v>54492.27</v>
      </c>
      <c r="O21" s="13">
        <f>'CONTRACTACIO 1r TR 2021'!O21+'CONTRACTACIO 2n TR 2021'!O21+'CONTRACTACIO 3r TR 2021'!O21+'CONTRACTACIO 4t TR 2021'!O21</f>
        <v>64624.3</v>
      </c>
      <c r="P21" s="21">
        <f t="shared" si="5"/>
        <v>8.7016679770791239E-3</v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40" customHeight="1" x14ac:dyDescent="0.3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3</v>
      </c>
      <c r="H23" s="66">
        <f t="shared" si="2"/>
        <v>1.2096774193548387E-2</v>
      </c>
      <c r="I23" s="77">
        <f>'CONTRACTACIO 1r TR 2021'!I23+'CONTRACTACIO 2n TR 2021'!I23+'CONTRACTACIO 3r TR 2021'!I23+'CONTRACTACIO 4t TR 2021'!I23</f>
        <v>11717.93</v>
      </c>
      <c r="J23" s="78">
        <f>'CONTRACTACIO 1r TR 2021'!J23+'CONTRACTACIO 2n TR 2021'!J23+'CONTRACTACIO 3r TR 2021'!J23+'CONTRACTACIO 4t TR 2021'!J23</f>
        <v>12295</v>
      </c>
      <c r="K23" s="67">
        <f t="shared" si="3"/>
        <v>8.7249172838456943E-4</v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14</v>
      </c>
      <c r="C25" s="17">
        <f t="shared" si="12"/>
        <v>1</v>
      </c>
      <c r="D25" s="18">
        <f t="shared" si="12"/>
        <v>635032.64</v>
      </c>
      <c r="E25" s="18">
        <f t="shared" si="12"/>
        <v>768389.13000000012</v>
      </c>
      <c r="F25" s="19">
        <f t="shared" si="12"/>
        <v>1</v>
      </c>
      <c r="G25" s="16">
        <f t="shared" si="12"/>
        <v>248</v>
      </c>
      <c r="H25" s="17">
        <f t="shared" si="12"/>
        <v>1</v>
      </c>
      <c r="I25" s="18">
        <f t="shared" si="12"/>
        <v>11769602.699999997</v>
      </c>
      <c r="J25" s="18">
        <f t="shared" si="12"/>
        <v>14091824.140000001</v>
      </c>
      <c r="K25" s="19">
        <f t="shared" si="12"/>
        <v>0.99999999999999989</v>
      </c>
      <c r="L25" s="16">
        <f t="shared" si="12"/>
        <v>287</v>
      </c>
      <c r="M25" s="17">
        <f t="shared" si="12"/>
        <v>1</v>
      </c>
      <c r="N25" s="18">
        <f t="shared" si="12"/>
        <v>6353880.7599999988</v>
      </c>
      <c r="O25" s="18">
        <f t="shared" si="12"/>
        <v>7426656.6100000003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1</v>
      </c>
      <c r="W25" s="17">
        <f t="shared" si="12"/>
        <v>1</v>
      </c>
      <c r="X25" s="18">
        <f t="shared" si="12"/>
        <v>9045.57</v>
      </c>
      <c r="Y25" s="18">
        <f t="shared" si="12"/>
        <v>10945.14</v>
      </c>
      <c r="Z25" s="19">
        <f t="shared" si="12"/>
        <v>1</v>
      </c>
      <c r="AA25" s="16">
        <f t="shared" si="12"/>
        <v>2</v>
      </c>
      <c r="AB25" s="17">
        <f t="shared" si="12"/>
        <v>1</v>
      </c>
      <c r="AC25" s="18">
        <f t="shared" si="12"/>
        <v>544103.26</v>
      </c>
      <c r="AD25" s="18">
        <f t="shared" si="12"/>
        <v>544103.26</v>
      </c>
      <c r="AE25" s="19">
        <f t="shared" si="12"/>
        <v>1</v>
      </c>
    </row>
    <row r="26" spans="1:31" s="25" customFormat="1" ht="18.649999999999999" customHeight="1" x14ac:dyDescent="0.35">
      <c r="B26" s="26"/>
      <c r="H26" s="26"/>
      <c r="N26" s="26"/>
    </row>
    <row r="27" spans="1:31" s="49" customFormat="1" ht="34.4" customHeight="1" x14ac:dyDescent="0.35">
      <c r="A27" s="156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57" t="str">
        <f>'CONTRACTACIO 1r TR 2021'!A28:Q28</f>
        <v>https://bcnroc.ajuntament.barcelona.cat/jspui/bitstream/11703/120899/5/GM_Pressupost_2021.pdf#page=209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5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5">
      <c r="A31" s="182" t="s">
        <v>10</v>
      </c>
      <c r="B31" s="185" t="s">
        <v>17</v>
      </c>
      <c r="C31" s="186"/>
      <c r="D31" s="186"/>
      <c r="E31" s="186"/>
      <c r="F31" s="187"/>
      <c r="G31" s="25"/>
      <c r="H31" s="54"/>
      <c r="I31" s="54"/>
      <c r="J31" s="191" t="s">
        <v>15</v>
      </c>
      <c r="K31" s="192"/>
      <c r="L31" s="185" t="s">
        <v>16</v>
      </c>
      <c r="M31" s="186"/>
      <c r="N31" s="186"/>
      <c r="O31" s="186"/>
      <c r="P31" s="187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4">
      <c r="A32" s="183"/>
      <c r="B32" s="188"/>
      <c r="C32" s="189"/>
      <c r="D32" s="189"/>
      <c r="E32" s="189"/>
      <c r="F32" s="190"/>
      <c r="G32" s="25"/>
      <c r="J32" s="193"/>
      <c r="K32" s="194"/>
      <c r="L32" s="197"/>
      <c r="M32" s="198"/>
      <c r="N32" s="198"/>
      <c r="O32" s="198"/>
      <c r="P32" s="19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4" customHeight="1" thickBot="1" x14ac:dyDescent="0.4">
      <c r="A33" s="184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95"/>
      <c r="K33" s="196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5" customHeight="1" x14ac:dyDescent="0.35">
      <c r="A34" s="41" t="s">
        <v>25</v>
      </c>
      <c r="B34" s="9">
        <f t="shared" ref="B34:B43" si="13">B13+G13+L13+Q13+V13+AA13</f>
        <v>36</v>
      </c>
      <c r="C34" s="8">
        <f t="shared" ref="C34:C40" si="14">IF(B34,B34/$B$46,"")</f>
        <v>6.5217391304347824E-2</v>
      </c>
      <c r="D34" s="10">
        <f t="shared" ref="D34:D43" si="15">D13+I13+N13+S13+X13+AC13</f>
        <v>16081458.720000001</v>
      </c>
      <c r="E34" s="11">
        <f t="shared" ref="E34:E43" si="16">E13+J13+O13+T13+Y13+AD13</f>
        <v>19073710</v>
      </c>
      <c r="F34" s="21">
        <f t="shared" ref="F34:F40" si="17">IF(E34,E34/$E$46,"")</f>
        <v>0.83503100598606972</v>
      </c>
      <c r="J34" s="180" t="s">
        <v>3</v>
      </c>
      <c r="K34" s="181"/>
      <c r="L34" s="57">
        <f>B25</f>
        <v>14</v>
      </c>
      <c r="M34" s="8">
        <f t="shared" ref="M34:M39" si="18">IF(L34,L34/$L$40,"")</f>
        <v>2.5362318840579712E-2</v>
      </c>
      <c r="N34" s="58">
        <f>D25</f>
        <v>635032.64</v>
      </c>
      <c r="O34" s="58">
        <f>E25</f>
        <v>768389.13000000012</v>
      </c>
      <c r="P34" s="59">
        <f t="shared" ref="P34:P39" si="19">IF(O34,O34/$O$40,"")</f>
        <v>3.3639430829799817E-2</v>
      </c>
    </row>
    <row r="35" spans="1:33" s="25" customFormat="1" ht="30" customHeight="1" x14ac:dyDescent="0.35">
      <c r="A35" s="43" t="s">
        <v>18</v>
      </c>
      <c r="B35" s="12">
        <f t="shared" si="13"/>
        <v>10</v>
      </c>
      <c r="C35" s="8">
        <f t="shared" si="14"/>
        <v>1.8115942028985508E-2</v>
      </c>
      <c r="D35" s="13">
        <f t="shared" si="15"/>
        <v>809466.09000000008</v>
      </c>
      <c r="E35" s="14">
        <f t="shared" si="16"/>
        <v>974722.1</v>
      </c>
      <c r="F35" s="21">
        <f t="shared" si="17"/>
        <v>4.2672514981084146E-2</v>
      </c>
      <c r="J35" s="176" t="s">
        <v>1</v>
      </c>
      <c r="K35" s="177"/>
      <c r="L35" s="60">
        <f>G25</f>
        <v>248</v>
      </c>
      <c r="M35" s="8">
        <f t="shared" si="18"/>
        <v>0.44927536231884058</v>
      </c>
      <c r="N35" s="61">
        <f>I25</f>
        <v>11769602.699999997</v>
      </c>
      <c r="O35" s="61">
        <f>J25</f>
        <v>14091824.140000001</v>
      </c>
      <c r="P35" s="59">
        <f t="shared" si="19"/>
        <v>0.61692822674786307</v>
      </c>
    </row>
    <row r="36" spans="1:33" s="25" customFormat="1" ht="30" customHeight="1" x14ac:dyDescent="0.35">
      <c r="A36" s="43" t="s">
        <v>19</v>
      </c>
      <c r="B36" s="12">
        <f t="shared" si="13"/>
        <v>7</v>
      </c>
      <c r="C36" s="8">
        <f t="shared" si="14"/>
        <v>1.2681159420289856E-2</v>
      </c>
      <c r="D36" s="13">
        <f t="shared" si="15"/>
        <v>224711.84</v>
      </c>
      <c r="E36" s="14">
        <f t="shared" si="16"/>
        <v>271042.86000000004</v>
      </c>
      <c r="F36" s="21">
        <f t="shared" si="17"/>
        <v>1.1866028793094867E-2</v>
      </c>
      <c r="J36" s="176" t="s">
        <v>2</v>
      </c>
      <c r="K36" s="177"/>
      <c r="L36" s="60">
        <f>L25</f>
        <v>287</v>
      </c>
      <c r="M36" s="8">
        <f t="shared" si="18"/>
        <v>0.51992753623188404</v>
      </c>
      <c r="N36" s="61">
        <f>N25</f>
        <v>6353880.7599999988</v>
      </c>
      <c r="O36" s="61">
        <f>O25</f>
        <v>7426656.6100000003</v>
      </c>
      <c r="P36" s="59">
        <f t="shared" si="19"/>
        <v>0.32513278959161035</v>
      </c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76" t="s">
        <v>34</v>
      </c>
      <c r="K37" s="17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76" t="s">
        <v>5</v>
      </c>
      <c r="K38" s="177"/>
      <c r="L38" s="60">
        <f>AA25</f>
        <v>2</v>
      </c>
      <c r="M38" s="8">
        <f t="shared" si="18"/>
        <v>3.6231884057971015E-3</v>
      </c>
      <c r="N38" s="61">
        <f>AC25</f>
        <v>544103.26</v>
      </c>
      <c r="O38" s="61">
        <f>AD25</f>
        <v>544103.26</v>
      </c>
      <c r="P38" s="59">
        <f t="shared" si="19"/>
        <v>2.3820383793090073E-2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2</v>
      </c>
      <c r="C39" s="8">
        <f t="shared" si="14"/>
        <v>3.6231884057971015E-3</v>
      </c>
      <c r="D39" s="13">
        <f t="shared" si="15"/>
        <v>292013.84999999998</v>
      </c>
      <c r="E39" s="22">
        <f t="shared" si="16"/>
        <v>353336.76</v>
      </c>
      <c r="F39" s="21">
        <f t="shared" si="17"/>
        <v>1.5468786625919053E-2</v>
      </c>
      <c r="G39" s="25"/>
      <c r="H39" s="25"/>
      <c r="I39" s="25"/>
      <c r="J39" s="176" t="s">
        <v>4</v>
      </c>
      <c r="K39" s="177"/>
      <c r="L39" s="60">
        <f>V25</f>
        <v>1</v>
      </c>
      <c r="M39" s="8">
        <f t="shared" si="18"/>
        <v>1.8115942028985507E-3</v>
      </c>
      <c r="N39" s="61">
        <f>X25</f>
        <v>9045.57</v>
      </c>
      <c r="O39" s="61">
        <f>Y25</f>
        <v>10945.14</v>
      </c>
      <c r="P39" s="59">
        <f t="shared" si="19"/>
        <v>4.7916903763653586E-4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10</v>
      </c>
      <c r="C40" s="8">
        <f t="shared" si="14"/>
        <v>1.8115942028985508E-2</v>
      </c>
      <c r="D40" s="13">
        <f t="shared" si="15"/>
        <v>1086803.81</v>
      </c>
      <c r="E40" s="23">
        <f t="shared" si="16"/>
        <v>1199656.6200000001</v>
      </c>
      <c r="F40" s="21">
        <f t="shared" si="17"/>
        <v>5.2519959370067398E-2</v>
      </c>
      <c r="G40" s="25"/>
      <c r="H40" s="25"/>
      <c r="I40" s="25"/>
      <c r="J40" s="178" t="s">
        <v>0</v>
      </c>
      <c r="K40" s="179"/>
      <c r="L40" s="83">
        <f>SUM(L34:L39)</f>
        <v>552</v>
      </c>
      <c r="M40" s="17">
        <f>SUM(M34:M39)</f>
        <v>1</v>
      </c>
      <c r="N40" s="84">
        <f>SUM(N34:N39)</f>
        <v>19311664.93</v>
      </c>
      <c r="O40" s="85">
        <f>SUM(O34:O39)</f>
        <v>22841918.280000005</v>
      </c>
      <c r="P40" s="86">
        <f>SUM(P34:P39)</f>
        <v>0.99999999999999978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106</v>
      </c>
      <c r="C41" s="8">
        <f>IF(B41,B41/$B$46,"")</f>
        <v>0.19202898550724637</v>
      </c>
      <c r="D41" s="13">
        <f t="shared" si="15"/>
        <v>686120.50999999989</v>
      </c>
      <c r="E41" s="23">
        <f t="shared" si="16"/>
        <v>821454.62000000011</v>
      </c>
      <c r="F41" s="21">
        <f>IF(E41,E41/$E$46,"")</f>
        <v>3.5962593418401807E-2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5">
      <c r="A42" s="46" t="s">
        <v>32</v>
      </c>
      <c r="B42" s="12">
        <f t="shared" si="13"/>
        <v>378</v>
      </c>
      <c r="C42" s="8">
        <f>IF(B42,B42/$B$46,"")</f>
        <v>0.68478260869565222</v>
      </c>
      <c r="D42" s="13">
        <f t="shared" si="15"/>
        <v>119372.18</v>
      </c>
      <c r="E42" s="14">
        <f t="shared" si="16"/>
        <v>135700.32</v>
      </c>
      <c r="F42" s="21">
        <f>IF(E42,E42/$E$46,"")</f>
        <v>5.9408460505183096E-3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5">
      <c r="A44" s="94" t="s">
        <v>47</v>
      </c>
      <c r="B44" s="12">
        <f t="shared" ref="B44" si="20">B23+G23+L23+Q23+V23+AA23</f>
        <v>3</v>
      </c>
      <c r="C44" s="8">
        <f>IF(B44,B44/$B$46,"")</f>
        <v>5.434782608695652E-3</v>
      </c>
      <c r="D44" s="13">
        <f t="shared" ref="D44" si="21">D23+I23+N23+S23+X23+AC23</f>
        <v>11717.93</v>
      </c>
      <c r="E44" s="14">
        <f t="shared" ref="E44" si="22">E23+J23+O23+T23+Y23+AD23</f>
        <v>12295</v>
      </c>
      <c r="F44" s="21">
        <f>IF(E44,E44/$E$46,"")</f>
        <v>5.3826477484447059E-4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4">
      <c r="A46" s="64" t="s">
        <v>0</v>
      </c>
      <c r="B46" s="16">
        <f>SUM(B34:B45)</f>
        <v>552</v>
      </c>
      <c r="C46" s="17">
        <f>SUM(C34:C45)</f>
        <v>1</v>
      </c>
      <c r="D46" s="18">
        <f>SUM(D34:D45)</f>
        <v>19311664.930000003</v>
      </c>
      <c r="E46" s="18">
        <f>SUM(E34:E45)</f>
        <v>22841918.280000005</v>
      </c>
      <c r="F46" s="19">
        <f>SUM(F34:F45)</f>
        <v>0.99999999999999967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5" customHeigh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1:21" s="25" customFormat="1" x14ac:dyDescent="0.35">
      <c r="B97" s="26"/>
      <c r="H97" s="26"/>
      <c r="N97" s="26"/>
    </row>
    <row r="98" spans="1:21" s="25" customFormat="1" x14ac:dyDescent="0.35">
      <c r="B98" s="26"/>
      <c r="H98" s="26"/>
      <c r="N98" s="26"/>
    </row>
    <row r="99" spans="1:21" s="25" customFormat="1" x14ac:dyDescent="0.35">
      <c r="B99" s="26"/>
      <c r="H99" s="26"/>
      <c r="N99" s="26"/>
    </row>
    <row r="100" spans="1:21" s="25" customFormat="1" x14ac:dyDescent="0.35">
      <c r="B100" s="26"/>
      <c r="H100" s="26"/>
      <c r="N100" s="26"/>
    </row>
    <row r="101" spans="1:21" s="25" customFormat="1" x14ac:dyDescent="0.35">
      <c r="B101" s="26"/>
      <c r="H101" s="26"/>
      <c r="N101" s="26"/>
    </row>
    <row r="102" spans="1:21" s="25" customFormat="1" x14ac:dyDescent="0.35">
      <c r="B102" s="26"/>
      <c r="H102" s="26"/>
      <c r="N102" s="26"/>
    </row>
    <row r="103" spans="1:21" s="25" customFormat="1" x14ac:dyDescent="0.35">
      <c r="B103" s="26"/>
      <c r="H103" s="26"/>
      <c r="N103" s="26"/>
    </row>
    <row r="104" spans="1:21" s="25" customFormat="1" x14ac:dyDescent="0.35">
      <c r="B104" s="26"/>
      <c r="H104" s="26"/>
      <c r="N104" s="26"/>
    </row>
    <row r="105" spans="1:21" s="25" customFormat="1" x14ac:dyDescent="0.35">
      <c r="B105" s="26"/>
      <c r="H105" s="26"/>
      <c r="N105" s="26"/>
    </row>
    <row r="106" spans="1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2022-01-28T11:28:35Z</dcterms:modified>
</cp:coreProperties>
</file>