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12" yWindow="-12" windowWidth="8160" windowHeight="5952" tabRatio="700" activeTab="4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D40" i="1" l="1"/>
  <c r="E40" i="1"/>
  <c r="B35" i="1" l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E43" i="7" s="1"/>
  <c r="I22" i="7"/>
  <c r="D43" i="7" s="1"/>
  <c r="G22" i="7"/>
  <c r="B43" i="7" s="1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C13" i="1" s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E34" i="7" s="1"/>
  <c r="O13" i="7"/>
  <c r="T13" i="7"/>
  <c r="Y13" i="7"/>
  <c r="Z13" i="7"/>
  <c r="AD13" i="7"/>
  <c r="AE13" i="7"/>
  <c r="E20" i="7"/>
  <c r="J20" i="7"/>
  <c r="O20" i="7"/>
  <c r="E41" i="7" s="1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E39" i="7" s="1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D36" i="7" s="1"/>
  <c r="N15" i="7"/>
  <c r="D15" i="7"/>
  <c r="S15" i="7"/>
  <c r="X15" i="7"/>
  <c r="AC15" i="7"/>
  <c r="I17" i="7"/>
  <c r="D38" i="7" s="1"/>
  <c r="N17" i="7"/>
  <c r="D17" i="7"/>
  <c r="S17" i="7"/>
  <c r="X17" i="7"/>
  <c r="AC17" i="7"/>
  <c r="I18" i="7"/>
  <c r="N18" i="7"/>
  <c r="AC18" i="7"/>
  <c r="D18" i="7"/>
  <c r="D39" i="7" s="1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B42" i="7" s="1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 s="1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L35" i="6" s="1"/>
  <c r="H15" i="6"/>
  <c r="B25" i="6"/>
  <c r="C14" i="6" s="1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46" i="6" s="1"/>
  <c r="C35" i="6" s="1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K14" i="5" s="1"/>
  <c r="O25" i="5"/>
  <c r="O36" i="5"/>
  <c r="T25" i="5"/>
  <c r="O37" i="5"/>
  <c r="Y25" i="5"/>
  <c r="Z18" i="5"/>
  <c r="D25" i="5"/>
  <c r="N34" i="5" s="1"/>
  <c r="I25" i="5"/>
  <c r="N35" i="5"/>
  <c r="N25" i="5"/>
  <c r="N36" i="5" s="1"/>
  <c r="S25" i="5"/>
  <c r="N37" i="5"/>
  <c r="X25" i="5"/>
  <c r="N38" i="5"/>
  <c r="B25" i="5"/>
  <c r="L34" i="5" s="1"/>
  <c r="G25" i="5"/>
  <c r="H14" i="5" s="1"/>
  <c r="L25" i="5"/>
  <c r="M20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25" i="5" s="1"/>
  <c r="C16" i="5"/>
  <c r="C17" i="5"/>
  <c r="C18" i="5"/>
  <c r="C19" i="5"/>
  <c r="C21" i="5"/>
  <c r="E45" i="4"/>
  <c r="E34" i="4"/>
  <c r="F34" i="4" s="1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5" i="4" s="1"/>
  <c r="P17" i="4"/>
  <c r="P24" i="4"/>
  <c r="N25" i="4"/>
  <c r="N36" i="4" s="1"/>
  <c r="L25" i="4"/>
  <c r="M19" i="4" s="1"/>
  <c r="M16" i="4"/>
  <c r="M17" i="4"/>
  <c r="M18" i="4"/>
  <c r="M24" i="4"/>
  <c r="J25" i="4"/>
  <c r="O35" i="4" s="1"/>
  <c r="K16" i="4"/>
  <c r="K17" i="4"/>
  <c r="I25" i="4"/>
  <c r="N35" i="4" s="1"/>
  <c r="G25" i="4"/>
  <c r="H13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/>
  <c r="B25" i="4"/>
  <c r="C18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F14" i="1" s="1"/>
  <c r="Y25" i="1"/>
  <c r="O38" i="1"/>
  <c r="I25" i="1"/>
  <c r="N35" i="1" s="1"/>
  <c r="N25" i="1"/>
  <c r="N36" i="1" s="1"/>
  <c r="D25" i="1"/>
  <c r="N34" i="1" s="1"/>
  <c r="X25" i="1"/>
  <c r="N38" i="1"/>
  <c r="G25" i="1"/>
  <c r="H14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18" i="1"/>
  <c r="K17" i="1"/>
  <c r="K16" i="1"/>
  <c r="K15" i="1"/>
  <c r="H21" i="1"/>
  <c r="H19" i="1"/>
  <c r="H17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D45" i="1"/>
  <c r="D42" i="1"/>
  <c r="D34" i="1"/>
  <c r="D41" i="1"/>
  <c r="D35" i="1"/>
  <c r="D36" i="1"/>
  <c r="D37" i="1"/>
  <c r="D38" i="1"/>
  <c r="D39" i="1"/>
  <c r="B45" i="1"/>
  <c r="B42" i="1"/>
  <c r="B34" i="1"/>
  <c r="B41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O34" i="6"/>
  <c r="F22" i="6"/>
  <c r="L34" i="6"/>
  <c r="C22" i="6"/>
  <c r="R25" i="4"/>
  <c r="W25" i="1"/>
  <c r="F45" i="1"/>
  <c r="M18" i="6"/>
  <c r="M13" i="6"/>
  <c r="P19" i="6"/>
  <c r="P14" i="6"/>
  <c r="Z21" i="6"/>
  <c r="H22" i="6"/>
  <c r="K22" i="6"/>
  <c r="AB25" i="6"/>
  <c r="AE25" i="6"/>
  <c r="M13" i="5"/>
  <c r="AB25" i="5"/>
  <c r="L35" i="5"/>
  <c r="M39" i="5"/>
  <c r="H22" i="5"/>
  <c r="O38" i="5"/>
  <c r="K22" i="5"/>
  <c r="U25" i="5"/>
  <c r="M14" i="4"/>
  <c r="P21" i="4"/>
  <c r="AE25" i="4"/>
  <c r="K13" i="4"/>
  <c r="K22" i="4"/>
  <c r="Z21" i="4"/>
  <c r="U25" i="4"/>
  <c r="AB25" i="4"/>
  <c r="L34" i="1"/>
  <c r="F20" i="1"/>
  <c r="K21" i="1"/>
  <c r="H16" i="1"/>
  <c r="H20" i="1"/>
  <c r="H13" i="1"/>
  <c r="H18" i="1"/>
  <c r="H24" i="1"/>
  <c r="L35" i="1"/>
  <c r="Z25" i="1"/>
  <c r="U25" i="1"/>
  <c r="X25" i="7"/>
  <c r="N39" i="7"/>
  <c r="Z18" i="6"/>
  <c r="C13" i="6"/>
  <c r="F14" i="6"/>
  <c r="K15" i="6"/>
  <c r="R16" i="6"/>
  <c r="R25" i="6"/>
  <c r="U16" i="6"/>
  <c r="U13" i="6"/>
  <c r="U25" i="6"/>
  <c r="H18" i="6"/>
  <c r="H13" i="6"/>
  <c r="H24" i="6"/>
  <c r="K18" i="6"/>
  <c r="K21" i="6"/>
  <c r="K13" i="6"/>
  <c r="T25" i="7"/>
  <c r="O37" i="7"/>
  <c r="F13" i="6"/>
  <c r="W19" i="6"/>
  <c r="W18" i="6"/>
  <c r="K24" i="6"/>
  <c r="F43" i="6"/>
  <c r="H24" i="5"/>
  <c r="H18" i="5"/>
  <c r="K15" i="5"/>
  <c r="K18" i="5"/>
  <c r="K21" i="5"/>
  <c r="P15" i="5"/>
  <c r="P18" i="5"/>
  <c r="P13" i="5"/>
  <c r="P25" i="5" s="1"/>
  <c r="P19" i="5"/>
  <c r="P14" i="5"/>
  <c r="H15" i="5"/>
  <c r="K13" i="5"/>
  <c r="W18" i="5"/>
  <c r="W25" i="5"/>
  <c r="Z25" i="5"/>
  <c r="R16" i="5"/>
  <c r="R25" i="5"/>
  <c r="H13" i="5"/>
  <c r="H20" i="5"/>
  <c r="C14" i="5"/>
  <c r="C13" i="5"/>
  <c r="F23" i="7"/>
  <c r="B46" i="5"/>
  <c r="C35" i="5" s="1"/>
  <c r="F43" i="5"/>
  <c r="AE21" i="5"/>
  <c r="AE20" i="5"/>
  <c r="C20" i="5"/>
  <c r="F21" i="5"/>
  <c r="F20" i="5"/>
  <c r="P21" i="5"/>
  <c r="E42" i="7"/>
  <c r="C43" i="6"/>
  <c r="S25" i="7"/>
  <c r="N37" i="7"/>
  <c r="V25" i="7"/>
  <c r="Y25" i="7"/>
  <c r="Z20" i="7"/>
  <c r="H18" i="4"/>
  <c r="K18" i="4"/>
  <c r="C15" i="4"/>
  <c r="F15" i="4"/>
  <c r="P14" i="4"/>
  <c r="P13" i="4"/>
  <c r="P18" i="4"/>
  <c r="H24" i="4"/>
  <c r="K24" i="4"/>
  <c r="C14" i="4"/>
  <c r="F14" i="4"/>
  <c r="F20" i="4"/>
  <c r="K21" i="4"/>
  <c r="D42" i="7"/>
  <c r="AD25" i="7"/>
  <c r="O38" i="7"/>
  <c r="W17" i="4"/>
  <c r="O38" i="4"/>
  <c r="E38" i="7"/>
  <c r="F38" i="7" s="1"/>
  <c r="Z17" i="4"/>
  <c r="C20" i="4"/>
  <c r="M13" i="4"/>
  <c r="W20" i="4"/>
  <c r="P18" i="7"/>
  <c r="Z14" i="7"/>
  <c r="Q25" i="7"/>
  <c r="C24" i="7"/>
  <c r="B37" i="7"/>
  <c r="AC25" i="7"/>
  <c r="N38" i="7"/>
  <c r="E37" i="7"/>
  <c r="F37" i="7" s="1"/>
  <c r="D45" i="7"/>
  <c r="E45" i="7"/>
  <c r="AA25" i="7"/>
  <c r="B45" i="7"/>
  <c r="D37" i="7"/>
  <c r="C36" i="1"/>
  <c r="B38" i="7"/>
  <c r="C38" i="7" s="1"/>
  <c r="R17" i="7"/>
  <c r="H21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Z25" i="6"/>
  <c r="Z25" i="4"/>
  <c r="F15" i="7"/>
  <c r="F22" i="7"/>
  <c r="F36" i="1"/>
  <c r="F39" i="1"/>
  <c r="C36" i="6"/>
  <c r="C39" i="5"/>
  <c r="C43" i="5"/>
  <c r="P39" i="5"/>
  <c r="P37" i="5"/>
  <c r="AE25" i="5"/>
  <c r="W25" i="4"/>
  <c r="C45" i="1"/>
  <c r="C37" i="1"/>
  <c r="P38" i="1"/>
  <c r="C39" i="1"/>
  <c r="C15" i="7"/>
  <c r="K24" i="7"/>
  <c r="W25" i="6"/>
  <c r="F37" i="6"/>
  <c r="C39" i="6"/>
  <c r="C37" i="6"/>
  <c r="F36" i="6"/>
  <c r="M37" i="6"/>
  <c r="P37" i="6"/>
  <c r="U13" i="7"/>
  <c r="U16" i="7"/>
  <c r="F45" i="6"/>
  <c r="C34" i="6"/>
  <c r="M38" i="6"/>
  <c r="F34" i="6"/>
  <c r="P38" i="6"/>
  <c r="F39" i="6"/>
  <c r="AB18" i="7"/>
  <c r="AB19" i="7"/>
  <c r="C45" i="6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F34" i="5"/>
  <c r="C40" i="5"/>
  <c r="F21" i="7"/>
  <c r="C34" i="5"/>
  <c r="F25" i="5"/>
  <c r="L39" i="7"/>
  <c r="W20" i="7"/>
  <c r="W25" i="7"/>
  <c r="O39" i="7"/>
  <c r="Z21" i="7"/>
  <c r="Z25" i="7"/>
  <c r="AE18" i="7"/>
  <c r="AE21" i="7"/>
  <c r="AE17" i="7"/>
  <c r="K18" i="7"/>
  <c r="C38" i="4"/>
  <c r="F38" i="4"/>
  <c r="F45" i="4"/>
  <c r="C45" i="4"/>
  <c r="K16" i="7"/>
  <c r="AB20" i="7"/>
  <c r="AB17" i="7"/>
  <c r="R13" i="7"/>
  <c r="K21" i="7"/>
  <c r="M18" i="7"/>
  <c r="M13" i="7"/>
  <c r="P13" i="7"/>
  <c r="P14" i="7"/>
  <c r="M14" i="7"/>
  <c r="L38" i="7"/>
  <c r="H16" i="7"/>
  <c r="H18" i="7"/>
  <c r="H24" i="7"/>
  <c r="P37" i="1"/>
  <c r="M38" i="1"/>
  <c r="R25" i="7"/>
  <c r="U25" i="7"/>
  <c r="AE25" i="7"/>
  <c r="AB25" i="7"/>
  <c r="P37" i="4"/>
  <c r="P38" i="4"/>
  <c r="M37" i="4"/>
  <c r="M38" i="4"/>
  <c r="F45" i="7"/>
  <c r="C37" i="7"/>
  <c r="C45" i="7"/>
  <c r="M37" i="7"/>
  <c r="M39" i="7"/>
  <c r="P39" i="7"/>
  <c r="P38" i="7"/>
  <c r="P37" i="7"/>
  <c r="M38" i="7"/>
  <c r="C20" i="1" l="1"/>
  <c r="C25" i="1" s="1"/>
  <c r="F25" i="6"/>
  <c r="E46" i="6"/>
  <c r="F35" i="6" s="1"/>
  <c r="H20" i="6"/>
  <c r="K19" i="6"/>
  <c r="H14" i="6"/>
  <c r="F41" i="6"/>
  <c r="F42" i="6"/>
  <c r="C42" i="6"/>
  <c r="P25" i="6"/>
  <c r="D46" i="6"/>
  <c r="M20" i="6"/>
  <c r="M25" i="6" s="1"/>
  <c r="K20" i="6"/>
  <c r="C40" i="6"/>
  <c r="H19" i="6"/>
  <c r="C41" i="6"/>
  <c r="K14" i="6"/>
  <c r="C20" i="6"/>
  <c r="C25" i="6" s="1"/>
  <c r="L40" i="6"/>
  <c r="M34" i="6" s="1"/>
  <c r="O40" i="6"/>
  <c r="N40" i="6"/>
  <c r="C42" i="5"/>
  <c r="E46" i="5"/>
  <c r="K19" i="5"/>
  <c r="K25" i="5" s="1"/>
  <c r="M25" i="5"/>
  <c r="L36" i="5"/>
  <c r="K20" i="5"/>
  <c r="D46" i="5"/>
  <c r="C41" i="5"/>
  <c r="H25" i="5"/>
  <c r="O35" i="5"/>
  <c r="N40" i="5"/>
  <c r="E36" i="7"/>
  <c r="L35" i="4"/>
  <c r="B41" i="7"/>
  <c r="H15" i="4"/>
  <c r="K20" i="4"/>
  <c r="K19" i="4"/>
  <c r="K14" i="4"/>
  <c r="K15" i="4"/>
  <c r="H22" i="4"/>
  <c r="H14" i="4"/>
  <c r="H19" i="4"/>
  <c r="H20" i="4"/>
  <c r="M21" i="4"/>
  <c r="M25" i="4" s="1"/>
  <c r="L36" i="4"/>
  <c r="M20" i="4"/>
  <c r="M15" i="4"/>
  <c r="P19" i="4"/>
  <c r="P20" i="4"/>
  <c r="D41" i="7"/>
  <c r="O36" i="4"/>
  <c r="N40" i="4"/>
  <c r="B36" i="7"/>
  <c r="L25" i="7"/>
  <c r="M20" i="7" s="1"/>
  <c r="B46" i="4"/>
  <c r="C43" i="4" s="1"/>
  <c r="J25" i="7"/>
  <c r="E46" i="4"/>
  <c r="F43" i="4" s="1"/>
  <c r="D34" i="7"/>
  <c r="C34" i="4"/>
  <c r="F25" i="4"/>
  <c r="D46" i="4"/>
  <c r="C25" i="4"/>
  <c r="E25" i="7"/>
  <c r="F20" i="7" s="1"/>
  <c r="L34" i="4"/>
  <c r="B25" i="7"/>
  <c r="C14" i="7" s="1"/>
  <c r="B39" i="7"/>
  <c r="D40" i="7"/>
  <c r="L36" i="1"/>
  <c r="L40" i="1" s="1"/>
  <c r="M35" i="1" s="1"/>
  <c r="M21" i="1"/>
  <c r="K19" i="1"/>
  <c r="E40" i="7"/>
  <c r="O25" i="7"/>
  <c r="P15" i="7" s="1"/>
  <c r="N25" i="7"/>
  <c r="N36" i="7" s="1"/>
  <c r="M25" i="1"/>
  <c r="I25" i="7"/>
  <c r="N35" i="7" s="1"/>
  <c r="P25" i="1"/>
  <c r="K20" i="1"/>
  <c r="G25" i="7"/>
  <c r="H22" i="7" s="1"/>
  <c r="E35" i="7"/>
  <c r="K13" i="7"/>
  <c r="K14" i="1"/>
  <c r="D35" i="7"/>
  <c r="B34" i="7"/>
  <c r="H13" i="7"/>
  <c r="D25" i="7"/>
  <c r="N34" i="7" s="1"/>
  <c r="F13" i="1"/>
  <c r="F25" i="1" s="1"/>
  <c r="F13" i="7"/>
  <c r="E46" i="1"/>
  <c r="F40" i="1" s="1"/>
  <c r="O34" i="1"/>
  <c r="O40" i="1" s="1"/>
  <c r="P34" i="1" s="1"/>
  <c r="D46" i="1"/>
  <c r="B35" i="7"/>
  <c r="B46" i="1"/>
  <c r="C42" i="1" s="1"/>
  <c r="H25" i="1"/>
  <c r="K13" i="1"/>
  <c r="N40" i="1"/>
  <c r="C46" i="5" l="1"/>
  <c r="F40" i="6"/>
  <c r="F46" i="6" s="1"/>
  <c r="K25" i="6"/>
  <c r="H25" i="6"/>
  <c r="M36" i="6"/>
  <c r="P34" i="6"/>
  <c r="P36" i="6"/>
  <c r="C46" i="6"/>
  <c r="P35" i="6"/>
  <c r="M35" i="6"/>
  <c r="F40" i="5"/>
  <c r="F42" i="5"/>
  <c r="F35" i="5"/>
  <c r="F41" i="5"/>
  <c r="L40" i="5"/>
  <c r="M34" i="5" s="1"/>
  <c r="M19" i="7"/>
  <c r="O40" i="5"/>
  <c r="O34" i="7"/>
  <c r="E46" i="7"/>
  <c r="F43" i="7" s="1"/>
  <c r="K25" i="4"/>
  <c r="H25" i="4"/>
  <c r="K14" i="7"/>
  <c r="K22" i="7"/>
  <c r="C42" i="4"/>
  <c r="F40" i="4"/>
  <c r="F42" i="4"/>
  <c r="P25" i="4"/>
  <c r="O35" i="7"/>
  <c r="K20" i="7"/>
  <c r="C41" i="4"/>
  <c r="C40" i="4"/>
  <c r="O36" i="7"/>
  <c r="O40" i="4"/>
  <c r="P34" i="4" s="1"/>
  <c r="M15" i="7"/>
  <c r="M21" i="7"/>
  <c r="L36" i="7"/>
  <c r="B46" i="7"/>
  <c r="C35" i="4"/>
  <c r="C36" i="4"/>
  <c r="C39" i="4"/>
  <c r="K19" i="7"/>
  <c r="K15" i="7"/>
  <c r="F41" i="4"/>
  <c r="F36" i="4"/>
  <c r="H19" i="7"/>
  <c r="H15" i="7"/>
  <c r="F35" i="4"/>
  <c r="F39" i="4"/>
  <c r="C18" i="7"/>
  <c r="F18" i="7"/>
  <c r="F14" i="7"/>
  <c r="L40" i="4"/>
  <c r="C13" i="7"/>
  <c r="C20" i="7"/>
  <c r="L34" i="7"/>
  <c r="D46" i="7"/>
  <c r="F42" i="1"/>
  <c r="P21" i="7"/>
  <c r="P20" i="7"/>
  <c r="P36" i="1"/>
  <c r="P19" i="7"/>
  <c r="N40" i="7"/>
  <c r="M36" i="1"/>
  <c r="C40" i="1"/>
  <c r="C34" i="7"/>
  <c r="L35" i="7"/>
  <c r="H20" i="7"/>
  <c r="H14" i="7"/>
  <c r="F34" i="7"/>
  <c r="F34" i="1"/>
  <c r="F41" i="1"/>
  <c r="C34" i="1"/>
  <c r="C41" i="1"/>
  <c r="K25" i="1"/>
  <c r="M34" i="1"/>
  <c r="F35" i="1"/>
  <c r="C35" i="1"/>
  <c r="P35" i="1"/>
  <c r="P40" i="1" l="1"/>
  <c r="M40" i="6"/>
  <c r="P40" i="6"/>
  <c r="F46" i="5"/>
  <c r="P34" i="5"/>
  <c r="P36" i="5"/>
  <c r="M36" i="5"/>
  <c r="M35" i="5"/>
  <c r="P35" i="5"/>
  <c r="F25" i="7"/>
  <c r="F40" i="7"/>
  <c r="F42" i="7"/>
  <c r="C25" i="7"/>
  <c r="F35" i="7"/>
  <c r="F41" i="7"/>
  <c r="F36" i="7"/>
  <c r="F39" i="7"/>
  <c r="H25" i="7"/>
  <c r="K25" i="7"/>
  <c r="C40" i="7"/>
  <c r="C43" i="7"/>
  <c r="O40" i="7"/>
  <c r="P34" i="7" s="1"/>
  <c r="P25" i="7"/>
  <c r="C35" i="7"/>
  <c r="L40" i="7"/>
  <c r="M36" i="7" s="1"/>
  <c r="C41" i="7"/>
  <c r="C39" i="7"/>
  <c r="P36" i="4"/>
  <c r="P35" i="4"/>
  <c r="M25" i="7"/>
  <c r="C42" i="7"/>
  <c r="C36" i="7"/>
  <c r="M35" i="4"/>
  <c r="M36" i="4"/>
  <c r="C46" i="4"/>
  <c r="M34" i="4"/>
  <c r="F46" i="4"/>
  <c r="M40" i="1"/>
  <c r="F46" i="1"/>
  <c r="C46" i="1"/>
  <c r="M40" i="5" l="1"/>
  <c r="P40" i="5"/>
  <c r="P36" i="7"/>
  <c r="P35" i="7"/>
  <c r="F46" i="7"/>
  <c r="P40" i="4"/>
  <c r="M35" i="7"/>
  <c r="M34" i="7"/>
  <c r="C46" i="7"/>
  <c r="M40" i="4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<sst xmlns="http://schemas.openxmlformats.org/spreadsheetml/2006/main" count="457" uniqueCount="62">
  <si>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</si>
  <si>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</si>
  <si>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</si>
  <si>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</si>
  <si>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</si>
  <si>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</si>
  <si>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</si>
  <si>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</si>
  <si>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</si>
  <si>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</si>
  <si>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</si>
  <si>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</si>
  <si>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</si>
  <si>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</si>
  <si>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</si>
  <si>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</si>
  <si>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</si>
  <si>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</si>
  <si>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</si>
  <si>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</si>
  <si>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</si>
  <si>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</si>
  <si>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</si>
  <si>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</si>
  <si>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</si>
  <si>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</si>
  <si>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</si>
  <si>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</si>
  <si>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</si>
  <si>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</si>
  <si>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</si>
  <si>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</si>
  <si>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</si>
  <si>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</si>
  <si>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</si>
  <si>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</si>
  <si>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</si>
  <si>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</si>
  <si>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</si>
  <si>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</si>
  <si>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</si>
  <si>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</si>
  <si>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</si>
  <si>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</si>
  <si>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</si>
  <si>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</si>
  <si>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</si>
  <si>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</si>
  <si>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</si>
  <si>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</si>
  <si>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</si>
  <si>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</si>
  <si>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</si>
  <si>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</si>
  <si>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</si>
  <si>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</si>
  <si>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</si>
  <si>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</si>
  <si>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</si>
  <si>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</si>
  <si>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</si>
  <si>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INSTITUT MUNICIPAL DEL PAISATGE URBÀ I LA QUALITAT DE VIDA (IMPUQV)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</si>
</sst>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0" borderId="0"/>
  </cellStyleXfs>
  <cellXfs count="18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1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rmal 3 2" xfId="60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131</c:v>
                </c:pt>
                <c:pt idx="8">
                  <c:v>24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563511.81000000006</c:v>
                </c:pt>
                <c:pt idx="2">
                  <c:v>27496.2</c:v>
                </c:pt>
                <c:pt idx="3">
                  <c:v>0</c:v>
                </c:pt>
                <c:pt idx="4">
                  <c:v>0</c:v>
                </c:pt>
                <c:pt idx="5">
                  <c:v>18921.78</c:v>
                </c:pt>
                <c:pt idx="6">
                  <c:v>58271</c:v>
                </c:pt>
                <c:pt idx="7">
                  <c:v>497785.51</c:v>
                </c:pt>
                <c:pt idx="8">
                  <c:v>4396.43</c:v>
                </c:pt>
                <c:pt idx="9">
                  <c:v>6000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22</c:v>
                </c:pt>
                <c:pt idx="1">
                  <c:v>105</c:v>
                </c:pt>
                <c:pt idx="2">
                  <c:v>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480505.99000000005</c:v>
                </c:pt>
                <c:pt idx="1">
                  <c:v>556257.44999999995</c:v>
                </c:pt>
                <c:pt idx="2">
                  <c:v>139619.29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7" zoomScale="90" zoomScaleNormal="90" workbookViewId="0">
      <selection activeCell="B46" sqref="B46:F4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44628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5">
      <c r="A11" s="133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9" t="s">
        <v>2</v>
      </c>
      <c r="M11" s="120"/>
      <c r="N11" s="120"/>
      <c r="O11" s="120"/>
      <c r="P11" s="120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5">
      <c r="A12" s="13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0.25</v>
      </c>
      <c r="D14" s="6">
        <v>262011.07</v>
      </c>
      <c r="E14" s="7">
        <v>317033.40000000002</v>
      </c>
      <c r="F14" s="21">
        <f t="shared" si="1"/>
        <v>0.91898595105474701</v>
      </c>
      <c r="G14" s="2">
        <v>1</v>
      </c>
      <c r="H14" s="20">
        <f t="shared" si="2"/>
        <v>2.7027027027027029E-2</v>
      </c>
      <c r="I14" s="6">
        <v>10736.25</v>
      </c>
      <c r="J14" s="7">
        <v>12990.86</v>
      </c>
      <c r="K14" s="21">
        <f t="shared" si="3"/>
        <v>6.5786269344579693E-2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8.1081081081081086E-2</v>
      </c>
      <c r="I19" s="6">
        <v>42148.76</v>
      </c>
      <c r="J19" s="7">
        <v>51000</v>
      </c>
      <c r="K19" s="21">
        <f t="shared" si="3"/>
        <v>0.25826617610947733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0.75</v>
      </c>
      <c r="D20" s="69">
        <v>23097.83</v>
      </c>
      <c r="E20" s="70">
        <v>27948.37</v>
      </c>
      <c r="F20" s="21">
        <f t="shared" si="1"/>
        <v>8.1014048945252951E-2</v>
      </c>
      <c r="G20" s="68">
        <v>33</v>
      </c>
      <c r="H20" s="66">
        <f t="shared" si="2"/>
        <v>0.89189189189189189</v>
      </c>
      <c r="I20" s="69">
        <v>110313.91</v>
      </c>
      <c r="J20" s="70">
        <v>133479.82999999999</v>
      </c>
      <c r="K20" s="67">
        <f t="shared" si="3"/>
        <v>0.67594755454594291</v>
      </c>
      <c r="L20" s="68">
        <v>6</v>
      </c>
      <c r="M20" s="66">
        <f t="shared" si="4"/>
        <v>0.75</v>
      </c>
      <c r="N20" s="69">
        <v>12864.87</v>
      </c>
      <c r="O20" s="70">
        <v>15566.49</v>
      </c>
      <c r="P20" s="67">
        <f t="shared" si="5"/>
        <v>0.978478672589568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>
        <v>2</v>
      </c>
      <c r="M21" s="20">
        <f t="shared" si="4"/>
        <v>0.25</v>
      </c>
      <c r="N21" s="6">
        <v>282.95999999999998</v>
      </c>
      <c r="O21" s="7">
        <v>342.38</v>
      </c>
      <c r="P21" s="21">
        <f t="shared" si="5"/>
        <v>2.1521327410432042E-2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285108.90000000002</v>
      </c>
      <c r="E25" s="18">
        <f t="shared" si="12"/>
        <v>344981.77</v>
      </c>
      <c r="F25" s="19">
        <f t="shared" si="12"/>
        <v>1</v>
      </c>
      <c r="G25" s="16">
        <f t="shared" si="12"/>
        <v>37</v>
      </c>
      <c r="H25" s="17">
        <f t="shared" si="12"/>
        <v>1</v>
      </c>
      <c r="I25" s="18">
        <f t="shared" si="12"/>
        <v>163198.92000000001</v>
      </c>
      <c r="J25" s="18">
        <f t="shared" si="12"/>
        <v>197470.69</v>
      </c>
      <c r="K25" s="19">
        <f t="shared" si="12"/>
        <v>1</v>
      </c>
      <c r="L25" s="16">
        <f t="shared" si="12"/>
        <v>8</v>
      </c>
      <c r="M25" s="17">
        <f t="shared" si="12"/>
        <v>1</v>
      </c>
      <c r="N25" s="18">
        <f t="shared" si="12"/>
        <v>13147.83</v>
      </c>
      <c r="O25" s="18">
        <f t="shared" si="12"/>
        <v>15908.869999999999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3">
      <c r="A27" s="139" t="s">
        <v>55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40" t="s">
        <v>54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35" t="s">
        <v>36</v>
      </c>
      <c r="B29" s="135"/>
      <c r="C29" s="135"/>
      <c r="D29" s="135"/>
      <c r="E29" s="135"/>
      <c r="F29" s="135"/>
      <c r="G29" s="135"/>
      <c r="H29" s="13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16" t="s">
        <v>10</v>
      </c>
      <c r="B31" s="121" t="s">
        <v>17</v>
      </c>
      <c r="C31" s="122"/>
      <c r="D31" s="122"/>
      <c r="E31" s="122"/>
      <c r="F31" s="123"/>
      <c r="G31" s="25"/>
      <c r="J31" s="127" t="s">
        <v>15</v>
      </c>
      <c r="K31" s="128"/>
      <c r="L31" s="121" t="s">
        <v>16</v>
      </c>
      <c r="M31" s="122"/>
      <c r="N31" s="122"/>
      <c r="O31" s="122"/>
      <c r="P31" s="12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7"/>
      <c r="B32" s="136"/>
      <c r="C32" s="137"/>
      <c r="D32" s="137"/>
      <c r="E32" s="137"/>
      <c r="F32" s="138"/>
      <c r="G32" s="25"/>
      <c r="J32" s="129"/>
      <c r="K32" s="130"/>
      <c r="L32" s="124"/>
      <c r="M32" s="125"/>
      <c r="N32" s="125"/>
      <c r="O32" s="125"/>
      <c r="P32" s="12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1"/>
      <c r="K33" s="13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63" t="s">
        <v>3</v>
      </c>
      <c r="K34" s="164"/>
      <c r="L34" s="57">
        <f>B25</f>
        <v>4</v>
      </c>
      <c r="M34" s="8">
        <f t="shared" ref="M34:M39" si="18">IF(L34,L34/$L$40,"")</f>
        <v>8.1632653061224483E-2</v>
      </c>
      <c r="N34" s="58">
        <f>D25</f>
        <v>285108.90000000002</v>
      </c>
      <c r="O34" s="58">
        <f>E25</f>
        <v>344981.77</v>
      </c>
      <c r="P34" s="59">
        <f t="shared" ref="P34:P39" si="19">IF(O34,O34/$O$40,"")</f>
        <v>0.61784681614681314</v>
      </c>
    </row>
    <row r="35" spans="1:33" s="25" customFormat="1" ht="30" customHeight="1" x14ac:dyDescent="0.25">
      <c r="A35" s="43" t="s">
        <v>18</v>
      </c>
      <c r="B35" s="12">
        <f t="shared" si="13"/>
        <v>2</v>
      </c>
      <c r="C35" s="8">
        <f t="shared" si="14"/>
        <v>4.0816326530612242E-2</v>
      </c>
      <c r="D35" s="13">
        <f t="shared" si="15"/>
        <v>272747.32</v>
      </c>
      <c r="E35" s="14">
        <f t="shared" si="16"/>
        <v>330024.26</v>
      </c>
      <c r="F35" s="21">
        <f t="shared" si="17"/>
        <v>0.59105858924721744</v>
      </c>
      <c r="J35" s="159" t="s">
        <v>1</v>
      </c>
      <c r="K35" s="160"/>
      <c r="L35" s="60">
        <f>G25</f>
        <v>37</v>
      </c>
      <c r="M35" s="8">
        <f t="shared" si="18"/>
        <v>0.75510204081632648</v>
      </c>
      <c r="N35" s="61">
        <f>I25</f>
        <v>163198.92000000001</v>
      </c>
      <c r="O35" s="61">
        <f>J25</f>
        <v>197470.69</v>
      </c>
      <c r="P35" s="59">
        <f t="shared" si="19"/>
        <v>0.35366111403166123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59" t="s">
        <v>2</v>
      </c>
      <c r="K36" s="160"/>
      <c r="L36" s="60">
        <f>L25</f>
        <v>8</v>
      </c>
      <c r="M36" s="8">
        <f t="shared" si="18"/>
        <v>0.16326530612244897</v>
      </c>
      <c r="N36" s="61">
        <f>N25</f>
        <v>13147.83</v>
      </c>
      <c r="O36" s="61">
        <f>O25</f>
        <v>15908.869999999999</v>
      </c>
      <c r="P36" s="59">
        <f t="shared" si="19"/>
        <v>2.8492069821525787E-2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59" t="s">
        <v>34</v>
      </c>
      <c r="K37" s="16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59" t="s">
        <v>5</v>
      </c>
      <c r="K38" s="160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59" t="s">
        <v>4</v>
      </c>
      <c r="K39" s="160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</v>
      </c>
      <c r="C40" s="8">
        <f t="shared" si="14"/>
        <v>6.1224489795918366E-2</v>
      </c>
      <c r="D40" s="13">
        <f t="shared" si="15"/>
        <v>42148.76</v>
      </c>
      <c r="E40" s="23">
        <f t="shared" si="16"/>
        <v>51000</v>
      </c>
      <c r="F40" s="21">
        <f t="shared" si="17"/>
        <v>9.1338703559574949E-2</v>
      </c>
      <c r="G40" s="25"/>
      <c r="J40" s="161" t="s">
        <v>0</v>
      </c>
      <c r="K40" s="162"/>
      <c r="L40" s="83">
        <f>SUM(L34:L39)</f>
        <v>49</v>
      </c>
      <c r="M40" s="17">
        <f>SUM(M34:M39)</f>
        <v>0.99999999999999989</v>
      </c>
      <c r="N40" s="84">
        <f>SUM(N34:N39)</f>
        <v>461455.65000000008</v>
      </c>
      <c r="O40" s="85">
        <f>SUM(O34:O39)</f>
        <v>558361.32999999996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42</v>
      </c>
      <c r="C41" s="8">
        <f t="shared" si="14"/>
        <v>0.8571428571428571</v>
      </c>
      <c r="D41" s="13">
        <f t="shared" si="15"/>
        <v>146276.60999999999</v>
      </c>
      <c r="E41" s="23">
        <f t="shared" si="16"/>
        <v>176994.68999999997</v>
      </c>
      <c r="F41" s="21">
        <f t="shared" si="17"/>
        <v>0.31698952002997771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2</v>
      </c>
      <c r="C42" s="8">
        <f t="shared" si="14"/>
        <v>4.0816326530612242E-2</v>
      </c>
      <c r="D42" s="13">
        <f t="shared" si="15"/>
        <v>282.95999999999998</v>
      </c>
      <c r="E42" s="14">
        <f t="shared" si="16"/>
        <v>342.38</v>
      </c>
      <c r="F42" s="21">
        <f t="shared" si="17"/>
        <v>6.1318716322994644E-4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461455.65</v>
      </c>
      <c r="E46" s="18">
        <f>SUM(E34:E45)</f>
        <v>558361.32999999996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7" zoomScale="80" zoomScaleNormal="80" workbookViewId="0">
      <pane xSplit="1" topLeftCell="B1" activePane="topRight" state="frozen"/>
      <selection activeCell="A11" sqref="A11"/>
      <selection pane="topRight" activeCell="B46" sqref="B46:F4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44377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DEL PAISATGE URBÀ I LA QUALITAT DE VIDA (IMPUQV)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5">
      <c r="A11" s="133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9" t="s">
        <v>2</v>
      </c>
      <c r="M11" s="120"/>
      <c r="N11" s="120"/>
      <c r="O11" s="120"/>
      <c r="P11" s="120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5">
      <c r="A12" s="13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0.1111111111111111</v>
      </c>
      <c r="I14" s="6">
        <v>99612</v>
      </c>
      <c r="J14" s="7">
        <v>120530.52</v>
      </c>
      <c r="K14" s="21">
        <f t="shared" si="3"/>
        <v>0.53314659791745955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2.7777777777777776E-2</v>
      </c>
      <c r="I15" s="6">
        <v>10661.16</v>
      </c>
      <c r="J15" s="7">
        <v>12900</v>
      </c>
      <c r="K15" s="21">
        <f t="shared" si="3"/>
        <v>5.7060992627719749E-2</v>
      </c>
      <c r="L15" s="2">
        <v>1</v>
      </c>
      <c r="M15" s="20">
        <f t="shared" si="4"/>
        <v>4.7619047619047616E-2</v>
      </c>
      <c r="N15" s="6">
        <v>12062.98</v>
      </c>
      <c r="O15" s="7">
        <v>14596.2</v>
      </c>
      <c r="P15" s="21">
        <f t="shared" si="5"/>
        <v>0.16432994695489386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>
        <v>1</v>
      </c>
      <c r="C18" s="66">
        <f t="shared" si="0"/>
        <v>0.14285714285714285</v>
      </c>
      <c r="D18" s="69">
        <v>15637.83</v>
      </c>
      <c r="E18" s="70">
        <v>18921.78</v>
      </c>
      <c r="F18" s="67">
        <f t="shared" si="1"/>
        <v>0.45437262494371899</v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8.3333333333333329E-2</v>
      </c>
      <c r="I19" s="6">
        <v>3234.71</v>
      </c>
      <c r="J19" s="7">
        <v>3914</v>
      </c>
      <c r="K19" s="21">
        <f t="shared" si="3"/>
        <v>1.731292442983683E-2</v>
      </c>
      <c r="L19" s="2">
        <v>1</v>
      </c>
      <c r="M19" s="20">
        <f t="shared" si="4"/>
        <v>4.7619047619047616E-2</v>
      </c>
      <c r="N19" s="6">
        <v>1983.47</v>
      </c>
      <c r="O19" s="7">
        <v>2400</v>
      </c>
      <c r="P19" s="21">
        <f t="shared" si="5"/>
        <v>2.7020174613375074E-2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6</v>
      </c>
      <c r="C20" s="66">
        <f t="shared" si="0"/>
        <v>0.8571428571428571</v>
      </c>
      <c r="D20" s="69">
        <v>18778.490000000002</v>
      </c>
      <c r="E20" s="70">
        <v>22721.97</v>
      </c>
      <c r="F20" s="21">
        <f t="shared" si="1"/>
        <v>0.54562737505628101</v>
      </c>
      <c r="G20" s="68">
        <v>25</v>
      </c>
      <c r="H20" s="66">
        <f t="shared" si="2"/>
        <v>0.69444444444444442</v>
      </c>
      <c r="I20" s="69">
        <v>68371.37</v>
      </c>
      <c r="J20" s="70">
        <v>82729.36</v>
      </c>
      <c r="K20" s="21">
        <f t="shared" si="3"/>
        <v>0.36593948845395141</v>
      </c>
      <c r="L20" s="68">
        <v>10</v>
      </c>
      <c r="M20" s="66">
        <f t="shared" si="4"/>
        <v>0.47619047619047616</v>
      </c>
      <c r="N20" s="69">
        <v>57711.77</v>
      </c>
      <c r="O20" s="70">
        <v>69831.240000000005</v>
      </c>
      <c r="P20" s="67">
        <f t="shared" si="5"/>
        <v>0.78618845761187595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9</v>
      </c>
      <c r="M21" s="20">
        <f t="shared" si="4"/>
        <v>0.42857142857142855</v>
      </c>
      <c r="N21" s="6">
        <v>1649.83</v>
      </c>
      <c r="O21" s="7">
        <v>1995.08</v>
      </c>
      <c r="P21" s="21">
        <f t="shared" si="5"/>
        <v>2.2461420819855141E-2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>
        <v>3</v>
      </c>
      <c r="H22" s="20">
        <f t="shared" ref="H22:H23" si="13">IF(G22,G22/$G$25,"")</f>
        <v>8.3333333333333329E-2</v>
      </c>
      <c r="I22" s="6">
        <v>6000</v>
      </c>
      <c r="J22" s="7">
        <v>6000</v>
      </c>
      <c r="K22" s="21">
        <f t="shared" ref="K22:K23" si="14">IF(J22,J22/$J$25,"")</f>
        <v>2.6539996571032443E-2</v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7</v>
      </c>
      <c r="C25" s="17">
        <f t="shared" si="32"/>
        <v>1</v>
      </c>
      <c r="D25" s="18">
        <f t="shared" si="32"/>
        <v>34416.32</v>
      </c>
      <c r="E25" s="18">
        <f t="shared" si="32"/>
        <v>41643.75</v>
      </c>
      <c r="F25" s="19">
        <f t="shared" si="32"/>
        <v>1</v>
      </c>
      <c r="G25" s="16">
        <f t="shared" si="32"/>
        <v>36</v>
      </c>
      <c r="H25" s="17">
        <f t="shared" si="32"/>
        <v>1</v>
      </c>
      <c r="I25" s="18">
        <f t="shared" si="32"/>
        <v>187879.24</v>
      </c>
      <c r="J25" s="18">
        <f t="shared" si="32"/>
        <v>226073.88</v>
      </c>
      <c r="K25" s="19">
        <f t="shared" si="32"/>
        <v>1</v>
      </c>
      <c r="L25" s="16">
        <f t="shared" si="32"/>
        <v>21</v>
      </c>
      <c r="M25" s="17">
        <f t="shared" si="32"/>
        <v>1</v>
      </c>
      <c r="N25" s="18">
        <f t="shared" si="32"/>
        <v>73408.05</v>
      </c>
      <c r="O25" s="18">
        <f t="shared" si="32"/>
        <v>88822.52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customHeight="1" x14ac:dyDescent="0.25">
      <c r="A27" s="13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40" t="str">
        <f>'CONTRACTACIO 1r TR 2021'!A28:Q28</f>
        <v>https://bcnroc.ajuntament.barcelona.cat/jspui/bitstream/11703/120899/5/GM_Pressupost_2021.pdf#page=209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35" t="s">
        <v>36</v>
      </c>
      <c r="B29" s="135"/>
      <c r="C29" s="135"/>
      <c r="D29" s="135"/>
      <c r="E29" s="135"/>
      <c r="F29" s="135"/>
      <c r="G29" s="135"/>
      <c r="H29" s="13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16" t="s">
        <v>10</v>
      </c>
      <c r="B31" s="121" t="s">
        <v>17</v>
      </c>
      <c r="C31" s="122"/>
      <c r="D31" s="122"/>
      <c r="E31" s="122"/>
      <c r="F31" s="123"/>
      <c r="G31" s="25"/>
      <c r="J31" s="127" t="s">
        <v>15</v>
      </c>
      <c r="K31" s="128"/>
      <c r="L31" s="121" t="s">
        <v>16</v>
      </c>
      <c r="M31" s="122"/>
      <c r="N31" s="122"/>
      <c r="O31" s="122"/>
      <c r="P31" s="12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7"/>
      <c r="B32" s="124"/>
      <c r="C32" s="125"/>
      <c r="D32" s="125"/>
      <c r="E32" s="125"/>
      <c r="F32" s="126"/>
      <c r="G32" s="25"/>
      <c r="J32" s="129"/>
      <c r="K32" s="130"/>
      <c r="L32" s="124"/>
      <c r="M32" s="125"/>
      <c r="N32" s="125"/>
      <c r="O32" s="125"/>
      <c r="P32" s="12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1"/>
      <c r="K33" s="13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63" t="s">
        <v>3</v>
      </c>
      <c r="K34" s="164"/>
      <c r="L34" s="57">
        <f>B25</f>
        <v>7</v>
      </c>
      <c r="M34" s="8">
        <f t="shared" ref="M34:M39" si="38">IF(L34,L34/$L$40,"")</f>
        <v>0.109375</v>
      </c>
      <c r="N34" s="58">
        <f>D25</f>
        <v>34416.32</v>
      </c>
      <c r="O34" s="58">
        <f>E25</f>
        <v>41643.75</v>
      </c>
      <c r="P34" s="59">
        <f t="shared" ref="P34:P39" si="39">IF(O34,O34/$O$40,"")</f>
        <v>0.1167996086836223</v>
      </c>
    </row>
    <row r="35" spans="1:33" s="25" customFormat="1" ht="30" customHeight="1" x14ac:dyDescent="0.25">
      <c r="A35" s="43" t="s">
        <v>18</v>
      </c>
      <c r="B35" s="12">
        <f t="shared" si="33"/>
        <v>4</v>
      </c>
      <c r="C35" s="8">
        <f t="shared" si="34"/>
        <v>6.25E-2</v>
      </c>
      <c r="D35" s="13">
        <f t="shared" si="35"/>
        <v>99612</v>
      </c>
      <c r="E35" s="14">
        <f t="shared" si="36"/>
        <v>120530.52</v>
      </c>
      <c r="F35" s="21">
        <f t="shared" si="37"/>
        <v>0.33805595246425962</v>
      </c>
      <c r="J35" s="159" t="s">
        <v>1</v>
      </c>
      <c r="K35" s="160"/>
      <c r="L35" s="60">
        <f>G25</f>
        <v>36</v>
      </c>
      <c r="M35" s="8">
        <f t="shared" si="38"/>
        <v>0.5625</v>
      </c>
      <c r="N35" s="61">
        <f>I25</f>
        <v>187879.24</v>
      </c>
      <c r="O35" s="61">
        <f>J25</f>
        <v>226073.88</v>
      </c>
      <c r="P35" s="59">
        <f t="shared" si="39"/>
        <v>0.63407691952785683</v>
      </c>
    </row>
    <row r="36" spans="1:33" ht="30" customHeight="1" x14ac:dyDescent="0.25">
      <c r="A36" s="43" t="s">
        <v>19</v>
      </c>
      <c r="B36" s="12">
        <f t="shared" si="33"/>
        <v>2</v>
      </c>
      <c r="C36" s="8">
        <f t="shared" si="34"/>
        <v>3.125E-2</v>
      </c>
      <c r="D36" s="13">
        <f t="shared" si="35"/>
        <v>22724.14</v>
      </c>
      <c r="E36" s="14">
        <f t="shared" si="36"/>
        <v>27496.2</v>
      </c>
      <c r="F36" s="21">
        <f t="shared" si="37"/>
        <v>7.7119505334812918E-2</v>
      </c>
      <c r="G36" s="25"/>
      <c r="J36" s="159" t="s">
        <v>2</v>
      </c>
      <c r="K36" s="160"/>
      <c r="L36" s="60">
        <f>L25</f>
        <v>21</v>
      </c>
      <c r="M36" s="8">
        <f t="shared" si="38"/>
        <v>0.328125</v>
      </c>
      <c r="N36" s="61">
        <f>N25</f>
        <v>73408.05</v>
      </c>
      <c r="O36" s="61">
        <f>O25</f>
        <v>88822.52</v>
      </c>
      <c r="P36" s="59">
        <f t="shared" si="39"/>
        <v>0.24912347178852087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59" t="s">
        <v>34</v>
      </c>
      <c r="K37" s="160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59" t="s">
        <v>5</v>
      </c>
      <c r="K38" s="160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1</v>
      </c>
      <c r="C39" s="8">
        <f t="shared" si="34"/>
        <v>1.5625E-2</v>
      </c>
      <c r="D39" s="13">
        <f t="shared" si="35"/>
        <v>15637.83</v>
      </c>
      <c r="E39" s="22">
        <f t="shared" si="36"/>
        <v>18921.78</v>
      </c>
      <c r="F39" s="21">
        <f t="shared" si="37"/>
        <v>5.3070544789976665E-2</v>
      </c>
      <c r="G39" s="25"/>
      <c r="J39" s="159" t="s">
        <v>4</v>
      </c>
      <c r="K39" s="160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4</v>
      </c>
      <c r="C40" s="8">
        <f t="shared" si="34"/>
        <v>6.25E-2</v>
      </c>
      <c r="D40" s="13">
        <f t="shared" si="35"/>
        <v>5218.18</v>
      </c>
      <c r="E40" s="23">
        <f t="shared" si="36"/>
        <v>6314</v>
      </c>
      <c r="F40" s="21">
        <f t="shared" si="37"/>
        <v>1.7709085498505566E-2</v>
      </c>
      <c r="G40" s="25"/>
      <c r="J40" s="161" t="s">
        <v>0</v>
      </c>
      <c r="K40" s="162"/>
      <c r="L40" s="83">
        <f>SUM(L34:L39)</f>
        <v>64</v>
      </c>
      <c r="M40" s="17">
        <f>SUM(M34:M39)</f>
        <v>1</v>
      </c>
      <c r="N40" s="84">
        <f>SUM(N34:N39)</f>
        <v>295703.61</v>
      </c>
      <c r="O40" s="85">
        <f>SUM(O34:O39)</f>
        <v>356540.15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41</v>
      </c>
      <c r="C41" s="8">
        <f t="shared" si="34"/>
        <v>0.640625</v>
      </c>
      <c r="D41" s="13">
        <f t="shared" si="35"/>
        <v>144861.63</v>
      </c>
      <c r="E41" s="23">
        <f t="shared" si="36"/>
        <v>175282.57</v>
      </c>
      <c r="F41" s="21">
        <f t="shared" si="37"/>
        <v>0.49162084550645979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9</v>
      </c>
      <c r="C42" s="8">
        <f t="shared" si="34"/>
        <v>0.140625</v>
      </c>
      <c r="D42" s="13">
        <f t="shared" si="35"/>
        <v>1649.83</v>
      </c>
      <c r="E42" s="14">
        <f t="shared" si="36"/>
        <v>1995.08</v>
      </c>
      <c r="F42" s="21">
        <f t="shared" si="37"/>
        <v>5.595667135945278E-3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3</v>
      </c>
      <c r="C43" s="8">
        <f t="shared" si="34"/>
        <v>4.6875E-2</v>
      </c>
      <c r="D43" s="13">
        <f t="shared" si="35"/>
        <v>6000</v>
      </c>
      <c r="E43" s="14">
        <f t="shared" si="36"/>
        <v>6000</v>
      </c>
      <c r="F43" s="21">
        <f t="shared" ref="F43" si="40">IF(E43,E43/$E$46,"")</f>
        <v>1.6828399270040133E-2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64</v>
      </c>
      <c r="C46" s="17">
        <f>SUM(C34:C45)</f>
        <v>1</v>
      </c>
      <c r="D46" s="18">
        <f>SUM(D34:D45)</f>
        <v>295703.61000000004</v>
      </c>
      <c r="E46" s="18">
        <f>SUM(E34:E45)</f>
        <v>356540.15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3" zoomScale="90" zoomScaleNormal="90" workbookViewId="0">
      <selection activeCell="B46" sqref="B46:F4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44628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DEL PAISATGE URBÀ I LA QUALITAT DE VIDA (IMPUQV)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5">
      <c r="A11" s="133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9" t="s">
        <v>2</v>
      </c>
      <c r="M11" s="120"/>
      <c r="N11" s="120"/>
      <c r="O11" s="120"/>
      <c r="P11" s="120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5">
      <c r="A12" s="13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6.25E-2</v>
      </c>
      <c r="I14" s="6">
        <v>42096.25</v>
      </c>
      <c r="J14" s="7">
        <v>50936.46</v>
      </c>
      <c r="K14" s="21">
        <f t="shared" si="3"/>
        <v>0.41522188239339308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0</v>
      </c>
      <c r="H19" s="20" t="str">
        <f t="shared" si="2"/>
        <v/>
      </c>
      <c r="I19" s="6">
        <v>790.91</v>
      </c>
      <c r="J19" s="7">
        <v>957</v>
      </c>
      <c r="K19" s="21">
        <f t="shared" si="3"/>
        <v>7.8012359211943119E-3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v>1180</v>
      </c>
      <c r="E20" s="70">
        <v>1427.8</v>
      </c>
      <c r="F20" s="21">
        <f t="shared" si="1"/>
        <v>1</v>
      </c>
      <c r="G20" s="68">
        <v>15</v>
      </c>
      <c r="H20" s="66">
        <f t="shared" si="2"/>
        <v>0.9375</v>
      </c>
      <c r="I20" s="69">
        <v>58495.38</v>
      </c>
      <c r="J20" s="70">
        <v>70779.41</v>
      </c>
      <c r="K20" s="67">
        <f t="shared" si="3"/>
        <v>0.57697688168541261</v>
      </c>
      <c r="L20" s="68">
        <v>3</v>
      </c>
      <c r="M20" s="66">
        <f t="shared" si="4"/>
        <v>0.6</v>
      </c>
      <c r="N20" s="69">
        <v>5819.35</v>
      </c>
      <c r="O20" s="70">
        <v>7041.41</v>
      </c>
      <c r="P20" s="67">
        <f t="shared" si="5"/>
        <v>0.90357778516350329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2</v>
      </c>
      <c r="M21" s="20">
        <f t="shared" si="4"/>
        <v>0.4</v>
      </c>
      <c r="N21" s="6">
        <v>620.99</v>
      </c>
      <c r="O21" s="7">
        <v>751.4</v>
      </c>
      <c r="P21" s="21">
        <f t="shared" si="5"/>
        <v>9.6422214836496725E-2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1180</v>
      </c>
      <c r="E25" s="18">
        <f t="shared" si="22"/>
        <v>1427.8</v>
      </c>
      <c r="F25" s="19">
        <f t="shared" si="22"/>
        <v>1</v>
      </c>
      <c r="G25" s="16">
        <f t="shared" si="22"/>
        <v>16</v>
      </c>
      <c r="H25" s="17">
        <f t="shared" si="22"/>
        <v>1</v>
      </c>
      <c r="I25" s="18">
        <f t="shared" si="22"/>
        <v>101382.54000000001</v>
      </c>
      <c r="J25" s="18">
        <f t="shared" si="22"/>
        <v>122672.87</v>
      </c>
      <c r="K25" s="19">
        <f t="shared" si="22"/>
        <v>1</v>
      </c>
      <c r="L25" s="16">
        <f t="shared" si="22"/>
        <v>5</v>
      </c>
      <c r="M25" s="17">
        <f t="shared" si="22"/>
        <v>1</v>
      </c>
      <c r="N25" s="18">
        <f t="shared" si="22"/>
        <v>6440.34</v>
      </c>
      <c r="O25" s="18">
        <f t="shared" si="22"/>
        <v>7792.8099999999995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3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40" t="str">
        <f>'CONTRACTACIO 1r TR 2021'!A28:Q28</f>
        <v>https://bcnroc.ajuntament.barcelona.cat/jspui/bitstream/11703/120899/5/GM_Pressupost_2021.pdf#page=209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35" t="s">
        <v>36</v>
      </c>
      <c r="B29" s="135"/>
      <c r="C29" s="135"/>
      <c r="D29" s="135"/>
      <c r="E29" s="135"/>
      <c r="F29" s="135"/>
      <c r="G29" s="135"/>
      <c r="H29" s="13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16" t="s">
        <v>10</v>
      </c>
      <c r="B31" s="121" t="s">
        <v>17</v>
      </c>
      <c r="C31" s="122"/>
      <c r="D31" s="122"/>
      <c r="E31" s="122"/>
      <c r="F31" s="123"/>
      <c r="G31" s="25"/>
      <c r="J31" s="127" t="s">
        <v>15</v>
      </c>
      <c r="K31" s="128"/>
      <c r="L31" s="121" t="s">
        <v>16</v>
      </c>
      <c r="M31" s="122"/>
      <c r="N31" s="122"/>
      <c r="O31" s="122"/>
      <c r="P31" s="12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7"/>
      <c r="B32" s="136"/>
      <c r="C32" s="137"/>
      <c r="D32" s="137"/>
      <c r="E32" s="137"/>
      <c r="F32" s="138"/>
      <c r="G32" s="25"/>
      <c r="J32" s="129"/>
      <c r="K32" s="130"/>
      <c r="L32" s="124"/>
      <c r="M32" s="125"/>
      <c r="N32" s="125"/>
      <c r="O32" s="125"/>
      <c r="P32" s="12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1"/>
      <c r="K33" s="13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63" t="s">
        <v>3</v>
      </c>
      <c r="K34" s="164"/>
      <c r="L34" s="57">
        <f>B25</f>
        <v>1</v>
      </c>
      <c r="M34" s="8">
        <f>IF(L34,L34/$L$40,"")</f>
        <v>4.5454545454545456E-2</v>
      </c>
      <c r="N34" s="58">
        <f>D25</f>
        <v>1180</v>
      </c>
      <c r="O34" s="58">
        <f>E25</f>
        <v>1427.8</v>
      </c>
      <c r="P34" s="59">
        <f>IF(O34,O34/$O$40,"")</f>
        <v>1.0825402438391949E-2</v>
      </c>
    </row>
    <row r="35" spans="1:33" s="25" customFormat="1" ht="30" customHeight="1" x14ac:dyDescent="0.25">
      <c r="A35" s="43" t="s">
        <v>18</v>
      </c>
      <c r="B35" s="12">
        <f t="shared" si="23"/>
        <v>1</v>
      </c>
      <c r="C35" s="8">
        <f t="shared" si="24"/>
        <v>4.5454545454545456E-2</v>
      </c>
      <c r="D35" s="13">
        <f t="shared" si="25"/>
        <v>42096.25</v>
      </c>
      <c r="E35" s="14">
        <f t="shared" si="26"/>
        <v>50936.46</v>
      </c>
      <c r="F35" s="21">
        <f t="shared" si="27"/>
        <v>0.38619391951747722</v>
      </c>
      <c r="J35" s="159" t="s">
        <v>1</v>
      </c>
      <c r="K35" s="160"/>
      <c r="L35" s="60">
        <f>G25</f>
        <v>16</v>
      </c>
      <c r="M35" s="8">
        <f>IF(L35,L35/$L$40,"")</f>
        <v>0.72727272727272729</v>
      </c>
      <c r="N35" s="61">
        <f>I25</f>
        <v>101382.54000000001</v>
      </c>
      <c r="O35" s="61">
        <f>J25</f>
        <v>122672.87</v>
      </c>
      <c r="P35" s="59">
        <f>IF(O35,O35/$O$40,"")</f>
        <v>0.93009047907447728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59" t="s">
        <v>2</v>
      </c>
      <c r="K36" s="160"/>
      <c r="L36" s="60">
        <f>L25</f>
        <v>5</v>
      </c>
      <c r="M36" s="8">
        <f>IF(L36,L36/$L$40,"")</f>
        <v>0.22727272727272727</v>
      </c>
      <c r="N36" s="61">
        <f>N25</f>
        <v>6440.34</v>
      </c>
      <c r="O36" s="61">
        <f>O25</f>
        <v>7792.8099999999995</v>
      </c>
      <c r="P36" s="59">
        <f>IF(O36,O36/$O$40,"")</f>
        <v>5.9084118487130667E-2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59" t="s">
        <v>34</v>
      </c>
      <c r="K37" s="160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59" t="s">
        <v>5</v>
      </c>
      <c r="K38" s="160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59" t="s">
        <v>4</v>
      </c>
      <c r="K39" s="160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790.91</v>
      </c>
      <c r="E40" s="23">
        <f t="shared" si="26"/>
        <v>957</v>
      </c>
      <c r="F40" s="21">
        <f t="shared" si="27"/>
        <v>7.2558552553166379E-3</v>
      </c>
      <c r="G40" s="25"/>
      <c r="J40" s="161" t="s">
        <v>0</v>
      </c>
      <c r="K40" s="162"/>
      <c r="L40" s="83">
        <f>SUM(L34:L39)</f>
        <v>22</v>
      </c>
      <c r="M40" s="17">
        <f>SUM(M34:M39)</f>
        <v>1</v>
      </c>
      <c r="N40" s="84">
        <f>SUM(N34:N39)</f>
        <v>109002.88</v>
      </c>
      <c r="O40" s="85">
        <f>SUM(O34:O39)</f>
        <v>131893.48000000001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19</v>
      </c>
      <c r="C41" s="8">
        <f t="shared" si="24"/>
        <v>0.86363636363636365</v>
      </c>
      <c r="D41" s="13">
        <f t="shared" si="25"/>
        <v>65494.729999999996</v>
      </c>
      <c r="E41" s="23">
        <f t="shared" si="26"/>
        <v>79248.62000000001</v>
      </c>
      <c r="F41" s="21">
        <f t="shared" si="27"/>
        <v>0.60085320366101491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2</v>
      </c>
      <c r="C42" s="8">
        <f t="shared" si="24"/>
        <v>9.0909090909090912E-2</v>
      </c>
      <c r="D42" s="13">
        <f t="shared" si="25"/>
        <v>620.99</v>
      </c>
      <c r="E42" s="14">
        <f t="shared" si="26"/>
        <v>751.4</v>
      </c>
      <c r="F42" s="21">
        <f t="shared" si="27"/>
        <v>5.6970215661911409E-3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22</v>
      </c>
      <c r="C46" s="17">
        <f>SUM(C34:C45)</f>
        <v>1</v>
      </c>
      <c r="D46" s="18">
        <f>SUM(D34:D45)</f>
        <v>109002.88</v>
      </c>
      <c r="E46" s="18">
        <f>SUM(E34:E45)</f>
        <v>131893.48000000001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1" zoomScale="80" zoomScaleNormal="80" workbookViewId="0">
      <selection activeCell="B46" sqref="B46:F46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44628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DEL PAISATGE URBÀ I LA QUALITAT DE VIDA (IMPUQV)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41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ht="30" customHeight="1" thickBot="1" x14ac:dyDescent="0.35">
      <c r="A11" s="133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9" t="s">
        <v>2</v>
      </c>
      <c r="M11" s="120"/>
      <c r="N11" s="120"/>
      <c r="O11" s="120"/>
      <c r="P11" s="120"/>
      <c r="Q11" s="150" t="s">
        <v>34</v>
      </c>
      <c r="R11" s="151"/>
      <c r="S11" s="151"/>
      <c r="T11" s="151"/>
      <c r="U11" s="152"/>
      <c r="V11" s="156" t="s">
        <v>5</v>
      </c>
      <c r="W11" s="157"/>
      <c r="X11" s="157"/>
      <c r="Y11" s="157"/>
      <c r="Z11" s="158"/>
      <c r="AA11" s="153" t="s">
        <v>4</v>
      </c>
      <c r="AB11" s="154"/>
      <c r="AC11" s="154"/>
      <c r="AD11" s="154"/>
      <c r="AE11" s="155"/>
    </row>
    <row r="12" spans="1:31" ht="39" customHeight="1" thickBot="1" x14ac:dyDescent="0.35">
      <c r="A12" s="13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0.1</v>
      </c>
      <c r="D14" s="102">
        <v>60620.34</v>
      </c>
      <c r="E14" s="103">
        <v>73350.61</v>
      </c>
      <c r="F14" s="21">
        <f t="shared" si="1"/>
        <v>0.7933855236414481</v>
      </c>
      <c r="G14" s="2"/>
      <c r="H14" s="20" t="str">
        <f t="shared" si="2"/>
        <v/>
      </c>
      <c r="I14" s="104">
        <v>-9363.67</v>
      </c>
      <c r="J14" s="105">
        <v>-11330.04</v>
      </c>
      <c r="K14" s="21">
        <f t="shared" si="3"/>
        <v>-1.1284889158476936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108"/>
      <c r="J19" s="109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9</v>
      </c>
      <c r="C20" s="66">
        <f t="shared" si="0"/>
        <v>0.9</v>
      </c>
      <c r="D20" s="106">
        <v>15786.83</v>
      </c>
      <c r="E20" s="107">
        <v>19102.060000000001</v>
      </c>
      <c r="F20" s="21">
        <f t="shared" si="1"/>
        <v>0.2066144763585519</v>
      </c>
      <c r="G20" s="68">
        <v>16</v>
      </c>
      <c r="H20" s="66">
        <f t="shared" si="2"/>
        <v>1</v>
      </c>
      <c r="I20" s="110">
        <v>17661.2</v>
      </c>
      <c r="J20" s="111">
        <v>21370.05</v>
      </c>
      <c r="K20" s="67">
        <f t="shared" si="3"/>
        <v>2.1284889158476936</v>
      </c>
      <c r="L20" s="68">
        <v>4</v>
      </c>
      <c r="M20" s="66">
        <f>IF(L20,L20/$L$25,"")</f>
        <v>0.26666666666666666</v>
      </c>
      <c r="N20" s="112">
        <v>21312</v>
      </c>
      <c r="O20" s="113">
        <v>25787.52</v>
      </c>
      <c r="P20" s="67">
        <f>IF(O20,O20/$O$25,"")</f>
        <v>0.95174144097694457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>
        <v>11</v>
      </c>
      <c r="M21" s="20">
        <f>IF(L21,L21/$L$25,"")</f>
        <v>0.73333333333333328</v>
      </c>
      <c r="N21" s="114">
        <v>1080.6400000000001</v>
      </c>
      <c r="O21" s="115">
        <v>1307.57</v>
      </c>
      <c r="P21" s="21">
        <f>IF(O21,O21/$O$25,"")</f>
        <v>4.8258559023055467E-2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10</v>
      </c>
      <c r="C25" s="17">
        <f t="shared" si="30"/>
        <v>1</v>
      </c>
      <c r="D25" s="18">
        <f t="shared" si="30"/>
        <v>76407.17</v>
      </c>
      <c r="E25" s="18">
        <f t="shared" si="30"/>
        <v>92452.67</v>
      </c>
      <c r="F25" s="19">
        <f t="shared" si="30"/>
        <v>1</v>
      </c>
      <c r="G25" s="16">
        <f t="shared" si="30"/>
        <v>16</v>
      </c>
      <c r="H25" s="17">
        <f t="shared" si="30"/>
        <v>1</v>
      </c>
      <c r="I25" s="18">
        <f t="shared" si="30"/>
        <v>8297.5300000000007</v>
      </c>
      <c r="J25" s="18">
        <f t="shared" si="30"/>
        <v>10040.009999999998</v>
      </c>
      <c r="K25" s="19">
        <f t="shared" si="30"/>
        <v>1</v>
      </c>
      <c r="L25" s="16">
        <f t="shared" si="30"/>
        <v>15</v>
      </c>
      <c r="M25" s="17">
        <f t="shared" si="30"/>
        <v>1</v>
      </c>
      <c r="N25" s="18">
        <f t="shared" si="30"/>
        <v>22392.639999999999</v>
      </c>
      <c r="O25" s="18">
        <f t="shared" si="30"/>
        <v>27095.09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3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40" t="str">
        <f>'CONTRACTACIO 1r TR 2021'!A28:Q28</f>
        <v>https://bcnroc.ajuntament.barcelona.cat/jspui/bitstream/11703/120899/5/GM_Pressupost_2021.pdf#page=209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35" t="s">
        <v>36</v>
      </c>
      <c r="B29" s="135"/>
      <c r="C29" s="135"/>
      <c r="D29" s="135"/>
      <c r="E29" s="135"/>
      <c r="F29" s="135"/>
      <c r="G29" s="135"/>
      <c r="H29" s="13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16" t="s">
        <v>10</v>
      </c>
      <c r="B31" s="121" t="s">
        <v>17</v>
      </c>
      <c r="C31" s="122"/>
      <c r="D31" s="122"/>
      <c r="E31" s="122"/>
      <c r="F31" s="123"/>
      <c r="G31" s="25"/>
      <c r="J31" s="127" t="s">
        <v>15</v>
      </c>
      <c r="K31" s="128"/>
      <c r="L31" s="121" t="s">
        <v>16</v>
      </c>
      <c r="M31" s="122"/>
      <c r="N31" s="122"/>
      <c r="O31" s="122"/>
      <c r="P31" s="12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7"/>
      <c r="B32" s="136"/>
      <c r="C32" s="137"/>
      <c r="D32" s="137"/>
      <c r="E32" s="137"/>
      <c r="F32" s="138"/>
      <c r="G32" s="25"/>
      <c r="J32" s="129"/>
      <c r="K32" s="130"/>
      <c r="L32" s="124"/>
      <c r="M32" s="125"/>
      <c r="N32" s="125"/>
      <c r="O32" s="125"/>
      <c r="P32" s="12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31"/>
      <c r="K33" s="13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63" t="s">
        <v>3</v>
      </c>
      <c r="K34" s="164"/>
      <c r="L34" s="57">
        <f>B25</f>
        <v>10</v>
      </c>
      <c r="M34" s="8">
        <f t="shared" ref="M34:M39" si="36">IF(L34,L34/$L$40,"")</f>
        <v>0.24390243902439024</v>
      </c>
      <c r="N34" s="58">
        <f>D25</f>
        <v>76407.17</v>
      </c>
      <c r="O34" s="58">
        <f>E25</f>
        <v>92452.67</v>
      </c>
      <c r="P34" s="59">
        <f t="shared" ref="P34:P39" si="37">IF(O34,O34/$O$40,"")</f>
        <v>0.71343669236688001</v>
      </c>
    </row>
    <row r="35" spans="1:33" s="25" customFormat="1" ht="30" customHeight="1" x14ac:dyDescent="0.25">
      <c r="A35" s="43" t="s">
        <v>18</v>
      </c>
      <c r="B35" s="12">
        <f t="shared" si="31"/>
        <v>1</v>
      </c>
      <c r="C35" s="8">
        <f t="shared" si="32"/>
        <v>2.4390243902439025E-2</v>
      </c>
      <c r="D35" s="13">
        <f t="shared" si="33"/>
        <v>51256.67</v>
      </c>
      <c r="E35" s="14">
        <f t="shared" si="34"/>
        <v>62020.57</v>
      </c>
      <c r="F35" s="21">
        <f t="shared" si="35"/>
        <v>0.47859894494673372</v>
      </c>
      <c r="J35" s="159" t="s">
        <v>1</v>
      </c>
      <c r="K35" s="160"/>
      <c r="L35" s="60">
        <f>G25</f>
        <v>16</v>
      </c>
      <c r="M35" s="8">
        <f t="shared" si="36"/>
        <v>0.3902439024390244</v>
      </c>
      <c r="N35" s="61">
        <f>I25</f>
        <v>8297.5300000000007</v>
      </c>
      <c r="O35" s="61">
        <f>J25</f>
        <v>10040.009999999998</v>
      </c>
      <c r="P35" s="59">
        <f t="shared" si="37"/>
        <v>7.7476524212122783E-2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59" t="s">
        <v>2</v>
      </c>
      <c r="K36" s="160"/>
      <c r="L36" s="60">
        <f>L25</f>
        <v>15</v>
      </c>
      <c r="M36" s="8">
        <f t="shared" si="36"/>
        <v>0.36585365853658536</v>
      </c>
      <c r="N36" s="61">
        <f>N25</f>
        <v>22392.639999999999</v>
      </c>
      <c r="O36" s="61">
        <f>O25</f>
        <v>27095.09</v>
      </c>
      <c r="P36" s="59">
        <f t="shared" si="37"/>
        <v>0.20908678342099724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59" t="s">
        <v>34</v>
      </c>
      <c r="K37" s="160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59" t="s">
        <v>5</v>
      </c>
      <c r="K38" s="160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59" t="s">
        <v>4</v>
      </c>
      <c r="K39" s="160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61" t="s">
        <v>0</v>
      </c>
      <c r="K40" s="162"/>
      <c r="L40" s="83">
        <f>SUM(L34:L39)</f>
        <v>41</v>
      </c>
      <c r="M40" s="17">
        <f>SUM(M34:M39)</f>
        <v>1</v>
      </c>
      <c r="N40" s="84">
        <f>SUM(N34:N39)</f>
        <v>107097.34</v>
      </c>
      <c r="O40" s="85">
        <f>SUM(O34:O39)</f>
        <v>129587.76999999999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29</v>
      </c>
      <c r="C41" s="8">
        <f t="shared" si="32"/>
        <v>0.70731707317073167</v>
      </c>
      <c r="D41" s="13">
        <f t="shared" si="33"/>
        <v>54760.03</v>
      </c>
      <c r="E41" s="23">
        <f t="shared" si="34"/>
        <v>66259.63</v>
      </c>
      <c r="F41" s="21">
        <f t="shared" si="35"/>
        <v>0.51131082817460316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11</v>
      </c>
      <c r="C42" s="8">
        <f t="shared" si="32"/>
        <v>0.26829268292682928</v>
      </c>
      <c r="D42" s="13">
        <f t="shared" si="33"/>
        <v>1080.6400000000001</v>
      </c>
      <c r="E42" s="14">
        <f t="shared" si="34"/>
        <v>1307.57</v>
      </c>
      <c r="F42" s="21">
        <f t="shared" si="35"/>
        <v>1.0090226878663008E-2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41</v>
      </c>
      <c r="C46" s="17">
        <f>SUM(C34:C45)</f>
        <v>1</v>
      </c>
      <c r="D46" s="18">
        <f>SUM(D34:D45)</f>
        <v>107097.34</v>
      </c>
      <c r="E46" s="18">
        <f>SUM(E34:E45)</f>
        <v>129587.77000000002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0" zoomScaleNormal="80" workbookViewId="0">
      <selection activeCell="J20" sqref="J20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INSTITUT MUNICIPAL DEL PAISATGE URBÀ I LA QUALITAT DE VIDA (IMPUQV)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83" t="s">
        <v>6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5"/>
    </row>
    <row r="11" spans="1:31" ht="30" customHeight="1" thickBot="1" x14ac:dyDescent="0.35">
      <c r="A11" s="186" t="s">
        <v>10</v>
      </c>
      <c r="B11" s="144" t="s">
        <v>3</v>
      </c>
      <c r="C11" s="145"/>
      <c r="D11" s="145"/>
      <c r="E11" s="145"/>
      <c r="F11" s="146"/>
      <c r="G11" s="147" t="s">
        <v>1</v>
      </c>
      <c r="H11" s="148"/>
      <c r="I11" s="148"/>
      <c r="J11" s="148"/>
      <c r="K11" s="149"/>
      <c r="L11" s="119" t="s">
        <v>2</v>
      </c>
      <c r="M11" s="120"/>
      <c r="N11" s="120"/>
      <c r="O11" s="120"/>
      <c r="P11" s="120"/>
      <c r="Q11" s="150" t="s">
        <v>34</v>
      </c>
      <c r="R11" s="151"/>
      <c r="S11" s="151"/>
      <c r="T11" s="151"/>
      <c r="U11" s="152"/>
      <c r="V11" s="153" t="s">
        <v>4</v>
      </c>
      <c r="W11" s="154"/>
      <c r="X11" s="154"/>
      <c r="Y11" s="154"/>
      <c r="Z11" s="155"/>
      <c r="AA11" s="156" t="s">
        <v>5</v>
      </c>
      <c r="AB11" s="157"/>
      <c r="AC11" s="157"/>
      <c r="AD11" s="157"/>
      <c r="AE11" s="158"/>
    </row>
    <row r="12" spans="1:31" ht="39" customHeight="1" thickBot="1" x14ac:dyDescent="0.35">
      <c r="A12" s="187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4">
      <c r="A14" s="43" t="s">
        <v>18</v>
      </c>
      <c r="B14" s="9">
        <f>'CONTRACTACIO 1r TR 2021'!B14+'CONTRACTACIO 2n TR 2021'!B14+'CONTRACTACIO 3r TR 2021'!B14+'CONTRACTACIO 4t TR 2021'!B14</f>
        <v>2</v>
      </c>
      <c r="C14" s="20">
        <f t="shared" si="0"/>
        <v>9.0909090909090912E-2</v>
      </c>
      <c r="D14" s="13">
        <f>'CONTRACTACIO 1r TR 2021'!D14+'CONTRACTACIO 2n TR 2021'!D14+'CONTRACTACIO 3r TR 2021'!D14+'CONTRACTACIO 4t TR 2021'!D14</f>
        <v>322631.41000000003</v>
      </c>
      <c r="E14" s="13">
        <f>'CONTRACTACIO 1r TR 2021'!E14+'CONTRACTACIO 2n TR 2021'!E14+'CONTRACTACIO 3r TR 2021'!E14+'CONTRACTACIO 4t TR 2021'!E14</f>
        <v>390384.01</v>
      </c>
      <c r="F14" s="21">
        <f t="shared" si="1"/>
        <v>0.81244358681147755</v>
      </c>
      <c r="G14" s="9">
        <f>'CONTRACTACIO 1r TR 2021'!G14+'CONTRACTACIO 2n TR 2021'!G14+'CONTRACTACIO 3r TR 2021'!G14+'CONTRACTACIO 4t TR 2021'!G14</f>
        <v>6</v>
      </c>
      <c r="H14" s="20">
        <f t="shared" si="2"/>
        <v>5.7142857142857141E-2</v>
      </c>
      <c r="I14" s="13">
        <f>'CONTRACTACIO 1r TR 2021'!I14+'CONTRACTACIO 2n TR 2021'!I14+'CONTRACTACIO 3r TR 2021'!I14+'CONTRACTACIO 4t TR 2021'!I14</f>
        <v>143080.82999999999</v>
      </c>
      <c r="J14" s="13">
        <f>'CONTRACTACIO 1r TR 2021'!J14+'CONTRACTACIO 2n TR 2021'!J14+'CONTRACTACIO 3r TR 2021'!J14+'CONTRACTACIO 4t TR 2021'!J14</f>
        <v>173127.8</v>
      </c>
      <c r="K14" s="21">
        <f t="shared" si="3"/>
        <v>0.31123682028887883</v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1</v>
      </c>
      <c r="H15" s="20">
        <f t="shared" si="2"/>
        <v>9.5238095238095247E-3</v>
      </c>
      <c r="I15" s="13">
        <f>'CONTRACTACIO 1r TR 2021'!I15+'CONTRACTACIO 2n TR 2021'!I15+'CONTRACTACIO 3r TR 2021'!I15+'CONTRACTACIO 4t TR 2021'!I15</f>
        <v>10661.16</v>
      </c>
      <c r="J15" s="13">
        <f>'CONTRACTACIO 1r TR 2021'!J15+'CONTRACTACIO 2n TR 2021'!J15+'CONTRACTACIO 3r TR 2021'!J15+'CONTRACTACIO 4t TR 2021'!J15</f>
        <v>12900</v>
      </c>
      <c r="K15" s="21">
        <f t="shared" si="3"/>
        <v>2.3190700636908326E-2</v>
      </c>
      <c r="L15" s="9">
        <f>'CONTRACTACIO 1r TR 2021'!L15+'CONTRACTACIO 2n TR 2021'!L15+'CONTRACTACIO 3r TR 2021'!L15+'CONTRACTACIO 4t TR 2021'!L15</f>
        <v>1</v>
      </c>
      <c r="M15" s="20">
        <f t="shared" si="4"/>
        <v>2.0408163265306121E-2</v>
      </c>
      <c r="N15" s="13">
        <f>'CONTRACTACIO 1r TR 2021'!N15+'CONTRACTACIO 2n TR 2021'!N15+'CONTRACTACIO 3r TR 2021'!N15+'CONTRACTACIO 4t TR 2021'!N15</f>
        <v>12062.98</v>
      </c>
      <c r="O15" s="13">
        <f>'CONTRACTACIO 1r TR 2021'!O15+'CONTRACTACIO 2n TR 2021'!O15+'CONTRACTACIO 3r TR 2021'!O15+'CONTRACTACIO 4t TR 2021'!O15</f>
        <v>14596.2</v>
      </c>
      <c r="P15" s="21">
        <f t="shared" si="5"/>
        <v>0.10454286080383306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1</v>
      </c>
      <c r="C18" s="20">
        <f t="shared" si="0"/>
        <v>4.5454545454545456E-2</v>
      </c>
      <c r="D18" s="13">
        <f>'CONTRACTACIO 1r TR 2021'!D18+'CONTRACTACIO 2n TR 2021'!D18+'CONTRACTACIO 3r TR 2021'!D18+'CONTRACTACIO 4t TR 2021'!D18</f>
        <v>15637.83</v>
      </c>
      <c r="E18" s="13">
        <f>'CONTRACTACIO 1r TR 2021'!E18+'CONTRACTACIO 2n TR 2021'!E18+'CONTRACTACIO 3r TR 2021'!E18+'CONTRACTACIO 4t TR 2021'!E18</f>
        <v>18921.78</v>
      </c>
      <c r="F18" s="21">
        <f t="shared" si="1"/>
        <v>3.9378863934661869E-2</v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4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6</v>
      </c>
      <c r="H19" s="20">
        <f t="shared" si="2"/>
        <v>5.7142857142857141E-2</v>
      </c>
      <c r="I19" s="13">
        <f>'CONTRACTACIO 1r TR 2021'!I19+'CONTRACTACIO 2n TR 2021'!I19+'CONTRACTACIO 3r TR 2021'!I19+'CONTRACTACIO 4t TR 2021'!I19</f>
        <v>46174.380000000005</v>
      </c>
      <c r="J19" s="13">
        <f>'CONTRACTACIO 1r TR 2021'!J19+'CONTRACTACIO 2n TR 2021'!J19+'CONTRACTACIO 3r TR 2021'!J19+'CONTRACTACIO 4t TR 2021'!J19</f>
        <v>55871</v>
      </c>
      <c r="K19" s="21">
        <f t="shared" si="3"/>
        <v>0.10044090196005466</v>
      </c>
      <c r="L19" s="9">
        <f>'CONTRACTACIO 1r TR 2021'!L19+'CONTRACTACIO 2n TR 2021'!L19+'CONTRACTACIO 3r TR 2021'!L19+'CONTRACTACIO 4t TR 2021'!L19</f>
        <v>1</v>
      </c>
      <c r="M19" s="20">
        <f t="shared" si="4"/>
        <v>2.0408163265306121E-2</v>
      </c>
      <c r="N19" s="13">
        <f>'CONTRACTACIO 1r TR 2021'!N19+'CONTRACTACIO 2n TR 2021'!N19+'CONTRACTACIO 3r TR 2021'!N19+'CONTRACTACIO 4t TR 2021'!N19</f>
        <v>1983.47</v>
      </c>
      <c r="O19" s="13">
        <f>'CONTRACTACIO 1r TR 2021'!O19+'CONTRACTACIO 2n TR 2021'!O19+'CONTRACTACIO 3r TR 2021'!O19+'CONTRACTACIO 4t TR 2021'!O19</f>
        <v>2400</v>
      </c>
      <c r="P19" s="21">
        <f t="shared" si="5"/>
        <v>1.7189601809320186E-2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4">
      <c r="A20" s="45" t="s">
        <v>29</v>
      </c>
      <c r="B20" s="9">
        <f>'CONTRACTACIO 1r TR 2021'!B20+'CONTRACTACIO 2n TR 2021'!B20+'CONTRACTACIO 3r TR 2021'!B20+'CONTRACTACIO 4t TR 2021'!B20</f>
        <v>19</v>
      </c>
      <c r="C20" s="20">
        <f t="shared" si="0"/>
        <v>0.86363636363636365</v>
      </c>
      <c r="D20" s="13">
        <f>'CONTRACTACIO 1r TR 2021'!D20+'CONTRACTACIO 2n TR 2021'!D20+'CONTRACTACIO 3r TR 2021'!D20+'CONTRACTACIO 4t TR 2021'!D20</f>
        <v>58843.150000000009</v>
      </c>
      <c r="E20" s="13">
        <f>'CONTRACTACIO 1r TR 2021'!E20+'CONTRACTACIO 2n TR 2021'!E20+'CONTRACTACIO 3r TR 2021'!E20+'CONTRACTACIO 4t TR 2021'!E20</f>
        <v>71200.2</v>
      </c>
      <c r="F20" s="21">
        <f t="shared" si="1"/>
        <v>0.14817754925386048</v>
      </c>
      <c r="G20" s="9">
        <f>'CONTRACTACIO 1r TR 2021'!G20+'CONTRACTACIO 2n TR 2021'!G20+'CONTRACTACIO 3r TR 2021'!G20+'CONTRACTACIO 4t TR 2021'!G20</f>
        <v>89</v>
      </c>
      <c r="H20" s="20">
        <f t="shared" si="2"/>
        <v>0.84761904761904761</v>
      </c>
      <c r="I20" s="13">
        <f>'CONTRACTACIO 1r TR 2021'!I20+'CONTRACTACIO 2n TR 2021'!I20+'CONTRACTACIO 3r TR 2021'!I20+'CONTRACTACIO 4t TR 2021'!I20</f>
        <v>254841.86000000002</v>
      </c>
      <c r="J20" s="13">
        <f>'CONTRACTACIO 1r TR 2021'!J20+'CONTRACTACIO 2n TR 2021'!J20+'CONTRACTACIO 3r TR 2021'!J20+'CONTRACTACIO 4t TR 2021'!J20</f>
        <v>308358.64999999997</v>
      </c>
      <c r="K20" s="21">
        <f t="shared" si="3"/>
        <v>0.55434520472489845</v>
      </c>
      <c r="L20" s="9">
        <f>'CONTRACTACIO 1r TR 2021'!L20+'CONTRACTACIO 2n TR 2021'!L20+'CONTRACTACIO 3r TR 2021'!L20+'CONTRACTACIO 4t TR 2021'!L20</f>
        <v>23</v>
      </c>
      <c r="M20" s="20">
        <f t="shared" si="4"/>
        <v>0.46938775510204084</v>
      </c>
      <c r="N20" s="13">
        <f>'CONTRACTACIO 1r TR 2021'!N20+'CONTRACTACIO 2n TR 2021'!N20+'CONTRACTACIO 3r TR 2021'!N20+'CONTRACTACIO 4t TR 2021'!N20</f>
        <v>97707.99</v>
      </c>
      <c r="O20" s="13">
        <f>'CONTRACTACIO 1r TR 2021'!O20+'CONTRACTACIO 2n TR 2021'!O20+'CONTRACTACIO 3r TR 2021'!O20+'CONTRACTACIO 4t TR 2021'!O20</f>
        <v>118226.66000000002</v>
      </c>
      <c r="P20" s="21">
        <f t="shared" si="5"/>
        <v>0.84677883693578448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24</v>
      </c>
      <c r="M21" s="20">
        <f t="shared" si="4"/>
        <v>0.48979591836734693</v>
      </c>
      <c r="N21" s="13">
        <f>'CONTRACTACIO 1r TR 2021'!N21+'CONTRACTACIO 2n TR 2021'!N21+'CONTRACTACIO 3r TR 2021'!N21+'CONTRACTACIO 4t TR 2021'!N21</f>
        <v>3634.42</v>
      </c>
      <c r="O21" s="13">
        <f>'CONTRACTACIO 1r TR 2021'!O21+'CONTRACTACIO 2n TR 2021'!O21+'CONTRACTACIO 3r TR 2021'!O21+'CONTRACTACIO 4t TR 2021'!O21</f>
        <v>4396.43</v>
      </c>
      <c r="P21" s="21">
        <f t="shared" si="5"/>
        <v>3.1488700451062314E-2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4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3</v>
      </c>
      <c r="H22" s="20">
        <f t="shared" si="2"/>
        <v>2.8571428571428571E-2</v>
      </c>
      <c r="I22" s="13">
        <f>'CONTRACTACIO 1r TR 2021'!I22+'CONTRACTACIO 2n TR 2021'!I22+'CONTRACTACIO 3r TR 2021'!I22+'CONTRACTACIO 4t TR 2021'!I22</f>
        <v>6000</v>
      </c>
      <c r="J22" s="23">
        <f>'CONTRACTACIO 1r TR 2021'!J22+'CONTRACTACIO 2n TR 2021'!J22+'CONTRACTACIO 3r TR 2021'!J22+'CONTRACTACIO 4t TR 2021'!J22</f>
        <v>6000</v>
      </c>
      <c r="K22" s="21">
        <f t="shared" si="3"/>
        <v>1.0786372389259686E-2</v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45">
      <c r="A25" s="82" t="s">
        <v>0</v>
      </c>
      <c r="B25" s="16">
        <f t="shared" ref="B25:AE25" si="12">SUM(B13:B24)</f>
        <v>22</v>
      </c>
      <c r="C25" s="17">
        <f t="shared" si="12"/>
        <v>1</v>
      </c>
      <c r="D25" s="18">
        <f t="shared" si="12"/>
        <v>397112.39000000007</v>
      </c>
      <c r="E25" s="18">
        <f t="shared" si="12"/>
        <v>480505.99000000005</v>
      </c>
      <c r="F25" s="19">
        <f t="shared" si="12"/>
        <v>0.99999999999999989</v>
      </c>
      <c r="G25" s="16">
        <f t="shared" si="12"/>
        <v>105</v>
      </c>
      <c r="H25" s="17">
        <f t="shared" si="12"/>
        <v>1</v>
      </c>
      <c r="I25" s="18">
        <f t="shared" si="12"/>
        <v>460758.23</v>
      </c>
      <c r="J25" s="18">
        <f t="shared" si="12"/>
        <v>556257.44999999995</v>
      </c>
      <c r="K25" s="19">
        <f t="shared" si="12"/>
        <v>1</v>
      </c>
      <c r="L25" s="16">
        <f t="shared" si="12"/>
        <v>49</v>
      </c>
      <c r="M25" s="17">
        <f t="shared" si="12"/>
        <v>1</v>
      </c>
      <c r="N25" s="18">
        <f t="shared" si="12"/>
        <v>115388.86</v>
      </c>
      <c r="O25" s="18">
        <f t="shared" si="12"/>
        <v>139619.29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4">
      <c r="B26" s="26"/>
      <c r="H26" s="26"/>
      <c r="N26" s="26"/>
    </row>
    <row r="27" spans="1:31" s="49" customFormat="1" ht="34.35" customHeight="1" x14ac:dyDescent="0.4">
      <c r="A27" s="13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4">
      <c r="A28" s="140" t="str">
        <f>'CONTRACTACIO 1r TR 2021'!A28:Q28</f>
        <v>https://bcnroc.ajuntament.barcelona.cat/jspui/bitstream/11703/120899/5/GM_Pressupost_2021.pdf#page=209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35" t="s">
        <v>36</v>
      </c>
      <c r="B29" s="135"/>
      <c r="C29" s="135"/>
      <c r="D29" s="135"/>
      <c r="E29" s="135"/>
      <c r="F29" s="135"/>
      <c r="G29" s="135"/>
      <c r="H29" s="13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4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65" t="s">
        <v>10</v>
      </c>
      <c r="B31" s="168" t="s">
        <v>17</v>
      </c>
      <c r="C31" s="169"/>
      <c r="D31" s="169"/>
      <c r="E31" s="169"/>
      <c r="F31" s="170"/>
      <c r="G31" s="25"/>
      <c r="H31" s="54"/>
      <c r="I31" s="54"/>
      <c r="J31" s="174" t="s">
        <v>15</v>
      </c>
      <c r="K31" s="175"/>
      <c r="L31" s="168" t="s">
        <v>16</v>
      </c>
      <c r="M31" s="169"/>
      <c r="N31" s="169"/>
      <c r="O31" s="169"/>
      <c r="P31" s="170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66"/>
      <c r="B32" s="171"/>
      <c r="C32" s="172"/>
      <c r="D32" s="172"/>
      <c r="E32" s="172"/>
      <c r="F32" s="173"/>
      <c r="G32" s="25"/>
      <c r="J32" s="176"/>
      <c r="K32" s="177"/>
      <c r="L32" s="180"/>
      <c r="M32" s="181"/>
      <c r="N32" s="181"/>
      <c r="O32" s="181"/>
      <c r="P32" s="18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67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8"/>
      <c r="K33" s="179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4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63" t="s">
        <v>3</v>
      </c>
      <c r="K34" s="164"/>
      <c r="L34" s="57">
        <f>B25</f>
        <v>22</v>
      </c>
      <c r="M34" s="8">
        <f t="shared" ref="M34:M39" si="18">IF(L34,L34/$L$40,"")</f>
        <v>0.125</v>
      </c>
      <c r="N34" s="58">
        <f>D25</f>
        <v>397112.39000000007</v>
      </c>
      <c r="O34" s="58">
        <f>E25</f>
        <v>480505.99000000005</v>
      </c>
      <c r="P34" s="59">
        <f t="shared" ref="P34:P39" si="19">IF(O34,O34/$O$40,"")</f>
        <v>0.4084605951330143</v>
      </c>
    </row>
    <row r="35" spans="1:33" s="25" customFormat="1" ht="30" customHeight="1" x14ac:dyDescent="0.4">
      <c r="A35" s="43" t="s">
        <v>18</v>
      </c>
      <c r="B35" s="12">
        <f t="shared" si="13"/>
        <v>8</v>
      </c>
      <c r="C35" s="8">
        <f t="shared" si="14"/>
        <v>4.5454545454545456E-2</v>
      </c>
      <c r="D35" s="13">
        <f t="shared" si="15"/>
        <v>465712.24</v>
      </c>
      <c r="E35" s="14">
        <f t="shared" si="16"/>
        <v>563511.81000000006</v>
      </c>
      <c r="F35" s="21">
        <f t="shared" si="17"/>
        <v>0.47902081153469506</v>
      </c>
      <c r="J35" s="159" t="s">
        <v>1</v>
      </c>
      <c r="K35" s="160"/>
      <c r="L35" s="60">
        <f>G25</f>
        <v>105</v>
      </c>
      <c r="M35" s="8">
        <f t="shared" si="18"/>
        <v>0.59659090909090906</v>
      </c>
      <c r="N35" s="61">
        <f>I25</f>
        <v>460758.23</v>
      </c>
      <c r="O35" s="61">
        <f>J25</f>
        <v>556257.44999999995</v>
      </c>
      <c r="P35" s="59">
        <f t="shared" si="19"/>
        <v>0.47285414501112233</v>
      </c>
    </row>
    <row r="36" spans="1:33" s="25" customFormat="1" ht="30" customHeight="1" x14ac:dyDescent="0.4">
      <c r="A36" s="43" t="s">
        <v>19</v>
      </c>
      <c r="B36" s="12">
        <f t="shared" si="13"/>
        <v>2</v>
      </c>
      <c r="C36" s="8">
        <f t="shared" si="14"/>
        <v>1.1363636363636364E-2</v>
      </c>
      <c r="D36" s="13">
        <f t="shared" si="15"/>
        <v>22724.14</v>
      </c>
      <c r="E36" s="14">
        <f t="shared" si="16"/>
        <v>27496.2</v>
      </c>
      <c r="F36" s="21">
        <f t="shared" si="17"/>
        <v>2.3373515522452461E-2</v>
      </c>
      <c r="J36" s="159" t="s">
        <v>2</v>
      </c>
      <c r="K36" s="160"/>
      <c r="L36" s="60">
        <f>L25</f>
        <v>49</v>
      </c>
      <c r="M36" s="8">
        <f t="shared" si="18"/>
        <v>0.27840909090909088</v>
      </c>
      <c r="N36" s="61">
        <f>N25</f>
        <v>115388.86</v>
      </c>
      <c r="O36" s="61">
        <f>O25</f>
        <v>139619.29</v>
      </c>
      <c r="P36" s="59">
        <f t="shared" si="19"/>
        <v>0.11868525985586341</v>
      </c>
    </row>
    <row r="37" spans="1:33" ht="30" customHeight="1" x14ac:dyDescent="0.4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59" t="s">
        <v>34</v>
      </c>
      <c r="K37" s="160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59" t="s">
        <v>5</v>
      </c>
      <c r="K38" s="160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">
      <c r="A39" s="44" t="s">
        <v>33</v>
      </c>
      <c r="B39" s="15">
        <f t="shared" si="13"/>
        <v>1</v>
      </c>
      <c r="C39" s="8">
        <f t="shared" si="14"/>
        <v>5.681818181818182E-3</v>
      </c>
      <c r="D39" s="13">
        <f t="shared" si="15"/>
        <v>15637.83</v>
      </c>
      <c r="E39" s="22">
        <f t="shared" si="16"/>
        <v>18921.78</v>
      </c>
      <c r="F39" s="21">
        <f t="shared" si="17"/>
        <v>1.608471419841398E-2</v>
      </c>
      <c r="G39" s="25"/>
      <c r="H39" s="25"/>
      <c r="I39" s="25"/>
      <c r="J39" s="159" t="s">
        <v>4</v>
      </c>
      <c r="K39" s="160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5">
      <c r="A40" s="44" t="s">
        <v>28</v>
      </c>
      <c r="B40" s="12">
        <f t="shared" si="13"/>
        <v>7</v>
      </c>
      <c r="C40" s="8">
        <f t="shared" si="14"/>
        <v>3.9772727272727272E-2</v>
      </c>
      <c r="D40" s="13">
        <f t="shared" si="15"/>
        <v>48157.850000000006</v>
      </c>
      <c r="E40" s="23">
        <f t="shared" si="16"/>
        <v>58271</v>
      </c>
      <c r="F40" s="21">
        <f t="shared" si="17"/>
        <v>4.9534049178025591E-2</v>
      </c>
      <c r="G40" s="25"/>
      <c r="H40" s="25"/>
      <c r="I40" s="25"/>
      <c r="J40" s="161" t="s">
        <v>0</v>
      </c>
      <c r="K40" s="162"/>
      <c r="L40" s="83">
        <f>SUM(L34:L39)</f>
        <v>176</v>
      </c>
      <c r="M40" s="17">
        <f>SUM(M34:M39)</f>
        <v>1</v>
      </c>
      <c r="N40" s="84">
        <f>SUM(N34:N39)</f>
        <v>973259.4800000001</v>
      </c>
      <c r="O40" s="85">
        <f>SUM(O34:O39)</f>
        <v>1176382.73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4">
      <c r="A41" s="45" t="s">
        <v>29</v>
      </c>
      <c r="B41" s="12">
        <f t="shared" si="13"/>
        <v>131</v>
      </c>
      <c r="C41" s="8">
        <f>IF(B41,B41/$B$46,"")</f>
        <v>0.74431818181818177</v>
      </c>
      <c r="D41" s="13">
        <f t="shared" si="15"/>
        <v>411393</v>
      </c>
      <c r="E41" s="23">
        <f t="shared" si="16"/>
        <v>497785.51</v>
      </c>
      <c r="F41" s="21">
        <f>IF(E41,E41/$E$46,"")</f>
        <v>0.42314928407696023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24</v>
      </c>
      <c r="C42" s="8">
        <f>IF(B42,B42/$B$46,"")</f>
        <v>0.13636363636363635</v>
      </c>
      <c r="D42" s="13">
        <f t="shared" si="15"/>
        <v>3634.42</v>
      </c>
      <c r="E42" s="14">
        <f t="shared" si="16"/>
        <v>4396.43</v>
      </c>
      <c r="F42" s="21">
        <f>IF(E42,E42/$E$46,"")</f>
        <v>3.7372445955577743E-3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4">
      <c r="A43" s="80" t="s">
        <v>45</v>
      </c>
      <c r="B43" s="12">
        <f t="shared" si="13"/>
        <v>3</v>
      </c>
      <c r="C43" s="8">
        <f>IF(B43,B43/$B$46,"")</f>
        <v>1.7045454545454544E-2</v>
      </c>
      <c r="D43" s="13">
        <f t="shared" si="15"/>
        <v>6000</v>
      </c>
      <c r="E43" s="14">
        <f t="shared" si="16"/>
        <v>6000</v>
      </c>
      <c r="F43" s="21">
        <f>IF(E43,E43/$E$46,"")</f>
        <v>5.1003808938949657E-3</v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5">
      <c r="A46" s="64" t="s">
        <v>0</v>
      </c>
      <c r="B46" s="16">
        <f>SUM(B34:B45)</f>
        <v>176</v>
      </c>
      <c r="C46" s="17">
        <f>SUM(C34:C45)</f>
        <v>1</v>
      </c>
      <c r="D46" s="18">
        <f>SUM(D34:D45)</f>
        <v>973259.4800000001</v>
      </c>
      <c r="E46" s="18">
        <f>SUM(E34:E45)</f>
        <v>1176382.73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4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2022-04-01T13:56:12Z</dcterms:modified>
</cp:coreProperties>
</file>