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128" yWindow="-16320" windowWidth="23136" windowHeight="13056" tabRatio="700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 s="1"/>
  <c r="E44" i="4"/>
  <c r="F44" i="4" s="1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 s="1"/>
  <c r="S23" i="7"/>
  <c r="Q23" i="7"/>
  <c r="R23" i="7" s="1"/>
  <c r="O23" i="7"/>
  <c r="P23" i="7"/>
  <c r="N23" i="7"/>
  <c r="L23" i="7"/>
  <c r="M23" i="7" s="1"/>
  <c r="J23" i="7"/>
  <c r="K23" i="7" s="1"/>
  <c r="I23" i="7"/>
  <c r="G23" i="7"/>
  <c r="H23" i="7" s="1"/>
  <c r="E23" i="7"/>
  <c r="D23" i="7"/>
  <c r="B23" i="7"/>
  <c r="E44" i="7"/>
  <c r="F44" i="7" s="1"/>
  <c r="B8" i="7"/>
  <c r="B8" i="6"/>
  <c r="B8" i="5"/>
  <c r="B8" i="4"/>
  <c r="AD22" i="7"/>
  <c r="AE22" i="7"/>
  <c r="AC22" i="7"/>
  <c r="AA22" i="7"/>
  <c r="AB22" i="7" s="1"/>
  <c r="Y22" i="7"/>
  <c r="Z22" i="7" s="1"/>
  <c r="X22" i="7"/>
  <c r="V22" i="7"/>
  <c r="W22" i="7" s="1"/>
  <c r="T22" i="7"/>
  <c r="U22" i="7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E43" i="7" s="1"/>
  <c r="D22" i="7"/>
  <c r="B22" i="7"/>
  <c r="B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D16" i="7"/>
  <c r="J24" i="7"/>
  <c r="E24" i="7"/>
  <c r="O24" i="7"/>
  <c r="P24" i="7" s="1"/>
  <c r="T24" i="7"/>
  <c r="U24" i="7" s="1"/>
  <c r="Y24" i="7"/>
  <c r="Z24" i="7"/>
  <c r="AD24" i="7"/>
  <c r="AE24" i="7" s="1"/>
  <c r="E13" i="7"/>
  <c r="J13" i="7"/>
  <c r="O13" i="7"/>
  <c r="T13" i="7"/>
  <c r="Y13" i="7"/>
  <c r="Z13" i="7"/>
  <c r="AD13" i="7"/>
  <c r="E20" i="7"/>
  <c r="J20" i="7"/>
  <c r="O20" i="7"/>
  <c r="AD20" i="7"/>
  <c r="AE20" i="7" s="1"/>
  <c r="T20" i="7"/>
  <c r="U20" i="7" s="1"/>
  <c r="Y20" i="7"/>
  <c r="E21" i="7"/>
  <c r="J21" i="7"/>
  <c r="O21" i="7"/>
  <c r="AD21" i="7"/>
  <c r="T21" i="7"/>
  <c r="U21" i="7"/>
  <c r="Y21" i="7"/>
  <c r="J14" i="7"/>
  <c r="O14" i="7"/>
  <c r="E14" i="7"/>
  <c r="T14" i="7"/>
  <c r="U14" i="7" s="1"/>
  <c r="Y14" i="7"/>
  <c r="Y25" i="7" s="1"/>
  <c r="O39" i="7" s="1"/>
  <c r="P39" i="7" s="1"/>
  <c r="AD14" i="7"/>
  <c r="AE14" i="7" s="1"/>
  <c r="J15" i="7"/>
  <c r="O15" i="7"/>
  <c r="E15" i="7"/>
  <c r="T15" i="7"/>
  <c r="Y15" i="7"/>
  <c r="Z15" i="7"/>
  <c r="AD15" i="7"/>
  <c r="AE15" i="7" s="1"/>
  <c r="J16" i="7"/>
  <c r="O16" i="7"/>
  <c r="P16" i="7" s="1"/>
  <c r="E16" i="7"/>
  <c r="F16" i="7" s="1"/>
  <c r="T16" i="7"/>
  <c r="Y16" i="7"/>
  <c r="AD16" i="7"/>
  <c r="J17" i="7"/>
  <c r="K17" i="7" s="1"/>
  <c r="O17" i="7"/>
  <c r="E17" i="7"/>
  <c r="E38" i="7" s="1"/>
  <c r="F17" i="7"/>
  <c r="T17" i="7"/>
  <c r="U17" i="7" s="1"/>
  <c r="Y17" i="7"/>
  <c r="Z17" i="7"/>
  <c r="AD17" i="7"/>
  <c r="J18" i="7"/>
  <c r="O18" i="7"/>
  <c r="AD18" i="7"/>
  <c r="AE18" i="7" s="1"/>
  <c r="E18" i="7"/>
  <c r="T18" i="7"/>
  <c r="Y18" i="7"/>
  <c r="Z18" i="7"/>
  <c r="J19" i="7"/>
  <c r="O19" i="7"/>
  <c r="AD19" i="7"/>
  <c r="AE19" i="7"/>
  <c r="E19" i="7"/>
  <c r="F19" i="7" s="1"/>
  <c r="T19" i="7"/>
  <c r="E40" i="7" s="1"/>
  <c r="U19" i="7"/>
  <c r="Y19" i="7"/>
  <c r="Z19" i="7" s="1"/>
  <c r="I24" i="7"/>
  <c r="D24" i="7"/>
  <c r="D45" i="7" s="1"/>
  <c r="N24" i="7"/>
  <c r="S24" i="7"/>
  <c r="X24" i="7"/>
  <c r="AC24" i="7"/>
  <c r="I16" i="7"/>
  <c r="N16" i="7"/>
  <c r="S16" i="7"/>
  <c r="X16" i="7"/>
  <c r="AC16" i="7"/>
  <c r="D13" i="7"/>
  <c r="I13" i="7"/>
  <c r="N13" i="7"/>
  <c r="D34" i="7" s="1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D36" i="7" s="1"/>
  <c r="S15" i="7"/>
  <c r="X15" i="7"/>
  <c r="AC15" i="7"/>
  <c r="I17" i="7"/>
  <c r="N17" i="7"/>
  <c r="D17" i="7"/>
  <c r="S17" i="7"/>
  <c r="X17" i="7"/>
  <c r="AC17" i="7"/>
  <c r="I18" i="7"/>
  <c r="N18" i="7"/>
  <c r="AC18" i="7"/>
  <c r="D39" i="7" s="1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R16" i="7" s="1"/>
  <c r="V16" i="7"/>
  <c r="W16" i="7" s="1"/>
  <c r="AA16" i="7"/>
  <c r="AB16" i="7" s="1"/>
  <c r="B13" i="7"/>
  <c r="C13" i="7" s="1"/>
  <c r="G13" i="7"/>
  <c r="L13" i="7"/>
  <c r="Q13" i="7"/>
  <c r="V13" i="7"/>
  <c r="AA13" i="7"/>
  <c r="AB13" i="7" s="1"/>
  <c r="B20" i="7"/>
  <c r="G20" i="7"/>
  <c r="L20" i="7"/>
  <c r="AA20" i="7"/>
  <c r="Q20" i="7"/>
  <c r="R20" i="7" s="1"/>
  <c r="V20" i="7"/>
  <c r="B21" i="7"/>
  <c r="G21" i="7"/>
  <c r="L21" i="7"/>
  <c r="M21" i="7"/>
  <c r="AA21" i="7"/>
  <c r="AB21" i="7" s="1"/>
  <c r="Q21" i="7"/>
  <c r="R21" i="7"/>
  <c r="V21" i="7"/>
  <c r="W21" i="7" s="1"/>
  <c r="G14" i="7"/>
  <c r="L14" i="7"/>
  <c r="M14" i="7" s="1"/>
  <c r="B14" i="7"/>
  <c r="C14" i="7" s="1"/>
  <c r="Q14" i="7"/>
  <c r="R14" i="7" s="1"/>
  <c r="V14" i="7"/>
  <c r="W14" i="7" s="1"/>
  <c r="AA14" i="7"/>
  <c r="AB14" i="7" s="1"/>
  <c r="G15" i="7"/>
  <c r="L15" i="7"/>
  <c r="M15" i="7" s="1"/>
  <c r="B15" i="7"/>
  <c r="Q15" i="7"/>
  <c r="V15" i="7"/>
  <c r="W15" i="7"/>
  <c r="AA15" i="7"/>
  <c r="AB15" i="7" s="1"/>
  <c r="G17" i="7"/>
  <c r="H17" i="7" s="1"/>
  <c r="L17" i="7"/>
  <c r="M17" i="7" s="1"/>
  <c r="B17" i="7"/>
  <c r="C17" i="7" s="1"/>
  <c r="Q17" i="7"/>
  <c r="V17" i="7"/>
  <c r="W17" i="7"/>
  <c r="AA17" i="7"/>
  <c r="G18" i="7"/>
  <c r="L18" i="7"/>
  <c r="AA18" i="7"/>
  <c r="AB18" i="7" s="1"/>
  <c r="B18" i="7"/>
  <c r="Q18" i="7"/>
  <c r="R18" i="7" s="1"/>
  <c r="V18" i="7"/>
  <c r="W18" i="7" s="1"/>
  <c r="G19" i="7"/>
  <c r="H19" i="7" s="1"/>
  <c r="L19" i="7"/>
  <c r="AA19" i="7"/>
  <c r="AB19" i="7" s="1"/>
  <c r="B19" i="7"/>
  <c r="C19" i="7" s="1"/>
  <c r="Q19" i="7"/>
  <c r="R19" i="7" s="1"/>
  <c r="V19" i="7"/>
  <c r="W19" i="7" s="1"/>
  <c r="U18" i="7"/>
  <c r="R15" i="7"/>
  <c r="J25" i="6"/>
  <c r="O35" i="6" s="1"/>
  <c r="K20" i="6"/>
  <c r="E25" i="6"/>
  <c r="O25" i="6"/>
  <c r="O36" i="6" s="1"/>
  <c r="Y25" i="6"/>
  <c r="O38" i="6" s="1"/>
  <c r="T25" i="6"/>
  <c r="O37" i="6"/>
  <c r="P37" i="6" s="1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L35" i="6" s="1"/>
  <c r="H15" i="6"/>
  <c r="B25" i="6"/>
  <c r="L25" i="6"/>
  <c r="L36" i="6" s="1"/>
  <c r="V25" i="6"/>
  <c r="L38" i="6" s="1"/>
  <c r="M38" i="6" s="1"/>
  <c r="Q25" i="6"/>
  <c r="L37" i="6" s="1"/>
  <c r="M37" i="6" s="1"/>
  <c r="AA25" i="6"/>
  <c r="L39" i="6" s="1"/>
  <c r="M39" i="6" s="1"/>
  <c r="E45" i="6"/>
  <c r="E34" i="6"/>
  <c r="E35" i="6"/>
  <c r="E36" i="6"/>
  <c r="E37" i="6"/>
  <c r="F37" i="6" s="1"/>
  <c r="E38" i="6"/>
  <c r="F38" i="6" s="1"/>
  <c r="E39" i="6"/>
  <c r="F39" i="6" s="1"/>
  <c r="E40" i="6"/>
  <c r="F40" i="6" s="1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C35" i="6" s="1"/>
  <c r="B36" i="6"/>
  <c r="B37" i="6"/>
  <c r="B38" i="6"/>
  <c r="C38" i="6" s="1"/>
  <c r="B39" i="6"/>
  <c r="B40" i="6"/>
  <c r="C40" i="6" s="1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/>
  <c r="AA25" i="5"/>
  <c r="L39" i="5" s="1"/>
  <c r="M39" i="5" s="1"/>
  <c r="E25" i="5"/>
  <c r="O34" i="5"/>
  <c r="P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M34" i="5" s="1"/>
  <c r="G25" i="5"/>
  <c r="L35" i="5" s="1"/>
  <c r="L25" i="5"/>
  <c r="L36" i="5" s="1"/>
  <c r="Q25" i="5"/>
  <c r="L37" i="5" s="1"/>
  <c r="M37" i="5" s="1"/>
  <c r="V25" i="5"/>
  <c r="L38" i="5" s="1"/>
  <c r="E34" i="5"/>
  <c r="E35" i="5"/>
  <c r="E36" i="5"/>
  <c r="E41" i="5"/>
  <c r="E42" i="5"/>
  <c r="F42" i="5" s="1"/>
  <c r="E39" i="5"/>
  <c r="F39" i="5" s="1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F37" i="4" s="1"/>
  <c r="E38" i="4"/>
  <c r="E39" i="4"/>
  <c r="E40" i="4"/>
  <c r="E41" i="4"/>
  <c r="E42" i="4"/>
  <c r="F42" i="4" s="1"/>
  <c r="D45" i="4"/>
  <c r="B45" i="4"/>
  <c r="B42" i="4"/>
  <c r="C42" i="4" s="1"/>
  <c r="B34" i="4"/>
  <c r="B35" i="4"/>
  <c r="B36" i="4"/>
  <c r="B37" i="4"/>
  <c r="C37" i="4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R13" i="4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20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20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 s="1"/>
  <c r="M34" i="4" s="1"/>
  <c r="C16" i="4"/>
  <c r="C17" i="4"/>
  <c r="C19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P34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19" i="1"/>
  <c r="H17" i="1"/>
  <c r="H15" i="1"/>
  <c r="C24" i="1"/>
  <c r="C21" i="1"/>
  <c r="C20" i="1"/>
  <c r="C19" i="1"/>
  <c r="C18" i="1"/>
  <c r="C17" i="1"/>
  <c r="C16" i="1"/>
  <c r="C15" i="1"/>
  <c r="C25" i="1" s="1"/>
  <c r="C14" i="1"/>
  <c r="E45" i="1"/>
  <c r="E42" i="1"/>
  <c r="E34" i="1"/>
  <c r="E41" i="1"/>
  <c r="E35" i="1"/>
  <c r="E36" i="1"/>
  <c r="E37" i="1"/>
  <c r="F37" i="1" s="1"/>
  <c r="E38" i="1"/>
  <c r="E39" i="1"/>
  <c r="E40" i="1"/>
  <c r="F40" i="1" s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B36" i="1"/>
  <c r="C36" i="1" s="1"/>
  <c r="B37" i="1"/>
  <c r="C37" i="1" s="1"/>
  <c r="B38" i="1"/>
  <c r="C38" i="1" s="1"/>
  <c r="B39" i="1"/>
  <c r="B40" i="1"/>
  <c r="C40" i="1" s="1"/>
  <c r="AE13" i="1"/>
  <c r="AE25" i="1" s="1"/>
  <c r="AD25" i="1"/>
  <c r="AE16" i="1"/>
  <c r="AC25" i="1"/>
  <c r="N39" i="1"/>
  <c r="AB13" i="1"/>
  <c r="AA25" i="1"/>
  <c r="L39" i="1" s="1"/>
  <c r="M39" i="1" s="1"/>
  <c r="Z13" i="1"/>
  <c r="Z25" i="1" s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P13" i="1"/>
  <c r="M13" i="1"/>
  <c r="K13" i="1"/>
  <c r="F14" i="1"/>
  <c r="F15" i="1"/>
  <c r="F16" i="1"/>
  <c r="F17" i="1"/>
  <c r="F25" i="1" s="1"/>
  <c r="F18" i="1"/>
  <c r="F19" i="1"/>
  <c r="F21" i="1"/>
  <c r="P16" i="1"/>
  <c r="P16" i="5"/>
  <c r="P16" i="4"/>
  <c r="O39" i="1"/>
  <c r="P39" i="1" s="1"/>
  <c r="AE16" i="7"/>
  <c r="F22" i="1"/>
  <c r="F23" i="1"/>
  <c r="F24" i="1"/>
  <c r="C22" i="1"/>
  <c r="C23" i="1"/>
  <c r="L36" i="1"/>
  <c r="O34" i="6"/>
  <c r="P34" i="6" s="1"/>
  <c r="F22" i="6"/>
  <c r="L34" i="6"/>
  <c r="M34" i="6" s="1"/>
  <c r="C22" i="6"/>
  <c r="F45" i="1"/>
  <c r="H19" i="6"/>
  <c r="M18" i="6"/>
  <c r="M13" i="6"/>
  <c r="P19" i="6"/>
  <c r="P14" i="6"/>
  <c r="Z21" i="6"/>
  <c r="H22" i="6"/>
  <c r="K22" i="6"/>
  <c r="M13" i="5"/>
  <c r="M25" i="5" s="1"/>
  <c r="H22" i="5"/>
  <c r="O38" i="5"/>
  <c r="K22" i="5"/>
  <c r="M14" i="4"/>
  <c r="P21" i="4"/>
  <c r="H19" i="4"/>
  <c r="H22" i="4"/>
  <c r="K13" i="4"/>
  <c r="K22" i="4"/>
  <c r="Z21" i="4"/>
  <c r="L34" i="1"/>
  <c r="M34" i="1" s="1"/>
  <c r="F20" i="1"/>
  <c r="F13" i="1"/>
  <c r="C13" i="1"/>
  <c r="H16" i="1"/>
  <c r="H14" i="1"/>
  <c r="H18" i="1"/>
  <c r="H24" i="1"/>
  <c r="Z18" i="6"/>
  <c r="C20" i="6"/>
  <c r="C13" i="6"/>
  <c r="F14" i="6"/>
  <c r="K15" i="6"/>
  <c r="R16" i="6"/>
  <c r="U16" i="6"/>
  <c r="U13" i="6"/>
  <c r="H18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W25" i="5"/>
  <c r="R16" i="5"/>
  <c r="H20" i="5"/>
  <c r="K19" i="5"/>
  <c r="C14" i="5"/>
  <c r="C13" i="5"/>
  <c r="F23" i="7"/>
  <c r="F4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W17" i="4"/>
  <c r="O38" i="4"/>
  <c r="P38" i="4" s="1"/>
  <c r="Z17" i="4"/>
  <c r="C18" i="4"/>
  <c r="C20" i="4"/>
  <c r="O34" i="4"/>
  <c r="H13" i="4"/>
  <c r="M13" i="4"/>
  <c r="W20" i="4"/>
  <c r="O36" i="4"/>
  <c r="P20" i="4"/>
  <c r="P18" i="7"/>
  <c r="F43" i="4"/>
  <c r="K22" i="7"/>
  <c r="Z14" i="7"/>
  <c r="D38" i="7"/>
  <c r="C35" i="1"/>
  <c r="B38" i="7"/>
  <c r="C38" i="7" s="1"/>
  <c r="R17" i="7"/>
  <c r="H22" i="7"/>
  <c r="F38" i="1"/>
  <c r="P17" i="7"/>
  <c r="Z16" i="7"/>
  <c r="M16" i="7"/>
  <c r="F43" i="1"/>
  <c r="F44" i="1"/>
  <c r="C22" i="7"/>
  <c r="C23" i="7"/>
  <c r="C44" i="1"/>
  <c r="F15" i="7"/>
  <c r="F22" i="7"/>
  <c r="F36" i="1"/>
  <c r="F35" i="1"/>
  <c r="F39" i="1"/>
  <c r="C39" i="5"/>
  <c r="C43" i="5"/>
  <c r="P39" i="5"/>
  <c r="C25" i="5"/>
  <c r="C36" i="4"/>
  <c r="C43" i="4"/>
  <c r="P38" i="1"/>
  <c r="C39" i="1"/>
  <c r="C15" i="7"/>
  <c r="K24" i="7"/>
  <c r="W25" i="6"/>
  <c r="C39" i="6"/>
  <c r="C37" i="6"/>
  <c r="F36" i="6"/>
  <c r="F35" i="6"/>
  <c r="F42" i="6"/>
  <c r="U13" i="7"/>
  <c r="U16" i="7"/>
  <c r="F45" i="6"/>
  <c r="P38" i="6"/>
  <c r="C45" i="6"/>
  <c r="F45" i="5"/>
  <c r="P38" i="5"/>
  <c r="M38" i="5"/>
  <c r="C36" i="5"/>
  <c r="C37" i="5"/>
  <c r="F36" i="5"/>
  <c r="C40" i="5"/>
  <c r="C35" i="5"/>
  <c r="F18" i="7"/>
  <c r="F40" i="5"/>
  <c r="F35" i="5"/>
  <c r="F21" i="7"/>
  <c r="F13" i="7"/>
  <c r="F20" i="7"/>
  <c r="W20" i="7"/>
  <c r="Z21" i="7"/>
  <c r="Z25" i="7" s="1"/>
  <c r="AE21" i="7"/>
  <c r="AE17" i="7"/>
  <c r="F35" i="4"/>
  <c r="F36" i="4"/>
  <c r="K18" i="7"/>
  <c r="C35" i="4"/>
  <c r="F38" i="4"/>
  <c r="P21" i="7"/>
  <c r="F45" i="4"/>
  <c r="C45" i="4"/>
  <c r="K15" i="7"/>
  <c r="K14" i="7"/>
  <c r="K16" i="7"/>
  <c r="K19" i="7"/>
  <c r="AB20" i="7"/>
  <c r="P34" i="4"/>
  <c r="C20" i="7"/>
  <c r="C39" i="4"/>
  <c r="F34" i="4"/>
  <c r="F39" i="4"/>
  <c r="R13" i="7"/>
  <c r="M18" i="7"/>
  <c r="P15" i="7"/>
  <c r="P14" i="7"/>
  <c r="H15" i="7"/>
  <c r="H16" i="7"/>
  <c r="H14" i="7"/>
  <c r="H18" i="7"/>
  <c r="H24" i="7"/>
  <c r="M38" i="1"/>
  <c r="F43" i="7"/>
  <c r="C43" i="7"/>
  <c r="P37" i="4"/>
  <c r="F38" i="7"/>
  <c r="M20" i="6" l="1"/>
  <c r="H13" i="6"/>
  <c r="B46" i="6"/>
  <c r="H20" i="6"/>
  <c r="K13" i="5"/>
  <c r="K20" i="5"/>
  <c r="H13" i="5"/>
  <c r="H13" i="1"/>
  <c r="B41" i="7"/>
  <c r="C16" i="7"/>
  <c r="B37" i="7"/>
  <c r="C37" i="7" s="1"/>
  <c r="X25" i="7"/>
  <c r="N39" i="7" s="1"/>
  <c r="C36" i="6"/>
  <c r="E37" i="7"/>
  <c r="F37" i="7" s="1"/>
  <c r="AE25" i="6"/>
  <c r="B36" i="7"/>
  <c r="C36" i="7" s="1"/>
  <c r="S25" i="7"/>
  <c r="N37" i="7" s="1"/>
  <c r="AC25" i="7"/>
  <c r="N38" i="7" s="1"/>
  <c r="D37" i="7"/>
  <c r="E25" i="7"/>
  <c r="O34" i="7" s="1"/>
  <c r="P34" i="7" s="1"/>
  <c r="E35" i="7"/>
  <c r="F35" i="7" s="1"/>
  <c r="F14" i="7"/>
  <c r="F25" i="7" s="1"/>
  <c r="AE13" i="7"/>
  <c r="AE25" i="7" s="1"/>
  <c r="AD25" i="7"/>
  <c r="O38" i="7" s="1"/>
  <c r="P38" i="7" s="1"/>
  <c r="E45" i="7"/>
  <c r="F45" i="7" s="1"/>
  <c r="B40" i="7"/>
  <c r="B46" i="5"/>
  <c r="C41" i="5" s="1"/>
  <c r="E46" i="5"/>
  <c r="F41" i="5" s="1"/>
  <c r="R25" i="7"/>
  <c r="U15" i="7"/>
  <c r="U25" i="7" s="1"/>
  <c r="T25" i="7"/>
  <c r="O37" i="7" s="1"/>
  <c r="P37" i="7" s="1"/>
  <c r="J25" i="7"/>
  <c r="K21" i="7" s="1"/>
  <c r="AE25" i="4"/>
  <c r="U25" i="5"/>
  <c r="AB25" i="5"/>
  <c r="E46" i="6"/>
  <c r="C21" i="7"/>
  <c r="B42" i="7"/>
  <c r="E39" i="7"/>
  <c r="F39" i="7" s="1"/>
  <c r="E36" i="7"/>
  <c r="F36" i="7" s="1"/>
  <c r="D44" i="7"/>
  <c r="F24" i="7"/>
  <c r="O40" i="5"/>
  <c r="P35" i="5" s="1"/>
  <c r="C25" i="4"/>
  <c r="K25" i="5"/>
  <c r="P25" i="5"/>
  <c r="H25" i="5"/>
  <c r="P25" i="4"/>
  <c r="F25" i="6"/>
  <c r="U25" i="6"/>
  <c r="M25" i="6"/>
  <c r="U25" i="1"/>
  <c r="R25" i="4"/>
  <c r="U25" i="4"/>
  <c r="W25" i="4"/>
  <c r="Z25" i="4"/>
  <c r="N40" i="6"/>
  <c r="D43" i="7"/>
  <c r="E34" i="7"/>
  <c r="AE25" i="5"/>
  <c r="R25" i="1"/>
  <c r="P20" i="1"/>
  <c r="AB25" i="1"/>
  <c r="N40" i="4"/>
  <c r="N40" i="5"/>
  <c r="H25" i="6"/>
  <c r="P25" i="6"/>
  <c r="R25" i="6"/>
  <c r="Z25" i="6"/>
  <c r="AB25" i="6"/>
  <c r="D46" i="6"/>
  <c r="B39" i="7"/>
  <c r="C39" i="7" s="1"/>
  <c r="AA25" i="7"/>
  <c r="L38" i="7" s="1"/>
  <c r="M38" i="7" s="1"/>
  <c r="O25" i="7"/>
  <c r="P19" i="7" s="1"/>
  <c r="L36" i="4"/>
  <c r="M25" i="4"/>
  <c r="K20" i="4"/>
  <c r="K25" i="4" s="1"/>
  <c r="D46" i="4"/>
  <c r="H25" i="4"/>
  <c r="L35" i="4"/>
  <c r="M37" i="4"/>
  <c r="L40" i="6"/>
  <c r="M35" i="6" s="1"/>
  <c r="B46" i="4"/>
  <c r="C34" i="4"/>
  <c r="W13" i="7"/>
  <c r="W25" i="7" s="1"/>
  <c r="V25" i="7"/>
  <c r="L39" i="7" s="1"/>
  <c r="M39" i="7" s="1"/>
  <c r="B34" i="7"/>
  <c r="B35" i="7"/>
  <c r="C35" i="7" s="1"/>
  <c r="P25" i="1"/>
  <c r="F25" i="4"/>
  <c r="AB25" i="4"/>
  <c r="C24" i="7"/>
  <c r="B45" i="7"/>
  <c r="C45" i="7" s="1"/>
  <c r="AB17" i="7"/>
  <c r="AB25" i="7" s="1"/>
  <c r="B25" i="7"/>
  <c r="L34" i="7" s="1"/>
  <c r="M34" i="7" s="1"/>
  <c r="K25" i="6"/>
  <c r="C25" i="6"/>
  <c r="H21" i="1"/>
  <c r="H20" i="1"/>
  <c r="F25" i="5"/>
  <c r="D46" i="5"/>
  <c r="D25" i="7"/>
  <c r="N34" i="7" s="1"/>
  <c r="N25" i="7"/>
  <c r="N36" i="7" s="1"/>
  <c r="C18" i="7"/>
  <c r="C25" i="7" s="1"/>
  <c r="Q25" i="7"/>
  <c r="L37" i="7" s="1"/>
  <c r="M37" i="7" s="1"/>
  <c r="O40" i="4"/>
  <c r="K21" i="1"/>
  <c r="O40" i="6"/>
  <c r="P36" i="6" s="1"/>
  <c r="W25" i="1"/>
  <c r="B46" i="1"/>
  <c r="C41" i="1" s="1"/>
  <c r="E46" i="4"/>
  <c r="Z25" i="5"/>
  <c r="L40" i="5"/>
  <c r="M35" i="5" s="1"/>
  <c r="B44" i="7"/>
  <c r="C44" i="7" s="1"/>
  <c r="E42" i="7"/>
  <c r="G25" i="7"/>
  <c r="D41" i="7"/>
  <c r="D46" i="1"/>
  <c r="N40" i="1"/>
  <c r="M25" i="1"/>
  <c r="L25" i="7"/>
  <c r="M13" i="7" s="1"/>
  <c r="E41" i="7"/>
  <c r="L40" i="1"/>
  <c r="K20" i="1"/>
  <c r="K25" i="1" s="1"/>
  <c r="E46" i="1"/>
  <c r="F42" i="1" s="1"/>
  <c r="I25" i="7"/>
  <c r="N35" i="7" s="1"/>
  <c r="O40" i="1"/>
  <c r="D42" i="7"/>
  <c r="O36" i="7" l="1"/>
  <c r="O40" i="7" s="1"/>
  <c r="P35" i="7" s="1"/>
  <c r="P13" i="7"/>
  <c r="F41" i="6"/>
  <c r="F34" i="6"/>
  <c r="C41" i="6"/>
  <c r="C34" i="6"/>
  <c r="C46" i="6" s="1"/>
  <c r="O35" i="7"/>
  <c r="P35" i="6"/>
  <c r="P40" i="6" s="1"/>
  <c r="M36" i="6"/>
  <c r="M40" i="6" s="1"/>
  <c r="H25" i="1"/>
  <c r="K13" i="7"/>
  <c r="F34" i="5"/>
  <c r="F46" i="5"/>
  <c r="C34" i="5"/>
  <c r="C46" i="5" s="1"/>
  <c r="F34" i="1"/>
  <c r="H20" i="7"/>
  <c r="H13" i="7"/>
  <c r="C42" i="1"/>
  <c r="C46" i="1" s="1"/>
  <c r="C34" i="1"/>
  <c r="P20" i="7"/>
  <c r="P36" i="5"/>
  <c r="P40" i="5" s="1"/>
  <c r="M36" i="5"/>
  <c r="M40" i="5" s="1"/>
  <c r="K20" i="7"/>
  <c r="K25" i="7" s="1"/>
  <c r="L35" i="7"/>
  <c r="H21" i="7"/>
  <c r="D46" i="7"/>
  <c r="E46" i="7"/>
  <c r="F40" i="7" s="1"/>
  <c r="F41" i="4"/>
  <c r="F40" i="4"/>
  <c r="L36" i="7"/>
  <c r="M19" i="7"/>
  <c r="C41" i="4"/>
  <c r="C40" i="4"/>
  <c r="C46" i="4" s="1"/>
  <c r="P35" i="4"/>
  <c r="P36" i="4"/>
  <c r="L40" i="4"/>
  <c r="M35" i="4" s="1"/>
  <c r="N40" i="7"/>
  <c r="M20" i="7"/>
  <c r="B46" i="7"/>
  <c r="C40" i="7" s="1"/>
  <c r="M35" i="1"/>
  <c r="M36" i="1"/>
  <c r="P35" i="1"/>
  <c r="P36" i="1"/>
  <c r="F41" i="1"/>
  <c r="F46" i="1" s="1"/>
  <c r="P25" i="7" l="1"/>
  <c r="F46" i="6"/>
  <c r="M25" i="7"/>
  <c r="L40" i="7"/>
  <c r="M35" i="7" s="1"/>
  <c r="F42" i="7"/>
  <c r="F34" i="7"/>
  <c r="F46" i="7" s="1"/>
  <c r="H25" i="7"/>
  <c r="C34" i="7"/>
  <c r="F41" i="7"/>
  <c r="M36" i="4"/>
  <c r="M40" i="4" s="1"/>
  <c r="F46" i="4"/>
  <c r="P40" i="4"/>
  <c r="P36" i="7"/>
  <c r="P40" i="7" s="1"/>
  <c r="C41" i="7"/>
  <c r="C42" i="7"/>
  <c r="M40" i="1"/>
  <c r="P40" i="1"/>
  <c r="M36" i="7" l="1"/>
  <c r="M40" i="7" s="1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<sst xmlns="http://schemas.openxmlformats.org/spreadsheetml/2006/main" count="457" uniqueCount="62">
  <si>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</si>
  <si>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</si>
  <si>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</si>
  <si>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</si>
  <si>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</si>
  <si>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</si>
  <si>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</si>
  <si>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</si>
  <si>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</si>
  <si>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</si>
  <si>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</si>
  <si>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</si>
  <si>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</si>
  <si>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</si>
  <si>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</si>
  <si>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</si>
  <si>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</si>
  <si>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</si>
  <si>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</si>
  <si>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</si>
  <si>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</si>
  <si>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</si>
  <si>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</si>
  <si>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</si>
  <si>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</si>
  <si>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</si>
  <si>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</si>
  <si>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</si>
  <si>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</si>
  <si>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</si>
  <si>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</si>
  <si>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</si>
  <si>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</si>
  <si>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</si>
  <si>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</si>
  <si>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</si>
  <si>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</si>
  <si>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</si>
  <si>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</si>
  <si>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</si>
  <si>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</si>
  <si>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</si>
  <si>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</si>
  <si>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</si>
  <si>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</si>
  <si>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</si>
  <si>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</si>
  <si>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</si>
  <si>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</si>
  <si>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</si>
  <si>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</si>
  <si>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</si>
  <si>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</si>
  <si>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</si>
  <si>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</si>
  <si>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</si>
  <si>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</si>
  <si>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</si>
  <si>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</si>
  <si>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</si>
  <si>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</si>
  <si>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CONSORCI LOCALRET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</si>
</sst>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E9-43FF-A80C-8EF634B46CCB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E9-43FF-A80C-8EF634B46CCB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E9-43FF-A80C-8EF634B46CCB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E9-43FF-A80C-8EF634B46CCB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E9-43FF-A80C-8EF634B46CCB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E9-43FF-A80C-8EF634B46CCB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E9-43FF-A80C-8EF634B46CCB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E9-43FF-A80C-8EF634B46CCB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E9-43FF-A80C-8EF634B46CCB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E9-43FF-A80C-8EF634B46CC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FE9-43FF-A80C-8EF634B4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DF-4E7D-A638-088EF268C21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DF-4E7D-A638-088EF268C21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DF-4E7D-A638-088EF268C21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DF-4E7D-A638-088EF268C21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DF-4E7D-A638-088EF268C21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DF-4E7D-A638-088EF268C21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DF-4E7D-A638-088EF268C21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DF-4E7D-A638-088EF268C21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DF-4E7D-A638-088EF268C21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DF-4E7D-A638-088EF268C2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417038.6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16947.84</c:v>
                </c:pt>
                <c:pt idx="7">
                  <c:v>108245.43</c:v>
                </c:pt>
                <c:pt idx="8">
                  <c:v>584.42999999999995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9DF-4E7D-A638-088EF268C2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23-43DE-90A2-C5A26A1D5335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23-43DE-90A2-C5A26A1D5335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23-43DE-90A2-C5A26A1D5335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23-43DE-90A2-C5A26A1D533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28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23-43DE-90A2-C5A26A1D53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93-4628-AF96-F92CB1F04736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3-4628-AF96-F92CB1F04736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93-4628-AF96-F92CB1F04736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93-4628-AF96-F92CB1F04736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93-4628-AF96-F92CB1F04736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93-4628-AF96-F92CB1F0473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482678.21</c:v>
                </c:pt>
                <c:pt idx="2">
                  <c:v>60138.09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C93-4628-AF96-F92CB1F047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7" zoomScale="90" zoomScaleNormal="90" workbookViewId="0">
      <selection activeCell="K13" sqref="K1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54687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25" x14ac:dyDescent="0.4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44369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0.125</v>
      </c>
      <c r="I13" s="4">
        <v>39120</v>
      </c>
      <c r="J13" s="5">
        <v>47335.199999999997</v>
      </c>
      <c r="K13" s="21">
        <f t="shared" ref="K13:K24" si="3">IF(J13,J13/$J$25,"")</f>
        <v>0.69874982839479394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5</v>
      </c>
      <c r="H20" s="66">
        <f t="shared" si="2"/>
        <v>0.625</v>
      </c>
      <c r="I20" s="69">
        <v>16382.7</v>
      </c>
      <c r="J20" s="69">
        <v>19823.07</v>
      </c>
      <c r="K20" s="67">
        <f t="shared" si="3"/>
        <v>0.29262296896935025</v>
      </c>
      <c r="L20" s="68">
        <v>2</v>
      </c>
      <c r="M20" s="66">
        <f t="shared" si="4"/>
        <v>1</v>
      </c>
      <c r="N20" s="98">
        <v>6307.52</v>
      </c>
      <c r="O20" s="70">
        <v>7632.1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0.25</v>
      </c>
      <c r="I21" s="98">
        <v>483</v>
      </c>
      <c r="J21" s="98">
        <v>584.42999999999995</v>
      </c>
      <c r="K21" s="21">
        <f t="shared" si="3"/>
        <v>8.6272026358559691E-3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4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8</v>
      </c>
      <c r="H25" s="17">
        <f t="shared" si="12"/>
        <v>1</v>
      </c>
      <c r="I25" s="18">
        <f t="shared" si="12"/>
        <v>55985.7</v>
      </c>
      <c r="J25" s="18">
        <f t="shared" si="12"/>
        <v>67742.699999999983</v>
      </c>
      <c r="K25" s="19">
        <f t="shared" si="12"/>
        <v>1.0000000000000002</v>
      </c>
      <c r="L25" s="16">
        <f t="shared" si="12"/>
        <v>2</v>
      </c>
      <c r="M25" s="17">
        <f t="shared" si="12"/>
        <v>1</v>
      </c>
      <c r="N25" s="18">
        <f t="shared" si="12"/>
        <v>6307.52</v>
      </c>
      <c r="O25" s="18">
        <f t="shared" si="12"/>
        <v>7632.1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45">
      <c r="B26" s="26"/>
      <c r="H26" s="26"/>
      <c r="N26" s="26"/>
    </row>
    <row r="27" spans="1:31" s="49" customFormat="1" ht="34.200000000000003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4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0.1</v>
      </c>
      <c r="D34" s="10">
        <f t="shared" ref="D34:D45" si="15">D13+I13+N13+S13+AC13+X13</f>
        <v>39120</v>
      </c>
      <c r="E34" s="11">
        <f t="shared" ref="E34:E45" si="16">E13+J13+O13+T13+AD13+Y13</f>
        <v>47335.199999999997</v>
      </c>
      <c r="F34" s="21">
        <f t="shared" ref="F34:F43" si="17">IF(E34,E34/$E$46,"")</f>
        <v>0.62799768622934993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8</v>
      </c>
      <c r="M35" s="8">
        <f t="shared" si="18"/>
        <v>0.8</v>
      </c>
      <c r="N35" s="61">
        <f>I25</f>
        <v>55985.7</v>
      </c>
      <c r="O35" s="61">
        <f>J25</f>
        <v>67742.699999999983</v>
      </c>
      <c r="P35" s="59">
        <f t="shared" si="19"/>
        <v>0.8987446732860318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2</v>
      </c>
      <c r="M36" s="8">
        <f t="shared" si="18"/>
        <v>0.2</v>
      </c>
      <c r="N36" s="61">
        <f>N25</f>
        <v>6307.52</v>
      </c>
      <c r="O36" s="61">
        <f>O25</f>
        <v>7632.1</v>
      </c>
      <c r="P36" s="59">
        <f t="shared" si="19"/>
        <v>0.10125532671396809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7" t="s">
        <v>0</v>
      </c>
      <c r="K40" s="148"/>
      <c r="L40" s="83">
        <f>SUM(L34:L39)</f>
        <v>10</v>
      </c>
      <c r="M40" s="17">
        <f>SUM(M34:M39)</f>
        <v>1</v>
      </c>
      <c r="N40" s="84">
        <f>SUM(N34:N39)</f>
        <v>62293.22</v>
      </c>
      <c r="O40" s="85">
        <f>SUM(O34:O39)</f>
        <v>75374.799999999988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</v>
      </c>
      <c r="C41" s="8">
        <f t="shared" si="14"/>
        <v>0.7</v>
      </c>
      <c r="D41" s="13">
        <f t="shared" si="15"/>
        <v>22690.22</v>
      </c>
      <c r="E41" s="23">
        <f t="shared" si="16"/>
        <v>27455.17</v>
      </c>
      <c r="F41" s="21">
        <f t="shared" si="17"/>
        <v>0.3642486613563154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2</v>
      </c>
      <c r="C42" s="8">
        <f t="shared" si="14"/>
        <v>0.2</v>
      </c>
      <c r="D42" s="13">
        <f t="shared" si="15"/>
        <v>483</v>
      </c>
      <c r="E42" s="14">
        <f t="shared" si="16"/>
        <v>584.42999999999995</v>
      </c>
      <c r="F42" s="21">
        <f t="shared" si="17"/>
        <v>7.753652414334765E-3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10</v>
      </c>
      <c r="C46" s="17">
        <f>SUM(C34:C45)</f>
        <v>1</v>
      </c>
      <c r="D46" s="18">
        <f>SUM(D34:D45)</f>
        <v>62293.22</v>
      </c>
      <c r="E46" s="18">
        <f>SUM(E34:E45)</f>
        <v>75374.799999999988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2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7" zoomScale="90" zoomScaleNormal="90" workbookViewId="0">
      <selection activeCell="N23" sqref="N2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54687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4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44489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3" t="str">
        <f>'CONTRACTACIO 1r TR 2021'!B8</f>
        <v>CONSORCI LOCALRET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0.25</v>
      </c>
      <c r="N19" s="6">
        <v>11520.72</v>
      </c>
      <c r="O19" s="7">
        <v>16947.84</v>
      </c>
      <c r="P19" s="21">
        <f t="shared" si="5"/>
        <v>0.84763442344510531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1</v>
      </c>
      <c r="I20" s="69">
        <v>33890</v>
      </c>
      <c r="J20" s="70">
        <v>41006.9</v>
      </c>
      <c r="K20" s="21">
        <f t="shared" si="3"/>
        <v>1</v>
      </c>
      <c r="L20" s="68">
        <v>3</v>
      </c>
      <c r="M20" s="66">
        <f t="shared" si="4"/>
        <v>0.75</v>
      </c>
      <c r="N20" s="69">
        <v>2517.7199999999998</v>
      </c>
      <c r="O20" s="70">
        <v>3046.44</v>
      </c>
      <c r="P20" s="67">
        <f t="shared" si="5"/>
        <v>0.15236557655489472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4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</v>
      </c>
      <c r="H25" s="17">
        <f t="shared" si="32"/>
        <v>1</v>
      </c>
      <c r="I25" s="18">
        <f t="shared" si="32"/>
        <v>33890</v>
      </c>
      <c r="J25" s="18">
        <f t="shared" si="32"/>
        <v>41006.9</v>
      </c>
      <c r="K25" s="19">
        <f t="shared" si="32"/>
        <v>1</v>
      </c>
      <c r="L25" s="16">
        <f t="shared" si="32"/>
        <v>4</v>
      </c>
      <c r="M25" s="17">
        <f t="shared" si="32"/>
        <v>1</v>
      </c>
      <c r="N25" s="18">
        <f t="shared" si="32"/>
        <v>14038.439999999999</v>
      </c>
      <c r="O25" s="18">
        <f t="shared" si="32"/>
        <v>19994.28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45">
      <c r="B26" s="26"/>
      <c r="H26" s="26"/>
      <c r="N26" s="26"/>
    </row>
    <row r="27" spans="1:31" s="49" customFormat="1" ht="34.200000000000003" customHeight="1" x14ac:dyDescent="0.4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4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3</v>
      </c>
      <c r="M35" s="8">
        <f t="shared" si="38"/>
        <v>0.42857142857142855</v>
      </c>
      <c r="N35" s="61">
        <f>I25</f>
        <v>33890</v>
      </c>
      <c r="O35" s="61">
        <f>J25</f>
        <v>41006.9</v>
      </c>
      <c r="P35" s="59">
        <f t="shared" si="39"/>
        <v>0.67223125847729504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4</v>
      </c>
      <c r="M36" s="8">
        <f t="shared" si="38"/>
        <v>0.5714285714285714</v>
      </c>
      <c r="N36" s="61">
        <f>N25</f>
        <v>14038.439999999999</v>
      </c>
      <c r="O36" s="61">
        <f>O25</f>
        <v>19994.28</v>
      </c>
      <c r="P36" s="59">
        <f t="shared" si="39"/>
        <v>0.32776874152270496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1</v>
      </c>
      <c r="C40" s="8">
        <f t="shared" si="34"/>
        <v>0.14285714285714285</v>
      </c>
      <c r="D40" s="13">
        <f t="shared" si="35"/>
        <v>11520.72</v>
      </c>
      <c r="E40" s="23">
        <f t="shared" si="36"/>
        <v>16947.84</v>
      </c>
      <c r="F40" s="21">
        <f t="shared" si="37"/>
        <v>0.27782806824392575</v>
      </c>
      <c r="G40" s="25"/>
      <c r="J40" s="147" t="s">
        <v>0</v>
      </c>
      <c r="K40" s="148"/>
      <c r="L40" s="83">
        <f>SUM(L34:L39)</f>
        <v>7</v>
      </c>
      <c r="M40" s="17">
        <f>SUM(M34:M39)</f>
        <v>1</v>
      </c>
      <c r="N40" s="84">
        <f>SUM(N34:N39)</f>
        <v>47928.44</v>
      </c>
      <c r="O40" s="85">
        <f>SUM(O34:O39)</f>
        <v>61001.18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6</v>
      </c>
      <c r="C41" s="8">
        <f t="shared" si="34"/>
        <v>0.8571428571428571</v>
      </c>
      <c r="D41" s="13">
        <f t="shared" si="35"/>
        <v>36407.72</v>
      </c>
      <c r="E41" s="23">
        <f t="shared" si="36"/>
        <v>44053.340000000004</v>
      </c>
      <c r="F41" s="21">
        <f t="shared" si="37"/>
        <v>0.72217193175607419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</v>
      </c>
      <c r="C46" s="17">
        <f>SUM(C34:C45)</f>
        <v>1</v>
      </c>
      <c r="D46" s="18">
        <f>SUM(D34:D45)</f>
        <v>47928.44</v>
      </c>
      <c r="E46" s="18">
        <f>SUM(E34:E45)</f>
        <v>61001.180000000008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2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1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54687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4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44544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3" t="str">
        <f>'CONTRACTACIO 1r TR 2021'!B8</f>
        <v>CONSORCI LOCALRET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0.25</v>
      </c>
      <c r="I13" s="4">
        <v>79000</v>
      </c>
      <c r="J13" s="5">
        <v>95590</v>
      </c>
      <c r="K13" s="21">
        <f t="shared" ref="K13:K23" si="3">IF(J13,J13/$J$25,"")</f>
        <v>0.9399788266303013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0.75</v>
      </c>
      <c r="I20" s="69">
        <v>5044.45</v>
      </c>
      <c r="J20" s="70">
        <v>6103.78</v>
      </c>
      <c r="K20" s="67">
        <f t="shared" si="3"/>
        <v>6.0021173369698713E-2</v>
      </c>
      <c r="L20" s="68">
        <v>2</v>
      </c>
      <c r="M20" s="66">
        <f t="shared" si="4"/>
        <v>1</v>
      </c>
      <c r="N20" s="69">
        <v>979.88</v>
      </c>
      <c r="O20" s="70">
        <v>1185.6500000000001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4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4</v>
      </c>
      <c r="H25" s="17">
        <f t="shared" si="22"/>
        <v>1</v>
      </c>
      <c r="I25" s="18">
        <f t="shared" si="22"/>
        <v>84044.45</v>
      </c>
      <c r="J25" s="18">
        <f t="shared" si="22"/>
        <v>101693.78</v>
      </c>
      <c r="K25" s="19">
        <f t="shared" si="22"/>
        <v>1</v>
      </c>
      <c r="L25" s="16">
        <f t="shared" si="22"/>
        <v>2</v>
      </c>
      <c r="M25" s="17">
        <f t="shared" si="22"/>
        <v>1</v>
      </c>
      <c r="N25" s="18">
        <f t="shared" si="22"/>
        <v>979.88</v>
      </c>
      <c r="O25" s="18">
        <f t="shared" si="22"/>
        <v>1185.6500000000001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0.16666666666666666</v>
      </c>
      <c r="D34" s="10">
        <f t="shared" ref="D34:D45" si="25">D13+I13+N13+S13+AC13+X13</f>
        <v>79000</v>
      </c>
      <c r="E34" s="11">
        <f t="shared" ref="E34:E45" si="26">E13+J13+O13+T13+AD13+Y13</f>
        <v>95590</v>
      </c>
      <c r="F34" s="21">
        <f t="shared" ref="F34:F43" si="27">IF(E34,E34/$E$46,"")</f>
        <v>0.92914589437363726</v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4</v>
      </c>
      <c r="M35" s="8">
        <f>IF(L35,L35/$L$40,"")</f>
        <v>0.66666666666666663</v>
      </c>
      <c r="N35" s="61">
        <f>I25</f>
        <v>84044.45</v>
      </c>
      <c r="O35" s="61">
        <f>J25</f>
        <v>101693.78</v>
      </c>
      <c r="P35" s="59">
        <f>IF(O35,O35/$O$40,"")</f>
        <v>0.98847534439100226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2</v>
      </c>
      <c r="M36" s="8">
        <f>IF(L36,L36/$L$40,"")</f>
        <v>0.33333333333333331</v>
      </c>
      <c r="N36" s="61">
        <f>N25</f>
        <v>979.88</v>
      </c>
      <c r="O36" s="61">
        <f>O25</f>
        <v>1185.6500000000001</v>
      </c>
      <c r="P36" s="59">
        <f>IF(O36,O36/$O$40,"")</f>
        <v>1.1524655608997835E-2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6</v>
      </c>
      <c r="M40" s="17">
        <f>SUM(M34:M39)</f>
        <v>1</v>
      </c>
      <c r="N40" s="84">
        <f>SUM(N34:N39)</f>
        <v>85024.33</v>
      </c>
      <c r="O40" s="85">
        <f>SUM(O34:O39)</f>
        <v>102879.43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5</v>
      </c>
      <c r="C41" s="8">
        <f t="shared" si="24"/>
        <v>0.83333333333333337</v>
      </c>
      <c r="D41" s="13">
        <f t="shared" si="25"/>
        <v>6024.33</v>
      </c>
      <c r="E41" s="23">
        <f t="shared" si="26"/>
        <v>7289.43</v>
      </c>
      <c r="F41" s="21">
        <f t="shared" si="27"/>
        <v>7.0854105626362823E-2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6</v>
      </c>
      <c r="C46" s="17">
        <f>SUM(C34:C45)</f>
        <v>1</v>
      </c>
      <c r="D46" s="18">
        <f>SUM(D34:D45)</f>
        <v>85024.33</v>
      </c>
      <c r="E46" s="18">
        <f>SUM(E34:E45)</f>
        <v>102879.43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2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O20" sqref="O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54687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4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44630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3" t="str">
        <f>'CONTRACTACIO 1r TR 2021'!B8</f>
        <v>CONSORCI LOCALRET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1" si="2">IF(G13,G13/$G$25,"")</f>
        <v>0.46153846153846156</v>
      </c>
      <c r="I13" s="4">
        <v>210622.21</v>
      </c>
      <c r="J13" s="5">
        <v>254852.87</v>
      </c>
      <c r="K13" s="21">
        <f t="shared" ref="K13:K21" si="3">IF(J13,J13/$J$25,"")</f>
        <v>0.93615085916816732</v>
      </c>
      <c r="L13" s="1">
        <v>1</v>
      </c>
      <c r="M13" s="20">
        <f>IF(L13,L13/$L$25,"")</f>
        <v>0.16666666666666666</v>
      </c>
      <c r="N13" s="4">
        <v>15917.79</v>
      </c>
      <c r="O13" s="5">
        <v>19260.53</v>
      </c>
      <c r="P13" s="21">
        <f>IF(O13,O13/$O$25,"")</f>
        <v>0.6148404874408081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4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4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0.53846153846153844</v>
      </c>
      <c r="I20" s="69">
        <v>14365.26</v>
      </c>
      <c r="J20" s="70">
        <v>17381.96</v>
      </c>
      <c r="K20" s="67">
        <f t="shared" si="3"/>
        <v>6.3849140831832574E-2</v>
      </c>
      <c r="L20" s="68">
        <v>5</v>
      </c>
      <c r="M20" s="66">
        <f>IF(L20,L20/$L$25,"")</f>
        <v>0.83333333333333337</v>
      </c>
      <c r="N20" s="69">
        <v>9971.6</v>
      </c>
      <c r="O20" s="70">
        <v>12065.53</v>
      </c>
      <c r="P20" s="67">
        <f>IF(O20,O20/$O$25,"")</f>
        <v>0.38515951255919201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049999999999997" customHeight="1" x14ac:dyDescent="0.4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13</v>
      </c>
      <c r="H25" s="17">
        <f t="shared" si="30"/>
        <v>1</v>
      </c>
      <c r="I25" s="18">
        <f t="shared" si="30"/>
        <v>224987.47</v>
      </c>
      <c r="J25" s="18">
        <f t="shared" si="30"/>
        <v>272234.83</v>
      </c>
      <c r="K25" s="19">
        <f t="shared" si="30"/>
        <v>0.99999999999999989</v>
      </c>
      <c r="L25" s="16">
        <f t="shared" si="30"/>
        <v>6</v>
      </c>
      <c r="M25" s="17">
        <f t="shared" si="30"/>
        <v>1</v>
      </c>
      <c r="N25" s="18">
        <f t="shared" si="30"/>
        <v>25889.39</v>
      </c>
      <c r="O25" s="18">
        <f t="shared" si="30"/>
        <v>31326.059999999998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45">
      <c r="B26" s="26"/>
      <c r="H26" s="26"/>
      <c r="N26" s="26"/>
    </row>
    <row r="27" spans="1:31" s="49" customFormat="1" ht="34.200000000000003" customHeight="1" x14ac:dyDescent="0.4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7</v>
      </c>
      <c r="C34" s="8">
        <f t="shared" ref="C34:C45" si="32">IF(B34,B34/$B$46,"")</f>
        <v>0.36842105263157893</v>
      </c>
      <c r="D34" s="10">
        <f t="shared" ref="D34:D42" si="33">D13+I13+N13+S13+AC13+X13</f>
        <v>226540</v>
      </c>
      <c r="E34" s="11">
        <f t="shared" ref="E34:E42" si="34">E13+J13+O13+T13+AD13+Y13</f>
        <v>274113.40000000002</v>
      </c>
      <c r="F34" s="21">
        <f t="shared" ref="F34:F42" si="35">IF(E34,E34/$E$46,"")</f>
        <v>0.90299313590759345</v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13</v>
      </c>
      <c r="M35" s="8">
        <f t="shared" si="36"/>
        <v>0.68421052631578949</v>
      </c>
      <c r="N35" s="61">
        <f>I25</f>
        <v>224987.47</v>
      </c>
      <c r="O35" s="61">
        <f>J25</f>
        <v>272234.83</v>
      </c>
      <c r="P35" s="59">
        <f t="shared" si="37"/>
        <v>0.89680469048565514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6</v>
      </c>
      <c r="M36" s="8">
        <f t="shared" si="36"/>
        <v>0.31578947368421051</v>
      </c>
      <c r="N36" s="61">
        <f>N25</f>
        <v>25889.39</v>
      </c>
      <c r="O36" s="61">
        <f>O25</f>
        <v>31326.059999999998</v>
      </c>
      <c r="P36" s="59">
        <f t="shared" si="37"/>
        <v>0.10319530951434487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7" t="s">
        <v>0</v>
      </c>
      <c r="K40" s="148"/>
      <c r="L40" s="83">
        <f>SUM(L34:L39)</f>
        <v>19</v>
      </c>
      <c r="M40" s="17">
        <f>SUM(M34:M39)</f>
        <v>1</v>
      </c>
      <c r="N40" s="84">
        <f>SUM(N34:N39)</f>
        <v>250876.86</v>
      </c>
      <c r="O40" s="85">
        <f>SUM(O34:O39)</f>
        <v>303560.89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12</v>
      </c>
      <c r="C41" s="8">
        <f t="shared" si="32"/>
        <v>0.63157894736842102</v>
      </c>
      <c r="D41" s="13">
        <f t="shared" si="33"/>
        <v>24336.86</v>
      </c>
      <c r="E41" s="23">
        <f t="shared" si="34"/>
        <v>29447.489999999998</v>
      </c>
      <c r="F41" s="21">
        <f t="shared" si="35"/>
        <v>9.7006864092406622E-2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19</v>
      </c>
      <c r="C46" s="17">
        <f>SUM(C34:C45)</f>
        <v>1</v>
      </c>
      <c r="D46" s="18">
        <f>SUM(D34:D45)</f>
        <v>250876.86</v>
      </c>
      <c r="E46" s="18">
        <f>SUM(E34:E45)</f>
        <v>303560.89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2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6" zoomScale="80" zoomScaleNormal="80" workbookViewId="0">
      <selection activeCell="E46" sqref="E46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25" x14ac:dyDescent="0.4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3" t="str">
        <f>'CONTRACTACIO 1r TR 2021'!B8</f>
        <v>CONSORCI LOCALRET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4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8</v>
      </c>
      <c r="H13" s="20">
        <f t="shared" ref="H13:H24" si="2">IF(G13,G13/$G$25,"")</f>
        <v>0.2857142857142857</v>
      </c>
      <c r="I13" s="10">
        <f>'CONTRACTACIO 1r TR 2021'!I13+'CONTRACTACIO 2n TR 2021'!I13+'CONTRACTACIO 3r TR 2021'!I13+'CONTRACTACIO 4t TR 2021'!I13</f>
        <v>328742.20999999996</v>
      </c>
      <c r="J13" s="10">
        <f>'CONTRACTACIO 1r TR 2021'!J13+'CONTRACTACIO 2n TR 2021'!J13+'CONTRACTACIO 3r TR 2021'!J13+'CONTRACTACIO 4t TR 2021'!J13</f>
        <v>397778.07</v>
      </c>
      <c r="K13" s="21">
        <f t="shared" ref="K13:K24" si="3">IF(J13,J13/$J$25,"")</f>
        <v>0.82410612652267856</v>
      </c>
      <c r="L13" s="9">
        <f>'CONTRACTACIO 1r TR 2021'!L13+'CONTRACTACIO 2n TR 2021'!L13+'CONTRACTACIO 3r TR 2021'!L13+'CONTRACTACIO 4t TR 2021'!L13</f>
        <v>1</v>
      </c>
      <c r="M13" s="20">
        <f t="shared" ref="M13:M24" si="4">IF(L13,L13/$L$25,"")</f>
        <v>7.1428571428571425E-2</v>
      </c>
      <c r="N13" s="10">
        <f>'CONTRACTACIO 1r TR 2021'!N13+'CONTRACTACIO 2n TR 2021'!N13+'CONTRACTACIO 3r TR 2021'!N13+'CONTRACTACIO 4t TR 2021'!N13</f>
        <v>15917.79</v>
      </c>
      <c r="O13" s="10">
        <f>'CONTRACTACIO 1r TR 2021'!O13+'CONTRACTACIO 2n TR 2021'!O13+'CONTRACTACIO 3r TR 2021'!O13+'CONTRACTACIO 4t TR 2021'!O13</f>
        <v>19260.53</v>
      </c>
      <c r="P13" s="21">
        <f t="shared" ref="P13:P24" si="5">IF(O13,O13/$O$25,"")</f>
        <v>0.32027172795145309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4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4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4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1</v>
      </c>
      <c r="M19" s="20">
        <f t="shared" si="4"/>
        <v>7.1428571428571425E-2</v>
      </c>
      <c r="N19" s="13">
        <f>'CONTRACTACIO 1r TR 2021'!N19+'CONTRACTACIO 2n TR 2021'!N19+'CONTRACTACIO 3r TR 2021'!N19+'CONTRACTACIO 4t TR 2021'!N19</f>
        <v>11520.72</v>
      </c>
      <c r="O19" s="13">
        <f>'CONTRACTACIO 1r TR 2021'!O19+'CONTRACTACIO 2n TR 2021'!O19+'CONTRACTACIO 3r TR 2021'!O19+'CONTRACTACIO 4t TR 2021'!O19</f>
        <v>16947.84</v>
      </c>
      <c r="P19" s="21">
        <f t="shared" si="5"/>
        <v>0.28181540185263615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45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18</v>
      </c>
      <c r="H20" s="20">
        <f t="shared" si="2"/>
        <v>0.6428571428571429</v>
      </c>
      <c r="I20" s="13">
        <f>'CONTRACTACIO 1r TR 2021'!I20+'CONTRACTACIO 2n TR 2021'!I20+'CONTRACTACIO 3r TR 2021'!I20+'CONTRACTACIO 4t TR 2021'!I20</f>
        <v>69682.409999999989</v>
      </c>
      <c r="J20" s="13">
        <f>'CONTRACTACIO 1r TR 2021'!J20+'CONTRACTACIO 2n TR 2021'!J20+'CONTRACTACIO 3r TR 2021'!J20+'CONTRACTACIO 4t TR 2021'!J20</f>
        <v>84315.709999999992</v>
      </c>
      <c r="K20" s="21">
        <f t="shared" si="3"/>
        <v>0.17468306679930712</v>
      </c>
      <c r="L20" s="9">
        <f>'CONTRACTACIO 1r TR 2021'!L20+'CONTRACTACIO 2n TR 2021'!L20+'CONTRACTACIO 3r TR 2021'!L20+'CONTRACTACIO 4t TR 2021'!L20</f>
        <v>12</v>
      </c>
      <c r="M20" s="20">
        <f t="shared" si="4"/>
        <v>0.8571428571428571</v>
      </c>
      <c r="N20" s="13">
        <f>'CONTRACTACIO 1r TR 2021'!N20+'CONTRACTACIO 2n TR 2021'!N20+'CONTRACTACIO 3r TR 2021'!N20+'CONTRACTACIO 4t TR 2021'!N20</f>
        <v>19776.72</v>
      </c>
      <c r="O20" s="13">
        <f>'CONTRACTACIO 1r TR 2021'!O20+'CONTRACTACIO 2n TR 2021'!O20+'CONTRACTACIO 3r TR 2021'!O20+'CONTRACTACIO 4t TR 2021'!O20</f>
        <v>23929.72</v>
      </c>
      <c r="P20" s="21">
        <f t="shared" si="5"/>
        <v>0.39791287019591082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40.049999999999997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2</v>
      </c>
      <c r="H21" s="20">
        <f t="shared" si="2"/>
        <v>7.1428571428571425E-2</v>
      </c>
      <c r="I21" s="13">
        <f>'CONTRACTACIO 1r TR 2021'!I21+'CONTRACTACIO 2n TR 2021'!I21+'CONTRACTACIO 3r TR 2021'!I21+'CONTRACTACIO 4t TR 2021'!I21</f>
        <v>483</v>
      </c>
      <c r="J21" s="13">
        <f>'CONTRACTACIO 1r TR 2021'!J21+'CONTRACTACIO 2n TR 2021'!J21+'CONTRACTACIO 3r TR 2021'!J21+'CONTRACTACIO 4t TR 2021'!J21</f>
        <v>584.42999999999995</v>
      </c>
      <c r="K21" s="21">
        <f t="shared" si="3"/>
        <v>1.2108066780143233E-3</v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.049999999999997" customHeight="1" x14ac:dyDescent="0.4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28</v>
      </c>
      <c r="H25" s="17">
        <f t="shared" si="12"/>
        <v>1</v>
      </c>
      <c r="I25" s="18">
        <f t="shared" si="12"/>
        <v>398907.61999999994</v>
      </c>
      <c r="J25" s="18">
        <f t="shared" si="12"/>
        <v>482678.21</v>
      </c>
      <c r="K25" s="19">
        <f t="shared" si="12"/>
        <v>1</v>
      </c>
      <c r="L25" s="16">
        <f t="shared" si="12"/>
        <v>14</v>
      </c>
      <c r="M25" s="17">
        <f t="shared" si="12"/>
        <v>1</v>
      </c>
      <c r="N25" s="18">
        <f t="shared" si="12"/>
        <v>47215.23</v>
      </c>
      <c r="O25" s="18">
        <f t="shared" si="12"/>
        <v>60138.09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45">
      <c r="B26" s="26"/>
      <c r="H26" s="26"/>
      <c r="N26" s="26"/>
    </row>
    <row r="27" spans="1:31" s="49" customFormat="1" ht="34.200000000000003" customHeight="1" x14ac:dyDescent="0.4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4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75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5" customHeight="1" x14ac:dyDescent="0.3">
      <c r="A34" s="41" t="s">
        <v>25</v>
      </c>
      <c r="B34" s="9">
        <f t="shared" ref="B34:B43" si="13">B13+G13+L13+Q13+V13+AA13</f>
        <v>9</v>
      </c>
      <c r="C34" s="8">
        <f t="shared" ref="C34:C40" si="14">IF(B34,B34/$B$46,"")</f>
        <v>0.21428571428571427</v>
      </c>
      <c r="D34" s="10">
        <f t="shared" ref="D34:D43" si="15">D13+I13+N13+S13+X13+AC13</f>
        <v>344659.99999999994</v>
      </c>
      <c r="E34" s="11">
        <f t="shared" ref="E34:E43" si="16">E13+J13+O13+T13+Y13+AD13</f>
        <v>417038.6</v>
      </c>
      <c r="F34" s="21">
        <f t="shared" ref="F34:F40" si="17">IF(E34,E34/$E$46,"")</f>
        <v>0.76828680347292433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28</v>
      </c>
      <c r="M35" s="8">
        <f t="shared" si="18"/>
        <v>0.66666666666666663</v>
      </c>
      <c r="N35" s="61">
        <f>I25</f>
        <v>398907.61999999994</v>
      </c>
      <c r="O35" s="61">
        <f>J25</f>
        <v>482678.21</v>
      </c>
      <c r="P35" s="59">
        <f t="shared" si="19"/>
        <v>0.88921097247816616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14</v>
      </c>
      <c r="M36" s="8">
        <f t="shared" si="18"/>
        <v>0.33333333333333331</v>
      </c>
      <c r="N36" s="61">
        <f>N25</f>
        <v>47215.23</v>
      </c>
      <c r="O36" s="61">
        <f>O25</f>
        <v>60138.09</v>
      </c>
      <c r="P36" s="59">
        <f t="shared" si="19"/>
        <v>0.1107890275218338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</v>
      </c>
      <c r="C40" s="8">
        <f t="shared" si="14"/>
        <v>2.3809523809523808E-2</v>
      </c>
      <c r="D40" s="13">
        <f t="shared" si="15"/>
        <v>11520.72</v>
      </c>
      <c r="E40" s="23">
        <f t="shared" si="16"/>
        <v>16947.84</v>
      </c>
      <c r="F40" s="21">
        <f t="shared" si="17"/>
        <v>3.1222054311928361E-2</v>
      </c>
      <c r="G40" s="25"/>
      <c r="H40" s="25"/>
      <c r="I40" s="25"/>
      <c r="J40" s="147" t="s">
        <v>0</v>
      </c>
      <c r="K40" s="148"/>
      <c r="L40" s="83">
        <f>SUM(L34:L39)</f>
        <v>42</v>
      </c>
      <c r="M40" s="17">
        <f>SUM(M34:M39)</f>
        <v>1</v>
      </c>
      <c r="N40" s="84">
        <f>SUM(N34:N39)</f>
        <v>446122.84999999992</v>
      </c>
      <c r="O40" s="85">
        <f>SUM(O34:O39)</f>
        <v>542816.30000000005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30</v>
      </c>
      <c r="C41" s="8">
        <f>IF(B41,B41/$B$46,"")</f>
        <v>0.7142857142857143</v>
      </c>
      <c r="D41" s="13">
        <f t="shared" si="15"/>
        <v>89459.12999999999</v>
      </c>
      <c r="E41" s="23">
        <f t="shared" si="16"/>
        <v>108245.43</v>
      </c>
      <c r="F41" s="21">
        <f>IF(E41,E41/$E$46,"")</f>
        <v>0.19941447963150699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2</v>
      </c>
      <c r="C42" s="8">
        <f>IF(B42,B42/$B$46,"")</f>
        <v>4.7619047619047616E-2</v>
      </c>
      <c r="D42" s="13">
        <f t="shared" si="15"/>
        <v>483</v>
      </c>
      <c r="E42" s="14">
        <f t="shared" si="16"/>
        <v>584.42999999999995</v>
      </c>
      <c r="F42" s="21">
        <f>IF(E42,E42/$E$46,"")</f>
        <v>1.0766625836401743E-3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42</v>
      </c>
      <c r="C46" s="17">
        <f>SUM(C34:C45)</f>
        <v>1</v>
      </c>
      <c r="D46" s="18">
        <f>SUM(D34:D45)</f>
        <v>446122.84999999992</v>
      </c>
      <c r="E46" s="18">
        <f>SUM(E34:E45)</f>
        <v>542816.30000000005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25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8B36775CDC3F44AE4C92FD1DA05B56" ma:contentTypeVersion="12" ma:contentTypeDescription="Crea un document nou" ma:contentTypeScope="" ma:versionID="14fbc9b54244fed1d760d57efaf8d905">
  <xsd:schema xmlns:xsd="http://www.w3.org/2001/XMLSchema" xmlns:xs="http://www.w3.org/2001/XMLSchema" xmlns:p="http://schemas.microsoft.com/office/2006/metadata/properties" xmlns:ns2="8a45e537-ce41-48fa-8ea4-96ff7c9aa922" xmlns:ns3="112f0a28-3509-4033-a386-b8d1bdd8c3ba" xmlns:ns4="223c3289-ec41-4fed-9d0e-b6c288271e1b" targetNamespace="http://schemas.microsoft.com/office/2006/metadata/properties" ma:root="true" ma:fieldsID="9b59e97d30cbd8a68ebae392a8a9815b" ns2:_="" ns3:_="" ns4:_="">
    <xsd:import namespace="8a45e537-ce41-48fa-8ea4-96ff7c9aa922"/>
    <xsd:import namespace="112f0a28-3509-4033-a386-b8d1bdd8c3ba"/>
    <xsd:import namespace="223c3289-ec41-4fed-9d0e-b6c288271e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5e537-ce41-48fa-8ea4-96ff7c9aa9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indicació per compartir" ma:internalName="SharingHintHash" ma:readOnly="true">
      <xsd:simpleType>
        <xsd:restriction base="dms:Text"/>
      </xsd:simpleType>
    </xsd:element>
    <xsd:element name="SharedWithDetails" ma:index="10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c3289-ec41-4fed-9d0e-b6c288271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5146C9-28C3-42F5-A1FD-CCA34BDA0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45e537-ce41-48fa-8ea4-96ff7c9aa922"/>
    <ds:schemaRef ds:uri="112f0a28-3509-4033-a386-b8d1bdd8c3ba"/>
    <ds:schemaRef ds:uri="223c3289-ec41-4fed-9d0e-b6c288271e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779BC0-E1BA-4916-B986-E833F2CC9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45464-4274-4293-885B-936AF6D9D30C}">
  <ds:schemaRefs>
    <ds:schemaRef ds:uri="http://schemas.microsoft.com/office/2006/documentManagement/types"/>
    <ds:schemaRef ds:uri="112f0a28-3509-4033-a386-b8d1bdd8c3ba"/>
    <ds:schemaRef ds:uri="http://purl.org/dc/elements/1.1/"/>
    <ds:schemaRef ds:uri="223c3289-ec41-4fed-9d0e-b6c288271e1b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8a45e537-ce41-48fa-8ea4-96ff7c9aa92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2022-03-11T11:35:34Z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0x010100E08B36775CDC3F44AE4C92FD1DA05B56</vt:lpwstr>
  </property>
</Properties>
</file>