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tabRatio="700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 s="1"/>
  <c r="D44" i="6"/>
  <c r="B44" i="6"/>
  <c r="C44" i="6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 s="1"/>
  <c r="X23" i="7"/>
  <c r="D44" i="7" s="1"/>
  <c r="V23" i="7"/>
  <c r="W23" i="7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/>
  <c r="E23" i="7"/>
  <c r="E44" i="7" s="1"/>
  <c r="F44" i="7" s="1"/>
  <c r="D23" i="7"/>
  <c r="B23" i="7"/>
  <c r="B44" i="7" s="1"/>
  <c r="C44" i="7" s="1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 s="1"/>
  <c r="S22" i="7"/>
  <c r="Q22" i="7"/>
  <c r="R22" i="7"/>
  <c r="O22" i="7"/>
  <c r="P22" i="7" s="1"/>
  <c r="N22" i="7"/>
  <c r="L22" i="7"/>
  <c r="M22" i="7" s="1"/>
  <c r="J22" i="7"/>
  <c r="K22" i="7" s="1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/>
  <c r="C43" i="7" s="1"/>
  <c r="C13" i="4"/>
  <c r="C25" i="4" s="1"/>
  <c r="B25" i="1"/>
  <c r="B16" i="7"/>
  <c r="C16" i="7"/>
  <c r="D16" i="7"/>
  <c r="J24" i="7"/>
  <c r="E24" i="7"/>
  <c r="O24" i="7"/>
  <c r="P24" i="7"/>
  <c r="T24" i="7"/>
  <c r="U24" i="7" s="1"/>
  <c r="Y24" i="7"/>
  <c r="Z24" i="7" s="1"/>
  <c r="AD24" i="7"/>
  <c r="AE24" i="7"/>
  <c r="E13" i="7"/>
  <c r="J13" i="7"/>
  <c r="O13" i="7"/>
  <c r="T13" i="7"/>
  <c r="Y13" i="7"/>
  <c r="Z13" i="7" s="1"/>
  <c r="AD13" i="7"/>
  <c r="AE13" i="7"/>
  <c r="E20" i="7"/>
  <c r="J20" i="7"/>
  <c r="O20" i="7"/>
  <c r="O25" i="7" s="1"/>
  <c r="O36" i="7" s="1"/>
  <c r="AD20" i="7"/>
  <c r="T20" i="7"/>
  <c r="U20" i="7" s="1"/>
  <c r="Y20" i="7"/>
  <c r="E21" i="7"/>
  <c r="J21" i="7"/>
  <c r="K21" i="7" s="1"/>
  <c r="O21" i="7"/>
  <c r="P21" i="7" s="1"/>
  <c r="AD21" i="7"/>
  <c r="T21" i="7"/>
  <c r="U21" i="7" s="1"/>
  <c r="Y21" i="7"/>
  <c r="J14" i="7"/>
  <c r="O14" i="7"/>
  <c r="E14" i="7"/>
  <c r="T14" i="7"/>
  <c r="U14" i="7"/>
  <c r="Y14" i="7"/>
  <c r="AD14" i="7"/>
  <c r="AE14" i="7"/>
  <c r="J15" i="7"/>
  <c r="E36" i="7" s="1"/>
  <c r="O15" i="7"/>
  <c r="E15" i="7"/>
  <c r="T15" i="7"/>
  <c r="U15" i="7"/>
  <c r="Y15" i="7"/>
  <c r="Z15" i="7"/>
  <c r="AD15" i="7"/>
  <c r="AE15" i="7" s="1"/>
  <c r="J16" i="7"/>
  <c r="O16" i="7"/>
  <c r="E16" i="7"/>
  <c r="F16" i="7"/>
  <c r="T16" i="7"/>
  <c r="Y16" i="7"/>
  <c r="AD16" i="7"/>
  <c r="J17" i="7"/>
  <c r="K17" i="7" s="1"/>
  <c r="O17" i="7"/>
  <c r="E17" i="7"/>
  <c r="F17" i="7" s="1"/>
  <c r="T17" i="7"/>
  <c r="U17" i="7" s="1"/>
  <c r="Y17" i="7"/>
  <c r="Z17" i="7"/>
  <c r="AD17" i="7"/>
  <c r="J18" i="7"/>
  <c r="O18" i="7"/>
  <c r="AD18" i="7"/>
  <c r="E18" i="7"/>
  <c r="E39" i="7" s="1"/>
  <c r="T18" i="7"/>
  <c r="Y18" i="7"/>
  <c r="Z18" i="7"/>
  <c r="J19" i="7"/>
  <c r="O19" i="7"/>
  <c r="AD19" i="7"/>
  <c r="AE19" i="7" s="1"/>
  <c r="E19" i="7"/>
  <c r="F19" i="7" s="1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D34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D42" i="7" s="1"/>
  <c r="S21" i="7"/>
  <c r="X21" i="7"/>
  <c r="I14" i="7"/>
  <c r="N14" i="7"/>
  <c r="D14" i="7"/>
  <c r="S14" i="7"/>
  <c r="X14" i="7"/>
  <c r="AC14" i="7"/>
  <c r="D35" i="7" s="1"/>
  <c r="I15" i="7"/>
  <c r="N15" i="7"/>
  <c r="D15" i="7"/>
  <c r="S15" i="7"/>
  <c r="X15" i="7"/>
  <c r="AC15" i="7"/>
  <c r="I17" i="7"/>
  <c r="N17" i="7"/>
  <c r="D38" i="7" s="1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AC19" i="7"/>
  <c r="D19" i="7"/>
  <c r="S19" i="7"/>
  <c r="X19" i="7"/>
  <c r="X25" i="7" s="1"/>
  <c r="N39" i="7" s="1"/>
  <c r="G24" i="7"/>
  <c r="H24" i="7" s="1"/>
  <c r="B24" i="7"/>
  <c r="L24" i="7"/>
  <c r="M24" i="7" s="1"/>
  <c r="Q24" i="7"/>
  <c r="R24" i="7"/>
  <c r="V24" i="7"/>
  <c r="W24" i="7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35" i="7" s="1"/>
  <c r="C35" i="7" s="1"/>
  <c r="B14" i="7"/>
  <c r="Q14" i="7"/>
  <c r="R14" i="7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/>
  <c r="B17" i="7"/>
  <c r="C17" i="7" s="1"/>
  <c r="Q17" i="7"/>
  <c r="V17" i="7"/>
  <c r="W17" i="7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/>
  <c r="Q19" i="7"/>
  <c r="R19" i="7"/>
  <c r="V19" i="7"/>
  <c r="W19" i="7"/>
  <c r="U18" i="7"/>
  <c r="R15" i="7"/>
  <c r="J25" i="6"/>
  <c r="K20" i="6" s="1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H15" i="6" s="1"/>
  <c r="B25" i="6"/>
  <c r="L25" i="6"/>
  <c r="L36" i="6"/>
  <c r="V25" i="6"/>
  <c r="L38" i="6" s="1"/>
  <c r="M38" i="6" s="1"/>
  <c r="Q25" i="6"/>
  <c r="L37" i="6" s="1"/>
  <c r="AA25" i="6"/>
  <c r="L39" i="6" s="1"/>
  <c r="M39" i="6" s="1"/>
  <c r="E45" i="6"/>
  <c r="E34" i="6"/>
  <c r="E35" i="6"/>
  <c r="F35" i="6" s="1"/>
  <c r="E36" i="6"/>
  <c r="E37" i="6"/>
  <c r="F37" i="6" s="1"/>
  <c r="E38" i="6"/>
  <c r="F38" i="6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25" i="6" s="1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25" i="5" s="1"/>
  <c r="AE14" i="5"/>
  <c r="AE15" i="5"/>
  <c r="AE16" i="5"/>
  <c r="AE17" i="5"/>
  <c r="AE18" i="5"/>
  <c r="AE19" i="5"/>
  <c r="AB13" i="5"/>
  <c r="AB14" i="5"/>
  <c r="AB25" i="5" s="1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25" i="5" s="1"/>
  <c r="W14" i="5"/>
  <c r="W15" i="5"/>
  <c r="W16" i="5"/>
  <c r="W17" i="5"/>
  <c r="W19" i="5"/>
  <c r="W20" i="5"/>
  <c r="W21" i="5"/>
  <c r="U13" i="5"/>
  <c r="U25" i="5" s="1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25" i="5" s="1"/>
  <c r="F19" i="5"/>
  <c r="C15" i="5"/>
  <c r="C16" i="5"/>
  <c r="C17" i="5"/>
  <c r="C18" i="5"/>
  <c r="C19" i="5"/>
  <c r="C21" i="5"/>
  <c r="E45" i="4"/>
  <c r="F45" i="4" s="1"/>
  <c r="E34" i="4"/>
  <c r="E35" i="4"/>
  <c r="E46" i="4" s="1"/>
  <c r="F36" i="4" s="1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C38" i="4" s="1"/>
  <c r="B39" i="4"/>
  <c r="B40" i="4"/>
  <c r="B41" i="4"/>
  <c r="AE13" i="4"/>
  <c r="AE14" i="4"/>
  <c r="AE15" i="4"/>
  <c r="AE25" i="4" s="1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25" i="4" s="1"/>
  <c r="Z16" i="4"/>
  <c r="Z18" i="4"/>
  <c r="Z19" i="4"/>
  <c r="Y25" i="4"/>
  <c r="Z20" i="4"/>
  <c r="Z24" i="4"/>
  <c r="X25" i="4"/>
  <c r="N38" i="4" s="1"/>
  <c r="W13" i="4"/>
  <c r="W25" i="4" s="1"/>
  <c r="W14" i="4"/>
  <c r="W15" i="4"/>
  <c r="W16" i="4"/>
  <c r="W18" i="4"/>
  <c r="W19" i="4"/>
  <c r="V25" i="4"/>
  <c r="L38" i="4" s="1"/>
  <c r="W21" i="4"/>
  <c r="W24" i="4"/>
  <c r="T25" i="4"/>
  <c r="U13" i="4"/>
  <c r="U14" i="4"/>
  <c r="U15" i="4"/>
  <c r="U16" i="4"/>
  <c r="U17" i="4"/>
  <c r="U18" i="4"/>
  <c r="U19" i="4"/>
  <c r="U25" i="4" s="1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20" i="4" s="1"/>
  <c r="M19" i="4"/>
  <c r="M15" i="4"/>
  <c r="M16" i="4"/>
  <c r="M17" i="4"/>
  <c r="M18" i="4"/>
  <c r="M21" i="4"/>
  <c r="M24" i="4"/>
  <c r="J25" i="4"/>
  <c r="K15" i="4" s="1"/>
  <c r="K16" i="4"/>
  <c r="K17" i="4"/>
  <c r="I25" i="4"/>
  <c r="N35" i="4" s="1"/>
  <c r="G25" i="4"/>
  <c r="H1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P37" i="4" s="1"/>
  <c r="L39" i="4"/>
  <c r="M39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/>
  <c r="G25" i="1"/>
  <c r="L35" i="1" s="1"/>
  <c r="H22" i="1"/>
  <c r="L25" i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25" i="1" s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C25" i="1" s="1"/>
  <c r="E45" i="1"/>
  <c r="E42" i="1"/>
  <c r="E34" i="1"/>
  <c r="E41" i="1"/>
  <c r="E35" i="1"/>
  <c r="E36" i="1"/>
  <c r="E37" i="1"/>
  <c r="E38" i="1"/>
  <c r="E39" i="1"/>
  <c r="E40" i="1"/>
  <c r="F40" i="1" s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C36" i="1" s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B25" i="1" s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P37" i="1" s="1"/>
  <c r="S25" i="1"/>
  <c r="N37" i="1"/>
  <c r="R13" i="1"/>
  <c r="P13" i="1"/>
  <c r="M13" i="1"/>
  <c r="K13" i="1"/>
  <c r="F14" i="1"/>
  <c r="F15" i="1"/>
  <c r="F25" i="1" s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L36" i="1"/>
  <c r="O34" i="6"/>
  <c r="F22" i="6"/>
  <c r="L34" i="6"/>
  <c r="M34" i="6" s="1"/>
  <c r="C22" i="6"/>
  <c r="O35" i="1"/>
  <c r="F45" i="1"/>
  <c r="H19" i="6"/>
  <c r="M18" i="6"/>
  <c r="M13" i="6"/>
  <c r="P19" i="6"/>
  <c r="P14" i="6"/>
  <c r="Z21" i="6"/>
  <c r="H22" i="6"/>
  <c r="O35" i="6"/>
  <c r="K22" i="6"/>
  <c r="M13" i="5"/>
  <c r="H22" i="5"/>
  <c r="K22" i="5"/>
  <c r="M14" i="4"/>
  <c r="P21" i="4"/>
  <c r="H19" i="4"/>
  <c r="H22" i="4"/>
  <c r="K13" i="4"/>
  <c r="K22" i="4"/>
  <c r="Z21" i="4"/>
  <c r="L34" i="1"/>
  <c r="F20" i="1"/>
  <c r="O34" i="1"/>
  <c r="F13" i="1"/>
  <c r="C13" i="1"/>
  <c r="K21" i="1"/>
  <c r="H16" i="1"/>
  <c r="H14" i="1"/>
  <c r="H18" i="1"/>
  <c r="H24" i="1"/>
  <c r="C42" i="1"/>
  <c r="Z18" i="6"/>
  <c r="C20" i="6"/>
  <c r="C13" i="6"/>
  <c r="F14" i="6"/>
  <c r="K15" i="6"/>
  <c r="R16" i="6"/>
  <c r="U16" i="6"/>
  <c r="U13" i="6"/>
  <c r="U25" i="6" s="1"/>
  <c r="H18" i="6"/>
  <c r="H13" i="6"/>
  <c r="H24" i="6"/>
  <c r="H14" i="6"/>
  <c r="K19" i="6"/>
  <c r="K14" i="6"/>
  <c r="K18" i="6"/>
  <c r="K21" i="6"/>
  <c r="K13" i="6"/>
  <c r="T25" i="7"/>
  <c r="O37" i="7" s="1"/>
  <c r="P37" i="7" s="1"/>
  <c r="F13" i="6"/>
  <c r="W19" i="6"/>
  <c r="W25" i="6" s="1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W18" i="5"/>
  <c r="Z25" i="5"/>
  <c r="R16" i="5"/>
  <c r="K19" i="5"/>
  <c r="K20" i="5"/>
  <c r="C14" i="5"/>
  <c r="C25" i="5" s="1"/>
  <c r="C13" i="5"/>
  <c r="E25" i="7"/>
  <c r="O34" i="7" s="1"/>
  <c r="P34" i="7" s="1"/>
  <c r="F23" i="7"/>
  <c r="F43" i="5"/>
  <c r="AE21" i="5"/>
  <c r="AE20" i="5"/>
  <c r="C20" i="5"/>
  <c r="F21" i="5"/>
  <c r="F20" i="5"/>
  <c r="P21" i="5"/>
  <c r="C43" i="6"/>
  <c r="S25" i="7"/>
  <c r="N37" i="7" s="1"/>
  <c r="Y25" i="7"/>
  <c r="Z20" i="7"/>
  <c r="P15" i="4"/>
  <c r="H18" i="4"/>
  <c r="H14" i="4"/>
  <c r="K14" i="4"/>
  <c r="K18" i="4"/>
  <c r="C15" i="4"/>
  <c r="F15" i="4"/>
  <c r="F25" i="4" s="1"/>
  <c r="P14" i="4"/>
  <c r="P13" i="4"/>
  <c r="P18" i="4"/>
  <c r="H24" i="4"/>
  <c r="K19" i="4"/>
  <c r="K24" i="4"/>
  <c r="C14" i="4"/>
  <c r="F14" i="4"/>
  <c r="F20" i="4"/>
  <c r="K21" i="4"/>
  <c r="AD25" i="7"/>
  <c r="O38" i="7" s="1"/>
  <c r="P38" i="7" s="1"/>
  <c r="H20" i="4"/>
  <c r="W17" i="4"/>
  <c r="O38" i="4"/>
  <c r="P38" i="4" s="1"/>
  <c r="Z17" i="4"/>
  <c r="C18" i="4"/>
  <c r="C20" i="4"/>
  <c r="O34" i="4"/>
  <c r="H13" i="4"/>
  <c r="M13" i="4"/>
  <c r="W20" i="4"/>
  <c r="O36" i="4"/>
  <c r="P20" i="4"/>
  <c r="P18" i="7"/>
  <c r="L35" i="4"/>
  <c r="F43" i="4"/>
  <c r="Z14" i="7"/>
  <c r="Q25" i="7"/>
  <c r="L37" i="7" s="1"/>
  <c r="B25" i="7"/>
  <c r="C24" i="7"/>
  <c r="E37" i="7"/>
  <c r="F37" i="7" s="1"/>
  <c r="B39" i="7"/>
  <c r="E35" i="7"/>
  <c r="F35" i="7" s="1"/>
  <c r="B42" i="7"/>
  <c r="C42" i="7" s="1"/>
  <c r="D45" i="7"/>
  <c r="E45" i="7"/>
  <c r="F45" i="7" s="1"/>
  <c r="D37" i="7"/>
  <c r="C35" i="1"/>
  <c r="R17" i="7"/>
  <c r="H22" i="7"/>
  <c r="F38" i="1"/>
  <c r="P17" i="7"/>
  <c r="P16" i="7"/>
  <c r="F37" i="4"/>
  <c r="Z16" i="7"/>
  <c r="F37" i="1"/>
  <c r="M16" i="7"/>
  <c r="F43" i="1"/>
  <c r="F24" i="7"/>
  <c r="C22" i="7"/>
  <c r="C23" i="7"/>
  <c r="C40" i="1"/>
  <c r="F15" i="7"/>
  <c r="F22" i="7"/>
  <c r="F36" i="1"/>
  <c r="F35" i="1"/>
  <c r="C43" i="5"/>
  <c r="C45" i="1"/>
  <c r="C37" i="1"/>
  <c r="C15" i="7"/>
  <c r="K24" i="7"/>
  <c r="C39" i="6"/>
  <c r="C37" i="6"/>
  <c r="C35" i="6"/>
  <c r="U13" i="7"/>
  <c r="U16" i="7"/>
  <c r="F45" i="6"/>
  <c r="P34" i="6"/>
  <c r="F39" i="6"/>
  <c r="AB18" i="7"/>
  <c r="AB19" i="7"/>
  <c r="C45" i="6"/>
  <c r="C45" i="5"/>
  <c r="F39" i="5"/>
  <c r="F45" i="5"/>
  <c r="AE20" i="7"/>
  <c r="R16" i="7"/>
  <c r="C37" i="5"/>
  <c r="F37" i="5"/>
  <c r="C40" i="5"/>
  <c r="C35" i="5"/>
  <c r="F40" i="5"/>
  <c r="F35" i="5"/>
  <c r="F21" i="7"/>
  <c r="F13" i="7"/>
  <c r="F14" i="7"/>
  <c r="F20" i="7"/>
  <c r="O39" i="7"/>
  <c r="P39" i="7" s="1"/>
  <c r="Z21" i="7"/>
  <c r="AE18" i="7"/>
  <c r="AE21" i="7"/>
  <c r="AE17" i="7"/>
  <c r="C35" i="4"/>
  <c r="F38" i="4"/>
  <c r="F42" i="4"/>
  <c r="C45" i="4"/>
  <c r="K14" i="7"/>
  <c r="K16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M18" i="7"/>
  <c r="M13" i="7"/>
  <c r="F40" i="4"/>
  <c r="P13" i="7"/>
  <c r="P14" i="7"/>
  <c r="P19" i="7"/>
  <c r="L34" i="7"/>
  <c r="M34" i="7" s="1"/>
  <c r="H16" i="7"/>
  <c r="H14" i="7"/>
  <c r="P34" i="1"/>
  <c r="M34" i="1"/>
  <c r="M37" i="4"/>
  <c r="M34" i="4"/>
  <c r="H20" i="6" l="1"/>
  <c r="L35" i="6"/>
  <c r="B40" i="7"/>
  <c r="P15" i="7"/>
  <c r="P20" i="6"/>
  <c r="E41" i="7"/>
  <c r="P15" i="6"/>
  <c r="D36" i="7"/>
  <c r="B36" i="7"/>
  <c r="D46" i="6"/>
  <c r="P20" i="5"/>
  <c r="P25" i="5" s="1"/>
  <c r="M25" i="5"/>
  <c r="K13" i="5"/>
  <c r="H20" i="5"/>
  <c r="H13" i="5"/>
  <c r="E46" i="5"/>
  <c r="F34" i="5" s="1"/>
  <c r="B46" i="5"/>
  <c r="K25" i="5"/>
  <c r="D46" i="5"/>
  <c r="H25" i="5"/>
  <c r="P25" i="4"/>
  <c r="L36" i="4"/>
  <c r="K25" i="4"/>
  <c r="K20" i="4"/>
  <c r="F41" i="4"/>
  <c r="O35" i="4"/>
  <c r="O40" i="4"/>
  <c r="P35" i="4" s="1"/>
  <c r="D46" i="4"/>
  <c r="H25" i="4"/>
  <c r="F18" i="7"/>
  <c r="C39" i="5"/>
  <c r="B34" i="7"/>
  <c r="B46" i="6"/>
  <c r="C40" i="6" s="1"/>
  <c r="E46" i="6"/>
  <c r="K25" i="6"/>
  <c r="M25" i="6"/>
  <c r="W25" i="1"/>
  <c r="K18" i="1"/>
  <c r="R25" i="4"/>
  <c r="E43" i="7"/>
  <c r="F43" i="7" s="1"/>
  <c r="G25" i="7"/>
  <c r="H13" i="7" s="1"/>
  <c r="N25" i="7"/>
  <c r="N36" i="7" s="1"/>
  <c r="E42" i="7"/>
  <c r="F42" i="7" s="1"/>
  <c r="Z25" i="1"/>
  <c r="D25" i="7"/>
  <c r="N34" i="7" s="1"/>
  <c r="AA25" i="7"/>
  <c r="L38" i="7" s="1"/>
  <c r="M38" i="7" s="1"/>
  <c r="AC25" i="7"/>
  <c r="N38" i="7" s="1"/>
  <c r="J25" i="7"/>
  <c r="AB25" i="4"/>
  <c r="Z25" i="6"/>
  <c r="R25" i="6"/>
  <c r="U25" i="1"/>
  <c r="B37" i="7"/>
  <c r="C37" i="7" s="1"/>
  <c r="M14" i="7"/>
  <c r="F35" i="4"/>
  <c r="F46" i="4" s="1"/>
  <c r="B38" i="7"/>
  <c r="C38" i="7" s="1"/>
  <c r="E40" i="7"/>
  <c r="L25" i="7"/>
  <c r="B46" i="4"/>
  <c r="V25" i="7"/>
  <c r="L39" i="7" s="1"/>
  <c r="M39" i="7" s="1"/>
  <c r="R25" i="5"/>
  <c r="F25" i="6"/>
  <c r="H25" i="6"/>
  <c r="D40" i="7"/>
  <c r="I25" i="7"/>
  <c r="N35" i="7" s="1"/>
  <c r="AE25" i="7"/>
  <c r="M25" i="4"/>
  <c r="E34" i="7"/>
  <c r="E46" i="7" s="1"/>
  <c r="F36" i="7" s="1"/>
  <c r="E38" i="7"/>
  <c r="F38" i="7" s="1"/>
  <c r="C25" i="6"/>
  <c r="P25" i="6"/>
  <c r="AE25" i="1"/>
  <c r="K25" i="1"/>
  <c r="AB25" i="6"/>
  <c r="D43" i="7"/>
  <c r="P25" i="1"/>
  <c r="D41" i="7"/>
  <c r="O40" i="1"/>
  <c r="P36" i="1" s="1"/>
  <c r="D46" i="1"/>
  <c r="P20" i="7"/>
  <c r="C41" i="1"/>
  <c r="M25" i="1"/>
  <c r="B41" i="7"/>
  <c r="C39" i="1"/>
  <c r="B46" i="1"/>
  <c r="C34" i="1" s="1"/>
  <c r="E46" i="1"/>
  <c r="F41" i="1" s="1"/>
  <c r="B45" i="7"/>
  <c r="H13" i="1"/>
  <c r="H20" i="1"/>
  <c r="Z25" i="7"/>
  <c r="F25" i="7"/>
  <c r="O40" i="6"/>
  <c r="P35" i="6" s="1"/>
  <c r="P37" i="6"/>
  <c r="N40" i="6"/>
  <c r="L40" i="6"/>
  <c r="M35" i="6" s="1"/>
  <c r="M37" i="6"/>
  <c r="W25" i="7"/>
  <c r="P34" i="5"/>
  <c r="O40" i="5"/>
  <c r="P35" i="5" s="1"/>
  <c r="N40" i="5"/>
  <c r="L40" i="5"/>
  <c r="M35" i="5" s="1"/>
  <c r="M34" i="5"/>
  <c r="AB25" i="7"/>
  <c r="L40" i="4"/>
  <c r="M35" i="4" s="1"/>
  <c r="M38" i="4"/>
  <c r="N40" i="4"/>
  <c r="C25" i="7"/>
  <c r="U25" i="7"/>
  <c r="N40" i="1"/>
  <c r="M37" i="7"/>
  <c r="R25" i="7"/>
  <c r="L40" i="1"/>
  <c r="M36" i="1" s="1"/>
  <c r="F42" i="1"/>
  <c r="K20" i="7" l="1"/>
  <c r="K19" i="7"/>
  <c r="F41" i="6"/>
  <c r="F40" i="6"/>
  <c r="F40" i="7"/>
  <c r="C40" i="7"/>
  <c r="H19" i="7"/>
  <c r="P25" i="7"/>
  <c r="C36" i="6"/>
  <c r="C41" i="6"/>
  <c r="C34" i="6"/>
  <c r="F36" i="6"/>
  <c r="F34" i="6"/>
  <c r="C46" i="6"/>
  <c r="P36" i="6"/>
  <c r="P40" i="6" s="1"/>
  <c r="L36" i="7"/>
  <c r="M15" i="7"/>
  <c r="M36" i="6"/>
  <c r="M40" i="6" s="1"/>
  <c r="P36" i="5"/>
  <c r="M36" i="5"/>
  <c r="F41" i="5"/>
  <c r="C36" i="5"/>
  <c r="C41" i="5"/>
  <c r="F36" i="5"/>
  <c r="F46" i="5" s="1"/>
  <c r="C34" i="5"/>
  <c r="P40" i="5"/>
  <c r="M40" i="5"/>
  <c r="P36" i="4"/>
  <c r="N40" i="7"/>
  <c r="M36" i="4"/>
  <c r="M40" i="4" s="1"/>
  <c r="K13" i="7"/>
  <c r="K18" i="7"/>
  <c r="P40" i="4"/>
  <c r="C36" i="4"/>
  <c r="C46" i="4" s="1"/>
  <c r="C41" i="4"/>
  <c r="O35" i="7"/>
  <c r="O40" i="7" s="1"/>
  <c r="K15" i="7"/>
  <c r="H15" i="7"/>
  <c r="F34" i="7"/>
  <c r="F41" i="7"/>
  <c r="F39" i="7"/>
  <c r="M20" i="7"/>
  <c r="M25" i="7" s="1"/>
  <c r="L35" i="7"/>
  <c r="H18" i="7"/>
  <c r="H20" i="7"/>
  <c r="C46" i="1"/>
  <c r="D46" i="7"/>
  <c r="P35" i="1"/>
  <c r="P40" i="1" s="1"/>
  <c r="M35" i="1"/>
  <c r="M40" i="1" s="1"/>
  <c r="F39" i="1"/>
  <c r="F46" i="1" s="1"/>
  <c r="F34" i="1"/>
  <c r="B46" i="7"/>
  <c r="C36" i="7" s="1"/>
  <c r="C45" i="7"/>
  <c r="H25" i="1"/>
  <c r="L40" i="7" l="1"/>
  <c r="M35" i="7" s="1"/>
  <c r="F46" i="6"/>
  <c r="C46" i="5"/>
  <c r="K25" i="7"/>
  <c r="H25" i="7"/>
  <c r="P35" i="7"/>
  <c r="P36" i="7"/>
  <c r="M36" i="7"/>
  <c r="M40" i="7" s="1"/>
  <c r="F46" i="7"/>
  <c r="C34" i="7"/>
  <c r="C41" i="7"/>
  <c r="C39" i="7"/>
  <c r="P40" i="7" l="1"/>
  <c r="C46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<sst xmlns="http://schemas.openxmlformats.org/spreadsheetml/2006/main" count="457" uniqueCount="62">
  <si>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</si>
  <si>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</si>
  <si>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</si>
  <si>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</si>
  <si>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</si>
  <si>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</si>
  <si>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</si>
  <si>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</si>
  <si>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</si>
  <si>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</si>
  <si>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</si>
  <si>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</si>
  <si>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</si>
  <si>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</si>
  <si>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</si>
  <si>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</si>
  <si>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</si>
  <si>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</si>
  <si>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</si>
  <si>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</si>
  <si>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</si>
  <si>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</si>
  <si>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</si>
  <si>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</si>
  <si>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</si>
  <si>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</si>
  <si>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</si>
  <si>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</si>
  <si>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</si>
  <si>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</si>
  <si>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</si>
  <si>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</si>
  <si>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</si>
  <si>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</si>
  <si>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</si>
  <si>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</si>
  <si>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</si>
  <si>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</si>
  <si>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</si>
  <si>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</si>
  <si>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</si>
  <si>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</si>
  <si>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</si>
  <si>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</si>
  <si>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</si>
  <si>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</si>
  <si>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</si>
  <si>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</si>
  <si>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</si>
  <si>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</si>
  <si>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</si>
  <si>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</si>
  <si>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</si>
  <si>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</si>
  <si>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</si>
  <si>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</si>
  <si>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</si>
  <si>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</si>
  <si>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</si>
  <si>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</si>
  <si>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</si>
  <si>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SOLUCIONS INTEGRALS PER ALS RESIDUS,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</si>
</sst>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C3-49AE-9D74-4C3076BFD60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C3-49AE-9D74-4C3076BFD60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C3-49AE-9D74-4C3076BFD60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C3-49AE-9D74-4C3076BFD60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C3-49AE-9D74-4C3076BFD60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C3-49AE-9D74-4C3076BFD60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C3-49AE-9D74-4C3076BFD60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C3-49AE-9D74-4C3076BFD60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C3-49AE-9D74-4C3076BFD60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C3-49AE-9D74-4C3076BFD60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635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5C3-49AE-9D74-4C3076BFD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85-44C4-9069-1F5176108822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85-44C4-9069-1F5176108822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85-44C4-9069-1F5176108822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85-44C4-9069-1F5176108822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85-44C4-9069-1F5176108822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85-44C4-9069-1F5176108822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85-44C4-9069-1F5176108822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85-44C4-9069-1F5176108822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85-44C4-9069-1F5176108822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85-44C4-9069-1F517610882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3261443.96</c:v>
                </c:pt>
                <c:pt idx="1">
                  <c:v>0</c:v>
                </c:pt>
                <c:pt idx="2">
                  <c:v>236580.36999999997</c:v>
                </c:pt>
                <c:pt idx="3">
                  <c:v>0</c:v>
                </c:pt>
                <c:pt idx="4">
                  <c:v>0</c:v>
                </c:pt>
                <c:pt idx="5">
                  <c:v>21795.13</c:v>
                </c:pt>
                <c:pt idx="6">
                  <c:v>2763.84</c:v>
                </c:pt>
                <c:pt idx="7">
                  <c:v>416630.32999999996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685-44C4-9069-1F51761088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F3-4638-8BD2-AD299240912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F3-4638-8BD2-AD299240912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F3-4638-8BD2-AD299240912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F3-4638-8BD2-AD299240912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418</c:v>
                </c:pt>
                <c:pt idx="2">
                  <c:v>235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DF3-4638-8BD2-AD29924091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5F-4EDC-AC2C-9E69B3BDE4DD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F-4EDC-AC2C-9E69B3BDE4DD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5F-4EDC-AC2C-9E69B3BDE4DD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F-4EDC-AC2C-9E69B3BDE4DD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5F-4EDC-AC2C-9E69B3BDE4DD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5F-4EDC-AC2C-9E69B3BDE4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3794785.1199999996</c:v>
                </c:pt>
                <c:pt idx="2">
                  <c:v>144428.50999999998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65F-4EDC-AC2C-9E69B3BDE4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5" zoomScaleNormal="85" workbookViewId="0">
      <selection activeCell="N20" sqref="N20:O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44314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6.4516129032258064E-3</v>
      </c>
      <c r="I13" s="4">
        <v>253530</v>
      </c>
      <c r="J13" s="5">
        <v>306771.3</v>
      </c>
      <c r="K13" s="21">
        <f t="shared" ref="K13:K24" si="3">IF(J13,J13/$J$25,"")</f>
        <v>0.73116457766337783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1.935483870967742E-2</v>
      </c>
      <c r="I18" s="69">
        <v>18605.759999999998</v>
      </c>
      <c r="J18" s="70">
        <v>21795.13</v>
      </c>
      <c r="K18" s="67">
        <f t="shared" si="3"/>
        <v>5.1946929264792427E-2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151</v>
      </c>
      <c r="H20" s="66">
        <f t="shared" si="2"/>
        <v>0.97419354838709682</v>
      </c>
      <c r="I20" s="69">
        <v>77024.13</v>
      </c>
      <c r="J20" s="70">
        <v>90998.89</v>
      </c>
      <c r="K20" s="67">
        <f t="shared" si="3"/>
        <v>0.21688849307182967</v>
      </c>
      <c r="L20" s="68">
        <v>65</v>
      </c>
      <c r="M20" s="66">
        <f t="shared" si="4"/>
        <v>1</v>
      </c>
      <c r="N20" s="69">
        <v>26889.77</v>
      </c>
      <c r="O20" s="70">
        <v>32341.85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155</v>
      </c>
      <c r="H25" s="17">
        <f t="shared" si="12"/>
        <v>1</v>
      </c>
      <c r="I25" s="18">
        <f t="shared" si="12"/>
        <v>349159.89</v>
      </c>
      <c r="J25" s="18">
        <f t="shared" si="12"/>
        <v>419565.32</v>
      </c>
      <c r="K25" s="19">
        <f t="shared" si="12"/>
        <v>0.99999999999999989</v>
      </c>
      <c r="L25" s="16">
        <f t="shared" si="12"/>
        <v>65</v>
      </c>
      <c r="M25" s="17">
        <f t="shared" si="12"/>
        <v>1</v>
      </c>
      <c r="N25" s="18">
        <f t="shared" si="12"/>
        <v>26889.77</v>
      </c>
      <c r="O25" s="18">
        <f t="shared" si="12"/>
        <v>32341.85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3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1</v>
      </c>
      <c r="C34" s="8">
        <f t="shared" ref="C34:C43" si="14">IF(B34,B34/$B$46,"")</f>
        <v>4.5454545454545452E-3</v>
      </c>
      <c r="D34" s="10">
        <f t="shared" ref="D34:D45" si="15">D13+I13+N13+S13+AC13+X13</f>
        <v>253530</v>
      </c>
      <c r="E34" s="11">
        <f t="shared" ref="E34:E45" si="16">E13+J13+O13+T13+AD13+Y13</f>
        <v>306771.3</v>
      </c>
      <c r="F34" s="21">
        <f t="shared" ref="F34:F43" si="17">IF(E34,E34/$E$46,"")</f>
        <v>0.67883698326804598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155</v>
      </c>
      <c r="M35" s="8">
        <f t="shared" si="18"/>
        <v>0.70454545454545459</v>
      </c>
      <c r="N35" s="61">
        <f>I25</f>
        <v>349159.89</v>
      </c>
      <c r="O35" s="61">
        <f>J25</f>
        <v>419565.32</v>
      </c>
      <c r="P35" s="59">
        <f t="shared" si="19"/>
        <v>0.92843253626624256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65</v>
      </c>
      <c r="M36" s="8">
        <f t="shared" si="18"/>
        <v>0.29545454545454547</v>
      </c>
      <c r="N36" s="61">
        <f>N25</f>
        <v>26889.77</v>
      </c>
      <c r="O36" s="61">
        <f>O25</f>
        <v>32341.85</v>
      </c>
      <c r="P36" s="59">
        <f t="shared" si="19"/>
        <v>7.1567463733757539E-2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3</v>
      </c>
      <c r="C39" s="8">
        <f t="shared" si="14"/>
        <v>1.3636363636363636E-2</v>
      </c>
      <c r="D39" s="13">
        <f t="shared" si="15"/>
        <v>18605.759999999998</v>
      </c>
      <c r="E39" s="22">
        <f t="shared" si="16"/>
        <v>21795.13</v>
      </c>
      <c r="F39" s="21">
        <f t="shared" si="17"/>
        <v>4.822921928855433E-2</v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220</v>
      </c>
      <c r="M40" s="17">
        <f>SUM(M34:M39)</f>
        <v>1</v>
      </c>
      <c r="N40" s="84">
        <f>SUM(N34:N39)</f>
        <v>376049.66000000003</v>
      </c>
      <c r="O40" s="85">
        <f>SUM(O34:O39)</f>
        <v>451907.17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216</v>
      </c>
      <c r="C41" s="8">
        <f t="shared" si="14"/>
        <v>0.98181818181818181</v>
      </c>
      <c r="D41" s="13">
        <f t="shared" si="15"/>
        <v>103913.90000000001</v>
      </c>
      <c r="E41" s="23">
        <f t="shared" si="16"/>
        <v>123340.73999999999</v>
      </c>
      <c r="F41" s="21">
        <f t="shared" si="17"/>
        <v>0.27293379744339968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220</v>
      </c>
      <c r="C46" s="17">
        <f>SUM(C34:C45)</f>
        <v>1</v>
      </c>
      <c r="D46" s="18">
        <f>SUM(D34:D45)</f>
        <v>376049.66000000003</v>
      </c>
      <c r="E46" s="18">
        <f>SUM(E34:E45)</f>
        <v>451907.17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L15" sqref="L15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44425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SOLUCIONS INTEGRALS PER ALS RESIDUS,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3.3707865168539325E-2</v>
      </c>
      <c r="I15" s="6">
        <v>83650.5</v>
      </c>
      <c r="J15" s="7">
        <v>101217.11</v>
      </c>
      <c r="K15" s="21">
        <f t="shared" si="3"/>
        <v>0.58382237495940748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86</v>
      </c>
      <c r="H20" s="66">
        <f t="shared" si="2"/>
        <v>0.9662921348314607</v>
      </c>
      <c r="I20" s="69">
        <v>60084.89</v>
      </c>
      <c r="J20" s="70">
        <v>72152.59</v>
      </c>
      <c r="K20" s="21">
        <f t="shared" si="3"/>
        <v>0.41617762504059241</v>
      </c>
      <c r="L20" s="68">
        <v>67</v>
      </c>
      <c r="M20" s="66">
        <f t="shared" si="4"/>
        <v>1</v>
      </c>
      <c r="N20" s="69">
        <v>18081.599999999999</v>
      </c>
      <c r="O20" s="70">
        <v>21856.880000000001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89</v>
      </c>
      <c r="H25" s="17">
        <f t="shared" si="32"/>
        <v>1</v>
      </c>
      <c r="I25" s="18">
        <f t="shared" si="32"/>
        <v>143735.39000000001</v>
      </c>
      <c r="J25" s="18">
        <f t="shared" si="32"/>
        <v>173369.7</v>
      </c>
      <c r="K25" s="19">
        <f t="shared" si="32"/>
        <v>0.99999999999999989</v>
      </c>
      <c r="L25" s="16">
        <f t="shared" si="32"/>
        <v>67</v>
      </c>
      <c r="M25" s="17">
        <f t="shared" si="32"/>
        <v>1</v>
      </c>
      <c r="N25" s="18">
        <f t="shared" si="32"/>
        <v>18081.599999999999</v>
      </c>
      <c r="O25" s="18">
        <f t="shared" si="32"/>
        <v>21856.880000000001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89</v>
      </c>
      <c r="M35" s="8">
        <f t="shared" si="38"/>
        <v>0.57051282051282048</v>
      </c>
      <c r="N35" s="61">
        <f>I25</f>
        <v>143735.39000000001</v>
      </c>
      <c r="O35" s="61">
        <f>J25</f>
        <v>173369.7</v>
      </c>
      <c r="P35" s="59">
        <f t="shared" si="39"/>
        <v>0.88804352358167626</v>
      </c>
    </row>
    <row r="36" spans="1:33" ht="30" customHeight="1" x14ac:dyDescent="0.25">
      <c r="A36" s="43" t="s">
        <v>19</v>
      </c>
      <c r="B36" s="12">
        <f t="shared" si="33"/>
        <v>3</v>
      </c>
      <c r="C36" s="8">
        <f t="shared" si="34"/>
        <v>1.9230769230769232E-2</v>
      </c>
      <c r="D36" s="13">
        <f t="shared" si="35"/>
        <v>83650.5</v>
      </c>
      <c r="E36" s="14">
        <f t="shared" si="36"/>
        <v>101217.11</v>
      </c>
      <c r="F36" s="21">
        <f t="shared" si="37"/>
        <v>0.51845967900477485</v>
      </c>
      <c r="G36" s="25"/>
      <c r="J36" s="102" t="s">
        <v>2</v>
      </c>
      <c r="K36" s="103"/>
      <c r="L36" s="60">
        <f>L25</f>
        <v>67</v>
      </c>
      <c r="M36" s="8">
        <f t="shared" si="38"/>
        <v>0.42948717948717946</v>
      </c>
      <c r="N36" s="61">
        <f>N25</f>
        <v>18081.599999999999</v>
      </c>
      <c r="O36" s="61">
        <f>O25</f>
        <v>21856.880000000001</v>
      </c>
      <c r="P36" s="59">
        <f t="shared" si="39"/>
        <v>0.11195647641832378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156</v>
      </c>
      <c r="M40" s="17">
        <f>SUM(M34:M39)</f>
        <v>1</v>
      </c>
      <c r="N40" s="84">
        <f>SUM(N34:N39)</f>
        <v>161816.99000000002</v>
      </c>
      <c r="O40" s="85">
        <f>SUM(O34:O39)</f>
        <v>195226.58000000002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153</v>
      </c>
      <c r="C41" s="8">
        <f t="shared" si="34"/>
        <v>0.98076923076923073</v>
      </c>
      <c r="D41" s="13">
        <f t="shared" si="35"/>
        <v>78166.489999999991</v>
      </c>
      <c r="E41" s="23">
        <f t="shared" si="36"/>
        <v>94009.47</v>
      </c>
      <c r="F41" s="21">
        <f t="shared" si="37"/>
        <v>0.48154032099522509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156</v>
      </c>
      <c r="C46" s="17">
        <f>SUM(C34:C45)</f>
        <v>1</v>
      </c>
      <c r="D46" s="18">
        <f>SUM(D34:D45)</f>
        <v>161816.99</v>
      </c>
      <c r="E46" s="18">
        <f>SUM(E34:E45)</f>
        <v>195226.58000000002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1" zoomScale="80" zoomScaleNormal="80" workbookViewId="0">
      <selection activeCell="H8" sqref="H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SOLUCIONS INTEGRALS PER ALS RESIDUS, S.A.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3" si="2">IF(G13,G13/$G$25,"")</f>
        <v>1.2987012987012988E-2</v>
      </c>
      <c r="I13" s="4">
        <v>110998</v>
      </c>
      <c r="J13" s="5">
        <v>134307.57999999999</v>
      </c>
      <c r="K13" s="21">
        <f t="shared" ref="K13:K23" si="3">IF(J13,J13/$J$25,"")</f>
        <v>0.4510486978828035</v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3</v>
      </c>
      <c r="H15" s="20">
        <f t="shared" si="2"/>
        <v>3.896103896103896E-2</v>
      </c>
      <c r="I15" s="6">
        <v>63223.74</v>
      </c>
      <c r="J15" s="7">
        <v>73208.37</v>
      </c>
      <c r="K15" s="21">
        <f t="shared" si="3"/>
        <v>0.24585760507800453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73</v>
      </c>
      <c r="H20" s="66">
        <f t="shared" si="2"/>
        <v>0.94805194805194803</v>
      </c>
      <c r="I20" s="69">
        <v>74620.83</v>
      </c>
      <c r="J20" s="70">
        <v>90251.41</v>
      </c>
      <c r="K20" s="67">
        <f t="shared" si="3"/>
        <v>0.30309369703919198</v>
      </c>
      <c r="L20" s="68">
        <v>47</v>
      </c>
      <c r="M20" s="66">
        <f t="shared" si="4"/>
        <v>1</v>
      </c>
      <c r="N20" s="69">
        <v>19957.73</v>
      </c>
      <c r="O20" s="70">
        <v>24148.85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77</v>
      </c>
      <c r="H25" s="17">
        <f t="shared" si="22"/>
        <v>1</v>
      </c>
      <c r="I25" s="18">
        <f t="shared" si="22"/>
        <v>248842.57</v>
      </c>
      <c r="J25" s="18">
        <f t="shared" si="22"/>
        <v>297767.36</v>
      </c>
      <c r="K25" s="19">
        <f t="shared" si="22"/>
        <v>1</v>
      </c>
      <c r="L25" s="16">
        <f t="shared" si="22"/>
        <v>47</v>
      </c>
      <c r="M25" s="17">
        <f t="shared" si="22"/>
        <v>1</v>
      </c>
      <c r="N25" s="18">
        <f t="shared" si="22"/>
        <v>19957.73</v>
      </c>
      <c r="O25" s="18">
        <f t="shared" si="22"/>
        <v>24148.85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1</v>
      </c>
      <c r="C34" s="8">
        <f t="shared" ref="C34:C42" si="24">IF(B34,B34/$B$46,"")</f>
        <v>8.0645161290322578E-3</v>
      </c>
      <c r="D34" s="10">
        <f t="shared" ref="D34:D45" si="25">D13+I13+N13+S13+AC13+X13</f>
        <v>110998</v>
      </c>
      <c r="E34" s="11">
        <f t="shared" ref="E34:E45" si="26">E13+J13+O13+T13+AD13+Y13</f>
        <v>134307.57999999999</v>
      </c>
      <c r="F34" s="21">
        <f t="shared" ref="F34:F43" si="27">IF(E34,E34/$E$46,"")</f>
        <v>0.41721285175418782</v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77</v>
      </c>
      <c r="M35" s="8">
        <f>IF(L35,L35/$L$40,"")</f>
        <v>0.62096774193548387</v>
      </c>
      <c r="N35" s="61">
        <f>I25</f>
        <v>248842.57</v>
      </c>
      <c r="O35" s="61">
        <f>J25</f>
        <v>297767.36</v>
      </c>
      <c r="P35" s="59">
        <f>IF(O35,O35/$O$40,"")</f>
        <v>0.92498405097400971</v>
      </c>
    </row>
    <row r="36" spans="1:33" ht="30" customHeight="1" x14ac:dyDescent="0.25">
      <c r="A36" s="43" t="s">
        <v>19</v>
      </c>
      <c r="B36" s="12">
        <f t="shared" si="23"/>
        <v>3</v>
      </c>
      <c r="C36" s="8">
        <f t="shared" si="24"/>
        <v>2.4193548387096774E-2</v>
      </c>
      <c r="D36" s="13">
        <f t="shared" si="25"/>
        <v>63223.74</v>
      </c>
      <c r="E36" s="14">
        <f t="shared" si="26"/>
        <v>73208.37</v>
      </c>
      <c r="F36" s="21">
        <f t="shared" si="27"/>
        <v>0.22741436350782088</v>
      </c>
      <c r="G36" s="25"/>
      <c r="J36" s="102" t="s">
        <v>2</v>
      </c>
      <c r="K36" s="103"/>
      <c r="L36" s="60">
        <f>L25</f>
        <v>47</v>
      </c>
      <c r="M36" s="8">
        <f>IF(L36,L36/$L$40,"")</f>
        <v>0.37903225806451613</v>
      </c>
      <c r="N36" s="61">
        <f>N25</f>
        <v>19957.73</v>
      </c>
      <c r="O36" s="61">
        <f>O25</f>
        <v>24148.85</v>
      </c>
      <c r="P36" s="59">
        <f>IF(O36,O36/$O$40,"")</f>
        <v>7.5015949025990333E-2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124</v>
      </c>
      <c r="M40" s="17">
        <f>SUM(M34:M39)</f>
        <v>1</v>
      </c>
      <c r="N40" s="84">
        <f>SUM(N34:N39)</f>
        <v>268800.3</v>
      </c>
      <c r="O40" s="85">
        <f>SUM(O34:O39)</f>
        <v>321916.20999999996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120</v>
      </c>
      <c r="C41" s="8">
        <f t="shared" si="24"/>
        <v>0.967741935483871</v>
      </c>
      <c r="D41" s="13">
        <f t="shared" si="25"/>
        <v>94578.559999999998</v>
      </c>
      <c r="E41" s="23">
        <f t="shared" si="26"/>
        <v>114400.26000000001</v>
      </c>
      <c r="F41" s="21">
        <f t="shared" si="27"/>
        <v>0.35537278473799139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124</v>
      </c>
      <c r="C46" s="17">
        <f>SUM(C34:C45)</f>
        <v>1</v>
      </c>
      <c r="D46" s="18">
        <f>SUM(D34:D45)</f>
        <v>268800.3</v>
      </c>
      <c r="E46" s="18">
        <f>SUM(E34:E45)</f>
        <v>321916.20999999996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5" zoomScaleNormal="100" workbookViewId="0">
      <selection activeCell="J20" sqref="J20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44581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SOLUCIONS INTEGRALS PER ALS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1" si="2">IF(G13,G13/$G$25,"")</f>
        <v>1.0309278350515464E-2</v>
      </c>
      <c r="I13" s="4">
        <v>2330880.23</v>
      </c>
      <c r="J13" s="5">
        <v>2820365.08</v>
      </c>
      <c r="K13" s="21">
        <f t="shared" ref="K13:K21" si="3">IF(J13,J13/$J$25,"")</f>
        <v>0.97117242603080944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1.0309278350515464E-2</v>
      </c>
      <c r="I15" s="6">
        <v>20190</v>
      </c>
      <c r="J15" s="7">
        <v>24429.9</v>
      </c>
      <c r="K15" s="21">
        <f t="shared" si="3"/>
        <v>8.4122603201036913E-3</v>
      </c>
      <c r="L15" s="2">
        <v>1</v>
      </c>
      <c r="M15" s="20">
        <f>IF(L15,L15/$L$25,"")</f>
        <v>1.7857142857142856E-2</v>
      </c>
      <c r="N15" s="6">
        <v>31177.68</v>
      </c>
      <c r="O15" s="7">
        <v>37724.99</v>
      </c>
      <c r="P15" s="21">
        <f>IF(O15,O15/$O$25,"")</f>
        <v>0.57089072444955002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4</v>
      </c>
      <c r="H19" s="20">
        <f t="shared" si="2"/>
        <v>4.1237113402061855E-2</v>
      </c>
      <c r="I19" s="6">
        <v>2374.5</v>
      </c>
      <c r="J19" s="7">
        <v>2763.84</v>
      </c>
      <c r="K19" s="21">
        <f t="shared" si="3"/>
        <v>9.5170842136543267E-4</v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91</v>
      </c>
      <c r="H20" s="66">
        <f t="shared" si="2"/>
        <v>0.93814432989690721</v>
      </c>
      <c r="I20" s="69">
        <v>47336.02</v>
      </c>
      <c r="J20" s="70">
        <v>56523.92</v>
      </c>
      <c r="K20" s="67">
        <f t="shared" si="3"/>
        <v>1.9463605227721576E-2</v>
      </c>
      <c r="L20" s="68">
        <v>55</v>
      </c>
      <c r="M20" s="66">
        <f>IF(L20,L20/$L$25,"")</f>
        <v>0.9821428571428571</v>
      </c>
      <c r="N20" s="69">
        <v>23434.66</v>
      </c>
      <c r="O20" s="70">
        <v>28355.94</v>
      </c>
      <c r="P20" s="67">
        <f>IF(O20,O20/$O$25,"")</f>
        <v>0.42910927555045003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97</v>
      </c>
      <c r="H25" s="17">
        <f t="shared" si="30"/>
        <v>1</v>
      </c>
      <c r="I25" s="18">
        <f t="shared" si="30"/>
        <v>2400780.75</v>
      </c>
      <c r="J25" s="18">
        <f t="shared" si="30"/>
        <v>2904082.7399999998</v>
      </c>
      <c r="K25" s="19">
        <f t="shared" si="30"/>
        <v>1</v>
      </c>
      <c r="L25" s="16">
        <f t="shared" si="30"/>
        <v>56</v>
      </c>
      <c r="M25" s="17">
        <f t="shared" si="30"/>
        <v>1</v>
      </c>
      <c r="N25" s="18">
        <f t="shared" si="30"/>
        <v>54612.34</v>
      </c>
      <c r="O25" s="18">
        <f t="shared" si="30"/>
        <v>66080.929999999993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1</v>
      </c>
      <c r="C34" s="8">
        <f t="shared" ref="C34:C45" si="32">IF(B34,B34/$B$46,"")</f>
        <v>6.5359477124183009E-3</v>
      </c>
      <c r="D34" s="10">
        <f t="shared" ref="D34:D42" si="33">D13+I13+N13+S13+AC13+X13</f>
        <v>2330880.23</v>
      </c>
      <c r="E34" s="11">
        <f t="shared" ref="E34:E42" si="34">E13+J13+O13+T13+AD13+Y13</f>
        <v>2820365.08</v>
      </c>
      <c r="F34" s="21">
        <f t="shared" ref="F34:F42" si="35">IF(E34,E34/$E$46,"")</f>
        <v>0.94956554363887968</v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97</v>
      </c>
      <c r="M35" s="8">
        <f t="shared" si="36"/>
        <v>0.63398692810457513</v>
      </c>
      <c r="N35" s="61">
        <f>I25</f>
        <v>2400780.75</v>
      </c>
      <c r="O35" s="61">
        <f>J25</f>
        <v>2904082.7399999998</v>
      </c>
      <c r="P35" s="59">
        <f t="shared" si="37"/>
        <v>0.97775175467013908</v>
      </c>
    </row>
    <row r="36" spans="1:33" ht="30" customHeight="1" x14ac:dyDescent="0.25">
      <c r="A36" s="43" t="s">
        <v>19</v>
      </c>
      <c r="B36" s="12">
        <f t="shared" si="31"/>
        <v>2</v>
      </c>
      <c r="C36" s="8">
        <f t="shared" si="32"/>
        <v>1.3071895424836602E-2</v>
      </c>
      <c r="D36" s="13">
        <f t="shared" si="33"/>
        <v>51367.68</v>
      </c>
      <c r="E36" s="14">
        <f t="shared" si="34"/>
        <v>62154.89</v>
      </c>
      <c r="F36" s="21">
        <f t="shared" si="35"/>
        <v>2.0926419182818973E-2</v>
      </c>
      <c r="G36" s="25"/>
      <c r="J36" s="102" t="s">
        <v>2</v>
      </c>
      <c r="K36" s="103"/>
      <c r="L36" s="60">
        <f>L25</f>
        <v>56</v>
      </c>
      <c r="M36" s="8">
        <f t="shared" si="36"/>
        <v>0.36601307189542481</v>
      </c>
      <c r="N36" s="61">
        <f>N25</f>
        <v>54612.34</v>
      </c>
      <c r="O36" s="61">
        <f>O25</f>
        <v>66080.929999999993</v>
      </c>
      <c r="P36" s="59">
        <f t="shared" si="37"/>
        <v>2.2248245329860895E-2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4</v>
      </c>
      <c r="C40" s="8">
        <f t="shared" si="32"/>
        <v>2.6143790849673203E-2</v>
      </c>
      <c r="D40" s="13">
        <f t="shared" si="33"/>
        <v>2374.5</v>
      </c>
      <c r="E40" s="23">
        <f t="shared" si="34"/>
        <v>2763.84</v>
      </c>
      <c r="F40" s="21">
        <f t="shared" si="35"/>
        <v>9.3053457892439985E-4</v>
      </c>
      <c r="G40" s="25"/>
      <c r="J40" s="104" t="s">
        <v>0</v>
      </c>
      <c r="K40" s="105"/>
      <c r="L40" s="83">
        <f>SUM(L34:L39)</f>
        <v>153</v>
      </c>
      <c r="M40" s="17">
        <f>SUM(M34:M39)</f>
        <v>1</v>
      </c>
      <c r="N40" s="84">
        <f>SUM(N34:N39)</f>
        <v>2455393.09</v>
      </c>
      <c r="O40" s="85">
        <f>SUM(O34:O39)</f>
        <v>2970163.67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146</v>
      </c>
      <c r="C41" s="8">
        <f t="shared" si="32"/>
        <v>0.95424836601307195</v>
      </c>
      <c r="D41" s="13">
        <f t="shared" si="33"/>
        <v>70770.679999999993</v>
      </c>
      <c r="E41" s="23">
        <f t="shared" si="34"/>
        <v>84879.86</v>
      </c>
      <c r="F41" s="21">
        <f t="shared" si="35"/>
        <v>2.8577502599376955E-2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153</v>
      </c>
      <c r="C46" s="17">
        <f>SUM(C34:C45)</f>
        <v>1</v>
      </c>
      <c r="D46" s="18">
        <f>SUM(D34:D45)</f>
        <v>2455393.0900000003</v>
      </c>
      <c r="E46" s="18">
        <f>SUM(E34:E45)</f>
        <v>2970163.67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B8" sqref="B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45" x14ac:dyDescent="0.3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2021'!B8</f>
        <v>SOLUCIONS INTEGRALS PER ALS RESIDUS, S.A.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3</v>
      </c>
      <c r="H13" s="20">
        <f t="shared" ref="H13:H24" si="2">IF(G13,G13/$G$25,"")</f>
        <v>7.1770334928229667E-3</v>
      </c>
      <c r="I13" s="10">
        <f>'CONTRACTACIO 1r TR 2021'!I13+'CONTRACTACIO 2n TR 2021'!I13+'CONTRACTACIO 3r TR 2021'!I13+'CONTRACTACIO 4t TR 2021'!I13</f>
        <v>2695408.23</v>
      </c>
      <c r="J13" s="10">
        <f>'CONTRACTACIO 1r TR 2021'!J13+'CONTRACTACIO 2n TR 2021'!J13+'CONTRACTACIO 3r TR 2021'!J13+'CONTRACTACIO 4t TR 2021'!J13</f>
        <v>3261443.96</v>
      </c>
      <c r="K13" s="21">
        <f t="shared" ref="K13:K24" si="3">IF(J13,J13/$J$25,"")</f>
        <v>0.85945418696065723</v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7</v>
      </c>
      <c r="H15" s="20">
        <f t="shared" si="2"/>
        <v>1.6746411483253589E-2</v>
      </c>
      <c r="I15" s="13">
        <f>'CONTRACTACIO 1r TR 2021'!I15+'CONTRACTACIO 2n TR 2021'!I15+'CONTRACTACIO 3r TR 2021'!I15+'CONTRACTACIO 4t TR 2021'!I15</f>
        <v>167064.24</v>
      </c>
      <c r="J15" s="13">
        <f>'CONTRACTACIO 1r TR 2021'!J15+'CONTRACTACIO 2n TR 2021'!J15+'CONTRACTACIO 3r TR 2021'!J15+'CONTRACTACIO 4t TR 2021'!J15</f>
        <v>198855.37999999998</v>
      </c>
      <c r="K15" s="21">
        <f t="shared" si="3"/>
        <v>5.240227673286544E-2</v>
      </c>
      <c r="L15" s="9">
        <f>'CONTRACTACIO 1r TR 2021'!L15+'CONTRACTACIO 2n TR 2021'!L15+'CONTRACTACIO 3r TR 2021'!L15+'CONTRACTACIO 4t TR 2021'!L15</f>
        <v>1</v>
      </c>
      <c r="M15" s="20">
        <f t="shared" si="4"/>
        <v>4.2553191489361703E-3</v>
      </c>
      <c r="N15" s="13">
        <f>'CONTRACTACIO 1r TR 2021'!N15+'CONTRACTACIO 2n TR 2021'!N15+'CONTRACTACIO 3r TR 2021'!N15+'CONTRACTACIO 4t TR 2021'!N15</f>
        <v>31177.68</v>
      </c>
      <c r="O15" s="13">
        <f>'CONTRACTACIO 1r TR 2021'!O15+'CONTRACTACIO 2n TR 2021'!O15+'CONTRACTACIO 3r TR 2021'!O15+'CONTRACTACIO 4t TR 2021'!O15</f>
        <v>37724.99</v>
      </c>
      <c r="P15" s="21">
        <f t="shared" si="5"/>
        <v>0.26120182227179389</v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3</v>
      </c>
      <c r="H18" s="20">
        <f t="shared" si="2"/>
        <v>7.1770334928229667E-3</v>
      </c>
      <c r="I18" s="13">
        <f>'CONTRACTACIO 1r TR 2021'!I18+'CONTRACTACIO 2n TR 2021'!I18+'CONTRACTACIO 3r TR 2021'!I18+'CONTRACTACIO 4t TR 2021'!I18</f>
        <v>18605.759999999998</v>
      </c>
      <c r="J18" s="13">
        <f>'CONTRACTACIO 1r TR 2021'!J18+'CONTRACTACIO 2n TR 2021'!J18+'CONTRACTACIO 3r TR 2021'!J18+'CONTRACTACIO 4t TR 2021'!J18</f>
        <v>21795.13</v>
      </c>
      <c r="K18" s="21">
        <f t="shared" si="3"/>
        <v>5.7434424640096628E-3</v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4</v>
      </c>
      <c r="H19" s="20">
        <f t="shared" si="2"/>
        <v>9.5693779904306216E-3</v>
      </c>
      <c r="I19" s="13">
        <f>'CONTRACTACIO 1r TR 2021'!I19+'CONTRACTACIO 2n TR 2021'!I19+'CONTRACTACIO 3r TR 2021'!I19+'CONTRACTACIO 4t TR 2021'!I19</f>
        <v>2374.5</v>
      </c>
      <c r="J19" s="13">
        <f>'CONTRACTACIO 1r TR 2021'!J19+'CONTRACTACIO 2n TR 2021'!J19+'CONTRACTACIO 3r TR 2021'!J19+'CONTRACTACIO 4t TR 2021'!J19</f>
        <v>2763.84</v>
      </c>
      <c r="K19" s="21">
        <f t="shared" si="3"/>
        <v>7.2832582415101289E-4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401</v>
      </c>
      <c r="H20" s="20">
        <f t="shared" si="2"/>
        <v>0.95933014354066981</v>
      </c>
      <c r="I20" s="13">
        <f>'CONTRACTACIO 1r TR 2021'!I20+'CONTRACTACIO 2n TR 2021'!I20+'CONTRACTACIO 3r TR 2021'!I20+'CONTRACTACIO 4t TR 2021'!I20</f>
        <v>259065.87000000002</v>
      </c>
      <c r="J20" s="13">
        <f>'CONTRACTACIO 1r TR 2021'!J20+'CONTRACTACIO 2n TR 2021'!J20+'CONTRACTACIO 3r TR 2021'!J20+'CONTRACTACIO 4t TR 2021'!J20</f>
        <v>309926.81</v>
      </c>
      <c r="K20" s="21">
        <f t="shared" si="3"/>
        <v>8.1671768018316687E-2</v>
      </c>
      <c r="L20" s="9">
        <f>'CONTRACTACIO 1r TR 2021'!L20+'CONTRACTACIO 2n TR 2021'!L20+'CONTRACTACIO 3r TR 2021'!L20+'CONTRACTACIO 4t TR 2021'!L20</f>
        <v>234</v>
      </c>
      <c r="M20" s="20">
        <f t="shared" si="4"/>
        <v>0.99574468085106382</v>
      </c>
      <c r="N20" s="13">
        <f>'CONTRACTACIO 1r TR 2021'!N20+'CONTRACTACIO 2n TR 2021'!N20+'CONTRACTACIO 3r TR 2021'!N20+'CONTRACTACIO 4t TR 2021'!N20</f>
        <v>88363.76</v>
      </c>
      <c r="O20" s="13">
        <f>'CONTRACTACIO 1r TR 2021'!O20+'CONTRACTACIO 2n TR 2021'!O20+'CONTRACTACIO 3r TR 2021'!O20+'CONTRACTACIO 4t TR 2021'!O20</f>
        <v>106703.51999999999</v>
      </c>
      <c r="P20" s="21">
        <f t="shared" si="5"/>
        <v>0.73879817772820622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3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3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418</v>
      </c>
      <c r="H25" s="17">
        <f t="shared" si="12"/>
        <v>1</v>
      </c>
      <c r="I25" s="18">
        <f t="shared" si="12"/>
        <v>3142518.5999999996</v>
      </c>
      <c r="J25" s="18">
        <f t="shared" si="12"/>
        <v>3794785.1199999996</v>
      </c>
      <c r="K25" s="19">
        <f t="shared" si="12"/>
        <v>1.0000000000000002</v>
      </c>
      <c r="L25" s="16">
        <f t="shared" si="12"/>
        <v>235</v>
      </c>
      <c r="M25" s="17">
        <f t="shared" si="12"/>
        <v>1</v>
      </c>
      <c r="N25" s="18">
        <f t="shared" si="12"/>
        <v>119541.44</v>
      </c>
      <c r="O25" s="18">
        <f t="shared" si="12"/>
        <v>144428.50999999998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35" hidden="1" customHeight="1" x14ac:dyDescent="0.3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3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3</v>
      </c>
      <c r="C34" s="8">
        <f t="shared" ref="C34:C40" si="14">IF(B34,B34/$B$46,"")</f>
        <v>4.5941807044410417E-3</v>
      </c>
      <c r="D34" s="10">
        <f t="shared" ref="D34:D43" si="15">D13+I13+N13+S13+X13+AC13</f>
        <v>2695408.23</v>
      </c>
      <c r="E34" s="11">
        <f t="shared" ref="E34:E43" si="16">E13+J13+O13+T13+Y13+AD13</f>
        <v>3261443.96</v>
      </c>
      <c r="F34" s="21">
        <f t="shared" ref="F34:F40" si="17">IF(E34,E34/$E$46,"")</f>
        <v>0.82794290087790945</v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418</v>
      </c>
      <c r="M35" s="8">
        <f t="shared" si="18"/>
        <v>0.64012251148545174</v>
      </c>
      <c r="N35" s="61">
        <f>I25</f>
        <v>3142518.5999999996</v>
      </c>
      <c r="O35" s="61">
        <f>J25</f>
        <v>3794785.1199999996</v>
      </c>
      <c r="P35" s="59">
        <f t="shared" si="19"/>
        <v>0.96333570007473801</v>
      </c>
    </row>
    <row r="36" spans="1:33" s="25" customFormat="1" ht="30" customHeight="1" x14ac:dyDescent="0.25">
      <c r="A36" s="43" t="s">
        <v>19</v>
      </c>
      <c r="B36" s="12">
        <f t="shared" si="13"/>
        <v>8</v>
      </c>
      <c r="C36" s="8">
        <f t="shared" si="14"/>
        <v>1.2251148545176111E-2</v>
      </c>
      <c r="D36" s="13">
        <f t="shared" si="15"/>
        <v>198241.91999999998</v>
      </c>
      <c r="E36" s="14">
        <f t="shared" si="16"/>
        <v>236580.36999999997</v>
      </c>
      <c r="F36" s="21">
        <f t="shared" si="17"/>
        <v>6.0057765894763103E-2</v>
      </c>
      <c r="J36" s="102" t="s">
        <v>2</v>
      </c>
      <c r="K36" s="103"/>
      <c r="L36" s="60">
        <f>L25</f>
        <v>235</v>
      </c>
      <c r="M36" s="8">
        <f t="shared" si="18"/>
        <v>0.35987748851454826</v>
      </c>
      <c r="N36" s="61">
        <f>N25</f>
        <v>119541.44</v>
      </c>
      <c r="O36" s="61">
        <f>O25</f>
        <v>144428.50999999998</v>
      </c>
      <c r="P36" s="59">
        <f t="shared" si="19"/>
        <v>3.6664299925261989E-2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3</v>
      </c>
      <c r="C39" s="8">
        <f t="shared" si="14"/>
        <v>4.5941807044410417E-3</v>
      </c>
      <c r="D39" s="13">
        <f t="shared" si="15"/>
        <v>18605.759999999998</v>
      </c>
      <c r="E39" s="22">
        <f t="shared" si="16"/>
        <v>21795.13</v>
      </c>
      <c r="F39" s="21">
        <f t="shared" si="17"/>
        <v>5.5328631669057261E-3</v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4</v>
      </c>
      <c r="C40" s="8">
        <f t="shared" si="14"/>
        <v>6.1255742725880554E-3</v>
      </c>
      <c r="D40" s="13">
        <f t="shared" si="15"/>
        <v>2374.5</v>
      </c>
      <c r="E40" s="23">
        <f t="shared" si="16"/>
        <v>2763.84</v>
      </c>
      <c r="F40" s="21">
        <f t="shared" si="17"/>
        <v>7.0162226769102652E-4</v>
      </c>
      <c r="G40" s="25"/>
      <c r="H40" s="25"/>
      <c r="I40" s="25"/>
      <c r="J40" s="104" t="s">
        <v>0</v>
      </c>
      <c r="K40" s="105"/>
      <c r="L40" s="83">
        <f>SUM(L34:L39)</f>
        <v>653</v>
      </c>
      <c r="M40" s="17">
        <f>SUM(M34:M39)</f>
        <v>1</v>
      </c>
      <c r="N40" s="84">
        <f>SUM(N34:N39)</f>
        <v>3262060.0399999996</v>
      </c>
      <c r="O40" s="85">
        <f>SUM(O34:O39)</f>
        <v>3939213.6299999994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635</v>
      </c>
      <c r="C41" s="8">
        <f>IF(B41,B41/$B$46,"")</f>
        <v>0.97243491577335373</v>
      </c>
      <c r="D41" s="13">
        <f t="shared" si="15"/>
        <v>347429.63</v>
      </c>
      <c r="E41" s="23">
        <f t="shared" si="16"/>
        <v>416630.32999999996</v>
      </c>
      <c r="F41" s="21">
        <f>IF(E41,E41/$E$46,"")</f>
        <v>0.10576484779273064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653</v>
      </c>
      <c r="C46" s="17">
        <f>SUM(C34:C45)</f>
        <v>1</v>
      </c>
      <c r="D46" s="18">
        <f>SUM(D34:D45)</f>
        <v>3262060.0399999996</v>
      </c>
      <c r="E46" s="18">
        <f>SUM(E34:E45)</f>
        <v>3939213.63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425F9B7123F34B9E8138173DD416FD" ma:contentTypeVersion="13" ma:contentTypeDescription="Crear nuevo documento." ma:contentTypeScope="" ma:versionID="196e53fafde50501582b7b62cf86495d">
  <xsd:schema xmlns:xsd="http://www.w3.org/2001/XMLSchema" xmlns:xs="http://www.w3.org/2001/XMLSchema" xmlns:p="http://schemas.microsoft.com/office/2006/metadata/properties" xmlns:ns2="3ac91607-b30e-4f2b-8490-aed21b6b8d6f" xmlns:ns3="fe2c56db-766c-4c36-b3e5-267db87031a2" targetNamespace="http://schemas.microsoft.com/office/2006/metadata/properties" ma:root="true" ma:fieldsID="afa88fac226d5f55e988b544d15602c2" ns2:_="" ns3:_="">
    <xsd:import namespace="3ac91607-b30e-4f2b-8490-aed21b6b8d6f"/>
    <xsd:import namespace="fe2c56db-766c-4c36-b3e5-267db87031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91607-b30e-4f2b-8490-aed21b6b8d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c56db-766c-4c36-b3e5-267db87031a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2DB27-53C2-4FC1-AA07-B1FD0E19FA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1CF2BA-BCDC-4B90-9421-1A50E910B719}">
  <ds:schemaRefs>
    <ds:schemaRef ds:uri="http://purl.org/dc/elements/1.1/"/>
    <ds:schemaRef ds:uri="3ac91607-b30e-4f2b-8490-aed21b6b8d6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e2c56db-766c-4c36-b3e5-267db87031a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FCF9C3-282D-4B0F-868A-94685253B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c91607-b30e-4f2b-8490-aed21b6b8d6f"/>
    <ds:schemaRef ds:uri="fe2c56db-766c-4c36-b3e5-267db87031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2022-01-25T12:37:00Z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0x010100F4425F9B7123F34B9E8138173DD416FD</vt:lpwstr>
  </property>
</Properties>
</file>