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520" windowHeight="966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/>
  <c r="X23" i="7"/>
  <c r="V23" i="7"/>
  <c r="W23" i="7"/>
  <c r="T23" i="7"/>
  <c r="U23" i="7"/>
  <c r="S23" i="7"/>
  <c r="Q23" i="7"/>
  <c r="R23" i="7" s="1"/>
  <c r="O23" i="7"/>
  <c r="P23" i="7"/>
  <c r="N23" i="7"/>
  <c r="L23" i="7"/>
  <c r="M23" i="7"/>
  <c r="J23" i="7"/>
  <c r="I23" i="7"/>
  <c r="D44" i="7" s="1"/>
  <c r="G23" i="7"/>
  <c r="E23" i="7"/>
  <c r="D23" i="7"/>
  <c r="B23" i="7"/>
  <c r="B8" i="7"/>
  <c r="B8" i="6"/>
  <c r="B8" i="5"/>
  <c r="B8" i="4"/>
  <c r="AD22" i="7"/>
  <c r="AC22" i="7"/>
  <c r="AA22" i="7"/>
  <c r="B43" i="7" s="1"/>
  <c r="Y22" i="7"/>
  <c r="Z22" i="7"/>
  <c r="X22" i="7"/>
  <c r="V22" i="7"/>
  <c r="W22" i="7"/>
  <c r="T22" i="7"/>
  <c r="U22" i="7"/>
  <c r="S22" i="7"/>
  <c r="Q22" i="7"/>
  <c r="R22" i="7" s="1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/>
  <c r="Y24" i="7"/>
  <c r="Z24" i="7"/>
  <c r="AD24" i="7"/>
  <c r="AE24" i="7" s="1"/>
  <c r="E13" i="7"/>
  <c r="J13" i="7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 s="1"/>
  <c r="Y14" i="7"/>
  <c r="AD14" i="7"/>
  <c r="AE14" i="7"/>
  <c r="J15" i="7"/>
  <c r="O15" i="7"/>
  <c r="E15" i="7"/>
  <c r="T15" i="7"/>
  <c r="U15" i="7" s="1"/>
  <c r="Y15" i="7"/>
  <c r="Z15" i="7"/>
  <c r="AD15" i="7"/>
  <c r="AE15" i="7"/>
  <c r="J16" i="7"/>
  <c r="O16" i="7"/>
  <c r="E16" i="7"/>
  <c r="F16" i="7"/>
  <c r="T16" i="7"/>
  <c r="E37" i="7" s="1"/>
  <c r="Y16" i="7"/>
  <c r="AD16" i="7"/>
  <c r="J17" i="7"/>
  <c r="O17" i="7"/>
  <c r="E17" i="7"/>
  <c r="F17" i="7"/>
  <c r="T17" i="7"/>
  <c r="U17" i="7"/>
  <c r="Y17" i="7"/>
  <c r="Z17" i="7"/>
  <c r="AD17" i="7"/>
  <c r="AE17" i="7" s="1"/>
  <c r="J18" i="7"/>
  <c r="O18" i="7"/>
  <c r="AD18" i="7"/>
  <c r="E18" i="7"/>
  <c r="T18" i="7"/>
  <c r="Y18" i="7"/>
  <c r="Z18" i="7"/>
  <c r="J19" i="7"/>
  <c r="O19" i="7"/>
  <c r="AD19" i="7"/>
  <c r="E19" i="7"/>
  <c r="F19" i="7" s="1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/>
  <c r="AA24" i="7"/>
  <c r="AB24" i="7" s="1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 s="1"/>
  <c r="V20" i="7"/>
  <c r="B21" i="7"/>
  <c r="C21" i="7" s="1"/>
  <c r="G21" i="7"/>
  <c r="L21" i="7"/>
  <c r="AA21" i="7"/>
  <c r="Q21" i="7"/>
  <c r="R21" i="7" s="1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/>
  <c r="AA15" i="7"/>
  <c r="AB15" i="7"/>
  <c r="G17" i="7"/>
  <c r="L17" i="7"/>
  <c r="B17" i="7"/>
  <c r="C17" i="7"/>
  <c r="Q17" i="7"/>
  <c r="V17" i="7"/>
  <c r="W17" i="7"/>
  <c r="AA17" i="7"/>
  <c r="G18" i="7"/>
  <c r="L18" i="7"/>
  <c r="AA18" i="7"/>
  <c r="B18" i="7"/>
  <c r="Q18" i="7"/>
  <c r="R18" i="7" s="1"/>
  <c r="V18" i="7"/>
  <c r="W18" i="7"/>
  <c r="G19" i="7"/>
  <c r="L19" i="7"/>
  <c r="AA19" i="7"/>
  <c r="B19" i="7"/>
  <c r="C19" i="7" s="1"/>
  <c r="Q19" i="7"/>
  <c r="R19" i="7" s="1"/>
  <c r="V19" i="7"/>
  <c r="W19" i="7"/>
  <c r="U18" i="7"/>
  <c r="J25" i="6"/>
  <c r="K23" i="6" s="1"/>
  <c r="K25" i="6" s="1"/>
  <c r="K20" i="6"/>
  <c r="E25" i="6"/>
  <c r="F20" i="6" s="1"/>
  <c r="O25" i="6"/>
  <c r="O36" i="6"/>
  <c r="Y25" i="6"/>
  <c r="O38" i="6"/>
  <c r="T25" i="6"/>
  <c r="O37" i="6" s="1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23" i="6" s="1"/>
  <c r="B25" i="6"/>
  <c r="C14" i="6" s="1"/>
  <c r="L25" i="6"/>
  <c r="M19" i="6" s="1"/>
  <c r="L36" i="6"/>
  <c r="V25" i="6"/>
  <c r="L38" i="6"/>
  <c r="Q25" i="6"/>
  <c r="L37" i="6" s="1"/>
  <c r="AA25" i="6"/>
  <c r="L39" i="6"/>
  <c r="M39" i="6"/>
  <c r="E45" i="6"/>
  <c r="E34" i="6"/>
  <c r="E35" i="6"/>
  <c r="E36" i="6"/>
  <c r="E37" i="6"/>
  <c r="E38" i="6"/>
  <c r="E39" i="6"/>
  <c r="E40" i="6"/>
  <c r="E41" i="6"/>
  <c r="E42" i="6"/>
  <c r="D45" i="6"/>
  <c r="D34" i="6"/>
  <c r="D35" i="6"/>
  <c r="D36" i="6"/>
  <c r="D37" i="6"/>
  <c r="D46" i="6" s="1"/>
  <c r="D38" i="6"/>
  <c r="D39" i="6"/>
  <c r="D40" i="6"/>
  <c r="D41" i="6"/>
  <c r="D42" i="6"/>
  <c r="B45" i="6"/>
  <c r="B42" i="6"/>
  <c r="B34" i="6"/>
  <c r="B35" i="6"/>
  <c r="B36" i="6"/>
  <c r="B37" i="6"/>
  <c r="B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25" i="6" s="1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5" i="6"/>
  <c r="C16" i="6"/>
  <c r="C17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16" i="5" s="1"/>
  <c r="O25" i="5"/>
  <c r="O36" i="5" s="1"/>
  <c r="T25" i="5"/>
  <c r="U16" i="5" s="1"/>
  <c r="O37" i="5"/>
  <c r="Y25" i="5"/>
  <c r="Z18" i="5"/>
  <c r="D25" i="5"/>
  <c r="N34" i="5"/>
  <c r="I25" i="5"/>
  <c r="N35" i="5" s="1"/>
  <c r="N25" i="5"/>
  <c r="N36" i="5" s="1"/>
  <c r="S25" i="5"/>
  <c r="N37" i="5" s="1"/>
  <c r="X25" i="5"/>
  <c r="N38" i="5" s="1"/>
  <c r="B25" i="5"/>
  <c r="L34" i="5"/>
  <c r="G25" i="5"/>
  <c r="H16" i="5" s="1"/>
  <c r="L25" i="5"/>
  <c r="L36" i="5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AE24" i="5"/>
  <c r="AB24" i="5"/>
  <c r="Z24" i="5"/>
  <c r="W24" i="5"/>
  <c r="U24" i="5"/>
  <c r="R24" i="5"/>
  <c r="P24" i="5"/>
  <c r="M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U13" i="5"/>
  <c r="U14" i="5"/>
  <c r="U15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7" i="5"/>
  <c r="F13" i="5"/>
  <c r="F14" i="5"/>
  <c r="F15" i="5"/>
  <c r="F16" i="5"/>
  <c r="F25" i="5" s="1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2" i="4" s="1"/>
  <c r="Z24" i="4"/>
  <c r="X25" i="4"/>
  <c r="N38" i="4" s="1"/>
  <c r="W13" i="4"/>
  <c r="W14" i="4"/>
  <c r="W15" i="4"/>
  <c r="W16" i="4"/>
  <c r="W18" i="4"/>
  <c r="W19" i="4"/>
  <c r="V25" i="4"/>
  <c r="W21" i="4" s="1"/>
  <c r="W24" i="4"/>
  <c r="T25" i="4"/>
  <c r="U13" i="4"/>
  <c r="U14" i="4"/>
  <c r="U25" i="4" s="1"/>
  <c r="U15" i="4"/>
  <c r="U16" i="4"/>
  <c r="U17" i="4"/>
  <c r="U18" i="4"/>
  <c r="U19" i="4"/>
  <c r="U20" i="4"/>
  <c r="U21" i="4"/>
  <c r="U24" i="4"/>
  <c r="S25" i="4"/>
  <c r="N37" i="4" s="1"/>
  <c r="Q25" i="4"/>
  <c r="R13" i="4" s="1"/>
  <c r="R25" i="4" s="1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3" i="4" s="1"/>
  <c r="M16" i="4"/>
  <c r="M17" i="4"/>
  <c r="M24" i="4"/>
  <c r="J25" i="4"/>
  <c r="K23" i="4" s="1"/>
  <c r="K16" i="4"/>
  <c r="K17" i="4"/>
  <c r="I25" i="4"/>
  <c r="N35" i="4" s="1"/>
  <c r="G25" i="4"/>
  <c r="H13" i="4" s="1"/>
  <c r="H16" i="4"/>
  <c r="H17" i="4"/>
  <c r="E25" i="4"/>
  <c r="F15" i="4" s="1"/>
  <c r="F18" i="4"/>
  <c r="F13" i="4"/>
  <c r="F16" i="4"/>
  <c r="F17" i="4"/>
  <c r="F19" i="4"/>
  <c r="F21" i="4"/>
  <c r="F24" i="4"/>
  <c r="D25" i="4"/>
  <c r="N34" i="4" s="1"/>
  <c r="B25" i="4"/>
  <c r="C1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5" i="1" s="1"/>
  <c r="K22" i="1"/>
  <c r="O25" i="1"/>
  <c r="O36" i="1" s="1"/>
  <c r="E25" i="1"/>
  <c r="F15" i="1" s="1"/>
  <c r="Y25" i="1"/>
  <c r="O38" i="1" s="1"/>
  <c r="I25" i="1"/>
  <c r="N35" i="1"/>
  <c r="N25" i="1"/>
  <c r="N36" i="1" s="1"/>
  <c r="D25" i="1"/>
  <c r="N34" i="1"/>
  <c r="X25" i="1"/>
  <c r="N38" i="1"/>
  <c r="G25" i="1"/>
  <c r="H15" i="1" s="1"/>
  <c r="H22" i="1"/>
  <c r="L25" i="1"/>
  <c r="M20" i="1" s="1"/>
  <c r="V25" i="1"/>
  <c r="L38" i="1" s="1"/>
  <c r="Q25" i="1"/>
  <c r="R13" i="1" s="1"/>
  <c r="L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7" i="1"/>
  <c r="Z16" i="1"/>
  <c r="Z15" i="1"/>
  <c r="Z14" i="1"/>
  <c r="W24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M24" i="1"/>
  <c r="M19" i="1"/>
  <c r="M18" i="1"/>
  <c r="M17" i="1"/>
  <c r="M16" i="1"/>
  <c r="M15" i="1"/>
  <c r="M14" i="1"/>
  <c r="K24" i="1"/>
  <c r="K18" i="1"/>
  <c r="K17" i="1"/>
  <c r="K16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7" i="1"/>
  <c r="U18" i="1"/>
  <c r="U19" i="1"/>
  <c r="U20" i="1"/>
  <c r="U21" i="1"/>
  <c r="T25" i="1"/>
  <c r="O37" i="1" s="1"/>
  <c r="S25" i="1"/>
  <c r="N37" i="1" s="1"/>
  <c r="M13" i="1"/>
  <c r="F14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L36" i="1"/>
  <c r="AE25" i="1"/>
  <c r="AB25" i="1"/>
  <c r="O34" i="6"/>
  <c r="F22" i="6"/>
  <c r="L34" i="6"/>
  <c r="C22" i="6"/>
  <c r="O35" i="1"/>
  <c r="H20" i="6"/>
  <c r="H19" i="6"/>
  <c r="M18" i="6"/>
  <c r="M13" i="6"/>
  <c r="M25" i="6" s="1"/>
  <c r="P19" i="6"/>
  <c r="P14" i="6"/>
  <c r="P25" i="6" s="1"/>
  <c r="Z21" i="6"/>
  <c r="L35" i="6"/>
  <c r="H22" i="6"/>
  <c r="O35" i="6"/>
  <c r="K22" i="6"/>
  <c r="AB25" i="6"/>
  <c r="AE25" i="6"/>
  <c r="M13" i="5"/>
  <c r="M25" i="5"/>
  <c r="AB25" i="5"/>
  <c r="M39" i="5"/>
  <c r="H22" i="5"/>
  <c r="O38" i="5"/>
  <c r="O35" i="5"/>
  <c r="K22" i="5"/>
  <c r="P21" i="4"/>
  <c r="AE25" i="4"/>
  <c r="H22" i="4"/>
  <c r="K13" i="4"/>
  <c r="K22" i="4"/>
  <c r="AB25" i="4"/>
  <c r="L34" i="1"/>
  <c r="F20" i="1"/>
  <c r="O34" i="1"/>
  <c r="C13" i="1"/>
  <c r="H16" i="1"/>
  <c r="H20" i="1"/>
  <c r="H18" i="1"/>
  <c r="H24" i="1"/>
  <c r="X25" i="7"/>
  <c r="N39" i="7"/>
  <c r="Z18" i="6"/>
  <c r="C20" i="6"/>
  <c r="C13" i="6"/>
  <c r="K15" i="6"/>
  <c r="R16" i="6"/>
  <c r="U16" i="6"/>
  <c r="U13" i="6"/>
  <c r="U25" i="6" s="1"/>
  <c r="H24" i="6"/>
  <c r="H14" i="6"/>
  <c r="D35" i="7"/>
  <c r="K19" i="6"/>
  <c r="K14" i="6"/>
  <c r="K18" i="6"/>
  <c r="K21" i="6"/>
  <c r="K13" i="6"/>
  <c r="F13" i="6"/>
  <c r="W19" i="6"/>
  <c r="W18" i="6"/>
  <c r="K24" i="6"/>
  <c r="F43" i="6"/>
  <c r="H24" i="5"/>
  <c r="H18" i="5"/>
  <c r="K21" i="5"/>
  <c r="P15" i="5"/>
  <c r="P18" i="5"/>
  <c r="P13" i="5"/>
  <c r="P19" i="5"/>
  <c r="P14" i="5"/>
  <c r="Z25" i="5"/>
  <c r="R16" i="5"/>
  <c r="K19" i="5"/>
  <c r="C14" i="5"/>
  <c r="C13" i="5"/>
  <c r="F23" i="7"/>
  <c r="F43" i="5"/>
  <c r="AE21" i="5"/>
  <c r="AE20" i="5"/>
  <c r="C20" i="5"/>
  <c r="F21" i="5"/>
  <c r="F20" i="5"/>
  <c r="P21" i="5"/>
  <c r="C43" i="6"/>
  <c r="V25" i="7"/>
  <c r="Y25" i="7"/>
  <c r="Z20" i="7"/>
  <c r="P15" i="4"/>
  <c r="K15" i="4"/>
  <c r="K14" i="4"/>
  <c r="K18" i="4"/>
  <c r="P14" i="4"/>
  <c r="P13" i="4"/>
  <c r="P25" i="4" s="1"/>
  <c r="P18" i="4"/>
  <c r="H24" i="4"/>
  <c r="K19" i="4"/>
  <c r="K20" i="4"/>
  <c r="K24" i="4"/>
  <c r="F20" i="4"/>
  <c r="K21" i="4"/>
  <c r="D42" i="7"/>
  <c r="H20" i="4"/>
  <c r="W17" i="4"/>
  <c r="Z17" i="4"/>
  <c r="C18" i="4"/>
  <c r="C20" i="4"/>
  <c r="O35" i="4"/>
  <c r="W20" i="4"/>
  <c r="O36" i="4"/>
  <c r="P20" i="4"/>
  <c r="K22" i="7"/>
  <c r="Z14" i="7"/>
  <c r="B25" i="7"/>
  <c r="C13" i="7" s="1"/>
  <c r="AC25" i="7"/>
  <c r="N38" i="7" s="1"/>
  <c r="D38" i="7"/>
  <c r="D41" i="7"/>
  <c r="E40" i="7"/>
  <c r="AA25" i="7"/>
  <c r="AB18" i="7" s="1"/>
  <c r="E36" i="7"/>
  <c r="D37" i="7"/>
  <c r="R17" i="7"/>
  <c r="H22" i="7"/>
  <c r="F38" i="1"/>
  <c r="P16" i="7"/>
  <c r="Z16" i="7"/>
  <c r="P39" i="1"/>
  <c r="M16" i="7"/>
  <c r="F43" i="1"/>
  <c r="F24" i="7"/>
  <c r="C22" i="7"/>
  <c r="C23" i="7"/>
  <c r="F22" i="7"/>
  <c r="C43" i="5"/>
  <c r="P39" i="5"/>
  <c r="C25" i="5"/>
  <c r="AE25" i="5"/>
  <c r="W25" i="6"/>
  <c r="P25" i="5"/>
  <c r="F21" i="7"/>
  <c r="L39" i="7"/>
  <c r="W20" i="7"/>
  <c r="W25" i="7"/>
  <c r="O39" i="7"/>
  <c r="Z21" i="7"/>
  <c r="Z25" i="7"/>
  <c r="C38" i="4"/>
  <c r="F38" i="4"/>
  <c r="AB17" i="7"/>
  <c r="C18" i="7"/>
  <c r="M39" i="7"/>
  <c r="P39" i="7"/>
  <c r="D45" i="7" l="1"/>
  <c r="AD25" i="7"/>
  <c r="O38" i="7" s="1"/>
  <c r="E44" i="7"/>
  <c r="N40" i="6"/>
  <c r="L40" i="6"/>
  <c r="B44" i="7"/>
  <c r="E45" i="7"/>
  <c r="E46" i="6"/>
  <c r="F42" i="6" s="1"/>
  <c r="D43" i="7"/>
  <c r="O40" i="6"/>
  <c r="H13" i="6"/>
  <c r="H18" i="6"/>
  <c r="H15" i="6"/>
  <c r="F14" i="6"/>
  <c r="F25" i="6" s="1"/>
  <c r="D25" i="7"/>
  <c r="N34" i="7" s="1"/>
  <c r="E39" i="7"/>
  <c r="B46" i="6"/>
  <c r="C38" i="6" s="1"/>
  <c r="C18" i="6"/>
  <c r="C25" i="6" s="1"/>
  <c r="B45" i="7"/>
  <c r="T25" i="7"/>
  <c r="U25" i="5"/>
  <c r="R25" i="5"/>
  <c r="D40" i="7"/>
  <c r="W25" i="5"/>
  <c r="W18" i="5"/>
  <c r="W21" i="5"/>
  <c r="Q25" i="7"/>
  <c r="L37" i="7" s="1"/>
  <c r="B36" i="7"/>
  <c r="E35" i="7"/>
  <c r="N40" i="5"/>
  <c r="D39" i="7"/>
  <c r="B38" i="7"/>
  <c r="H17" i="5"/>
  <c r="H23" i="5"/>
  <c r="K24" i="5"/>
  <c r="K23" i="5"/>
  <c r="K13" i="5"/>
  <c r="K18" i="5"/>
  <c r="E38" i="7"/>
  <c r="K20" i="5"/>
  <c r="K15" i="5"/>
  <c r="D46" i="5"/>
  <c r="E46" i="5"/>
  <c r="F44" i="5" s="1"/>
  <c r="K14" i="5"/>
  <c r="H20" i="5"/>
  <c r="H15" i="5"/>
  <c r="H14" i="5"/>
  <c r="L35" i="5"/>
  <c r="H21" i="5"/>
  <c r="H13" i="5"/>
  <c r="H19" i="5"/>
  <c r="O40" i="5"/>
  <c r="P38" i="5" s="1"/>
  <c r="E25" i="7"/>
  <c r="B37" i="7"/>
  <c r="B40" i="7"/>
  <c r="B39" i="7"/>
  <c r="B46" i="5"/>
  <c r="O38" i="4"/>
  <c r="Z21" i="4"/>
  <c r="AB20" i="7"/>
  <c r="Z20" i="4"/>
  <c r="Z25" i="4" s="1"/>
  <c r="AE22" i="7"/>
  <c r="L38" i="4"/>
  <c r="E43" i="7"/>
  <c r="W22" i="4"/>
  <c r="W25" i="4" s="1"/>
  <c r="AB22" i="7"/>
  <c r="AB19" i="7"/>
  <c r="L38" i="7"/>
  <c r="AB21" i="7"/>
  <c r="L37" i="4"/>
  <c r="D46" i="4"/>
  <c r="O25" i="7"/>
  <c r="M21" i="4"/>
  <c r="M18" i="4"/>
  <c r="M20" i="4"/>
  <c r="M19" i="4"/>
  <c r="M14" i="4"/>
  <c r="M15" i="4"/>
  <c r="L25" i="7"/>
  <c r="M14" i="7" s="1"/>
  <c r="L36" i="4"/>
  <c r="K25" i="4"/>
  <c r="N40" i="4"/>
  <c r="E41" i="7"/>
  <c r="D36" i="7"/>
  <c r="H23" i="4"/>
  <c r="H19" i="4"/>
  <c r="H21" i="4"/>
  <c r="H18" i="4"/>
  <c r="L35" i="4"/>
  <c r="H15" i="4"/>
  <c r="H14" i="4"/>
  <c r="E46" i="4"/>
  <c r="F43" i="4" s="1"/>
  <c r="O34" i="4"/>
  <c r="F14" i="4"/>
  <c r="F25" i="4" s="1"/>
  <c r="B46" i="4"/>
  <c r="C43" i="4" s="1"/>
  <c r="C15" i="4"/>
  <c r="C25" i="4"/>
  <c r="C14" i="7"/>
  <c r="L34" i="4"/>
  <c r="B35" i="7"/>
  <c r="Z18" i="1"/>
  <c r="Z25" i="1" s="1"/>
  <c r="AE20" i="7"/>
  <c r="Z19" i="1"/>
  <c r="AE21" i="7"/>
  <c r="AE19" i="7"/>
  <c r="W20" i="1"/>
  <c r="W21" i="1"/>
  <c r="W18" i="1"/>
  <c r="W25" i="1" s="1"/>
  <c r="W19" i="1"/>
  <c r="O37" i="7"/>
  <c r="S25" i="7"/>
  <c r="N37" i="7" s="1"/>
  <c r="U16" i="1"/>
  <c r="U25" i="1" s="1"/>
  <c r="R25" i="1"/>
  <c r="N25" i="7"/>
  <c r="N36" i="7" s="1"/>
  <c r="P13" i="7"/>
  <c r="P15" i="1"/>
  <c r="P13" i="1"/>
  <c r="P25" i="1" s="1"/>
  <c r="P14" i="1"/>
  <c r="E42" i="7"/>
  <c r="D34" i="7"/>
  <c r="M25" i="1"/>
  <c r="M21" i="1"/>
  <c r="B41" i="7"/>
  <c r="B34" i="7"/>
  <c r="D46" i="1"/>
  <c r="K23" i="1"/>
  <c r="N40" i="1"/>
  <c r="K13" i="1"/>
  <c r="K19" i="1"/>
  <c r="K20" i="1"/>
  <c r="K21" i="1"/>
  <c r="K14" i="1"/>
  <c r="J25" i="7"/>
  <c r="K16" i="7" s="1"/>
  <c r="I25" i="7"/>
  <c r="N35" i="7" s="1"/>
  <c r="E34" i="7"/>
  <c r="H23" i="1"/>
  <c r="B42" i="7"/>
  <c r="G25" i="7"/>
  <c r="H14" i="1"/>
  <c r="H13" i="1"/>
  <c r="L35" i="1"/>
  <c r="E46" i="1"/>
  <c r="O40" i="1"/>
  <c r="P34" i="1" s="1"/>
  <c r="F15" i="7"/>
  <c r="F13" i="1"/>
  <c r="F25" i="1" s="1"/>
  <c r="C20" i="7"/>
  <c r="C15" i="7"/>
  <c r="L34" i="7"/>
  <c r="C25" i="1"/>
  <c r="B46" i="1"/>
  <c r="P34" i="6" l="1"/>
  <c r="P38" i="6"/>
  <c r="AE18" i="7"/>
  <c r="AE25" i="7" s="1"/>
  <c r="M36" i="6"/>
  <c r="M38" i="6"/>
  <c r="M34" i="6"/>
  <c r="C37" i="6"/>
  <c r="F39" i="6"/>
  <c r="F41" i="6"/>
  <c r="F36" i="6"/>
  <c r="F45" i="6"/>
  <c r="P36" i="6"/>
  <c r="P37" i="6"/>
  <c r="F40" i="6"/>
  <c r="F35" i="6"/>
  <c r="F37" i="6"/>
  <c r="M35" i="6"/>
  <c r="M37" i="6"/>
  <c r="F38" i="6"/>
  <c r="F34" i="6"/>
  <c r="F44" i="6"/>
  <c r="P18" i="7"/>
  <c r="P17" i="7"/>
  <c r="M17" i="7"/>
  <c r="P35" i="6"/>
  <c r="H25" i="6"/>
  <c r="C40" i="6"/>
  <c r="C45" i="6"/>
  <c r="C44" i="6"/>
  <c r="C42" i="6"/>
  <c r="F20" i="7"/>
  <c r="F18" i="7"/>
  <c r="C41" i="6"/>
  <c r="C39" i="6"/>
  <c r="C34" i="6"/>
  <c r="C35" i="6"/>
  <c r="C36" i="6"/>
  <c r="U16" i="7"/>
  <c r="U13" i="7"/>
  <c r="U25" i="7" s="1"/>
  <c r="R13" i="7"/>
  <c r="F36" i="5"/>
  <c r="P34" i="5"/>
  <c r="P37" i="5"/>
  <c r="F45" i="5"/>
  <c r="R16" i="7"/>
  <c r="P15" i="7"/>
  <c r="P36" i="5"/>
  <c r="C37" i="5"/>
  <c r="C44" i="5"/>
  <c r="C45" i="5"/>
  <c r="P35" i="5"/>
  <c r="F38" i="5"/>
  <c r="F37" i="5"/>
  <c r="F42" i="5"/>
  <c r="F39" i="5"/>
  <c r="F40" i="5"/>
  <c r="F41" i="5"/>
  <c r="K25" i="5"/>
  <c r="F34" i="5"/>
  <c r="D46" i="7"/>
  <c r="F35" i="5"/>
  <c r="K17" i="7"/>
  <c r="C42" i="5"/>
  <c r="C39" i="5"/>
  <c r="C40" i="5"/>
  <c r="H18" i="7"/>
  <c r="H16" i="7"/>
  <c r="H17" i="7"/>
  <c r="L40" i="5"/>
  <c r="C38" i="5"/>
  <c r="H25" i="5"/>
  <c r="O34" i="7"/>
  <c r="F14" i="7"/>
  <c r="F25" i="7" s="1"/>
  <c r="F13" i="7"/>
  <c r="E46" i="7"/>
  <c r="F39" i="7" s="1"/>
  <c r="C36" i="5"/>
  <c r="C41" i="5"/>
  <c r="C35" i="5"/>
  <c r="C34" i="5"/>
  <c r="F43" i="7"/>
  <c r="AB25" i="7"/>
  <c r="F36" i="4"/>
  <c r="F37" i="4"/>
  <c r="C44" i="4"/>
  <c r="C37" i="4"/>
  <c r="P21" i="7"/>
  <c r="N40" i="7"/>
  <c r="O36" i="7"/>
  <c r="P20" i="7"/>
  <c r="P19" i="7"/>
  <c r="P14" i="7"/>
  <c r="M25" i="4"/>
  <c r="M21" i="7"/>
  <c r="M15" i="7"/>
  <c r="M19" i="7"/>
  <c r="M18" i="7"/>
  <c r="M20" i="7"/>
  <c r="M13" i="7"/>
  <c r="L36" i="7"/>
  <c r="F45" i="4"/>
  <c r="F44" i="4"/>
  <c r="K24" i="7"/>
  <c r="K18" i="7"/>
  <c r="F42" i="4"/>
  <c r="F40" i="4"/>
  <c r="F39" i="4"/>
  <c r="F35" i="4"/>
  <c r="F34" i="4"/>
  <c r="C40" i="4"/>
  <c r="C45" i="4"/>
  <c r="C42" i="4"/>
  <c r="H25" i="4"/>
  <c r="C34" i="4"/>
  <c r="C39" i="4"/>
  <c r="C35" i="4"/>
  <c r="F41" i="4"/>
  <c r="O40" i="4"/>
  <c r="P38" i="4" s="1"/>
  <c r="C36" i="4"/>
  <c r="C41" i="4"/>
  <c r="C25" i="7"/>
  <c r="L40" i="4"/>
  <c r="M38" i="4" s="1"/>
  <c r="P38" i="1"/>
  <c r="F37" i="1"/>
  <c r="F39" i="1"/>
  <c r="C37" i="1"/>
  <c r="C39" i="1"/>
  <c r="P37" i="1"/>
  <c r="B46" i="7"/>
  <c r="C38" i="7" s="1"/>
  <c r="P36" i="1"/>
  <c r="K23" i="7"/>
  <c r="K25" i="1"/>
  <c r="F45" i="1"/>
  <c r="F44" i="1"/>
  <c r="F34" i="1"/>
  <c r="F40" i="1"/>
  <c r="F42" i="1"/>
  <c r="K21" i="7"/>
  <c r="K19" i="7"/>
  <c r="K20" i="7"/>
  <c r="P35" i="1"/>
  <c r="O35" i="7"/>
  <c r="K15" i="7"/>
  <c r="K14" i="7"/>
  <c r="F36" i="1"/>
  <c r="F35" i="1"/>
  <c r="K13" i="7"/>
  <c r="H25" i="1"/>
  <c r="C40" i="1"/>
  <c r="C44" i="1"/>
  <c r="C45" i="1"/>
  <c r="H21" i="7"/>
  <c r="H24" i="7"/>
  <c r="H23" i="7"/>
  <c r="H14" i="7"/>
  <c r="H20" i="7"/>
  <c r="H19" i="7"/>
  <c r="C42" i="1"/>
  <c r="L40" i="1"/>
  <c r="C41" i="1"/>
  <c r="C35" i="1"/>
  <c r="L35" i="7"/>
  <c r="H13" i="7"/>
  <c r="H15" i="7"/>
  <c r="F41" i="1"/>
  <c r="C36" i="1"/>
  <c r="C34" i="1"/>
  <c r="P40" i="6" l="1"/>
  <c r="M40" i="6"/>
  <c r="R25" i="7"/>
  <c r="F46" i="6"/>
  <c r="C46" i="6"/>
  <c r="F35" i="7"/>
  <c r="F44" i="7"/>
  <c r="F37" i="7"/>
  <c r="P40" i="5"/>
  <c r="M37" i="5"/>
  <c r="M38" i="5"/>
  <c r="M35" i="5"/>
  <c r="P25" i="7"/>
  <c r="M34" i="5"/>
  <c r="M36" i="5"/>
  <c r="F36" i="7"/>
  <c r="F45" i="7"/>
  <c r="F34" i="7"/>
  <c r="F42" i="7"/>
  <c r="F46" i="5"/>
  <c r="F41" i="7"/>
  <c r="F40" i="7"/>
  <c r="F38" i="7"/>
  <c r="O40" i="7"/>
  <c r="P38" i="7" s="1"/>
  <c r="C46" i="5"/>
  <c r="C39" i="7"/>
  <c r="C43" i="7"/>
  <c r="P36" i="4"/>
  <c r="P37" i="4"/>
  <c r="M36" i="4"/>
  <c r="M37" i="4"/>
  <c r="M25" i="7"/>
  <c r="L40" i="7"/>
  <c r="M36" i="7" s="1"/>
  <c r="F46" i="4"/>
  <c r="P34" i="4"/>
  <c r="P35" i="4"/>
  <c r="C46" i="4"/>
  <c r="M34" i="4"/>
  <c r="M35" i="4"/>
  <c r="M37" i="1"/>
  <c r="M38" i="1"/>
  <c r="P40" i="1"/>
  <c r="C45" i="7"/>
  <c r="C37" i="7"/>
  <c r="C44" i="7"/>
  <c r="C36" i="7"/>
  <c r="C42" i="7"/>
  <c r="C41" i="7"/>
  <c r="C34" i="7"/>
  <c r="C40" i="7"/>
  <c r="C35" i="7"/>
  <c r="M34" i="1"/>
  <c r="M36" i="1"/>
  <c r="F46" i="1"/>
  <c r="K25" i="7"/>
  <c r="C46" i="1"/>
  <c r="M35" i="1"/>
  <c r="H25" i="7"/>
  <c r="M40" i="1"/>
  <c r="P37" i="7" l="1"/>
  <c r="M40" i="5"/>
  <c r="M37" i="7"/>
  <c r="P35" i="7"/>
  <c r="P36" i="7"/>
  <c r="F46" i="7"/>
  <c r="P34" i="7"/>
  <c r="M38" i="7"/>
  <c r="M34" i="7"/>
  <c r="M35" i="7"/>
  <c r="P40" i="4"/>
  <c r="M40" i="4"/>
  <c r="C46" i="7"/>
  <c r="P40" i="7" l="1"/>
  <c r="M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<sst xmlns="http://schemas.openxmlformats.org/spreadsheetml/2006/main" count="457" uniqueCount="63">
  <si>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</si>
  <si>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</si>
  <si>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</si>
  <si>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</si>
  <si>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</si>
  <si>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</si>
  <si>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</si>
  <si>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</si>
  <si>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</si>
  <si>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</si>
  <si>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</si>
  <si>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</si>
  <si>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</si>
  <si>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</si>
  <si>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</si>
  <si>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</si>
  <si>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</si>
  <si>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</si>
  <si>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</si>
  <si>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</si>
  <si>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</si>
  <si>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</si>
  <si>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</si>
  <si>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</si>
  <si>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</si>
  <si>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</si>
  <si>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</si>
  <si>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</si>
  <si>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</si>
  <si>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</si>
  <si>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</si>
  <si>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</si>
  <si>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</si>
  <si>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</si>
  <si>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</si>
  <si>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</si>
  <si>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</si>
  <si>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</si>
  <si>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</si>
  <si>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</si>
  <si>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</si>
  <si>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</si>
  <si>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</si>
  <si>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</si>
  <si>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</si>
  <si>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</si>
  <si>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</si>
  <si>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</si>
  <si>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</si>
  <si>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</si>
  <si>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</si>
  <si>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</si>
  <si>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</si>
  <si>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</si>
  <si>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</si>
  <si>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</si>
  <si>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</si>
  <si>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</si>
  <si>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</si>
  <si>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</si>
  <si>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</si>
  <si>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AJUNTAMENT DE BARCELONA (GERÈNCIES i DISTRICTES)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</si>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</sst>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7066850436240041"/>
                  <c:y val="-8.755930370447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633907187857595"/>
                  <c:y val="-7.33348398412570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027773878346244E-2"/>
                  <c:y val="-4.59649408926330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4479596047252602"/>
                  <c:y val="-2.31205837226733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6.4523539095700556E-3"/>
                  <c:y val="-2.76316822828951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2238458037153785E-2"/>
                  <c:y val="-4.5004165965819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4223407649408493"/>
                  <c:y val="4.96323147755027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2966015390701771"/>
                  <c:y val="0.135066058165849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0.13398163155051324"/>
                  <c:y val="6.49643929530333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1"/>
              <c:layout>
                <c:manualLayout>
                  <c:x val="-9.0761750405186373E-2"/>
                  <c:y val="3.82143487959019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279</c:v>
                </c:pt>
                <c:pt idx="1">
                  <c:v>125</c:v>
                </c:pt>
                <c:pt idx="2">
                  <c:v>107</c:v>
                </c:pt>
                <c:pt idx="3">
                  <c:v>14</c:v>
                </c:pt>
                <c:pt idx="4">
                  <c:v>4</c:v>
                </c:pt>
                <c:pt idx="5">
                  <c:v>36</c:v>
                </c:pt>
                <c:pt idx="6">
                  <c:v>746</c:v>
                </c:pt>
                <c:pt idx="7">
                  <c:v>3086</c:v>
                </c:pt>
                <c:pt idx="8">
                  <c:v>3989</c:v>
                </c:pt>
                <c:pt idx="9">
                  <c:v>0</c:v>
                </c:pt>
                <c:pt idx="10">
                  <c:v>266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69672784334588"/>
          <c:y val="0.11502455489574272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1882933511996446"/>
                  <c:y val="-0.127567527393951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9250745719193393"/>
                  <c:y val="0.3195718260356717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8.6724204042409631E-2"/>
                  <c:y val="0.335252604411439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21321222560212041"/>
                  <c:y val="0.2222333310783020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2139155110583146"/>
                  <c:y val="0.103716970028239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1.5434440927822262E-2"/>
                  <c:y val="0.369113192370809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1951016007966846E-3"/>
                  <c:y val="0.2713835249101852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7.5849933823235872E-4"/>
                  <c:y val="0.17224085579651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8812705252920749E-2"/>
                  <c:y val="-0.225810449256109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0.12659156281520909"/>
                  <c:y val="-0.16901748686943188"/>
                </c:manualLayout>
              </c:layout>
              <c:numFmt formatCode="#,##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2.9177748060804948E-2"/>
                  <c:y val="6.842494219130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1"/>
              <c:layout>
                <c:manualLayout>
                  <c:x val="-9.2857009959119788E-3"/>
                  <c:y val="-3.6263945711967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2583761764.6500006</c:v>
                </c:pt>
                <c:pt idx="1">
                  <c:v>9642687.7500000019</c:v>
                </c:pt>
                <c:pt idx="2">
                  <c:v>3761678.56</c:v>
                </c:pt>
                <c:pt idx="3">
                  <c:v>57842078.400000006</c:v>
                </c:pt>
                <c:pt idx="4">
                  <c:v>149912.5</c:v>
                </c:pt>
                <c:pt idx="5">
                  <c:v>2873449.1</c:v>
                </c:pt>
                <c:pt idx="6">
                  <c:v>30048713.41</c:v>
                </c:pt>
                <c:pt idx="7">
                  <c:v>36208717.030000001</c:v>
                </c:pt>
                <c:pt idx="8">
                  <c:v>2861801.6200000006</c:v>
                </c:pt>
                <c:pt idx="9">
                  <c:v>0</c:v>
                </c:pt>
                <c:pt idx="10">
                  <c:v>356664.97000000003</c:v>
                </c:pt>
                <c:pt idx="11">
                  <c:v>2296478.33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3319196979637377E-2"/>
                  <c:y val="-6.110529139052572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381</c:v>
                </c:pt>
                <c:pt idx="1">
                  <c:v>5485</c:v>
                </c:pt>
                <c:pt idx="2">
                  <c:v>2674</c:v>
                </c:pt>
                <c:pt idx="3">
                  <c:v>14</c:v>
                </c:pt>
                <c:pt idx="4">
                  <c:v>116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0.20832230646449959"/>
                  <c:y val="3.17677914714162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3565479077394035"/>
                  <c:y val="3.620545912511582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496967025971561"/>
                  <c:y val="-0.103866235291255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20977006.470000006</c:v>
                </c:pt>
                <c:pt idx="1">
                  <c:v>2684453374.7800002</c:v>
                </c:pt>
                <c:pt idx="2">
                  <c:v>19008211.370000001</c:v>
                </c:pt>
                <c:pt idx="3">
                  <c:v>2202078.4</c:v>
                </c:pt>
                <c:pt idx="4">
                  <c:v>3163275.3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3" zoomScaleNormal="73" workbookViewId="0">
      <selection activeCell="AG17" sqref="AG1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9.218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9.2187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44313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2</v>
      </c>
      <c r="C13" s="20">
        <f t="shared" ref="C13:C24" si="0">IF(B13,B13/$B$25,"")</f>
        <v>0.1</v>
      </c>
      <c r="D13" s="4">
        <v>710055.82000000007</v>
      </c>
      <c r="E13" s="5">
        <v>859167.54</v>
      </c>
      <c r="F13" s="21">
        <f t="shared" ref="F13:F24" si="1">IF(E13,E13/$E$25,"")</f>
        <v>0.57744659611842442</v>
      </c>
      <c r="G13" s="1">
        <v>50</v>
      </c>
      <c r="H13" s="20">
        <f t="shared" ref="H13:H24" si="2">IF(G13,G13/$G$25,"")</f>
        <v>6.0679611650485438E-2</v>
      </c>
      <c r="I13" s="4">
        <v>2251073422.7800007</v>
      </c>
      <c r="J13" s="5">
        <v>2477682468.3900003</v>
      </c>
      <c r="K13" s="21">
        <f t="shared" ref="K13:K24" si="3">IF(J13,J13/$J$25,"")</f>
        <v>0.99628699655159414</v>
      </c>
      <c r="L13" s="1">
        <v>8</v>
      </c>
      <c r="M13" s="20">
        <f t="shared" ref="M13:M24" si="4">IF(L13,L13/$L$25,"")</f>
        <v>2.3391812865497075E-2</v>
      </c>
      <c r="N13" s="4">
        <v>1497284.5399999998</v>
      </c>
      <c r="O13" s="5">
        <v>1805139.5299999998</v>
      </c>
      <c r="P13" s="21">
        <f t="shared" ref="P13:P24" si="5">IF(O13,O13/$O$25,"")</f>
        <v>0.58778059970614349</v>
      </c>
      <c r="Q13" s="1">
        <v>1</v>
      </c>
      <c r="R13" s="20">
        <f t="shared" ref="R13:R24" si="6">IF(Q13,Q13/$Q$25,"")</f>
        <v>0.16666666666666666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13</v>
      </c>
      <c r="H14" s="20">
        <f t="shared" si="2"/>
        <v>1.5776699029126214E-2</v>
      </c>
      <c r="I14" s="6">
        <v>313595.98000000004</v>
      </c>
      <c r="J14" s="7">
        <v>366607.91000000003</v>
      </c>
      <c r="K14" s="21">
        <f t="shared" si="3"/>
        <v>1.4741464986968032E-4</v>
      </c>
      <c r="L14" s="2">
        <v>4</v>
      </c>
      <c r="M14" s="20">
        <f t="shared" si="4"/>
        <v>1.1695906432748537E-2</v>
      </c>
      <c r="N14" s="6">
        <v>256348.58000000002</v>
      </c>
      <c r="O14" s="7">
        <v>310181.78000000003</v>
      </c>
      <c r="P14" s="21">
        <f t="shared" si="5"/>
        <v>0.10099985604232992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0.05</v>
      </c>
      <c r="D15" s="6">
        <v>51520.52</v>
      </c>
      <c r="E15" s="7">
        <v>62339.83</v>
      </c>
      <c r="F15" s="21">
        <f t="shared" si="1"/>
        <v>4.189860645352271E-2</v>
      </c>
      <c r="G15" s="2">
        <v>13</v>
      </c>
      <c r="H15" s="20">
        <f t="shared" si="2"/>
        <v>1.5776699029126214E-2</v>
      </c>
      <c r="I15" s="6">
        <v>266235.98</v>
      </c>
      <c r="J15" s="7">
        <v>319132.03000000003</v>
      </c>
      <c r="K15" s="21">
        <f t="shared" si="3"/>
        <v>1.2832439012199794E-4</v>
      </c>
      <c r="L15" s="2">
        <v>7</v>
      </c>
      <c r="M15" s="20">
        <f t="shared" si="4"/>
        <v>2.046783625730994E-2</v>
      </c>
      <c r="N15" s="6">
        <v>220500.8</v>
      </c>
      <c r="O15" s="7">
        <v>266805.96999999997</v>
      </c>
      <c r="P15" s="21">
        <f t="shared" si="5"/>
        <v>8.6876039467031846E-2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5</v>
      </c>
      <c r="R16" s="20">
        <f t="shared" si="6"/>
        <v>0.83333333333333337</v>
      </c>
      <c r="S16" s="6">
        <v>1307824</v>
      </c>
      <c r="T16" s="7">
        <v>1307824</v>
      </c>
      <c r="U16" s="21">
        <f t="shared" si="7"/>
        <v>1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</v>
      </c>
      <c r="W18" s="66">
        <f t="shared" si="8"/>
        <v>3.8461538461538464E-2</v>
      </c>
      <c r="X18" s="69">
        <v>24500</v>
      </c>
      <c r="Y18" s="70">
        <v>29645</v>
      </c>
      <c r="Z18" s="67">
        <f t="shared" si="9"/>
        <v>1.4684599932378023E-2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96</v>
      </c>
      <c r="H19" s="20">
        <f t="shared" si="2"/>
        <v>0.11650485436893204</v>
      </c>
      <c r="I19" s="6">
        <v>3097827.2300000009</v>
      </c>
      <c r="J19" s="7">
        <v>3684955.8200000003</v>
      </c>
      <c r="K19" s="21">
        <f t="shared" si="3"/>
        <v>1.481736910669878E-3</v>
      </c>
      <c r="L19" s="2">
        <v>31</v>
      </c>
      <c r="M19" s="20">
        <f t="shared" si="4"/>
        <v>9.0643274853801165E-2</v>
      </c>
      <c r="N19" s="6">
        <v>72282.640000000014</v>
      </c>
      <c r="O19" s="7">
        <v>85702.700000000012</v>
      </c>
      <c r="P19" s="21">
        <f t="shared" si="5"/>
        <v>2.7906089011543452E-2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>
        <v>7</v>
      </c>
      <c r="W19" s="20">
        <f t="shared" si="8"/>
        <v>0.26923076923076922</v>
      </c>
      <c r="X19" s="6">
        <v>1553180</v>
      </c>
      <c r="Y19" s="7">
        <v>1835247.8</v>
      </c>
      <c r="Z19" s="21">
        <f t="shared" si="9"/>
        <v>0.90908685173813175</v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17</v>
      </c>
      <c r="C20" s="66">
        <f t="shared" si="0"/>
        <v>0.85</v>
      </c>
      <c r="D20" s="69">
        <v>468071.25000000006</v>
      </c>
      <c r="E20" s="70">
        <v>566366.22</v>
      </c>
      <c r="F20" s="21">
        <f t="shared" si="1"/>
        <v>0.38065479742805303</v>
      </c>
      <c r="G20" s="68">
        <v>484</v>
      </c>
      <c r="H20" s="66">
        <f t="shared" si="2"/>
        <v>0.58737864077669899</v>
      </c>
      <c r="I20" s="69">
        <v>3547170.3499999996</v>
      </c>
      <c r="J20" s="70">
        <v>4215770.5300000031</v>
      </c>
      <c r="K20" s="67">
        <f t="shared" si="3"/>
        <v>1.6951798356202052E-3</v>
      </c>
      <c r="L20" s="68">
        <v>71</v>
      </c>
      <c r="M20" s="66">
        <f t="shared" si="4"/>
        <v>0.20760233918128654</v>
      </c>
      <c r="N20" s="69">
        <v>448141.89999999985</v>
      </c>
      <c r="O20" s="70">
        <v>525493.6100000001</v>
      </c>
      <c r="P20" s="67">
        <f t="shared" si="5"/>
        <v>0.17110862849895395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10</v>
      </c>
      <c r="W20" s="66">
        <f t="shared" si="8"/>
        <v>0.38461538461538464</v>
      </c>
      <c r="X20" s="69">
        <v>136725.82</v>
      </c>
      <c r="Y20" s="70">
        <v>151677.82</v>
      </c>
      <c r="Z20" s="67">
        <f t="shared" si="9"/>
        <v>7.5133348130047101E-2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146</v>
      </c>
      <c r="H21" s="20">
        <f t="shared" si="2"/>
        <v>0.17718446601941748</v>
      </c>
      <c r="I21" s="98">
        <v>102867.19000000002</v>
      </c>
      <c r="J21" s="98">
        <v>119881.49</v>
      </c>
      <c r="K21" s="21">
        <f t="shared" si="3"/>
        <v>4.8204873359676227E-5</v>
      </c>
      <c r="L21" s="2">
        <v>221</v>
      </c>
      <c r="M21" s="20">
        <f t="shared" si="4"/>
        <v>0.64619883040935677</v>
      </c>
      <c r="N21" s="6">
        <v>65843.299999999988</v>
      </c>
      <c r="O21" s="7">
        <v>77787.520000000048</v>
      </c>
      <c r="P21" s="21">
        <f t="shared" si="5"/>
        <v>2.5328787273997407E-2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8</v>
      </c>
      <c r="W21" s="20">
        <f t="shared" si="8"/>
        <v>0.30769230769230771</v>
      </c>
      <c r="X21" s="100">
        <v>1963.67</v>
      </c>
      <c r="Y21" s="100">
        <v>2210.9699999999998</v>
      </c>
      <c r="Z21" s="21">
        <f t="shared" si="9"/>
        <v>1.0952001994430709E-3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15</v>
      </c>
      <c r="H23" s="20">
        <f t="shared" si="2"/>
        <v>1.820388349514563E-2</v>
      </c>
      <c r="I23" s="98">
        <v>11722.5</v>
      </c>
      <c r="J23" s="98">
        <v>12625.5</v>
      </c>
      <c r="K23" s="21">
        <f t="shared" si="3"/>
        <v>5.0767689707776585E-6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7</v>
      </c>
      <c r="H24" s="66">
        <f t="shared" si="2"/>
        <v>8.4951456310679609E-3</v>
      </c>
      <c r="I24" s="69">
        <v>474228.57999999996</v>
      </c>
      <c r="J24" s="70">
        <v>514955.88</v>
      </c>
      <c r="K24" s="67">
        <f t="shared" si="3"/>
        <v>2.0706601979355303E-4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20</v>
      </c>
      <c r="C25" s="17">
        <f t="shared" si="12"/>
        <v>1</v>
      </c>
      <c r="D25" s="18">
        <f t="shared" si="12"/>
        <v>1229647.5900000001</v>
      </c>
      <c r="E25" s="18">
        <f t="shared" si="12"/>
        <v>1487873.5899999999</v>
      </c>
      <c r="F25" s="19">
        <f t="shared" si="12"/>
        <v>1.0000000000000002</v>
      </c>
      <c r="G25" s="16">
        <f t="shared" si="12"/>
        <v>824</v>
      </c>
      <c r="H25" s="17">
        <f t="shared" si="12"/>
        <v>1</v>
      </c>
      <c r="I25" s="18">
        <f t="shared" si="12"/>
        <v>2258887070.5900006</v>
      </c>
      <c r="J25" s="18">
        <f t="shared" si="12"/>
        <v>2486916397.5500007</v>
      </c>
      <c r="K25" s="19">
        <f t="shared" si="12"/>
        <v>0.99999999999999989</v>
      </c>
      <c r="L25" s="16">
        <f t="shared" si="12"/>
        <v>342</v>
      </c>
      <c r="M25" s="17">
        <f t="shared" si="12"/>
        <v>1</v>
      </c>
      <c r="N25" s="18">
        <f t="shared" si="12"/>
        <v>2560401.7599999998</v>
      </c>
      <c r="O25" s="18">
        <f t="shared" si="12"/>
        <v>3071111.11</v>
      </c>
      <c r="P25" s="19">
        <f t="shared" si="12"/>
        <v>1</v>
      </c>
      <c r="Q25" s="16">
        <f t="shared" si="12"/>
        <v>6</v>
      </c>
      <c r="R25" s="17">
        <f t="shared" si="12"/>
        <v>1</v>
      </c>
      <c r="S25" s="18">
        <f t="shared" si="12"/>
        <v>1307824</v>
      </c>
      <c r="T25" s="18">
        <f t="shared" si="12"/>
        <v>1307824</v>
      </c>
      <c r="U25" s="19">
        <f t="shared" si="12"/>
        <v>1</v>
      </c>
      <c r="V25" s="16">
        <f t="shared" si="12"/>
        <v>26</v>
      </c>
      <c r="W25" s="17">
        <f t="shared" si="12"/>
        <v>1</v>
      </c>
      <c r="X25" s="18">
        <f t="shared" si="12"/>
        <v>1716369.49</v>
      </c>
      <c r="Y25" s="18">
        <f t="shared" si="12"/>
        <v>2018781.59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61</v>
      </c>
      <c r="C34" s="8">
        <f t="shared" ref="C34:C43" si="14">IF(B34,B34/$B$46,"")</f>
        <v>5.0082101806239739E-2</v>
      </c>
      <c r="D34" s="10">
        <f t="shared" ref="D34:D45" si="15">D13+I13+N13+S13+AC13+X13</f>
        <v>2253280763.1400008</v>
      </c>
      <c r="E34" s="11">
        <f t="shared" ref="E34:E45" si="16">E13+J13+O13+T13+AD13+Y13</f>
        <v>2480346775.4600005</v>
      </c>
      <c r="F34" s="21">
        <f t="shared" ref="F34:F43" si="17">IF(E34,E34/$E$46,"")</f>
        <v>0.99420586786027243</v>
      </c>
      <c r="J34" s="107" t="s">
        <v>3</v>
      </c>
      <c r="K34" s="108"/>
      <c r="L34" s="57">
        <f>B25</f>
        <v>20</v>
      </c>
      <c r="M34" s="8">
        <f t="shared" ref="M34:M39" si="18">IF(L34,L34/$L$40,"")</f>
        <v>1.6420361247947456E-2</v>
      </c>
      <c r="N34" s="58">
        <f>D25</f>
        <v>1229647.5900000001</v>
      </c>
      <c r="O34" s="58">
        <f>E25</f>
        <v>1487873.5899999999</v>
      </c>
      <c r="P34" s="59">
        <f t="shared" ref="P34:P39" si="19">IF(O34,O34/$O$40,"")</f>
        <v>5.9638945184912269E-4</v>
      </c>
    </row>
    <row r="35" spans="1:33" s="25" customFormat="1" ht="30" customHeight="1" x14ac:dyDescent="0.3">
      <c r="A35" s="43" t="s">
        <v>18</v>
      </c>
      <c r="B35" s="12">
        <f t="shared" si="13"/>
        <v>17</v>
      </c>
      <c r="C35" s="8">
        <f t="shared" si="14"/>
        <v>1.3957307060755337E-2</v>
      </c>
      <c r="D35" s="13">
        <f t="shared" si="15"/>
        <v>569944.56000000006</v>
      </c>
      <c r="E35" s="14">
        <f t="shared" si="16"/>
        <v>676789.69000000006</v>
      </c>
      <c r="F35" s="21">
        <f t="shared" si="17"/>
        <v>2.7127992253443912E-4</v>
      </c>
      <c r="J35" s="103" t="s">
        <v>1</v>
      </c>
      <c r="K35" s="104"/>
      <c r="L35" s="60">
        <f>G25</f>
        <v>824</v>
      </c>
      <c r="M35" s="8">
        <f t="shared" si="18"/>
        <v>0.67651888341543509</v>
      </c>
      <c r="N35" s="61">
        <f>I25</f>
        <v>2258887070.5900006</v>
      </c>
      <c r="O35" s="61">
        <f>J25</f>
        <v>2486916397.5500007</v>
      </c>
      <c r="P35" s="59">
        <f t="shared" si="19"/>
        <v>0.99683919191645831</v>
      </c>
    </row>
    <row r="36" spans="1:33" ht="30" customHeight="1" x14ac:dyDescent="0.3">
      <c r="A36" s="43" t="s">
        <v>19</v>
      </c>
      <c r="B36" s="12">
        <f t="shared" si="13"/>
        <v>21</v>
      </c>
      <c r="C36" s="8">
        <f t="shared" si="14"/>
        <v>1.7241379310344827E-2</v>
      </c>
      <c r="D36" s="13">
        <f t="shared" si="15"/>
        <v>538257.30000000005</v>
      </c>
      <c r="E36" s="14">
        <f t="shared" si="16"/>
        <v>648277.83000000007</v>
      </c>
      <c r="F36" s="21">
        <f t="shared" si="17"/>
        <v>2.5985141632874797E-4</v>
      </c>
      <c r="G36" s="25"/>
      <c r="J36" s="103" t="s">
        <v>2</v>
      </c>
      <c r="K36" s="104"/>
      <c r="L36" s="60">
        <f>L25</f>
        <v>342</v>
      </c>
      <c r="M36" s="8">
        <f t="shared" si="18"/>
        <v>0.28078817733990147</v>
      </c>
      <c r="N36" s="61">
        <f>N25</f>
        <v>2560401.7599999998</v>
      </c>
      <c r="O36" s="61">
        <f>O25</f>
        <v>3071111.11</v>
      </c>
      <c r="P36" s="59">
        <f t="shared" si="19"/>
        <v>1.2310039534075277E-3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5</v>
      </c>
      <c r="C37" s="8">
        <f t="shared" si="14"/>
        <v>4.1050903119868639E-3</v>
      </c>
      <c r="D37" s="13">
        <f t="shared" si="15"/>
        <v>1307824</v>
      </c>
      <c r="E37" s="14">
        <f t="shared" si="16"/>
        <v>1307824</v>
      </c>
      <c r="F37" s="21">
        <f t="shared" si="17"/>
        <v>5.2421955985866196E-4</v>
      </c>
      <c r="G37" s="25"/>
      <c r="J37" s="103" t="s">
        <v>34</v>
      </c>
      <c r="K37" s="104"/>
      <c r="L37" s="60">
        <f>Q25</f>
        <v>6</v>
      </c>
      <c r="M37" s="8">
        <f t="shared" si="18"/>
        <v>4.9261083743842365E-3</v>
      </c>
      <c r="N37" s="61">
        <f>S25</f>
        <v>1307824</v>
      </c>
      <c r="O37" s="61">
        <f>T25</f>
        <v>1307824</v>
      </c>
      <c r="P37" s="59">
        <f t="shared" si="19"/>
        <v>5.2421955985866185E-4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26</v>
      </c>
      <c r="M38" s="8">
        <f t="shared" si="18"/>
        <v>2.1346469622331693E-2</v>
      </c>
      <c r="N38" s="61">
        <f>X25</f>
        <v>1716369.49</v>
      </c>
      <c r="O38" s="61">
        <f>Y25</f>
        <v>2018781.59</v>
      </c>
      <c r="P38" s="59">
        <f t="shared" si="19"/>
        <v>8.0919511842615643E-4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8.2101806239737272E-4</v>
      </c>
      <c r="D39" s="13">
        <f t="shared" si="15"/>
        <v>24500</v>
      </c>
      <c r="E39" s="22">
        <f t="shared" si="16"/>
        <v>29645</v>
      </c>
      <c r="F39" s="21">
        <f t="shared" si="17"/>
        <v>1.1882706581321365E-5</v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134</v>
      </c>
      <c r="C40" s="8">
        <f t="shared" si="14"/>
        <v>0.11001642036124795</v>
      </c>
      <c r="D40" s="13">
        <f t="shared" si="15"/>
        <v>4723289.870000001</v>
      </c>
      <c r="E40" s="23">
        <f t="shared" si="16"/>
        <v>5605906.3200000003</v>
      </c>
      <c r="F40" s="21">
        <f t="shared" si="17"/>
        <v>2.2470345732142029E-3</v>
      </c>
      <c r="G40" s="25"/>
      <c r="J40" s="105" t="s">
        <v>0</v>
      </c>
      <c r="K40" s="106"/>
      <c r="L40" s="83">
        <f>SUM(L34:L39)</f>
        <v>1218</v>
      </c>
      <c r="M40" s="17">
        <f>SUM(M34:M39)</f>
        <v>0.99999999999999989</v>
      </c>
      <c r="N40" s="84">
        <f>SUM(N34:N39)</f>
        <v>2265701313.4300008</v>
      </c>
      <c r="O40" s="85">
        <f>SUM(O34:O39)</f>
        <v>2494801987.8400011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582</v>
      </c>
      <c r="C41" s="8">
        <f t="shared" si="14"/>
        <v>0.47783251231527096</v>
      </c>
      <c r="D41" s="13">
        <f t="shared" si="15"/>
        <v>4600109.3199999994</v>
      </c>
      <c r="E41" s="23">
        <f t="shared" si="16"/>
        <v>5459308.1800000034</v>
      </c>
      <c r="F41" s="21">
        <f t="shared" si="17"/>
        <v>2.1882731401567752E-3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375</v>
      </c>
      <c r="C42" s="8">
        <f t="shared" si="14"/>
        <v>0.30788177339901479</v>
      </c>
      <c r="D42" s="13">
        <f t="shared" si="15"/>
        <v>170674.16</v>
      </c>
      <c r="E42" s="14">
        <f t="shared" si="16"/>
        <v>199879.98000000007</v>
      </c>
      <c r="F42" s="21">
        <f t="shared" si="17"/>
        <v>8.0118574930692648E-5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15</v>
      </c>
      <c r="C44" s="8">
        <f t="shared" ref="C44" si="20">IF(B44,B44/$B$46,"")</f>
        <v>1.2315270935960592E-2</v>
      </c>
      <c r="D44" s="13">
        <f t="shared" si="15"/>
        <v>11722.5</v>
      </c>
      <c r="E44" s="14">
        <f t="shared" si="16"/>
        <v>12625.5</v>
      </c>
      <c r="F44" s="21">
        <f t="shared" ref="F44" si="21">IF(E44,E44/$E$46,"")</f>
        <v>5.0607222783765521E-6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7</v>
      </c>
      <c r="C45" s="8">
        <f t="shared" ref="C45" si="22">IF(B45,B45/$B$46,"")</f>
        <v>5.7471264367816091E-3</v>
      </c>
      <c r="D45" s="13">
        <f t="shared" si="15"/>
        <v>474228.57999999996</v>
      </c>
      <c r="E45" s="14">
        <f t="shared" si="16"/>
        <v>514955.88</v>
      </c>
      <c r="F45" s="21">
        <f t="shared" ref="F45" si="23">IF(E45,E45/$E$46,"")</f>
        <v>2.0641152384436281E-4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1218</v>
      </c>
      <c r="C46" s="17">
        <f>SUM(C34:C45)</f>
        <v>1</v>
      </c>
      <c r="D46" s="18">
        <f>SUM(D34:D45)</f>
        <v>2265701313.4300008</v>
      </c>
      <c r="E46" s="18">
        <f>SUM(E34:E45)</f>
        <v>2494801987.8400006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0" zoomScaleNormal="80" workbookViewId="0">
      <selection activeCell="X22" sqref="X22:Y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62</v>
      </c>
      <c r="H13" s="20">
        <f t="shared" ref="H13:H21" si="2">IF(G13,G13/$G$25,"")</f>
        <v>5.0570962479608482E-2</v>
      </c>
      <c r="I13" s="4">
        <v>32629409.789999995</v>
      </c>
      <c r="J13" s="5">
        <v>38962634.510000013</v>
      </c>
      <c r="K13" s="21">
        <f t="shared" ref="K13:K21" si="3">IF(J13,J13/$J$25,"")</f>
        <v>0.76088429623293163</v>
      </c>
      <c r="L13" s="1">
        <v>4</v>
      </c>
      <c r="M13" s="20">
        <f t="shared" ref="M13:M21" si="4">IF(L13,L13/$L$25,"")</f>
        <v>6.920415224913495E-3</v>
      </c>
      <c r="N13" s="4">
        <v>1435696.08</v>
      </c>
      <c r="O13" s="5">
        <v>1737192.26</v>
      </c>
      <c r="P13" s="21">
        <f t="shared" ref="P13:P21" si="5">IF(O13,O13/$O$25,"")</f>
        <v>0.49750598383057115</v>
      </c>
      <c r="Q13" s="1">
        <v>1</v>
      </c>
      <c r="R13" s="20">
        <f t="shared" ref="R13:R21" si="6">IF(Q13,Q13/$Q$25,"")</f>
        <v>0.25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5</v>
      </c>
      <c r="C14" s="20">
        <f t="shared" si="0"/>
        <v>7.6923076923076927E-2</v>
      </c>
      <c r="D14" s="6">
        <v>403714.57</v>
      </c>
      <c r="E14" s="7">
        <v>488494.64</v>
      </c>
      <c r="F14" s="21">
        <f t="shared" si="1"/>
        <v>0.1825598528203882</v>
      </c>
      <c r="G14" s="2">
        <v>18</v>
      </c>
      <c r="H14" s="20">
        <f t="shared" si="2"/>
        <v>1.468189233278956E-2</v>
      </c>
      <c r="I14" s="6">
        <v>775107.11999999988</v>
      </c>
      <c r="J14" s="7">
        <v>924598.6100000001</v>
      </c>
      <c r="K14" s="21">
        <f t="shared" si="3"/>
        <v>1.8056083001451964E-2</v>
      </c>
      <c r="L14" s="2">
        <v>1</v>
      </c>
      <c r="M14" s="20">
        <f t="shared" si="4"/>
        <v>1.7301038062283738E-3</v>
      </c>
      <c r="N14" s="6">
        <v>61800</v>
      </c>
      <c r="O14" s="7">
        <v>74778</v>
      </c>
      <c r="P14" s="21">
        <f t="shared" si="5"/>
        <v>2.1415305211457968E-2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1.5384615384615385E-2</v>
      </c>
      <c r="D15" s="6">
        <v>79994.990000000005</v>
      </c>
      <c r="E15" s="7">
        <v>96793.94</v>
      </c>
      <c r="F15" s="21">
        <f t="shared" si="1"/>
        <v>3.6173759123141011E-2</v>
      </c>
      <c r="G15" s="2">
        <v>14</v>
      </c>
      <c r="H15" s="20">
        <f t="shared" si="2"/>
        <v>1.1419249592169658E-2</v>
      </c>
      <c r="I15" s="6">
        <v>270763.39999999997</v>
      </c>
      <c r="J15" s="7">
        <v>326704.20999999996</v>
      </c>
      <c r="K15" s="21">
        <f t="shared" si="3"/>
        <v>6.3800640287397696E-3</v>
      </c>
      <c r="L15" s="2">
        <v>11</v>
      </c>
      <c r="M15" s="20">
        <f t="shared" si="4"/>
        <v>1.9031141868512111E-2</v>
      </c>
      <c r="N15" s="6">
        <v>326189.99</v>
      </c>
      <c r="O15" s="7">
        <v>394689.88</v>
      </c>
      <c r="P15" s="21">
        <f t="shared" si="5"/>
        <v>0.11303330182772635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3</v>
      </c>
      <c r="R16" s="20">
        <f t="shared" si="6"/>
        <v>0.75</v>
      </c>
      <c r="S16" s="6">
        <v>24062.400000000001</v>
      </c>
      <c r="T16" s="7">
        <v>24062.400000000001</v>
      </c>
      <c r="U16" s="21">
        <f t="shared" si="7"/>
        <v>1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6</v>
      </c>
      <c r="H18" s="66">
        <f t="shared" si="2"/>
        <v>4.8939641109298528E-3</v>
      </c>
      <c r="I18" s="69">
        <v>425314.7</v>
      </c>
      <c r="J18" s="70">
        <v>492469.32999999996</v>
      </c>
      <c r="K18" s="67">
        <f t="shared" si="3"/>
        <v>9.6172187606354247E-3</v>
      </c>
      <c r="L18" s="71">
        <v>3</v>
      </c>
      <c r="M18" s="66">
        <f t="shared" si="4"/>
        <v>5.1903114186851208E-3</v>
      </c>
      <c r="N18" s="69">
        <v>190769.14</v>
      </c>
      <c r="O18" s="70">
        <v>223920.63</v>
      </c>
      <c r="P18" s="67">
        <f t="shared" si="5"/>
        <v>6.4127532624461095E-2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141</v>
      </c>
      <c r="H19" s="20">
        <f t="shared" si="2"/>
        <v>0.11500815660685156</v>
      </c>
      <c r="I19" s="6">
        <v>4109381.2600000016</v>
      </c>
      <c r="J19" s="7">
        <v>4832132.1499999985</v>
      </c>
      <c r="K19" s="21">
        <f t="shared" si="3"/>
        <v>9.4364601277504082E-2</v>
      </c>
      <c r="L19" s="2">
        <v>31</v>
      </c>
      <c r="M19" s="20">
        <f t="shared" si="4"/>
        <v>5.3633217993079588E-2</v>
      </c>
      <c r="N19" s="6">
        <v>33636.79</v>
      </c>
      <c r="O19" s="7">
        <v>40700.509999999995</v>
      </c>
      <c r="P19" s="21">
        <f t="shared" si="5"/>
        <v>1.1656019737248885E-2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59</v>
      </c>
      <c r="C20" s="66">
        <f t="shared" si="0"/>
        <v>0.90769230769230769</v>
      </c>
      <c r="D20" s="69">
        <v>1727699.8299999996</v>
      </c>
      <c r="E20" s="70">
        <v>2090516.8200000003</v>
      </c>
      <c r="F20" s="21">
        <f t="shared" si="1"/>
        <v>0.78126638805647075</v>
      </c>
      <c r="G20" s="68">
        <v>545</v>
      </c>
      <c r="H20" s="66">
        <f t="shared" si="2"/>
        <v>0.44453507340946169</v>
      </c>
      <c r="I20" s="69">
        <v>4418682.8199999994</v>
      </c>
      <c r="J20" s="70">
        <v>5271267.049999998</v>
      </c>
      <c r="K20" s="21">
        <f t="shared" si="3"/>
        <v>0.10294027521587859</v>
      </c>
      <c r="L20" s="68">
        <v>111</v>
      </c>
      <c r="M20" s="66">
        <f t="shared" si="4"/>
        <v>0.19204152249134948</v>
      </c>
      <c r="N20" s="69">
        <v>694997.26000000013</v>
      </c>
      <c r="O20" s="70">
        <v>836692.31000000029</v>
      </c>
      <c r="P20" s="67">
        <f t="shared" si="5"/>
        <v>0.23961621314731354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2">
        <v>16</v>
      </c>
      <c r="W20" s="66">
        <f t="shared" si="8"/>
        <v>0.61538461538461542</v>
      </c>
      <c r="X20" s="6">
        <v>171261.94000000003</v>
      </c>
      <c r="Y20" s="7">
        <v>189968.97</v>
      </c>
      <c r="Z20" s="67">
        <f t="shared" si="9"/>
        <v>0.97422982245607559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366</v>
      </c>
      <c r="H21" s="20">
        <f t="shared" si="2"/>
        <v>0.29853181076672103</v>
      </c>
      <c r="I21" s="6">
        <v>248130.59000000005</v>
      </c>
      <c r="J21" s="7">
        <v>290107.28999999992</v>
      </c>
      <c r="K21" s="21">
        <f t="shared" si="3"/>
        <v>5.6653787393929709E-3</v>
      </c>
      <c r="L21" s="2">
        <v>417</v>
      </c>
      <c r="M21" s="20">
        <f t="shared" si="4"/>
        <v>0.72145328719723179</v>
      </c>
      <c r="N21" s="6">
        <v>155329.60999999996</v>
      </c>
      <c r="O21" s="7">
        <v>183828.15000000011</v>
      </c>
      <c r="P21" s="21">
        <f t="shared" si="5"/>
        <v>5.2645643621221212E-2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10</v>
      </c>
      <c r="W21" s="20">
        <f t="shared" si="8"/>
        <v>0.38461538461538464</v>
      </c>
      <c r="X21" s="6">
        <v>4839.0999999999995</v>
      </c>
      <c r="Y21" s="7">
        <v>5025.0300000000007</v>
      </c>
      <c r="Z21" s="21">
        <f t="shared" si="9"/>
        <v>2.5770177543924432E-2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72</v>
      </c>
      <c r="H23" s="20">
        <f t="shared" si="13"/>
        <v>5.872756933115824E-2</v>
      </c>
      <c r="I23" s="6">
        <v>64193.14</v>
      </c>
      <c r="J23" s="7">
        <v>65419.670000000006</v>
      </c>
      <c r="K23" s="21">
        <f t="shared" si="14"/>
        <v>1.2775522033800126E-3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2</v>
      </c>
      <c r="H24" s="66">
        <f t="shared" ref="H24" si="23">IF(G24,G24/$G$25,"")</f>
        <v>1.6313213703099511E-3</v>
      </c>
      <c r="I24" s="69">
        <v>39597.699999999997</v>
      </c>
      <c r="J24" s="70">
        <v>41709.699999999997</v>
      </c>
      <c r="K24" s="67">
        <f t="shared" ref="K24" si="24">IF(J24,J24/$J$25,"")</f>
        <v>8.1453054008556302E-4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65</v>
      </c>
      <c r="C25" s="17">
        <f t="shared" si="32"/>
        <v>1</v>
      </c>
      <c r="D25" s="18">
        <f t="shared" si="32"/>
        <v>2211409.3899999997</v>
      </c>
      <c r="E25" s="18">
        <f t="shared" si="32"/>
        <v>2675805.4000000004</v>
      </c>
      <c r="F25" s="19">
        <f t="shared" si="32"/>
        <v>1</v>
      </c>
      <c r="G25" s="16">
        <f t="shared" si="32"/>
        <v>1226</v>
      </c>
      <c r="H25" s="17">
        <f t="shared" si="32"/>
        <v>0.99999999999999989</v>
      </c>
      <c r="I25" s="18">
        <f t="shared" si="32"/>
        <v>42980580.520000003</v>
      </c>
      <c r="J25" s="18">
        <f t="shared" si="32"/>
        <v>51207042.520000011</v>
      </c>
      <c r="K25" s="19">
        <f t="shared" si="32"/>
        <v>1</v>
      </c>
      <c r="L25" s="16">
        <f t="shared" si="32"/>
        <v>578</v>
      </c>
      <c r="M25" s="17">
        <f t="shared" si="32"/>
        <v>1</v>
      </c>
      <c r="N25" s="18">
        <f t="shared" si="32"/>
        <v>2898418.87</v>
      </c>
      <c r="O25" s="18">
        <f t="shared" si="32"/>
        <v>3491801.7399999998</v>
      </c>
      <c r="P25" s="19">
        <f t="shared" si="32"/>
        <v>1.0000000000000002</v>
      </c>
      <c r="Q25" s="16">
        <f t="shared" si="32"/>
        <v>4</v>
      </c>
      <c r="R25" s="17">
        <f t="shared" si="32"/>
        <v>1</v>
      </c>
      <c r="S25" s="18">
        <f t="shared" si="32"/>
        <v>24062.400000000001</v>
      </c>
      <c r="T25" s="18">
        <f t="shared" si="32"/>
        <v>24062.400000000001</v>
      </c>
      <c r="U25" s="19">
        <f t="shared" si="32"/>
        <v>1</v>
      </c>
      <c r="V25" s="16">
        <f t="shared" si="32"/>
        <v>26</v>
      </c>
      <c r="W25" s="17">
        <f t="shared" si="32"/>
        <v>1</v>
      </c>
      <c r="X25" s="18">
        <f t="shared" si="32"/>
        <v>176101.04000000004</v>
      </c>
      <c r="Y25" s="18">
        <f t="shared" si="32"/>
        <v>194994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67</v>
      </c>
      <c r="C34" s="8">
        <f t="shared" ref="C34:C45" si="34">IF(B34,B34/$B$46,"")</f>
        <v>3.5281727224855189E-2</v>
      </c>
      <c r="D34" s="10">
        <f t="shared" ref="D34:D45" si="35">D13+I13+N13+S13+AC13+X13</f>
        <v>34065105.869999997</v>
      </c>
      <c r="E34" s="11">
        <f t="shared" ref="E34:E45" si="36">E13+J13+O13+T13+AD13+Y13</f>
        <v>40699826.770000011</v>
      </c>
      <c r="F34" s="21">
        <f t="shared" ref="F34:F42" si="37">IF(E34,E34/$E$46,"")</f>
        <v>0.70667143259716114</v>
      </c>
      <c r="J34" s="107" t="s">
        <v>3</v>
      </c>
      <c r="K34" s="108"/>
      <c r="L34" s="57">
        <f>B25</f>
        <v>65</v>
      </c>
      <c r="M34" s="8">
        <f t="shared" ref="M34:M39" si="38">IF(L34,L34/$L$40,"")</f>
        <v>3.4228541337546076E-2</v>
      </c>
      <c r="N34" s="58">
        <f>D25</f>
        <v>2211409.3899999997</v>
      </c>
      <c r="O34" s="58">
        <f>E25</f>
        <v>2675805.4000000004</v>
      </c>
      <c r="P34" s="59">
        <f t="shared" ref="P34:P39" si="39">IF(O34,O34/$O$40,"")</f>
        <v>4.6460031539078211E-2</v>
      </c>
    </row>
    <row r="35" spans="1:33" s="25" customFormat="1" ht="30" customHeight="1" x14ac:dyDescent="0.3">
      <c r="A35" s="43" t="s">
        <v>18</v>
      </c>
      <c r="B35" s="12">
        <f t="shared" si="33"/>
        <v>24</v>
      </c>
      <c r="C35" s="8">
        <f t="shared" si="34"/>
        <v>1.2638230647709321E-2</v>
      </c>
      <c r="D35" s="13">
        <f t="shared" si="35"/>
        <v>1240621.69</v>
      </c>
      <c r="E35" s="14">
        <f t="shared" si="36"/>
        <v>1487871.25</v>
      </c>
      <c r="F35" s="21">
        <f t="shared" si="37"/>
        <v>2.5833920957438725E-2</v>
      </c>
      <c r="J35" s="103" t="s">
        <v>1</v>
      </c>
      <c r="K35" s="104"/>
      <c r="L35" s="60">
        <f>G25</f>
        <v>1226</v>
      </c>
      <c r="M35" s="8">
        <f t="shared" si="38"/>
        <v>0.64560294892048442</v>
      </c>
      <c r="N35" s="61">
        <f>I25</f>
        <v>42980580.520000003</v>
      </c>
      <c r="O35" s="61">
        <f>J25</f>
        <v>51207042.520000011</v>
      </c>
      <c r="P35" s="59">
        <f t="shared" si="39"/>
        <v>0.88910830754064518</v>
      </c>
    </row>
    <row r="36" spans="1:33" ht="30" customHeight="1" x14ac:dyDescent="0.3">
      <c r="A36" s="43" t="s">
        <v>19</v>
      </c>
      <c r="B36" s="12">
        <f t="shared" si="33"/>
        <v>26</v>
      </c>
      <c r="C36" s="8">
        <f t="shared" si="34"/>
        <v>1.369141653501843E-2</v>
      </c>
      <c r="D36" s="13">
        <f t="shared" si="35"/>
        <v>676948.37999999989</v>
      </c>
      <c r="E36" s="14">
        <f t="shared" si="36"/>
        <v>818188.03</v>
      </c>
      <c r="F36" s="21">
        <f t="shared" si="37"/>
        <v>1.4206205607738241E-2</v>
      </c>
      <c r="G36" s="25"/>
      <c r="J36" s="103" t="s">
        <v>2</v>
      </c>
      <c r="K36" s="104"/>
      <c r="L36" s="60">
        <f>L25</f>
        <v>578</v>
      </c>
      <c r="M36" s="8">
        <f t="shared" si="38"/>
        <v>0.30437072143233279</v>
      </c>
      <c r="N36" s="61">
        <f>N25</f>
        <v>2898418.87</v>
      </c>
      <c r="O36" s="61">
        <f>O25</f>
        <v>3491801.7399999998</v>
      </c>
      <c r="P36" s="59">
        <f t="shared" si="39"/>
        <v>6.0628182815016425E-2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3</v>
      </c>
      <c r="C37" s="8">
        <f t="shared" si="34"/>
        <v>1.5797788309636651E-3</v>
      </c>
      <c r="D37" s="13">
        <f t="shared" si="35"/>
        <v>24062.400000000001</v>
      </c>
      <c r="E37" s="14">
        <f t="shared" si="36"/>
        <v>24062.400000000001</v>
      </c>
      <c r="F37" s="21">
        <f t="shared" si="37"/>
        <v>4.1779565244390174E-4</v>
      </c>
      <c r="G37" s="25"/>
      <c r="J37" s="103" t="s">
        <v>34</v>
      </c>
      <c r="K37" s="104"/>
      <c r="L37" s="60">
        <f>Q25</f>
        <v>4</v>
      </c>
      <c r="M37" s="8">
        <f t="shared" si="38"/>
        <v>2.1063717746182199E-3</v>
      </c>
      <c r="N37" s="61">
        <f>S25</f>
        <v>24062.400000000001</v>
      </c>
      <c r="O37" s="61">
        <f>T25</f>
        <v>24062.400000000001</v>
      </c>
      <c r="P37" s="59">
        <f t="shared" si="39"/>
        <v>4.1779565244390174E-4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26</v>
      </c>
      <c r="M38" s="8">
        <f t="shared" si="38"/>
        <v>1.369141653501843E-2</v>
      </c>
      <c r="N38" s="61">
        <f>X25</f>
        <v>176101.04000000004</v>
      </c>
      <c r="O38" s="61">
        <f>Y25</f>
        <v>194994</v>
      </c>
      <c r="P38" s="59">
        <f t="shared" si="39"/>
        <v>3.3856824528162681E-3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9</v>
      </c>
      <c r="C39" s="8">
        <f t="shared" si="34"/>
        <v>4.7393364928909956E-3</v>
      </c>
      <c r="D39" s="13">
        <f t="shared" si="35"/>
        <v>616083.84000000008</v>
      </c>
      <c r="E39" s="22">
        <f t="shared" si="36"/>
        <v>716389.96</v>
      </c>
      <c r="F39" s="21">
        <f t="shared" si="37"/>
        <v>1.2438684866948461E-2</v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172</v>
      </c>
      <c r="C40" s="8">
        <f t="shared" si="34"/>
        <v>9.057398630858346E-2</v>
      </c>
      <c r="D40" s="13">
        <f t="shared" si="35"/>
        <v>4143018.0500000017</v>
      </c>
      <c r="E40" s="23">
        <f t="shared" si="36"/>
        <v>4872832.6599999983</v>
      </c>
      <c r="F40" s="21">
        <f t="shared" si="37"/>
        <v>8.4607034229114822E-2</v>
      </c>
      <c r="G40" s="25"/>
      <c r="J40" s="105" t="s">
        <v>0</v>
      </c>
      <c r="K40" s="106"/>
      <c r="L40" s="83">
        <f>SUM(L34:L39)</f>
        <v>1899</v>
      </c>
      <c r="M40" s="17">
        <f>SUM(M34:M39)</f>
        <v>1</v>
      </c>
      <c r="N40" s="84">
        <f>SUM(N34:N39)</f>
        <v>48290572.219999999</v>
      </c>
      <c r="O40" s="85">
        <f>SUM(O34:O39)</f>
        <v>57593706.06000001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731</v>
      </c>
      <c r="C41" s="8">
        <f t="shared" si="34"/>
        <v>0.38493944181147971</v>
      </c>
      <c r="D41" s="13">
        <f t="shared" si="35"/>
        <v>7012641.8499999987</v>
      </c>
      <c r="E41" s="23">
        <f t="shared" si="36"/>
        <v>8388445.1499999985</v>
      </c>
      <c r="F41" s="21">
        <f t="shared" si="37"/>
        <v>0.14564864329552049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793</v>
      </c>
      <c r="C42" s="8">
        <f t="shared" si="34"/>
        <v>0.41758820431806215</v>
      </c>
      <c r="D42" s="13">
        <f t="shared" si="35"/>
        <v>408299.3</v>
      </c>
      <c r="E42" s="14">
        <f t="shared" si="36"/>
        <v>478960.47000000009</v>
      </c>
      <c r="F42" s="21">
        <f t="shared" si="37"/>
        <v>8.3161946463564673E-3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72</v>
      </c>
      <c r="C44" s="8">
        <f t="shared" si="34"/>
        <v>3.7914691943127965E-2</v>
      </c>
      <c r="D44" s="13">
        <f t="shared" si="35"/>
        <v>64193.14</v>
      </c>
      <c r="E44" s="14">
        <f t="shared" si="36"/>
        <v>65419.670000000006</v>
      </c>
      <c r="F44" s="21">
        <f>IF(E44,E44/$E$46,"")</f>
        <v>1.1358822773420252E-3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2</v>
      </c>
      <c r="C45" s="8">
        <f t="shared" si="34"/>
        <v>1.05318588730911E-3</v>
      </c>
      <c r="D45" s="13">
        <f t="shared" si="35"/>
        <v>39597.699999999997</v>
      </c>
      <c r="E45" s="14">
        <f t="shared" si="36"/>
        <v>41709.699999999997</v>
      </c>
      <c r="F45" s="21">
        <f>IF(E45,E45/$E$46,"")</f>
        <v>7.2420586993564263E-4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1899</v>
      </c>
      <c r="C46" s="17">
        <f>SUM(C34:C45)</f>
        <v>0.99999999999999978</v>
      </c>
      <c r="D46" s="18">
        <f>SUM(D34:D45)</f>
        <v>48290572.220000006</v>
      </c>
      <c r="E46" s="18">
        <f>SUM(E34:E45)</f>
        <v>57593706.06000001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F4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102" t="s">
        <v>62</v>
      </c>
      <c r="J7" s="91">
        <v>44621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3" si="0">IF(B13,B13/$B$25,"")</f>
        <v>1.0638297872340425E-2</v>
      </c>
      <c r="D13" s="4">
        <v>91019.05</v>
      </c>
      <c r="E13" s="5">
        <v>110133.05</v>
      </c>
      <c r="F13" s="21">
        <f t="shared" ref="F13:F24" si="1">IF(E13,E13/$E$25,"")</f>
        <v>2.1487125016837264E-2</v>
      </c>
      <c r="G13" s="1">
        <v>67</v>
      </c>
      <c r="H13" s="20">
        <f t="shared" ref="H13:H23" si="2">IF(G13,G13/$G$25,"")</f>
        <v>5.9135039717563988E-2</v>
      </c>
      <c r="I13" s="4">
        <v>29686491.390000001</v>
      </c>
      <c r="J13" s="5">
        <v>34934928.800000027</v>
      </c>
      <c r="K13" s="21">
        <f t="shared" ref="K13:K23" si="3">IF(J13,J13/$J$25,"")</f>
        <v>0.3393671038929027</v>
      </c>
      <c r="L13" s="1">
        <v>12</v>
      </c>
      <c r="M13" s="20">
        <f t="shared" ref="M13:M23" si="4">IF(L13,L13/$L$25,"")</f>
        <v>2.4439918533604887E-2</v>
      </c>
      <c r="N13" s="4">
        <v>3074713.6000000006</v>
      </c>
      <c r="O13" s="5">
        <v>3720403.4299999997</v>
      </c>
      <c r="P13" s="21">
        <f t="shared" ref="P13:P23" si="5">IF(O13,O13/$O$25,"")</f>
        <v>0.66642457000729116</v>
      </c>
      <c r="Q13" s="1">
        <v>1</v>
      </c>
      <c r="R13" s="20">
        <f t="shared" ref="R13:R23" si="6">IF(Q13,Q13/$Q$25,"")</f>
        <v>0.33333333333333331</v>
      </c>
      <c r="S13" s="4">
        <v>700000</v>
      </c>
      <c r="T13" s="5">
        <v>700000</v>
      </c>
      <c r="U13" s="21">
        <f t="shared" ref="U13:U24" si="7">IF(T13,T13/$T$25,"")</f>
        <v>0.84848484848484851</v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15</v>
      </c>
      <c r="C14" s="20">
        <f t="shared" si="0"/>
        <v>0.15957446808510639</v>
      </c>
      <c r="D14" s="6">
        <v>1614767.67</v>
      </c>
      <c r="E14" s="7">
        <v>1953868.8800000004</v>
      </c>
      <c r="F14" s="21">
        <f t="shared" si="1"/>
        <v>0.38120278055558987</v>
      </c>
      <c r="G14" s="2">
        <v>10</v>
      </c>
      <c r="H14" s="20">
        <f t="shared" si="2"/>
        <v>8.8261253309796991E-3</v>
      </c>
      <c r="I14" s="6">
        <v>326128.95</v>
      </c>
      <c r="J14" s="7">
        <v>397700.93999999994</v>
      </c>
      <c r="K14" s="21">
        <f t="shared" si="3"/>
        <v>3.8633717273608677E-3</v>
      </c>
      <c r="L14" s="2">
        <v>8</v>
      </c>
      <c r="M14" s="20">
        <f t="shared" si="4"/>
        <v>1.6293279022403257E-2</v>
      </c>
      <c r="N14" s="6">
        <v>522562.56</v>
      </c>
      <c r="O14" s="7">
        <v>616911.68999999994</v>
      </c>
      <c r="P14" s="21">
        <f t="shared" si="5"/>
        <v>0.11050551787624852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3</v>
      </c>
      <c r="C15" s="20">
        <f t="shared" si="0"/>
        <v>3.1914893617021274E-2</v>
      </c>
      <c r="D15" s="6">
        <v>173409.75</v>
      </c>
      <c r="E15" s="7">
        <v>209825.8</v>
      </c>
      <c r="F15" s="21">
        <f t="shared" si="1"/>
        <v>4.0937331676167067E-2</v>
      </c>
      <c r="G15" s="2">
        <v>20</v>
      </c>
      <c r="H15" s="20">
        <f t="shared" si="2"/>
        <v>1.7652250661959398E-2</v>
      </c>
      <c r="I15" s="6">
        <v>644417.28000000003</v>
      </c>
      <c r="J15" s="7">
        <v>767204.5</v>
      </c>
      <c r="K15" s="21">
        <f t="shared" si="3"/>
        <v>7.4528266752500799E-3</v>
      </c>
      <c r="L15" s="2">
        <v>9</v>
      </c>
      <c r="M15" s="20">
        <f t="shared" si="4"/>
        <v>1.8329938900203666E-2</v>
      </c>
      <c r="N15" s="6">
        <v>322428.20000000007</v>
      </c>
      <c r="O15" s="7">
        <v>390138.13999999996</v>
      </c>
      <c r="P15" s="21">
        <f t="shared" si="5"/>
        <v>6.9884260426279723E-2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3</v>
      </c>
      <c r="H16" s="20">
        <f t="shared" si="2"/>
        <v>2.6478375992939102E-3</v>
      </c>
      <c r="I16" s="6">
        <v>46561983.469999999</v>
      </c>
      <c r="J16" s="7">
        <v>56340000.000000007</v>
      </c>
      <c r="K16" s="21">
        <f t="shared" si="3"/>
        <v>0.54730160587377885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2</v>
      </c>
      <c r="R16" s="20">
        <f t="shared" si="6"/>
        <v>0.66666666666666663</v>
      </c>
      <c r="S16" s="6">
        <v>125000</v>
      </c>
      <c r="T16" s="7">
        <v>125000</v>
      </c>
      <c r="U16" s="21">
        <f t="shared" si="7"/>
        <v>0.15151515151515152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>
        <v>3</v>
      </c>
      <c r="H17" s="20">
        <f t="shared" si="2"/>
        <v>2.6478375992939102E-3</v>
      </c>
      <c r="I17" s="6">
        <v>82644.63</v>
      </c>
      <c r="J17" s="7">
        <v>100000</v>
      </c>
      <c r="K17" s="21">
        <f t="shared" si="3"/>
        <v>9.7142635050368961E-4</v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6</v>
      </c>
      <c r="H18" s="66">
        <f t="shared" si="2"/>
        <v>5.2956751985878204E-3</v>
      </c>
      <c r="I18" s="69">
        <v>1186896.3500000001</v>
      </c>
      <c r="J18" s="70">
        <v>1327007.3500000001</v>
      </c>
      <c r="K18" s="67">
        <f t="shared" si="3"/>
        <v>1.2890899071020725E-2</v>
      </c>
      <c r="L18" s="71">
        <v>1</v>
      </c>
      <c r="M18" s="66">
        <f t="shared" si="4"/>
        <v>2.0366598778004071E-3</v>
      </c>
      <c r="N18" s="69">
        <v>18253.95</v>
      </c>
      <c r="O18" s="70">
        <v>22087.279999999999</v>
      </c>
      <c r="P18" s="67">
        <f t="shared" si="5"/>
        <v>3.9564274019150232E-3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</v>
      </c>
      <c r="W18" s="66">
        <f t="shared" si="8"/>
        <v>0.14285714285714285</v>
      </c>
      <c r="X18" s="69">
        <v>31495</v>
      </c>
      <c r="Y18" s="70">
        <v>38108.949999999997</v>
      </c>
      <c r="Z18" s="67">
        <f t="shared" si="9"/>
        <v>0.72222972920471618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81</v>
      </c>
      <c r="H19" s="20">
        <f t="shared" si="2"/>
        <v>7.1491615180935567E-2</v>
      </c>
      <c r="I19" s="6">
        <v>3071644.5300000012</v>
      </c>
      <c r="J19" s="7">
        <v>3638576.4899999998</v>
      </c>
      <c r="K19" s="21">
        <f t="shared" si="3"/>
        <v>3.5346090807092244E-2</v>
      </c>
      <c r="L19" s="2">
        <v>13</v>
      </c>
      <c r="M19" s="20">
        <f t="shared" si="4"/>
        <v>2.6476578411405296E-2</v>
      </c>
      <c r="N19" s="6">
        <v>33017.289999999994</v>
      </c>
      <c r="O19" s="7">
        <v>39950.33</v>
      </c>
      <c r="P19" s="21">
        <f t="shared" si="5"/>
        <v>7.1561813101272695E-3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75</v>
      </c>
      <c r="C20" s="66">
        <f t="shared" si="0"/>
        <v>0.7978723404255319</v>
      </c>
      <c r="D20" s="69">
        <v>2356784.3599999994</v>
      </c>
      <c r="E20" s="70">
        <v>2851709.0699999994</v>
      </c>
      <c r="F20" s="21">
        <f t="shared" si="1"/>
        <v>0.55637276275140579</v>
      </c>
      <c r="G20" s="68">
        <v>411</v>
      </c>
      <c r="H20" s="66">
        <f t="shared" si="2"/>
        <v>0.36275375110326569</v>
      </c>
      <c r="I20" s="69">
        <v>3004603.6800000006</v>
      </c>
      <c r="J20" s="70">
        <v>3559869.84</v>
      </c>
      <c r="K20" s="67">
        <f t="shared" si="3"/>
        <v>3.4581513669393535E-2</v>
      </c>
      <c r="L20" s="68">
        <v>76</v>
      </c>
      <c r="M20" s="66">
        <f t="shared" si="4"/>
        <v>0.15478615071283094</v>
      </c>
      <c r="N20" s="69">
        <v>507709.28999999992</v>
      </c>
      <c r="O20" s="70">
        <v>613998.86999999988</v>
      </c>
      <c r="P20" s="67">
        <f t="shared" si="5"/>
        <v>0.10998375327395948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</v>
      </c>
      <c r="W20" s="66">
        <f t="shared" si="8"/>
        <v>0.14285714285714285</v>
      </c>
      <c r="X20" s="69">
        <v>9900</v>
      </c>
      <c r="Y20" s="70">
        <v>11979</v>
      </c>
      <c r="Z20" s="67">
        <f t="shared" si="9"/>
        <v>0.22702252164237785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452</v>
      </c>
      <c r="H21" s="20">
        <f t="shared" si="2"/>
        <v>0.39894086496028242</v>
      </c>
      <c r="I21" s="6">
        <v>362752.21000000014</v>
      </c>
      <c r="J21" s="7">
        <v>423165.57000000012</v>
      </c>
      <c r="K21" s="21">
        <f t="shared" si="3"/>
        <v>4.1107418532391376E-3</v>
      </c>
      <c r="L21" s="2">
        <v>372</v>
      </c>
      <c r="M21" s="20">
        <f t="shared" si="4"/>
        <v>0.75763747454175157</v>
      </c>
      <c r="N21" s="6">
        <v>150841.88999999998</v>
      </c>
      <c r="O21" s="7">
        <v>179142.71000000011</v>
      </c>
      <c r="P21" s="21">
        <f t="shared" si="5"/>
        <v>3.2089289704178917E-2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5</v>
      </c>
      <c r="W21" s="20">
        <f t="shared" si="8"/>
        <v>0.7142857142857143</v>
      </c>
      <c r="X21" s="6">
        <v>2581.87</v>
      </c>
      <c r="Y21" s="7">
        <v>2677.74</v>
      </c>
      <c r="Z21" s="21">
        <f t="shared" si="9"/>
        <v>5.0747749152905988E-2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72</v>
      </c>
      <c r="H23" s="20">
        <f t="shared" si="2"/>
        <v>6.3548102383053834E-2</v>
      </c>
      <c r="I23" s="6">
        <v>111832.20999999999</v>
      </c>
      <c r="J23" s="7">
        <v>113883.31999999999</v>
      </c>
      <c r="K23" s="21">
        <f t="shared" si="3"/>
        <v>1.1062925793084385E-3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>
        <v>8</v>
      </c>
      <c r="H24" s="66">
        <f t="shared" ref="H24" si="13">IF(G24,G24/$G$25,"")</f>
        <v>7.0609002647837602E-3</v>
      </c>
      <c r="I24" s="69">
        <v>1319793.8500000001</v>
      </c>
      <c r="J24" s="70">
        <v>1339075.01</v>
      </c>
      <c r="K24" s="67">
        <f t="shared" ref="K24" si="14">IF(J24,J24/$J$25,"")</f>
        <v>1.3008127500149918E-2</v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94</v>
      </c>
      <c r="C25" s="17">
        <f t="shared" si="22"/>
        <v>1</v>
      </c>
      <c r="D25" s="18">
        <f t="shared" si="22"/>
        <v>4235980.8299999991</v>
      </c>
      <c r="E25" s="18">
        <f t="shared" si="22"/>
        <v>5125536.8</v>
      </c>
      <c r="F25" s="19">
        <f t="shared" si="22"/>
        <v>1</v>
      </c>
      <c r="G25" s="16">
        <f t="shared" si="22"/>
        <v>1133</v>
      </c>
      <c r="H25" s="17">
        <f t="shared" si="22"/>
        <v>1</v>
      </c>
      <c r="I25" s="18">
        <f t="shared" si="22"/>
        <v>86359188.549999982</v>
      </c>
      <c r="J25" s="18">
        <f t="shared" si="22"/>
        <v>102941411.82000002</v>
      </c>
      <c r="K25" s="19">
        <f t="shared" si="22"/>
        <v>1.0000000000000002</v>
      </c>
      <c r="L25" s="16">
        <f t="shared" si="22"/>
        <v>491</v>
      </c>
      <c r="M25" s="17">
        <f t="shared" si="22"/>
        <v>1</v>
      </c>
      <c r="N25" s="18">
        <f t="shared" si="22"/>
        <v>4629526.78</v>
      </c>
      <c r="O25" s="18">
        <f t="shared" si="22"/>
        <v>5582632.4499999993</v>
      </c>
      <c r="P25" s="19">
        <f t="shared" si="22"/>
        <v>1.0000000000000002</v>
      </c>
      <c r="Q25" s="16">
        <f t="shared" si="22"/>
        <v>3</v>
      </c>
      <c r="R25" s="17">
        <f t="shared" si="22"/>
        <v>1</v>
      </c>
      <c r="S25" s="18">
        <f t="shared" si="22"/>
        <v>825000</v>
      </c>
      <c r="T25" s="18">
        <f t="shared" si="22"/>
        <v>825000</v>
      </c>
      <c r="U25" s="19">
        <f t="shared" si="22"/>
        <v>1</v>
      </c>
      <c r="V25" s="16">
        <f t="shared" si="22"/>
        <v>7</v>
      </c>
      <c r="W25" s="17">
        <f t="shared" si="22"/>
        <v>1</v>
      </c>
      <c r="X25" s="18">
        <f t="shared" si="22"/>
        <v>43976.87</v>
      </c>
      <c r="Y25" s="18">
        <f t="shared" si="22"/>
        <v>52765.689999999995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81</v>
      </c>
      <c r="C34" s="8">
        <f t="shared" ref="C34:C42" si="24">IF(B34,B34/$B$46,"")</f>
        <v>4.6875E-2</v>
      </c>
      <c r="D34" s="10">
        <f t="shared" ref="D34:D45" si="25">D13+I13+N13+S13+AC13+X13</f>
        <v>33552224.040000003</v>
      </c>
      <c r="E34" s="11">
        <f t="shared" ref="E34:E45" si="26">E13+J13+O13+T13+AD13+Y13</f>
        <v>39465465.280000024</v>
      </c>
      <c r="F34" s="21">
        <f t="shared" ref="F34:F43" si="27">IF(E34,E34/$E$46,"")</f>
        <v>0.34459425103685187</v>
      </c>
      <c r="J34" s="107" t="s">
        <v>3</v>
      </c>
      <c r="K34" s="108"/>
      <c r="L34" s="57">
        <f>B25</f>
        <v>94</v>
      </c>
      <c r="M34" s="8">
        <f>IF(L34,L34/$L$40,"")</f>
        <v>5.4398148148148147E-2</v>
      </c>
      <c r="N34" s="58">
        <f>D25</f>
        <v>4235980.8299999991</v>
      </c>
      <c r="O34" s="58">
        <f>E25</f>
        <v>5125536.8</v>
      </c>
      <c r="P34" s="59">
        <f>IF(O34,O34/$O$40,"")</f>
        <v>4.4753824697789574E-2</v>
      </c>
    </row>
    <row r="35" spans="1:33" s="25" customFormat="1" ht="30" customHeight="1" x14ac:dyDescent="0.3">
      <c r="A35" s="43" t="s">
        <v>18</v>
      </c>
      <c r="B35" s="12">
        <f t="shared" si="23"/>
        <v>33</v>
      </c>
      <c r="C35" s="8">
        <f t="shared" si="24"/>
        <v>1.9097222222222224E-2</v>
      </c>
      <c r="D35" s="13">
        <f t="shared" si="25"/>
        <v>2463459.1799999997</v>
      </c>
      <c r="E35" s="14">
        <f t="shared" si="26"/>
        <v>2968481.5100000002</v>
      </c>
      <c r="F35" s="21">
        <f t="shared" si="27"/>
        <v>2.5919412210086899E-2</v>
      </c>
      <c r="J35" s="103" t="s">
        <v>1</v>
      </c>
      <c r="K35" s="104"/>
      <c r="L35" s="60">
        <f>G25</f>
        <v>1133</v>
      </c>
      <c r="M35" s="8">
        <f>IF(L35,L35/$L$40,"")</f>
        <v>0.65567129629629628</v>
      </c>
      <c r="N35" s="61">
        <f>I25</f>
        <v>86359188.549999982</v>
      </c>
      <c r="O35" s="61">
        <f>J25</f>
        <v>102941411.82000002</v>
      </c>
      <c r="P35" s="59">
        <f>IF(O35,O35/$O$40,"")</f>
        <v>0.89883695669402763</v>
      </c>
    </row>
    <row r="36" spans="1:33" ht="30" customHeight="1" x14ac:dyDescent="0.3">
      <c r="A36" s="43" t="s">
        <v>19</v>
      </c>
      <c r="B36" s="12">
        <f t="shared" si="23"/>
        <v>32</v>
      </c>
      <c r="C36" s="8">
        <f t="shared" si="24"/>
        <v>1.8518518518518517E-2</v>
      </c>
      <c r="D36" s="13">
        <f t="shared" si="25"/>
        <v>1140255.23</v>
      </c>
      <c r="E36" s="14">
        <f t="shared" si="26"/>
        <v>1367168.44</v>
      </c>
      <c r="F36" s="21">
        <f t="shared" si="27"/>
        <v>1.1937484615486606E-2</v>
      </c>
      <c r="G36" s="25"/>
      <c r="J36" s="103" t="s">
        <v>2</v>
      </c>
      <c r="K36" s="104"/>
      <c r="L36" s="60">
        <f>L25</f>
        <v>491</v>
      </c>
      <c r="M36" s="8">
        <f>IF(L36,L36/$L$40,"")</f>
        <v>0.28414351851851855</v>
      </c>
      <c r="N36" s="61">
        <f>N25</f>
        <v>4629526.78</v>
      </c>
      <c r="O36" s="61">
        <f>O25</f>
        <v>5582632.4499999993</v>
      </c>
      <c r="P36" s="59">
        <f>IF(O36,O36/$O$40,"")</f>
        <v>4.8744973213243052E-2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5</v>
      </c>
      <c r="C37" s="8">
        <f t="shared" si="24"/>
        <v>2.8935185185185184E-3</v>
      </c>
      <c r="D37" s="13">
        <f t="shared" si="25"/>
        <v>46686983.469999999</v>
      </c>
      <c r="E37" s="14">
        <f t="shared" si="26"/>
        <v>56465000.000000007</v>
      </c>
      <c r="F37" s="21">
        <f t="shared" si="27"/>
        <v>0.49302635219801544</v>
      </c>
      <c r="G37" s="25"/>
      <c r="J37" s="103" t="s">
        <v>34</v>
      </c>
      <c r="K37" s="104"/>
      <c r="L37" s="60">
        <f>Q25</f>
        <v>3</v>
      </c>
      <c r="M37" s="8">
        <f>IF(L37,L37/$L$40,"")</f>
        <v>1.736111111111111E-3</v>
      </c>
      <c r="N37" s="61">
        <f>S25</f>
        <v>825000</v>
      </c>
      <c r="O37" s="61">
        <f>T25</f>
        <v>825000</v>
      </c>
      <c r="P37" s="59">
        <f>IF(O37,O37/$O$40,"")</f>
        <v>7.2035197124477581E-3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3</v>
      </c>
      <c r="C38" s="8">
        <f t="shared" si="24"/>
        <v>1.736111111111111E-3</v>
      </c>
      <c r="D38" s="13">
        <f t="shared" si="25"/>
        <v>82644.63</v>
      </c>
      <c r="E38" s="22">
        <f t="shared" si="26"/>
        <v>100000</v>
      </c>
      <c r="F38" s="21">
        <f t="shared" si="27"/>
        <v>8.7315390453912231E-4</v>
      </c>
      <c r="G38" s="25"/>
      <c r="J38" s="103" t="s">
        <v>5</v>
      </c>
      <c r="K38" s="104"/>
      <c r="L38" s="60">
        <f>V25</f>
        <v>7</v>
      </c>
      <c r="M38" s="8">
        <f>IF(L38,L38/$L$40,"")</f>
        <v>4.0509259259259257E-3</v>
      </c>
      <c r="N38" s="61">
        <f>X25</f>
        <v>43976.87</v>
      </c>
      <c r="O38" s="61">
        <f>Y25</f>
        <v>52765.689999999995</v>
      </c>
      <c r="P38" s="59">
        <f>IF(O38,O38/$O$40,"")</f>
        <v>4.6072568249200908E-4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8</v>
      </c>
      <c r="C39" s="8">
        <f t="shared" si="24"/>
        <v>4.6296296296296294E-3</v>
      </c>
      <c r="D39" s="13">
        <f t="shared" si="25"/>
        <v>1236645.3</v>
      </c>
      <c r="E39" s="22">
        <f t="shared" si="26"/>
        <v>1387203.58</v>
      </c>
      <c r="F39" s="21">
        <f t="shared" si="27"/>
        <v>1.2112422222676488E-2</v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94</v>
      </c>
      <c r="C40" s="8">
        <f t="shared" si="24"/>
        <v>5.4398148148148147E-2</v>
      </c>
      <c r="D40" s="13">
        <f t="shared" si="25"/>
        <v>3104661.8200000012</v>
      </c>
      <c r="E40" s="23">
        <f t="shared" si="26"/>
        <v>3678526.82</v>
      </c>
      <c r="F40" s="21">
        <f t="shared" si="27"/>
        <v>3.2119200558348812E-2</v>
      </c>
      <c r="G40" s="25"/>
      <c r="J40" s="105" t="s">
        <v>0</v>
      </c>
      <c r="K40" s="106"/>
      <c r="L40" s="83">
        <f>SUM(L34:L39)</f>
        <v>1728</v>
      </c>
      <c r="M40" s="17">
        <f>SUM(M34:M39)</f>
        <v>1</v>
      </c>
      <c r="N40" s="84">
        <f>SUM(N34:N39)</f>
        <v>96093673.029999986</v>
      </c>
      <c r="O40" s="85">
        <f>SUM(O34:O39)</f>
        <v>114527346.76000002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563</v>
      </c>
      <c r="C41" s="8">
        <f t="shared" si="24"/>
        <v>0.32581018518518517</v>
      </c>
      <c r="D41" s="13">
        <f t="shared" si="25"/>
        <v>5878997.3300000001</v>
      </c>
      <c r="E41" s="23">
        <f t="shared" si="26"/>
        <v>7037556.7799999993</v>
      </c>
      <c r="F41" s="21">
        <f t="shared" si="27"/>
        <v>6.1448701808727725E-2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829</v>
      </c>
      <c r="C42" s="8">
        <f t="shared" si="24"/>
        <v>0.47974537037037035</v>
      </c>
      <c r="D42" s="13">
        <f t="shared" si="25"/>
        <v>516175.97000000009</v>
      </c>
      <c r="E42" s="14">
        <f t="shared" si="26"/>
        <v>604986.02000000025</v>
      </c>
      <c r="F42" s="21">
        <f t="shared" si="27"/>
        <v>5.2824590555458377E-3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72</v>
      </c>
      <c r="C44" s="8">
        <f t="shared" si="30"/>
        <v>4.1666666666666664E-2</v>
      </c>
      <c r="D44" s="13">
        <f t="shared" si="25"/>
        <v>111832.20999999999</v>
      </c>
      <c r="E44" s="14">
        <f t="shared" si="26"/>
        <v>113883.31999999999</v>
      </c>
      <c r="F44" s="21">
        <f t="shared" ref="F44" si="31">IF(E44,E44/$E$46,"")</f>
        <v>9.9437665519878319E-4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8</v>
      </c>
      <c r="C45" s="8">
        <f t="shared" ref="C45" si="32">IF(B45,B45/$B$46,"")</f>
        <v>4.6296296296296294E-3</v>
      </c>
      <c r="D45" s="13">
        <f t="shared" si="25"/>
        <v>1319793.8500000001</v>
      </c>
      <c r="E45" s="14">
        <f t="shared" si="26"/>
        <v>1339075.01</v>
      </c>
      <c r="F45" s="21">
        <f t="shared" ref="F45" si="33">IF(E45,E45/$E$46,"")</f>
        <v>1.1692185734522641E-2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1728</v>
      </c>
      <c r="C46" s="17">
        <f>SUM(C34:C45)</f>
        <v>1</v>
      </c>
      <c r="D46" s="18">
        <f>SUM(D34:D45)</f>
        <v>96093673.029999971</v>
      </c>
      <c r="E46" s="18">
        <f>SUM(E34:E45)</f>
        <v>114527346.76000001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4.9504950495049506E-3</v>
      </c>
      <c r="D13" s="4">
        <v>2164854.6800000002</v>
      </c>
      <c r="E13" s="5">
        <v>2619474.16</v>
      </c>
      <c r="F13" s="21">
        <f t="shared" ref="F13:F24" si="1">IF(E13,E13/$E$25,"")</f>
        <v>0.22412055723092394</v>
      </c>
      <c r="G13" s="1">
        <v>63</v>
      </c>
      <c r="H13" s="20">
        <f t="shared" ref="H13:H21" si="2">IF(G13,G13/$G$25,"")</f>
        <v>2.7367506516072979E-2</v>
      </c>
      <c r="I13" s="4">
        <v>15222320.389999997</v>
      </c>
      <c r="J13" s="5">
        <v>17701929.219999999</v>
      </c>
      <c r="K13" s="21">
        <f t="shared" ref="K13:K21" si="3">IF(J13,J13/$J$25,"")</f>
        <v>0.40798644528366429</v>
      </c>
      <c r="L13" s="1">
        <v>6</v>
      </c>
      <c r="M13" s="20">
        <f>IF(L13,L13/$L$25,"")</f>
        <v>4.7505938242280287E-3</v>
      </c>
      <c r="N13" s="4">
        <v>2420077.48</v>
      </c>
      <c r="O13" s="5">
        <v>2928293.7600000002</v>
      </c>
      <c r="P13" s="21">
        <f>IF(O13,O13/$O$25,"")</f>
        <v>0.42669914726012609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17</v>
      </c>
      <c r="C14" s="20">
        <f t="shared" si="0"/>
        <v>8.4158415841584164E-2</v>
      </c>
      <c r="D14" s="6">
        <v>2224055.91</v>
      </c>
      <c r="E14" s="7">
        <v>2691107.6700000004</v>
      </c>
      <c r="F14" s="21">
        <f t="shared" si="1"/>
        <v>0.23024947517283906</v>
      </c>
      <c r="G14" s="2">
        <v>22</v>
      </c>
      <c r="H14" s="20">
        <f t="shared" si="2"/>
        <v>9.5569070373588191E-3</v>
      </c>
      <c r="I14" s="6">
        <v>874939.27</v>
      </c>
      <c r="J14" s="7">
        <v>1048560.0400000002</v>
      </c>
      <c r="K14" s="21">
        <f t="shared" si="3"/>
        <v>2.4166760473924038E-2</v>
      </c>
      <c r="L14" s="2">
        <v>12</v>
      </c>
      <c r="M14" s="20">
        <f>IF(L14,L14/$L$25,"")</f>
        <v>9.5011876484560574E-3</v>
      </c>
      <c r="N14" s="6">
        <v>638516.64</v>
      </c>
      <c r="O14" s="7">
        <v>769877.59000000008</v>
      </c>
      <c r="P14" s="21">
        <f>IF(O14,O14/$O$25,"")</f>
        <v>0.11218345496446401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4.9504950495049506E-3</v>
      </c>
      <c r="D15" s="6">
        <v>37006</v>
      </c>
      <c r="E15" s="7">
        <v>44777.26</v>
      </c>
      <c r="F15" s="21">
        <f t="shared" si="1"/>
        <v>3.8311141280637641E-3</v>
      </c>
      <c r="G15" s="2">
        <v>13</v>
      </c>
      <c r="H15" s="20">
        <f t="shared" si="2"/>
        <v>5.6472632493483931E-3</v>
      </c>
      <c r="I15" s="6">
        <v>360641.45999999996</v>
      </c>
      <c r="J15" s="7">
        <v>436376.18</v>
      </c>
      <c r="K15" s="21">
        <f t="shared" si="3"/>
        <v>1.0057410368781513E-2</v>
      </c>
      <c r="L15" s="2">
        <v>14</v>
      </c>
      <c r="M15" s="20">
        <f>IF(L15,L15/$L$25,"")</f>
        <v>1.1084718923198733E-2</v>
      </c>
      <c r="N15" s="6">
        <v>369331.26</v>
      </c>
      <c r="O15" s="7">
        <v>446890.82</v>
      </c>
      <c r="P15" s="21">
        <f>IF(O15,O15/$O$25,"")</f>
        <v>6.5119126508803027E-2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>
        <v>1</v>
      </c>
      <c r="R16" s="20">
        <f t="shared" si="4"/>
        <v>1</v>
      </c>
      <c r="S16" s="6">
        <v>45192</v>
      </c>
      <c r="T16" s="7">
        <v>45192</v>
      </c>
      <c r="U16" s="21">
        <f t="shared" si="5"/>
        <v>1</v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>
        <v>1</v>
      </c>
      <c r="M17" s="20"/>
      <c r="N17" s="6">
        <v>41250</v>
      </c>
      <c r="O17" s="7">
        <v>49912.5</v>
      </c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>
        <v>1</v>
      </c>
      <c r="C18" s="66">
        <f t="shared" si="0"/>
        <v>4.9504950495049506E-3</v>
      </c>
      <c r="D18" s="69">
        <v>99551.64</v>
      </c>
      <c r="E18" s="70">
        <v>120457.48</v>
      </c>
      <c r="F18" s="67">
        <f t="shared" si="1"/>
        <v>1.0306266025633509E-2</v>
      </c>
      <c r="G18" s="71">
        <v>9</v>
      </c>
      <c r="H18" s="66">
        <f t="shared" si="2"/>
        <v>3.909643788010426E-3</v>
      </c>
      <c r="I18" s="69">
        <v>417153.37</v>
      </c>
      <c r="J18" s="70">
        <v>497405.57</v>
      </c>
      <c r="K18" s="67">
        <f t="shared" si="3"/>
        <v>1.1463989480836647E-2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8</v>
      </c>
      <c r="W18" s="66">
        <f t="shared" si="6"/>
        <v>0.14035087719298245</v>
      </c>
      <c r="X18" s="69">
        <v>106547</v>
      </c>
      <c r="Y18" s="70">
        <v>122347.51</v>
      </c>
      <c r="Z18" s="67">
        <f t="shared" si="7"/>
        <v>0.13643678869237055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224</v>
      </c>
      <c r="H19" s="20">
        <f t="shared" si="2"/>
        <v>9.7306689834926158E-2</v>
      </c>
      <c r="I19" s="6">
        <v>12715134.950000003</v>
      </c>
      <c r="J19" s="7">
        <v>15038391.680000002</v>
      </c>
      <c r="K19" s="21">
        <f t="shared" si="3"/>
        <v>0.34659837851880382</v>
      </c>
      <c r="L19" s="2">
        <v>118</v>
      </c>
      <c r="M19" s="20">
        <f>IF(L19,L19/$L$25,"")</f>
        <v>9.3428345209817895E-2</v>
      </c>
      <c r="N19" s="6">
        <v>213269.32999999996</v>
      </c>
      <c r="O19" s="7">
        <v>258055.91999999998</v>
      </c>
      <c r="P19" s="21">
        <f>IF(O19,O19/$O$25,"")</f>
        <v>3.7602867073495833E-2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>
        <v>4</v>
      </c>
      <c r="W19" s="20">
        <f t="shared" si="6"/>
        <v>7.0175438596491224E-2</v>
      </c>
      <c r="X19" s="6">
        <v>528181.82000000007</v>
      </c>
      <c r="Y19" s="7">
        <v>595000.01</v>
      </c>
      <c r="Z19" s="21">
        <f t="shared" si="7"/>
        <v>0.66351894400080857</v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182</v>
      </c>
      <c r="C20" s="66">
        <f t="shared" si="0"/>
        <v>0.90099009900990101</v>
      </c>
      <c r="D20" s="69">
        <v>5133862.8399999989</v>
      </c>
      <c r="E20" s="70">
        <v>6211974.1100000022</v>
      </c>
      <c r="F20" s="21">
        <f t="shared" si="1"/>
        <v>0.53149258744253969</v>
      </c>
      <c r="G20" s="68">
        <v>789</v>
      </c>
      <c r="H20" s="66">
        <f t="shared" si="2"/>
        <v>0.342745438748914</v>
      </c>
      <c r="I20" s="69">
        <v>5973120.8600000003</v>
      </c>
      <c r="J20" s="70">
        <v>7076239.6699999971</v>
      </c>
      <c r="K20" s="67">
        <f t="shared" si="3"/>
        <v>0.16309012611330218</v>
      </c>
      <c r="L20" s="68">
        <v>229</v>
      </c>
      <c r="M20" s="66">
        <f>IF(L20,L20/$L$25,"")</f>
        <v>0.18131433095803642</v>
      </c>
      <c r="N20" s="69">
        <v>1546102.7600000002</v>
      </c>
      <c r="O20" s="70">
        <v>1865407.5299999998</v>
      </c>
      <c r="P20" s="67">
        <f>IF(O20,O20/$O$25,"")</f>
        <v>0.27181965594313118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10</v>
      </c>
      <c r="W20" s="66">
        <f t="shared" si="6"/>
        <v>0.17543859649122806</v>
      </c>
      <c r="X20" s="69">
        <v>141029.6</v>
      </c>
      <c r="Y20" s="70">
        <v>169785.61000000002</v>
      </c>
      <c r="Z20" s="67">
        <f t="shared" si="7"/>
        <v>0.18933775926110177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1074</v>
      </c>
      <c r="H21" s="20">
        <f t="shared" si="2"/>
        <v>0.46655082536924414</v>
      </c>
      <c r="I21" s="6">
        <v>878035.07999999914</v>
      </c>
      <c r="J21" s="7">
        <v>1024146.3100000004</v>
      </c>
      <c r="K21" s="21">
        <f t="shared" si="3"/>
        <v>2.360408333319965E-2</v>
      </c>
      <c r="L21" s="2">
        <v>883</v>
      </c>
      <c r="M21" s="20">
        <f>IF(L21,L21/$L$25,"")</f>
        <v>0.69912905779889156</v>
      </c>
      <c r="N21" s="6">
        <v>455352.68000000063</v>
      </c>
      <c r="O21" s="7">
        <v>544227.94999999972</v>
      </c>
      <c r="P21" s="21">
        <f>IF(O21,O21/$O$25,"")</f>
        <v>7.9302700211377156E-2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>
        <v>35</v>
      </c>
      <c r="W21" s="20">
        <f t="shared" si="6"/>
        <v>0.61403508771929827</v>
      </c>
      <c r="X21" s="6">
        <v>9222.8799999999992</v>
      </c>
      <c r="Y21" s="7">
        <v>9600.8900000000012</v>
      </c>
      <c r="Z21" s="21">
        <f t="shared" si="7"/>
        <v>1.0706508045719066E-2</v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107</v>
      </c>
      <c r="H23" s="20">
        <f t="shared" si="11"/>
        <v>4.6481320590790617E-2</v>
      </c>
      <c r="I23" s="6">
        <v>160132.28</v>
      </c>
      <c r="J23" s="7">
        <v>164736.48000000004</v>
      </c>
      <c r="K23" s="21">
        <f t="shared" si="12"/>
        <v>3.7967754840985339E-3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>
        <v>1</v>
      </c>
      <c r="H24" s="66">
        <f t="shared" ref="H24" si="21">IF(G24,G24/$G$25,"")</f>
        <v>4.3440486533449172E-4</v>
      </c>
      <c r="I24" s="69">
        <v>396738.15</v>
      </c>
      <c r="J24" s="70">
        <v>400737.74</v>
      </c>
      <c r="K24" s="67">
        <f t="shared" ref="K24" si="22">IF(J24,J24/$J$25,"")</f>
        <v>9.2360309433894179E-3</v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202</v>
      </c>
      <c r="C25" s="17">
        <f t="shared" si="30"/>
        <v>1</v>
      </c>
      <c r="D25" s="18">
        <f t="shared" si="30"/>
        <v>9659331.0699999984</v>
      </c>
      <c r="E25" s="18">
        <f t="shared" si="30"/>
        <v>11687790.680000003</v>
      </c>
      <c r="F25" s="19">
        <f t="shared" si="30"/>
        <v>1</v>
      </c>
      <c r="G25" s="16">
        <f t="shared" si="30"/>
        <v>2302</v>
      </c>
      <c r="H25" s="17">
        <f t="shared" si="30"/>
        <v>1</v>
      </c>
      <c r="I25" s="18">
        <f t="shared" si="30"/>
        <v>36998215.810000002</v>
      </c>
      <c r="J25" s="18">
        <f t="shared" si="30"/>
        <v>43388522.889999993</v>
      </c>
      <c r="K25" s="19">
        <f t="shared" si="30"/>
        <v>1</v>
      </c>
      <c r="L25" s="16">
        <f t="shared" si="30"/>
        <v>1263</v>
      </c>
      <c r="M25" s="17">
        <f t="shared" si="30"/>
        <v>0.99920823436262873</v>
      </c>
      <c r="N25" s="18">
        <f t="shared" si="30"/>
        <v>5683900.1500000013</v>
      </c>
      <c r="O25" s="18">
        <f t="shared" si="30"/>
        <v>6862666.0699999984</v>
      </c>
      <c r="P25" s="19">
        <f t="shared" si="30"/>
        <v>0.99272695196139726</v>
      </c>
      <c r="Q25" s="16">
        <f t="shared" si="30"/>
        <v>1</v>
      </c>
      <c r="R25" s="17">
        <f t="shared" si="30"/>
        <v>1</v>
      </c>
      <c r="S25" s="18">
        <f t="shared" si="30"/>
        <v>45192</v>
      </c>
      <c r="T25" s="18">
        <f t="shared" si="30"/>
        <v>45192</v>
      </c>
      <c r="U25" s="19">
        <f t="shared" si="30"/>
        <v>1</v>
      </c>
      <c r="V25" s="16">
        <f t="shared" si="30"/>
        <v>57</v>
      </c>
      <c r="W25" s="17">
        <f t="shared" si="30"/>
        <v>1</v>
      </c>
      <c r="X25" s="18">
        <f t="shared" si="30"/>
        <v>784981.3</v>
      </c>
      <c r="Y25" s="18">
        <f t="shared" si="30"/>
        <v>896734.02</v>
      </c>
      <c r="Z25" s="19">
        <f t="shared" si="30"/>
        <v>0.99999999999999989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70</v>
      </c>
      <c r="C34" s="8">
        <f t="shared" ref="C34:C45" si="32">IF(B34,B34/$B$46,"")</f>
        <v>1.8300653594771243E-2</v>
      </c>
      <c r="D34" s="10">
        <f t="shared" ref="D34:D42" si="33">D13+I13+N13+S13+AC13+X13</f>
        <v>19807252.549999997</v>
      </c>
      <c r="E34" s="11">
        <f t="shared" ref="E34:E42" si="34">E13+J13+O13+T13+AD13+Y13</f>
        <v>23249697.140000001</v>
      </c>
      <c r="F34" s="21">
        <f t="shared" ref="F34:F42" si="35">IF(E34,E34/$E$46,"")</f>
        <v>0.36974176653421947</v>
      </c>
      <c r="J34" s="107" t="s">
        <v>3</v>
      </c>
      <c r="K34" s="108"/>
      <c r="L34" s="57">
        <f>B25</f>
        <v>202</v>
      </c>
      <c r="M34" s="8">
        <f t="shared" ref="M34:M39" si="36">IF(L34,L34/$L$40,"")</f>
        <v>5.2810457516339872E-2</v>
      </c>
      <c r="N34" s="58">
        <f>D25</f>
        <v>9659331.0699999984</v>
      </c>
      <c r="O34" s="58">
        <f>E25</f>
        <v>11687790.680000003</v>
      </c>
      <c r="P34" s="59">
        <f t="shared" ref="P34:P39" si="37">IF(O34,O34/$O$40,"")</f>
        <v>0.18587185660455394</v>
      </c>
    </row>
    <row r="35" spans="1:33" s="25" customFormat="1" ht="30" customHeight="1" x14ac:dyDescent="0.3">
      <c r="A35" s="43" t="s">
        <v>18</v>
      </c>
      <c r="B35" s="12">
        <f t="shared" si="31"/>
        <v>51</v>
      </c>
      <c r="C35" s="8">
        <f t="shared" si="32"/>
        <v>1.3333333333333334E-2</v>
      </c>
      <c r="D35" s="13">
        <f t="shared" si="33"/>
        <v>3737511.8200000003</v>
      </c>
      <c r="E35" s="14">
        <f t="shared" si="34"/>
        <v>4509545.3000000007</v>
      </c>
      <c r="F35" s="21">
        <f t="shared" si="35"/>
        <v>7.1715654421126235E-2</v>
      </c>
      <c r="J35" s="103" t="s">
        <v>1</v>
      </c>
      <c r="K35" s="104"/>
      <c r="L35" s="60">
        <f>G25</f>
        <v>2302</v>
      </c>
      <c r="M35" s="8">
        <f t="shared" si="36"/>
        <v>0.60183006535947714</v>
      </c>
      <c r="N35" s="61">
        <f>I25</f>
        <v>36998215.810000002</v>
      </c>
      <c r="O35" s="61">
        <f>J25</f>
        <v>43388522.889999993</v>
      </c>
      <c r="P35" s="59">
        <f t="shared" si="37"/>
        <v>0.69001110010412015</v>
      </c>
    </row>
    <row r="36" spans="1:33" ht="30" customHeight="1" x14ac:dyDescent="0.3">
      <c r="A36" s="43" t="s">
        <v>19</v>
      </c>
      <c r="B36" s="12">
        <f t="shared" si="31"/>
        <v>28</v>
      </c>
      <c r="C36" s="8">
        <f t="shared" si="32"/>
        <v>7.3202614379084966E-3</v>
      </c>
      <c r="D36" s="13">
        <f t="shared" si="33"/>
        <v>766978.72</v>
      </c>
      <c r="E36" s="14">
        <f t="shared" si="34"/>
        <v>928044.26</v>
      </c>
      <c r="F36" s="21">
        <f t="shared" si="35"/>
        <v>1.4758761030224003E-2</v>
      </c>
      <c r="G36" s="25"/>
      <c r="J36" s="103" t="s">
        <v>2</v>
      </c>
      <c r="K36" s="104"/>
      <c r="L36" s="60">
        <f>L25</f>
        <v>1263</v>
      </c>
      <c r="M36" s="8">
        <f t="shared" si="36"/>
        <v>0.33019607843137255</v>
      </c>
      <c r="N36" s="61">
        <f>N25</f>
        <v>5683900.1500000013</v>
      </c>
      <c r="O36" s="61">
        <f>O25</f>
        <v>6862666.0699999984</v>
      </c>
      <c r="P36" s="59">
        <f t="shared" si="37"/>
        <v>0.10913751953743725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1</v>
      </c>
      <c r="C37" s="8">
        <f t="shared" si="32"/>
        <v>2.6143790849673205E-4</v>
      </c>
      <c r="D37" s="13">
        <f t="shared" si="33"/>
        <v>45192</v>
      </c>
      <c r="E37" s="14">
        <f t="shared" si="34"/>
        <v>45192</v>
      </c>
      <c r="F37" s="21">
        <f t="shared" si="35"/>
        <v>7.186919387636568E-4</v>
      </c>
      <c r="G37" s="25"/>
      <c r="J37" s="103" t="s">
        <v>34</v>
      </c>
      <c r="K37" s="104"/>
      <c r="L37" s="60">
        <f>Q25</f>
        <v>1</v>
      </c>
      <c r="M37" s="8">
        <f t="shared" si="36"/>
        <v>2.6143790849673205E-4</v>
      </c>
      <c r="N37" s="61">
        <f>S25</f>
        <v>45192</v>
      </c>
      <c r="O37" s="61">
        <f>T25</f>
        <v>45192</v>
      </c>
      <c r="P37" s="59">
        <f t="shared" si="37"/>
        <v>7.186919387636568E-4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1</v>
      </c>
      <c r="C38" s="8">
        <f t="shared" si="32"/>
        <v>2.6143790849673205E-4</v>
      </c>
      <c r="D38" s="13">
        <f t="shared" si="33"/>
        <v>41250</v>
      </c>
      <c r="E38" s="22">
        <f t="shared" si="34"/>
        <v>49912.5</v>
      </c>
      <c r="F38" s="21">
        <f t="shared" si="35"/>
        <v>7.9376242240974102E-4</v>
      </c>
      <c r="G38" s="25"/>
      <c r="J38" s="103" t="s">
        <v>5</v>
      </c>
      <c r="K38" s="104"/>
      <c r="L38" s="60">
        <f>V25</f>
        <v>57</v>
      </c>
      <c r="M38" s="8">
        <f t="shared" si="36"/>
        <v>1.4901960784313726E-2</v>
      </c>
      <c r="N38" s="61">
        <f>X25</f>
        <v>784981.3</v>
      </c>
      <c r="O38" s="61">
        <f>Y25</f>
        <v>896734.02</v>
      </c>
      <c r="P38" s="59">
        <f t="shared" si="37"/>
        <v>1.4260831815124974E-2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18</v>
      </c>
      <c r="C39" s="8">
        <f t="shared" si="32"/>
        <v>4.7058823529411761E-3</v>
      </c>
      <c r="D39" s="13">
        <f t="shared" si="33"/>
        <v>623252.01</v>
      </c>
      <c r="E39" s="22">
        <f t="shared" si="34"/>
        <v>740210.56</v>
      </c>
      <c r="F39" s="21">
        <f t="shared" si="35"/>
        <v>1.1771626891036734E-2</v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346</v>
      </c>
      <c r="C40" s="8">
        <f t="shared" si="32"/>
        <v>9.0457516339869287E-2</v>
      </c>
      <c r="D40" s="13">
        <f t="shared" si="33"/>
        <v>13456586.100000003</v>
      </c>
      <c r="E40" s="23">
        <f t="shared" si="34"/>
        <v>15891447.610000001</v>
      </c>
      <c r="F40" s="21">
        <f t="shared" si="35"/>
        <v>0.25272294416250618</v>
      </c>
      <c r="G40" s="25"/>
      <c r="J40" s="105" t="s">
        <v>0</v>
      </c>
      <c r="K40" s="106"/>
      <c r="L40" s="83">
        <f>SUM(L34:L39)</f>
        <v>3825</v>
      </c>
      <c r="M40" s="17">
        <f>SUM(M34:M39)</f>
        <v>1</v>
      </c>
      <c r="N40" s="84">
        <f>SUM(N34:N39)</f>
        <v>53171620.329999998</v>
      </c>
      <c r="O40" s="85">
        <f>SUM(O34:O39)</f>
        <v>62880905.659999996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1210</v>
      </c>
      <c r="C41" s="8">
        <f t="shared" si="32"/>
        <v>0.31633986928104574</v>
      </c>
      <c r="D41" s="13">
        <f t="shared" si="33"/>
        <v>12794116.059999999</v>
      </c>
      <c r="E41" s="23">
        <f t="shared" si="34"/>
        <v>15323406.919999998</v>
      </c>
      <c r="F41" s="21">
        <f t="shared" si="35"/>
        <v>0.2436893482872905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1992</v>
      </c>
      <c r="C42" s="8">
        <f t="shared" si="32"/>
        <v>0.52078431372549017</v>
      </c>
      <c r="D42" s="13">
        <f t="shared" si="33"/>
        <v>1342610.6399999997</v>
      </c>
      <c r="E42" s="14">
        <f t="shared" si="34"/>
        <v>1577975.1500000001</v>
      </c>
      <c r="F42" s="21">
        <f t="shared" si="35"/>
        <v>2.5094663211948403E-2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107</v>
      </c>
      <c r="C44" s="8">
        <f t="shared" si="32"/>
        <v>2.7973856209150327E-2</v>
      </c>
      <c r="D44" s="13">
        <f t="shared" si="39"/>
        <v>160132.28</v>
      </c>
      <c r="E44" s="14">
        <f t="shared" si="40"/>
        <v>164736.48000000004</v>
      </c>
      <c r="F44" s="21">
        <f>IF(E44,E44/$E$46,"")</f>
        <v>2.6198172286311825E-3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1</v>
      </c>
      <c r="C45" s="8">
        <f t="shared" si="32"/>
        <v>2.6143790849673205E-4</v>
      </c>
      <c r="D45" s="13">
        <f t="shared" ref="D45" si="43">D24+I24+N24+S24+AC24+X24</f>
        <v>396738.15</v>
      </c>
      <c r="E45" s="14">
        <f t="shared" ref="E45" si="44">E24+J24+O24+T24+AD24+Y24</f>
        <v>400737.74</v>
      </c>
      <c r="F45" s="21">
        <f>IF(E45,E45/$E$46,"")</f>
        <v>6.372963871843826E-3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3825</v>
      </c>
      <c r="C46" s="17">
        <f>SUM(C34:C45)</f>
        <v>0.99999999999999989</v>
      </c>
      <c r="D46" s="18">
        <f>SUM(D34:D45)</f>
        <v>53171620.330000006</v>
      </c>
      <c r="E46" s="18">
        <f>SUM(E34:E45)</f>
        <v>62880905.660000004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Normal="100" workbookViewId="0">
      <selection activeCell="I7" sqref="I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8.441406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4</v>
      </c>
      <c r="C13" s="20">
        <f t="shared" ref="C13:C24" si="0">IF(B13,B13/$B$25,"")</f>
        <v>1.0498687664041995E-2</v>
      </c>
      <c r="D13" s="10">
        <f>'CONTRACTACIO 1r TR 2021'!D13+'CONTRACTACIO 2n TR 2021'!D13+'CONTRACTACIO 3r TR 2021'!D13+'CONTRACTACIO 4t TR 2021'!D13</f>
        <v>2965929.5500000003</v>
      </c>
      <c r="E13" s="10">
        <f>'CONTRACTACIO 1r TR 2021'!E13+'CONTRACTACIO 2n TR 2021'!E13+'CONTRACTACIO 3r TR 2021'!E13+'CONTRACTACIO 4t TR 2021'!E13</f>
        <v>3588774.75</v>
      </c>
      <c r="F13" s="21">
        <f t="shared" ref="F13:F24" si="1">IF(E13,E13/$E$25,"")</f>
        <v>0.17108135782540945</v>
      </c>
      <c r="G13" s="9">
        <f>'CONTRACTACIO 1r TR 2021'!G13+'CONTRACTACIO 2n TR 2021'!G13+'CONTRACTACIO 3r TR 2021'!G13+'CONTRACTACIO 4t TR 2021'!G13</f>
        <v>242</v>
      </c>
      <c r="H13" s="20">
        <f t="shared" ref="H13:H24" si="2">IF(G13,G13/$G$25,"")</f>
        <v>4.412032816773017E-2</v>
      </c>
      <c r="I13" s="10">
        <f>'CONTRACTACIO 1r TR 2021'!I13+'CONTRACTACIO 2n TR 2021'!I13+'CONTRACTACIO 3r TR 2021'!I13+'CONTRACTACIO 4t TR 2021'!I13</f>
        <v>2328611644.3500004</v>
      </c>
      <c r="J13" s="10">
        <f>'CONTRACTACIO 1r TR 2021'!J13+'CONTRACTACIO 2n TR 2021'!J13+'CONTRACTACIO 3r TR 2021'!J13+'CONTRACTACIO 4t TR 2021'!J13</f>
        <v>2569281960.9200006</v>
      </c>
      <c r="K13" s="21">
        <f t="shared" ref="K13:K24" si="3">IF(J13,J13/$J$25,"")</f>
        <v>0.95709688425136519</v>
      </c>
      <c r="L13" s="9">
        <f>'CONTRACTACIO 1r TR 2021'!L13+'CONTRACTACIO 2n TR 2021'!L13+'CONTRACTACIO 3r TR 2021'!L13+'CONTRACTACIO 4t TR 2021'!L13</f>
        <v>30</v>
      </c>
      <c r="M13" s="20">
        <f t="shared" ref="M13:M24" si="4">IF(L13,L13/$L$25,"")</f>
        <v>1.1219147344801795E-2</v>
      </c>
      <c r="N13" s="10">
        <f>'CONTRACTACIO 1r TR 2021'!N13+'CONTRACTACIO 2n TR 2021'!N13+'CONTRACTACIO 3r TR 2021'!N13+'CONTRACTACIO 4t TR 2021'!N13</f>
        <v>8427771.7000000011</v>
      </c>
      <c r="O13" s="10">
        <f>'CONTRACTACIO 1r TR 2021'!O13+'CONTRACTACIO 2n TR 2021'!O13+'CONTRACTACIO 3r TR 2021'!O13+'CONTRACTACIO 4t TR 2021'!O13</f>
        <v>10191028.98</v>
      </c>
      <c r="P13" s="21">
        <f t="shared" ref="P13:P24" si="5">IF(O13,O13/$O$25,"")</f>
        <v>0.53613823950233142</v>
      </c>
      <c r="Q13" s="9">
        <f>'CONTRACTACIO 1r TR 2021'!Q13+'CONTRACTACIO 2n TR 2021'!Q13+'CONTRACTACIO 3r TR 2021'!Q13+'CONTRACTACIO 4t TR 2021'!Q13</f>
        <v>3</v>
      </c>
      <c r="R13" s="20">
        <f t="shared" ref="R13:R24" si="6">IF(Q13,Q13/$Q$25,"")</f>
        <v>0.21428571428571427</v>
      </c>
      <c r="S13" s="10">
        <f>'CONTRACTACIO 1r TR 2021'!S13+'CONTRACTACIO 2n TR 2021'!S13+'CONTRACTACIO 3r TR 2021'!S13+'CONTRACTACIO 4t TR 2021'!S13</f>
        <v>700000</v>
      </c>
      <c r="T13" s="10">
        <f>'CONTRACTACIO 1r TR 2021'!T13+'CONTRACTACIO 2n TR 2021'!T13+'CONTRACTACIO 3r TR 2021'!T13+'CONTRACTACIO 4t TR 2021'!T13</f>
        <v>700000</v>
      </c>
      <c r="U13" s="21">
        <f t="shared" ref="U13:U24" si="7">IF(T13,T13/$T$25,"")</f>
        <v>0.3178815068527987</v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37</v>
      </c>
      <c r="C14" s="20">
        <f t="shared" si="0"/>
        <v>9.711286089238845E-2</v>
      </c>
      <c r="D14" s="13">
        <f>'CONTRACTACIO 1r TR 2021'!D14+'CONTRACTACIO 2n TR 2021'!D14+'CONTRACTACIO 3r TR 2021'!D14+'CONTRACTACIO 4t TR 2021'!D14</f>
        <v>4242538.1500000004</v>
      </c>
      <c r="E14" s="13">
        <f>'CONTRACTACIO 1r TR 2021'!E14+'CONTRACTACIO 2n TR 2021'!E14+'CONTRACTACIO 3r TR 2021'!E14+'CONTRACTACIO 4t TR 2021'!E14</f>
        <v>5133471.1900000013</v>
      </c>
      <c r="F14" s="21">
        <f t="shared" si="1"/>
        <v>0.24471895917759137</v>
      </c>
      <c r="G14" s="9">
        <f>'CONTRACTACIO 1r TR 2021'!G14+'CONTRACTACIO 2n TR 2021'!G14+'CONTRACTACIO 3r TR 2021'!G14+'CONTRACTACIO 4t TR 2021'!G14</f>
        <v>63</v>
      </c>
      <c r="H14" s="20">
        <f t="shared" si="2"/>
        <v>1.1485870556061987E-2</v>
      </c>
      <c r="I14" s="13">
        <f>'CONTRACTACIO 1r TR 2021'!I14+'CONTRACTACIO 2n TR 2021'!I14+'CONTRACTACIO 3r TR 2021'!I14+'CONTRACTACIO 4t TR 2021'!I14</f>
        <v>2289771.3199999998</v>
      </c>
      <c r="J14" s="13">
        <f>'CONTRACTACIO 1r TR 2021'!J14+'CONTRACTACIO 2n TR 2021'!J14+'CONTRACTACIO 3r TR 2021'!J14+'CONTRACTACIO 4t TR 2021'!J14</f>
        <v>2737467.5</v>
      </c>
      <c r="K14" s="21">
        <f t="shared" si="3"/>
        <v>1.0197485736642175E-3</v>
      </c>
      <c r="L14" s="9">
        <f>'CONTRACTACIO 1r TR 2021'!L14+'CONTRACTACIO 2n TR 2021'!L14+'CONTRACTACIO 3r TR 2021'!L14+'CONTRACTACIO 4t TR 2021'!L14</f>
        <v>25</v>
      </c>
      <c r="M14" s="20">
        <f t="shared" si="4"/>
        <v>9.3492894540014963E-3</v>
      </c>
      <c r="N14" s="13">
        <f>'CONTRACTACIO 1r TR 2021'!N14+'CONTRACTACIO 2n TR 2021'!N14+'CONTRACTACIO 3r TR 2021'!N14+'CONTRACTACIO 4t TR 2021'!N14</f>
        <v>1479227.78</v>
      </c>
      <c r="O14" s="13">
        <f>'CONTRACTACIO 1r TR 2021'!O14+'CONTRACTACIO 2n TR 2021'!O14+'CONTRACTACIO 3r TR 2021'!O14+'CONTRACTACIO 4t TR 2021'!O14</f>
        <v>1771749.06</v>
      </c>
      <c r="P14" s="21">
        <f t="shared" si="5"/>
        <v>9.3209667417539874E-2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6</v>
      </c>
      <c r="C15" s="20">
        <f t="shared" si="0"/>
        <v>1.5748031496062992E-2</v>
      </c>
      <c r="D15" s="13">
        <f>'CONTRACTACIO 1r TR 2021'!D15+'CONTRACTACIO 2n TR 2021'!D15+'CONTRACTACIO 3r TR 2021'!D15+'CONTRACTACIO 4t TR 2021'!D15</f>
        <v>341931.26</v>
      </c>
      <c r="E15" s="13">
        <f>'CONTRACTACIO 1r TR 2021'!E15+'CONTRACTACIO 2n TR 2021'!E15+'CONTRACTACIO 3r TR 2021'!E15+'CONTRACTACIO 4t TR 2021'!E15</f>
        <v>413736.83</v>
      </c>
      <c r="F15" s="21">
        <f t="shared" si="1"/>
        <v>1.9723349496588105E-2</v>
      </c>
      <c r="G15" s="9">
        <f>'CONTRACTACIO 1r TR 2021'!G15+'CONTRACTACIO 2n TR 2021'!G15+'CONTRACTACIO 3r TR 2021'!G15+'CONTRACTACIO 4t TR 2021'!G15</f>
        <v>60</v>
      </c>
      <c r="H15" s="20">
        <f t="shared" si="2"/>
        <v>1.0938924339106655E-2</v>
      </c>
      <c r="I15" s="13">
        <f>'CONTRACTACIO 1r TR 2021'!I15+'CONTRACTACIO 2n TR 2021'!I15+'CONTRACTACIO 3r TR 2021'!I15+'CONTRACTACIO 4t TR 2021'!I15</f>
        <v>1542058.1199999999</v>
      </c>
      <c r="J15" s="13">
        <f>'CONTRACTACIO 1r TR 2021'!J15+'CONTRACTACIO 2n TR 2021'!J15+'CONTRACTACIO 3r TR 2021'!J15+'CONTRACTACIO 4t TR 2021'!J15</f>
        <v>1849416.92</v>
      </c>
      <c r="K15" s="21">
        <f t="shared" si="3"/>
        <v>6.8893613030308854E-4</v>
      </c>
      <c r="L15" s="9">
        <f>'CONTRACTACIO 1r TR 2021'!L15+'CONTRACTACIO 2n TR 2021'!L15+'CONTRACTACIO 3r TR 2021'!L15+'CONTRACTACIO 4t TR 2021'!L15</f>
        <v>41</v>
      </c>
      <c r="M15" s="20">
        <f t="shared" si="4"/>
        <v>1.5332834704562454E-2</v>
      </c>
      <c r="N15" s="13">
        <f>'CONTRACTACIO 1r TR 2021'!N15+'CONTRACTACIO 2n TR 2021'!N15+'CONTRACTACIO 3r TR 2021'!N15+'CONTRACTACIO 4t TR 2021'!N15</f>
        <v>1238450.25</v>
      </c>
      <c r="O15" s="13">
        <f>'CONTRACTACIO 1r TR 2021'!O15+'CONTRACTACIO 2n TR 2021'!O15+'CONTRACTACIO 3r TR 2021'!O15+'CONTRACTACIO 4t TR 2021'!O15</f>
        <v>1498524.81</v>
      </c>
      <c r="P15" s="21">
        <f t="shared" si="5"/>
        <v>7.8835655855819739E-2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3</v>
      </c>
      <c r="H16" s="20">
        <f t="shared" si="2"/>
        <v>5.4694621695533269E-4</v>
      </c>
      <c r="I16" s="13">
        <f>'CONTRACTACIO 1r TR 2021'!I16+'CONTRACTACIO 2n TR 2021'!I16+'CONTRACTACIO 3r TR 2021'!I16+'CONTRACTACIO 4t TR 2021'!I16</f>
        <v>46561983.469999999</v>
      </c>
      <c r="J16" s="13">
        <f>'CONTRACTACIO 1r TR 2021'!J16+'CONTRACTACIO 2n TR 2021'!J16+'CONTRACTACIO 3r TR 2021'!J16+'CONTRACTACIO 4t TR 2021'!J16</f>
        <v>56340000.000000007</v>
      </c>
      <c r="K16" s="21">
        <f t="shared" si="3"/>
        <v>2.0987512962342754E-2</v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11</v>
      </c>
      <c r="R16" s="20">
        <f t="shared" si="6"/>
        <v>0.7857142857142857</v>
      </c>
      <c r="S16" s="13">
        <f>'CONTRACTACIO 1r TR 2021'!S16+'CONTRACTACIO 2n TR 2021'!S16+'CONTRACTACIO 3r TR 2021'!S16+'CONTRACTACIO 4t TR 2021'!S16</f>
        <v>1502078.4</v>
      </c>
      <c r="T16" s="13">
        <f>'CONTRACTACIO 1r TR 2021'!T16+'CONTRACTACIO 2n TR 2021'!T16+'CONTRACTACIO 3r TR 2021'!T16+'CONTRACTACIO 4t TR 2021'!T16</f>
        <v>1502078.4</v>
      </c>
      <c r="U16" s="21">
        <f t="shared" si="7"/>
        <v>0.6821184931472013</v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3</v>
      </c>
      <c r="H17" s="20">
        <f t="shared" si="2"/>
        <v>5.4694621695533269E-4</v>
      </c>
      <c r="I17" s="13">
        <f>'CONTRACTACIO 1r TR 2021'!I17+'CONTRACTACIO 2n TR 2021'!I17+'CONTRACTACIO 3r TR 2021'!I17+'CONTRACTACIO 4t TR 2021'!I17</f>
        <v>82644.63</v>
      </c>
      <c r="J17" s="13">
        <f>'CONTRACTACIO 1r TR 2021'!J17+'CONTRACTACIO 2n TR 2021'!J17+'CONTRACTACIO 3r TR 2021'!J17+'CONTRACTACIO 4t TR 2021'!J17</f>
        <v>100000</v>
      </c>
      <c r="K17" s="21">
        <f t="shared" si="3"/>
        <v>3.7251531704548723E-5</v>
      </c>
      <c r="L17" s="9">
        <f>'CONTRACTACIO 1r TR 2021'!L17+'CONTRACTACIO 2n TR 2021'!L17+'CONTRACTACIO 3r TR 2021'!L17+'CONTRACTACIO 4t TR 2021'!L17</f>
        <v>1</v>
      </c>
      <c r="M17" s="20">
        <f t="shared" si="4"/>
        <v>3.7397157816005983E-4</v>
      </c>
      <c r="N17" s="13">
        <f>'CONTRACTACIO 1r TR 2021'!N17+'CONTRACTACIO 2n TR 2021'!N17+'CONTRACTACIO 3r TR 2021'!N17+'CONTRACTACIO 4t TR 2021'!N17</f>
        <v>41250</v>
      </c>
      <c r="O17" s="13">
        <f>'CONTRACTACIO 1r TR 2021'!O17+'CONTRACTACIO 2n TR 2021'!O17+'CONTRACTACIO 3r TR 2021'!O17+'CONTRACTACIO 4t TR 2021'!O17</f>
        <v>49912.5</v>
      </c>
      <c r="P17" s="21">
        <f t="shared" si="5"/>
        <v>2.625838856083806E-3</v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1</v>
      </c>
      <c r="C18" s="20">
        <f t="shared" si="0"/>
        <v>2.6246719160104987E-3</v>
      </c>
      <c r="D18" s="13">
        <f>'CONTRACTACIO 1r TR 2021'!D18+'CONTRACTACIO 2n TR 2021'!D18+'CONTRACTACIO 3r TR 2021'!D18+'CONTRACTACIO 4t TR 2021'!D18</f>
        <v>99551.64</v>
      </c>
      <c r="E18" s="13">
        <f>'CONTRACTACIO 1r TR 2021'!E18+'CONTRACTACIO 2n TR 2021'!E18+'CONTRACTACIO 3r TR 2021'!E18+'CONTRACTACIO 4t TR 2021'!E18</f>
        <v>120457.48</v>
      </c>
      <c r="F18" s="21">
        <f t="shared" si="1"/>
        <v>5.7423579561874426E-3</v>
      </c>
      <c r="G18" s="9">
        <f>'CONTRACTACIO 1r TR 2021'!G18+'CONTRACTACIO 2n TR 2021'!G18+'CONTRACTACIO 3r TR 2021'!G18+'CONTRACTACIO 4t TR 2021'!G18</f>
        <v>21</v>
      </c>
      <c r="H18" s="20">
        <f t="shared" si="2"/>
        <v>3.8286235186873289E-3</v>
      </c>
      <c r="I18" s="13">
        <f>'CONTRACTACIO 1r TR 2021'!I18+'CONTRACTACIO 2n TR 2021'!I18+'CONTRACTACIO 3r TR 2021'!I18+'CONTRACTACIO 4t TR 2021'!I18</f>
        <v>2029364.42</v>
      </c>
      <c r="J18" s="13">
        <f>'CONTRACTACIO 1r TR 2021'!J18+'CONTRACTACIO 2n TR 2021'!J18+'CONTRACTACIO 3r TR 2021'!J18+'CONTRACTACIO 4t TR 2021'!J18</f>
        <v>2316882.25</v>
      </c>
      <c r="K18" s="21">
        <f t="shared" si="3"/>
        <v>8.6307412591581187E-4</v>
      </c>
      <c r="L18" s="9">
        <f>'CONTRACTACIO 1r TR 2021'!L18+'CONTRACTACIO 2n TR 2021'!L18+'CONTRACTACIO 3r TR 2021'!L18+'CONTRACTACIO 4t TR 2021'!L18</f>
        <v>4</v>
      </c>
      <c r="M18" s="20">
        <f t="shared" si="4"/>
        <v>1.4958863126402393E-3</v>
      </c>
      <c r="N18" s="13">
        <f>'CONTRACTACIO 1r TR 2021'!N18+'CONTRACTACIO 2n TR 2021'!N18+'CONTRACTACIO 3r TR 2021'!N18+'CONTRACTACIO 4t TR 2021'!N18</f>
        <v>209023.09000000003</v>
      </c>
      <c r="O18" s="13">
        <f>'CONTRACTACIO 1r TR 2021'!O18+'CONTRACTACIO 2n TR 2021'!O18+'CONTRACTACIO 3r TR 2021'!O18+'CONTRACTACIO 4t TR 2021'!O18</f>
        <v>246007.91</v>
      </c>
      <c r="P18" s="21">
        <f t="shared" si="5"/>
        <v>1.2942191414614935E-2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10</v>
      </c>
      <c r="AB18" s="20">
        <f t="shared" si="10"/>
        <v>8.6206896551724144E-2</v>
      </c>
      <c r="AC18" s="13">
        <f>'CONTRACTACIO 1r TR 2021'!X18+'CONTRACTACIO 2n TR 2021'!X18+'CONTRACTACIO 3r TR 2021'!X18+'CONTRACTACIO 4t TR 2021'!X18</f>
        <v>162542</v>
      </c>
      <c r="AD18" s="13">
        <f>'CONTRACTACIO 1r TR 2021'!Y18+'CONTRACTACIO 2n TR 2021'!Y18+'CONTRACTACIO 3r TR 2021'!Y18+'CONTRACTACIO 4t TR 2021'!Y18</f>
        <v>190101.46</v>
      </c>
      <c r="AE18" s="21">
        <f t="shared" si="11"/>
        <v>6.0096400714790776E-2</v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542</v>
      </c>
      <c r="H19" s="20">
        <f t="shared" si="2"/>
        <v>9.8814949863263446E-2</v>
      </c>
      <c r="I19" s="13">
        <f>'CONTRACTACIO 1r TR 2021'!I19+'CONTRACTACIO 2n TR 2021'!I19+'CONTRACTACIO 3r TR 2021'!I19+'CONTRACTACIO 4t TR 2021'!I19</f>
        <v>22993987.970000006</v>
      </c>
      <c r="J19" s="13">
        <f>'CONTRACTACIO 1r TR 2021'!J19+'CONTRACTACIO 2n TR 2021'!J19+'CONTRACTACIO 3r TR 2021'!J19+'CONTRACTACIO 4t TR 2021'!J19</f>
        <v>27194056.140000001</v>
      </c>
      <c r="K19" s="21">
        <f t="shared" si="3"/>
        <v>1.0130202444744879E-2</v>
      </c>
      <c r="L19" s="9">
        <f>'CONTRACTACIO 1r TR 2021'!L19+'CONTRACTACIO 2n TR 2021'!L19+'CONTRACTACIO 3r TR 2021'!L19+'CONTRACTACIO 4t TR 2021'!L19</f>
        <v>193</v>
      </c>
      <c r="M19" s="20">
        <f t="shared" si="4"/>
        <v>7.2176514584891549E-2</v>
      </c>
      <c r="N19" s="13">
        <f>'CONTRACTACIO 1r TR 2021'!N19+'CONTRACTACIO 2n TR 2021'!N19+'CONTRACTACIO 3r TR 2021'!N19+'CONTRACTACIO 4t TR 2021'!N19</f>
        <v>352206.05</v>
      </c>
      <c r="O19" s="13">
        <f>'CONTRACTACIO 1r TR 2021'!O19+'CONTRACTACIO 2n TR 2021'!O19+'CONTRACTACIO 3r TR 2021'!O19+'CONTRACTACIO 4t TR 2021'!O19</f>
        <v>424409.45999999996</v>
      </c>
      <c r="P19" s="21">
        <f t="shared" si="5"/>
        <v>2.2327690477486516E-2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11</v>
      </c>
      <c r="AB19" s="20">
        <f t="shared" si="10"/>
        <v>9.4827586206896547E-2</v>
      </c>
      <c r="AC19" s="13">
        <f>'CONTRACTACIO 1r TR 2021'!X19+'CONTRACTACIO 2n TR 2021'!X19+'CONTRACTACIO 3r TR 2021'!X19+'CONTRACTACIO 4t TR 2021'!X19</f>
        <v>2081361.82</v>
      </c>
      <c r="AD19" s="13">
        <f>'CONTRACTACIO 1r TR 2021'!Y19+'CONTRACTACIO 2n TR 2021'!Y19+'CONTRACTACIO 3r TR 2021'!Y19+'CONTRACTACIO 4t TR 2021'!Y19</f>
        <v>2430247.81</v>
      </c>
      <c r="AE19" s="21">
        <f t="shared" si="11"/>
        <v>0.76826946108674143</v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333</v>
      </c>
      <c r="C20" s="20">
        <f t="shared" si="0"/>
        <v>0.87401574803149606</v>
      </c>
      <c r="D20" s="13">
        <f>'CONTRACTACIO 1r TR 2021'!D20+'CONTRACTACIO 2n TR 2021'!D20+'CONTRACTACIO 3r TR 2021'!D20+'CONTRACTACIO 4t TR 2021'!D20</f>
        <v>9686418.2799999975</v>
      </c>
      <c r="E20" s="13">
        <f>'CONTRACTACIO 1r TR 2021'!E20+'CONTRACTACIO 2n TR 2021'!E20+'CONTRACTACIO 3r TR 2021'!E20+'CONTRACTACIO 4t TR 2021'!E20</f>
        <v>11720566.220000003</v>
      </c>
      <c r="F20" s="21">
        <f t="shared" si="1"/>
        <v>0.55873397554422355</v>
      </c>
      <c r="G20" s="9">
        <f>'CONTRACTACIO 1r TR 2021'!G20+'CONTRACTACIO 2n TR 2021'!G20+'CONTRACTACIO 3r TR 2021'!G20+'CONTRACTACIO 4t TR 2021'!G20</f>
        <v>2229</v>
      </c>
      <c r="H20" s="20">
        <f t="shared" si="2"/>
        <v>0.40638103919781221</v>
      </c>
      <c r="I20" s="13">
        <f>'CONTRACTACIO 1r TR 2021'!I20+'CONTRACTACIO 2n TR 2021'!I20+'CONTRACTACIO 3r TR 2021'!I20+'CONTRACTACIO 4t TR 2021'!I20</f>
        <v>16943577.710000001</v>
      </c>
      <c r="J20" s="13">
        <f>'CONTRACTACIO 1r TR 2021'!J20+'CONTRACTACIO 2n TR 2021'!J20+'CONTRACTACIO 3r TR 2021'!J20+'CONTRACTACIO 4t TR 2021'!J20</f>
        <v>20123147.09</v>
      </c>
      <c r="K20" s="21">
        <f t="shared" si="3"/>
        <v>7.4961805181843243E-3</v>
      </c>
      <c r="L20" s="9">
        <f>'CONTRACTACIO 1r TR 2021'!L20+'CONTRACTACIO 2n TR 2021'!L20+'CONTRACTACIO 3r TR 2021'!L20+'CONTRACTACIO 4t TR 2021'!L20</f>
        <v>487</v>
      </c>
      <c r="M20" s="20">
        <f t="shared" si="4"/>
        <v>0.18212415856394915</v>
      </c>
      <c r="N20" s="13">
        <f>'CONTRACTACIO 1r TR 2021'!N20+'CONTRACTACIO 2n TR 2021'!N20+'CONTRACTACIO 3r TR 2021'!N20+'CONTRACTACIO 4t TR 2021'!N20</f>
        <v>3196951.21</v>
      </c>
      <c r="O20" s="13">
        <f>'CONTRACTACIO 1r TR 2021'!O20+'CONTRACTACIO 2n TR 2021'!O20+'CONTRACTACIO 3r TR 2021'!O20+'CONTRACTACIO 4t TR 2021'!O20</f>
        <v>3841592.3200000003</v>
      </c>
      <c r="P20" s="21">
        <f t="shared" si="5"/>
        <v>0.20210172568172574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37</v>
      </c>
      <c r="AB20" s="20">
        <f t="shared" si="10"/>
        <v>0.31896551724137934</v>
      </c>
      <c r="AC20" s="13">
        <f>'CONTRACTACIO 1r TR 2021'!X20+'CONTRACTACIO 2n TR 2021'!X20+'CONTRACTACIO 3r TR 2021'!X20+'CONTRACTACIO 4t TR 2021'!X20</f>
        <v>458917.36</v>
      </c>
      <c r="AD20" s="13">
        <f>'CONTRACTACIO 1r TR 2021'!Y20+'CONTRACTACIO 2n TR 2021'!Y20+'CONTRACTACIO 3r TR 2021'!Y20+'CONTRACTACIO 4t TR 2021'!Y20</f>
        <v>523411.4</v>
      </c>
      <c r="AE20" s="21">
        <f t="shared" si="11"/>
        <v>0.16546501659213791</v>
      </c>
    </row>
    <row r="21" spans="1:31" s="42" customFormat="1" ht="39.9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2038</v>
      </c>
      <c r="H21" s="20">
        <f t="shared" si="2"/>
        <v>0.3715587967183227</v>
      </c>
      <c r="I21" s="13">
        <f>'CONTRACTACIO 1r TR 2021'!I21+'CONTRACTACIO 2n TR 2021'!I21+'CONTRACTACIO 3r TR 2021'!I21+'CONTRACTACIO 4t TR 2021'!I21</f>
        <v>1591785.0699999994</v>
      </c>
      <c r="J21" s="13">
        <f>'CONTRACTACIO 1r TR 2021'!J21+'CONTRACTACIO 2n TR 2021'!J21+'CONTRACTACIO 3r TR 2021'!J21+'CONTRACTACIO 4t TR 2021'!J21</f>
        <v>1857300.6600000006</v>
      </c>
      <c r="K21" s="21">
        <f t="shared" si="3"/>
        <v>6.9187294420869295E-4</v>
      </c>
      <c r="L21" s="9">
        <f>'CONTRACTACIO 1r TR 2021'!L21+'CONTRACTACIO 2n TR 2021'!L21+'CONTRACTACIO 3r TR 2021'!L21+'CONTRACTACIO 4t TR 2021'!L21</f>
        <v>1893</v>
      </c>
      <c r="M21" s="20">
        <f t="shared" si="4"/>
        <v>0.70792819745699331</v>
      </c>
      <c r="N21" s="13">
        <f>'CONTRACTACIO 1r TR 2021'!N21+'CONTRACTACIO 2n TR 2021'!N21+'CONTRACTACIO 3r TR 2021'!N21+'CONTRACTACIO 4t TR 2021'!N21</f>
        <v>827367.48000000056</v>
      </c>
      <c r="O21" s="13">
        <f>'CONTRACTACIO 1r TR 2021'!O21+'CONTRACTACIO 2n TR 2021'!O21+'CONTRACTACIO 3r TR 2021'!O21+'CONTRACTACIO 4t TR 2021'!O21</f>
        <v>984986.33</v>
      </c>
      <c r="P21" s="21">
        <f t="shared" si="5"/>
        <v>5.1818990794397925E-2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58</v>
      </c>
      <c r="AB21" s="20">
        <f t="shared" si="10"/>
        <v>0.5</v>
      </c>
      <c r="AC21" s="13">
        <f>'CONTRACTACIO 1r TR 2021'!X21+'CONTRACTACIO 2n TR 2021'!X21+'CONTRACTACIO 3r TR 2021'!X21+'CONTRACTACIO 4t TR 2021'!X21</f>
        <v>18607.519999999997</v>
      </c>
      <c r="AD21" s="13">
        <f>'CONTRACTACIO 1r TR 2021'!Y21+'CONTRACTACIO 2n TR 2021'!Y21+'CONTRACTACIO 3r TR 2021'!Y21+'CONTRACTACIO 4t TR 2021'!Y21</f>
        <v>19514.63</v>
      </c>
      <c r="AE21" s="21">
        <f t="shared" si="11"/>
        <v>6.1691216063299963E-3</v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266</v>
      </c>
      <c r="H23" s="66">
        <f t="shared" si="2"/>
        <v>4.8495897903372838E-2</v>
      </c>
      <c r="I23" s="77">
        <f>'CONTRACTACIO 1r TR 2021'!I23+'CONTRACTACIO 2n TR 2021'!I23+'CONTRACTACIO 3r TR 2021'!I23+'CONTRACTACIO 4t TR 2021'!I23</f>
        <v>347880.13</v>
      </c>
      <c r="J23" s="78">
        <f>'CONTRACTACIO 1r TR 2021'!J23+'CONTRACTACIO 2n TR 2021'!J23+'CONTRACTACIO 3r TR 2021'!J23+'CONTRACTACIO 4t TR 2021'!J23</f>
        <v>356664.97000000003</v>
      </c>
      <c r="K23" s="67">
        <f t="shared" si="3"/>
        <v>1.3286316437856921E-4</v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18</v>
      </c>
      <c r="H24" s="66">
        <f t="shared" si="2"/>
        <v>3.2816773017319964E-3</v>
      </c>
      <c r="I24" s="77">
        <f>'CONTRACTACIO 1r TR 2021'!I24+'CONTRACTACIO 2n TR 2021'!I24+'CONTRACTACIO 3r TR 2021'!I24+'CONTRACTACIO 4t TR 2021'!I24</f>
        <v>2230358.2800000003</v>
      </c>
      <c r="J24" s="78">
        <f>'CONTRACTACIO 1r TR 2021'!J24+'CONTRACTACIO 2n TR 2021'!J24+'CONTRACTACIO 3r TR 2021'!J24+'CONTRACTACIO 4t TR 2021'!J24</f>
        <v>2296478.33</v>
      </c>
      <c r="K24" s="67">
        <f t="shared" si="3"/>
        <v>8.5547335318804114E-4</v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381</v>
      </c>
      <c r="C25" s="17">
        <f t="shared" si="12"/>
        <v>1</v>
      </c>
      <c r="D25" s="18">
        <f t="shared" si="12"/>
        <v>17336368.879999999</v>
      </c>
      <c r="E25" s="18">
        <f t="shared" si="12"/>
        <v>20977006.470000006</v>
      </c>
      <c r="F25" s="19">
        <f t="shared" si="12"/>
        <v>0.99999999999999989</v>
      </c>
      <c r="G25" s="16">
        <f t="shared" si="12"/>
        <v>5485</v>
      </c>
      <c r="H25" s="17">
        <f t="shared" si="12"/>
        <v>1</v>
      </c>
      <c r="I25" s="18">
        <f t="shared" si="12"/>
        <v>2425225055.4700007</v>
      </c>
      <c r="J25" s="18">
        <f t="shared" si="12"/>
        <v>2684453374.7800002</v>
      </c>
      <c r="K25" s="19">
        <f t="shared" si="12"/>
        <v>1.0000000000000002</v>
      </c>
      <c r="L25" s="16">
        <f t="shared" si="12"/>
        <v>2674</v>
      </c>
      <c r="M25" s="17">
        <f t="shared" si="12"/>
        <v>1</v>
      </c>
      <c r="N25" s="18">
        <f t="shared" si="12"/>
        <v>15772247.560000002</v>
      </c>
      <c r="O25" s="18">
        <f t="shared" si="12"/>
        <v>19008211.370000001</v>
      </c>
      <c r="P25" s="19">
        <f t="shared" si="12"/>
        <v>0.99999999999999989</v>
      </c>
      <c r="Q25" s="16">
        <f t="shared" si="12"/>
        <v>14</v>
      </c>
      <c r="R25" s="17">
        <f t="shared" si="12"/>
        <v>1</v>
      </c>
      <c r="S25" s="18">
        <f t="shared" si="12"/>
        <v>2202078.4</v>
      </c>
      <c r="T25" s="18">
        <f t="shared" si="12"/>
        <v>2202078.4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116</v>
      </c>
      <c r="AB25" s="17">
        <f t="shared" si="12"/>
        <v>1</v>
      </c>
      <c r="AC25" s="18">
        <f t="shared" si="12"/>
        <v>2721428.7</v>
      </c>
      <c r="AD25" s="18">
        <f t="shared" si="12"/>
        <v>3163275.3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279</v>
      </c>
      <c r="C34" s="8">
        <f t="shared" ref="C34:C40" si="14">IF(B34,B34/$B$46,"")</f>
        <v>3.2179930795847751E-2</v>
      </c>
      <c r="D34" s="10">
        <f t="shared" ref="D34:D43" si="15">D13+I13+N13+S13+X13+AC13</f>
        <v>2340705345.6000004</v>
      </c>
      <c r="E34" s="11">
        <f t="shared" ref="E34:E43" si="16">E13+J13+O13+T13+Y13+AD13</f>
        <v>2583761764.6500006</v>
      </c>
      <c r="F34" s="21">
        <f t="shared" ref="F34:F40" si="17">IF(E34,E34/$E$46,"")</f>
        <v>0.94650085334264522</v>
      </c>
      <c r="J34" s="107" t="s">
        <v>3</v>
      </c>
      <c r="K34" s="108"/>
      <c r="L34" s="57">
        <f>B25</f>
        <v>381</v>
      </c>
      <c r="M34" s="8">
        <f t="shared" ref="M34:M39" si="18">IF(L34,L34/$L$40,"")</f>
        <v>4.3944636678200692E-2</v>
      </c>
      <c r="N34" s="58">
        <f>D25</f>
        <v>17336368.879999999</v>
      </c>
      <c r="O34" s="58">
        <f>E25</f>
        <v>20977006.470000006</v>
      </c>
      <c r="P34" s="59">
        <f t="shared" ref="P34:P39" si="19">IF(O34,O34/$O$40,"")</f>
        <v>7.6844370081150821E-3</v>
      </c>
    </row>
    <row r="35" spans="1:33" s="25" customFormat="1" ht="30" customHeight="1" x14ac:dyDescent="0.3">
      <c r="A35" s="43" t="s">
        <v>18</v>
      </c>
      <c r="B35" s="12">
        <f t="shared" si="13"/>
        <v>125</v>
      </c>
      <c r="C35" s="8">
        <f t="shared" si="14"/>
        <v>1.4417531718569781E-2</v>
      </c>
      <c r="D35" s="13">
        <f t="shared" si="15"/>
        <v>8011537.2500000009</v>
      </c>
      <c r="E35" s="14">
        <f t="shared" si="16"/>
        <v>9642687.7500000019</v>
      </c>
      <c r="F35" s="21">
        <f t="shared" si="17"/>
        <v>3.5323737307212618E-3</v>
      </c>
      <c r="J35" s="103" t="s">
        <v>1</v>
      </c>
      <c r="K35" s="104"/>
      <c r="L35" s="60">
        <f>G25</f>
        <v>5485</v>
      </c>
      <c r="M35" s="8">
        <f t="shared" si="18"/>
        <v>0.63264129181084194</v>
      </c>
      <c r="N35" s="61">
        <f>I25</f>
        <v>2425225055.4700007</v>
      </c>
      <c r="O35" s="61">
        <f>J25</f>
        <v>2684453374.7800002</v>
      </c>
      <c r="P35" s="59">
        <f t="shared" si="19"/>
        <v>0.98338687596919327</v>
      </c>
    </row>
    <row r="36" spans="1:33" s="25" customFormat="1" ht="30" customHeight="1" x14ac:dyDescent="0.3">
      <c r="A36" s="43" t="s">
        <v>19</v>
      </c>
      <c r="B36" s="12">
        <f t="shared" si="13"/>
        <v>107</v>
      </c>
      <c r="C36" s="8">
        <f t="shared" si="14"/>
        <v>1.2341407151095732E-2</v>
      </c>
      <c r="D36" s="13">
        <f t="shared" si="15"/>
        <v>3122439.63</v>
      </c>
      <c r="E36" s="14">
        <f t="shared" si="16"/>
        <v>3761678.56</v>
      </c>
      <c r="F36" s="21">
        <f t="shared" si="17"/>
        <v>1.3780031950906407E-3</v>
      </c>
      <c r="J36" s="103" t="s">
        <v>2</v>
      </c>
      <c r="K36" s="104"/>
      <c r="L36" s="60">
        <f>L25</f>
        <v>2674</v>
      </c>
      <c r="M36" s="8">
        <f t="shared" si="18"/>
        <v>0.30841983852364474</v>
      </c>
      <c r="N36" s="61">
        <f>N25</f>
        <v>15772247.560000002</v>
      </c>
      <c r="O36" s="61">
        <f>O25</f>
        <v>19008211.370000001</v>
      </c>
      <c r="P36" s="59">
        <f t="shared" si="19"/>
        <v>6.9632148475807691E-3</v>
      </c>
    </row>
    <row r="37" spans="1:33" ht="30" customHeight="1" x14ac:dyDescent="0.3">
      <c r="A37" s="43" t="s">
        <v>26</v>
      </c>
      <c r="B37" s="12">
        <f t="shared" si="13"/>
        <v>14</v>
      </c>
      <c r="C37" s="8">
        <f t="shared" si="14"/>
        <v>1.6147635524798155E-3</v>
      </c>
      <c r="D37" s="13">
        <f t="shared" si="15"/>
        <v>48064061.869999997</v>
      </c>
      <c r="E37" s="14">
        <f t="shared" si="16"/>
        <v>57842078.400000006</v>
      </c>
      <c r="F37" s="21">
        <f t="shared" si="17"/>
        <v>2.1189096190580233E-2</v>
      </c>
      <c r="G37" s="25"/>
      <c r="H37" s="25"/>
      <c r="I37" s="25"/>
      <c r="J37" s="103" t="s">
        <v>34</v>
      </c>
      <c r="K37" s="104"/>
      <c r="L37" s="60">
        <f>Q25</f>
        <v>14</v>
      </c>
      <c r="M37" s="8">
        <f t="shared" si="18"/>
        <v>1.6147635524798155E-3</v>
      </c>
      <c r="N37" s="61">
        <f>S25</f>
        <v>2202078.4</v>
      </c>
      <c r="O37" s="61">
        <f>T25</f>
        <v>2202078.4</v>
      </c>
      <c r="P37" s="59">
        <f t="shared" si="19"/>
        <v>8.0668005589506987E-4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4</v>
      </c>
      <c r="C38" s="8">
        <f t="shared" si="14"/>
        <v>4.6136101499423299E-4</v>
      </c>
      <c r="D38" s="13">
        <f t="shared" si="15"/>
        <v>123894.63</v>
      </c>
      <c r="E38" s="22">
        <f t="shared" si="16"/>
        <v>149912.5</v>
      </c>
      <c r="F38" s="21">
        <f t="shared" si="17"/>
        <v>5.4916947498040788E-5</v>
      </c>
      <c r="G38" s="25"/>
      <c r="H38" s="25"/>
      <c r="I38" s="25"/>
      <c r="J38" s="103" t="s">
        <v>5</v>
      </c>
      <c r="K38" s="104"/>
      <c r="L38" s="60">
        <f>AA25</f>
        <v>116</v>
      </c>
      <c r="M38" s="8">
        <f t="shared" si="18"/>
        <v>1.3379469434832756E-2</v>
      </c>
      <c r="N38" s="61">
        <f>AC25</f>
        <v>2721428.7</v>
      </c>
      <c r="O38" s="61">
        <f>AD25</f>
        <v>3163275.3</v>
      </c>
      <c r="P38" s="59">
        <f t="shared" si="19"/>
        <v>1.1587921192158708E-3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36</v>
      </c>
      <c r="C39" s="8">
        <f t="shared" si="14"/>
        <v>4.1522491349480972E-3</v>
      </c>
      <c r="D39" s="13">
        <f t="shared" si="15"/>
        <v>2500481.15</v>
      </c>
      <c r="E39" s="22">
        <f t="shared" si="16"/>
        <v>2873449.1</v>
      </c>
      <c r="F39" s="21">
        <f t="shared" si="17"/>
        <v>1.0526210513665808E-3</v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746</v>
      </c>
      <c r="C40" s="8">
        <f t="shared" si="14"/>
        <v>8.6043829296424457E-2</v>
      </c>
      <c r="D40" s="13">
        <f t="shared" si="15"/>
        <v>25427555.840000007</v>
      </c>
      <c r="E40" s="23">
        <f t="shared" si="16"/>
        <v>30048713.41</v>
      </c>
      <c r="F40" s="21">
        <f t="shared" si="17"/>
        <v>1.1007645237859713E-2</v>
      </c>
      <c r="G40" s="25"/>
      <c r="H40" s="25"/>
      <c r="I40" s="25"/>
      <c r="J40" s="105" t="s">
        <v>0</v>
      </c>
      <c r="K40" s="106"/>
      <c r="L40" s="83">
        <f>SUM(L34:L39)</f>
        <v>8670</v>
      </c>
      <c r="M40" s="17">
        <f>SUM(M34:M39)</f>
        <v>0.99999999999999989</v>
      </c>
      <c r="N40" s="84">
        <f>SUM(N34:N39)</f>
        <v>2463257179.0100007</v>
      </c>
      <c r="O40" s="85">
        <f>SUM(O34:O39)</f>
        <v>2729803946.3200002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3086</v>
      </c>
      <c r="C41" s="8">
        <f>IF(B41,B41/$B$46,"")</f>
        <v>0.35594002306805073</v>
      </c>
      <c r="D41" s="13">
        <f t="shared" si="15"/>
        <v>30285864.559999999</v>
      </c>
      <c r="E41" s="23">
        <f t="shared" si="16"/>
        <v>36208717.030000001</v>
      </c>
      <c r="F41" s="21">
        <f>IF(E41,E41/$E$46,"")</f>
        <v>1.326421887506329E-2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3989</v>
      </c>
      <c r="C42" s="8">
        <f>IF(B42,B42/$B$46,"")</f>
        <v>0.46009227220299886</v>
      </c>
      <c r="D42" s="13">
        <f t="shared" si="15"/>
        <v>2437760.0699999998</v>
      </c>
      <c r="E42" s="14">
        <f t="shared" si="16"/>
        <v>2861801.6200000006</v>
      </c>
      <c r="F42" s="21">
        <f>IF(E42,E42/$E$46,"")</f>
        <v>1.0483542687590968E-3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266</v>
      </c>
      <c r="C44" s="8">
        <f>IF(B44,B44/$B$46,"")</f>
        <v>3.0680507497116493E-2</v>
      </c>
      <c r="D44" s="13">
        <f t="shared" ref="D44" si="21">D23+I23+N23+S23+X23+AC23</f>
        <v>347880.13</v>
      </c>
      <c r="E44" s="14">
        <f t="shared" ref="E44" si="22">E23+J23+O23+T23+Y23+AD23</f>
        <v>356664.97000000003</v>
      </c>
      <c r="F44" s="21">
        <f>IF(E44,E44/$E$46,"")</f>
        <v>1.3065589214962257E-4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18</v>
      </c>
      <c r="C45" s="8">
        <f>IF(B45,B45/$B$46,"")</f>
        <v>2.0761245674740486E-3</v>
      </c>
      <c r="D45" s="13">
        <f t="shared" ref="D45" si="24">D24+I24+N24+S24+X24+AC24</f>
        <v>2230358.2800000003</v>
      </c>
      <c r="E45" s="14">
        <f t="shared" ref="E45" si="25">E24+J24+O24+T24+Y24+AD24</f>
        <v>2296478.33</v>
      </c>
      <c r="F45" s="21">
        <f>IF(E45,E45/$E$46,"")</f>
        <v>8.4126126826647809E-4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8670</v>
      </c>
      <c r="C46" s="17">
        <f>SUM(C34:C45)</f>
        <v>1</v>
      </c>
      <c r="D46" s="18">
        <f>SUM(D34:D45)</f>
        <v>2463257179.0100012</v>
      </c>
      <c r="E46" s="18">
        <f>SUM(E34:E45)</f>
        <v>2729803946.3200002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2022-03-01T12:47:56Z</cp:lastPrinted>
  <dcterms:created xsi:type="dcterms:W3CDTF">2016-02-03T12:33:15Z</dcterms:created>
  <dcterms:modified xsi:type="dcterms:W3CDTF">2022-03-01T12:48:20Z</dcterms:modified>
</cp:coreProperties>
</file>