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36" yWindow="-36" windowWidth="23136" windowHeight="12732" tabRatio="700" activeTab="1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 s="1"/>
  <c r="E44" i="4"/>
  <c r="F44" i="4" s="1"/>
  <c r="D44" i="4"/>
  <c r="B44" i="4"/>
  <c r="C44" i="4"/>
  <c r="E44" i="1"/>
  <c r="D44" i="1"/>
  <c r="B44" i="1"/>
  <c r="AE23" i="6"/>
  <c r="AE25" i="6" s="1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 s="1"/>
  <c r="S23" i="7"/>
  <c r="Q23" i="7"/>
  <c r="R23" i="7"/>
  <c r="O23" i="7"/>
  <c r="N23" i="7"/>
  <c r="L23" i="7"/>
  <c r="M23" i="7" s="1"/>
  <c r="J23" i="7"/>
  <c r="K23" i="7" s="1"/>
  <c r="I23" i="7"/>
  <c r="G23" i="7"/>
  <c r="H23" i="7" s="1"/>
  <c r="E23" i="7"/>
  <c r="D23" i="7"/>
  <c r="B23" i="7"/>
  <c r="B44" i="7" s="1"/>
  <c r="C44" i="7" s="1"/>
  <c r="D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S22" i="7"/>
  <c r="Q22" i="7"/>
  <c r="R22" i="7"/>
  <c r="O22" i="7"/>
  <c r="P22" i="7"/>
  <c r="N22" i="7"/>
  <c r="L22" i="7"/>
  <c r="M22" i="7" s="1"/>
  <c r="J22" i="7"/>
  <c r="I22" i="7"/>
  <c r="G22" i="7"/>
  <c r="H22" i="7" s="1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J24" i="7"/>
  <c r="E24" i="7"/>
  <c r="O24" i="7"/>
  <c r="P24" i="7"/>
  <c r="T24" i="7"/>
  <c r="U24" i="7" s="1"/>
  <c r="Y24" i="7"/>
  <c r="Z24" i="7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/>
  <c r="Y21" i="7"/>
  <c r="J14" i="7"/>
  <c r="O14" i="7"/>
  <c r="E14" i="7"/>
  <c r="E35" i="7" s="1"/>
  <c r="F35" i="7" s="1"/>
  <c r="T14" i="7"/>
  <c r="U14" i="7" s="1"/>
  <c r="Y14" i="7"/>
  <c r="AD14" i="7"/>
  <c r="AE14" i="7"/>
  <c r="J15" i="7"/>
  <c r="O15" i="7"/>
  <c r="E15" i="7"/>
  <c r="T15" i="7"/>
  <c r="U15" i="7" s="1"/>
  <c r="Y15" i="7"/>
  <c r="Z15" i="7"/>
  <c r="AD15" i="7"/>
  <c r="AE15" i="7" s="1"/>
  <c r="J16" i="7"/>
  <c r="O16" i="7"/>
  <c r="E16" i="7"/>
  <c r="T16" i="7"/>
  <c r="Y16" i="7"/>
  <c r="AD16" i="7"/>
  <c r="J17" i="7"/>
  <c r="K17" i="7"/>
  <c r="O17" i="7"/>
  <c r="P17" i="7" s="1"/>
  <c r="E17" i="7"/>
  <c r="T17" i="7"/>
  <c r="U17" i="7"/>
  <c r="Y17" i="7"/>
  <c r="Z17" i="7" s="1"/>
  <c r="AD17" i="7"/>
  <c r="J18" i="7"/>
  <c r="O18" i="7"/>
  <c r="P18" i="7" s="1"/>
  <c r="AD18" i="7"/>
  <c r="E18" i="7"/>
  <c r="T18" i="7"/>
  <c r="U18" i="7" s="1"/>
  <c r="Y18" i="7"/>
  <c r="Z18" i="7" s="1"/>
  <c r="J19" i="7"/>
  <c r="O19" i="7"/>
  <c r="AD19" i="7"/>
  <c r="AE19" i="7" s="1"/>
  <c r="E19" i="7"/>
  <c r="F19" i="7"/>
  <c r="T19" i="7"/>
  <c r="U19" i="7" s="1"/>
  <c r="Y19" i="7"/>
  <c r="Z19" i="7"/>
  <c r="I24" i="7"/>
  <c r="D45" i="7" s="1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 s="1"/>
  <c r="AA16" i="7"/>
  <c r="AB16" i="7"/>
  <c r="B13" i="7"/>
  <c r="G13" i="7"/>
  <c r="L13" i="7"/>
  <c r="Q13" i="7"/>
  <c r="V13" i="7"/>
  <c r="AA13" i="7"/>
  <c r="AB13" i="7"/>
  <c r="B20" i="7"/>
  <c r="G20" i="7"/>
  <c r="L20" i="7"/>
  <c r="AA20" i="7"/>
  <c r="Q20" i="7"/>
  <c r="R20" i="7" s="1"/>
  <c r="V20" i="7"/>
  <c r="B21" i="7"/>
  <c r="G21" i="7"/>
  <c r="L21" i="7"/>
  <c r="M21" i="7"/>
  <c r="AA21" i="7"/>
  <c r="AB21" i="7" s="1"/>
  <c r="Q21" i="7"/>
  <c r="R21" i="7"/>
  <c r="V21" i="7"/>
  <c r="W21" i="7" s="1"/>
  <c r="G14" i="7"/>
  <c r="L14" i="7"/>
  <c r="B14" i="7"/>
  <c r="B35" i="7" s="1"/>
  <c r="C35" i="7" s="1"/>
  <c r="Q14" i="7"/>
  <c r="R14" i="7"/>
  <c r="V14" i="7"/>
  <c r="W14" i="7"/>
  <c r="AA14" i="7"/>
  <c r="AB14" i="7"/>
  <c r="G15" i="7"/>
  <c r="L15" i="7"/>
  <c r="M15" i="7" s="1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B38" i="7" s="1"/>
  <c r="C38" i="7" s="1"/>
  <c r="G18" i="7"/>
  <c r="L18" i="7"/>
  <c r="AA18" i="7"/>
  <c r="B18" i="7"/>
  <c r="B39" i="7" s="1"/>
  <c r="C39" i="7" s="1"/>
  <c r="Q18" i="7"/>
  <c r="R18" i="7"/>
  <c r="V18" i="7"/>
  <c r="W18" i="7"/>
  <c r="G19" i="7"/>
  <c r="L19" i="7"/>
  <c r="AA19" i="7"/>
  <c r="B19" i="7"/>
  <c r="Q19" i="7"/>
  <c r="R19" i="7"/>
  <c r="V19" i="7"/>
  <c r="W19" i="7" s="1"/>
  <c r="R15" i="7"/>
  <c r="J25" i="6"/>
  <c r="O35" i="6" s="1"/>
  <c r="E25" i="6"/>
  <c r="O25" i="6"/>
  <c r="O36" i="6"/>
  <c r="P36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 s="1"/>
  <c r="AC25" i="6"/>
  <c r="N39" i="6"/>
  <c r="G25" i="6"/>
  <c r="L35" i="6" s="1"/>
  <c r="H15" i="6"/>
  <c r="B25" i="6"/>
  <c r="C13" i="6" s="1"/>
  <c r="L25" i="6"/>
  <c r="L36" i="6" s="1"/>
  <c r="V25" i="6"/>
  <c r="L38" i="6"/>
  <c r="Q25" i="6"/>
  <c r="L37" i="6" s="1"/>
  <c r="M37" i="6" s="1"/>
  <c r="AA25" i="6"/>
  <c r="L39" i="6"/>
  <c r="M39" i="6"/>
  <c r="E45" i="6"/>
  <c r="E34" i="6"/>
  <c r="E35" i="6"/>
  <c r="E36" i="6"/>
  <c r="E37" i="6"/>
  <c r="E38" i="6"/>
  <c r="F38" i="6"/>
  <c r="E39" i="6"/>
  <c r="F39" i="6" s="1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K20" i="5" s="1"/>
  <c r="O25" i="5"/>
  <c r="O36" i="5"/>
  <c r="P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/>
  <c r="Q25" i="5"/>
  <c r="L37" i="5"/>
  <c r="M37" i="5" s="1"/>
  <c r="V25" i="5"/>
  <c r="L38" i="5"/>
  <c r="E34" i="5"/>
  <c r="E35" i="5"/>
  <c r="E36" i="5"/>
  <c r="E41" i="5"/>
  <c r="E42" i="5"/>
  <c r="E39" i="5"/>
  <c r="F39" i="5" s="1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C39" i="5" s="1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25" i="4" s="1"/>
  <c r="Z16" i="4"/>
  <c r="Z18" i="4"/>
  <c r="Z19" i="4"/>
  <c r="Y25" i="4"/>
  <c r="O38" i="4" s="1"/>
  <c r="P38" i="4" s="1"/>
  <c r="Z20" i="4"/>
  <c r="Z24" i="4"/>
  <c r="X25" i="4"/>
  <c r="N38" i="4"/>
  <c r="W13" i="4"/>
  <c r="W14" i="4"/>
  <c r="W15" i="4"/>
  <c r="W16" i="4"/>
  <c r="W18" i="4"/>
  <c r="W19" i="4"/>
  <c r="V25" i="4"/>
  <c r="L38" i="4"/>
  <c r="M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/>
  <c r="L25" i="4"/>
  <c r="M19" i="4"/>
  <c r="M15" i="4"/>
  <c r="M16" i="4"/>
  <c r="M25" i="4" s="1"/>
  <c r="M17" i="4"/>
  <c r="M18" i="4"/>
  <c r="M21" i="4"/>
  <c r="M24" i="4"/>
  <c r="J25" i="4"/>
  <c r="K16" i="4"/>
  <c r="K17" i="4"/>
  <c r="I25" i="4"/>
  <c r="N35" i="4" s="1"/>
  <c r="N40" i="4" s="1"/>
  <c r="G25" i="4"/>
  <c r="L35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 s="1"/>
  <c r="M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/>
  <c r="E25" i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H21" i="1" s="1"/>
  <c r="H22" i="1"/>
  <c r="L25" i="1"/>
  <c r="M20" i="1"/>
  <c r="V25" i="1"/>
  <c r="L38" i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25" i="1" s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C25" i="1" s="1"/>
  <c r="E45" i="1"/>
  <c r="E42" i="1"/>
  <c r="E34" i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C34" i="1" s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F22" i="1"/>
  <c r="F23" i="1"/>
  <c r="F24" i="1"/>
  <c r="C22" i="1"/>
  <c r="C23" i="1"/>
  <c r="L36" i="1"/>
  <c r="O34" i="6"/>
  <c r="F22" i="6"/>
  <c r="L34" i="6"/>
  <c r="C22" i="6"/>
  <c r="F45" i="1"/>
  <c r="H19" i="6"/>
  <c r="M18" i="6"/>
  <c r="M13" i="6"/>
  <c r="P19" i="6"/>
  <c r="P14" i="6"/>
  <c r="P25" i="6" s="1"/>
  <c r="Z21" i="6"/>
  <c r="H22" i="6"/>
  <c r="K22" i="6"/>
  <c r="M13" i="5"/>
  <c r="M25" i="5" s="1"/>
  <c r="M39" i="5"/>
  <c r="H22" i="5"/>
  <c r="O38" i="5"/>
  <c r="K22" i="5"/>
  <c r="M14" i="4"/>
  <c r="P21" i="4"/>
  <c r="H19" i="4"/>
  <c r="H22" i="4"/>
  <c r="K13" i="4"/>
  <c r="K22" i="4"/>
  <c r="Z21" i="4"/>
  <c r="U25" i="4"/>
  <c r="L34" i="1"/>
  <c r="F20" i="1"/>
  <c r="O34" i="1"/>
  <c r="F13" i="1"/>
  <c r="C13" i="1"/>
  <c r="K21" i="1"/>
  <c r="H16" i="1"/>
  <c r="H13" i="1"/>
  <c r="H14" i="1"/>
  <c r="H18" i="1"/>
  <c r="H24" i="1"/>
  <c r="Z18" i="6"/>
  <c r="C20" i="6"/>
  <c r="F14" i="6"/>
  <c r="K15" i="6"/>
  <c r="R16" i="6"/>
  <c r="U16" i="6"/>
  <c r="U13" i="6"/>
  <c r="U25" i="6" s="1"/>
  <c r="H18" i="6"/>
  <c r="H13" i="6"/>
  <c r="H24" i="6"/>
  <c r="H14" i="6"/>
  <c r="K14" i="6"/>
  <c r="K18" i="6"/>
  <c r="F13" i="6"/>
  <c r="W19" i="6"/>
  <c r="W18" i="6"/>
  <c r="W25" i="6" s="1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K19" i="5"/>
  <c r="C14" i="5"/>
  <c r="C13" i="5"/>
  <c r="F23" i="7"/>
  <c r="AE21" i="5"/>
  <c r="AE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P38" i="7" s="1"/>
  <c r="H20" i="4"/>
  <c r="W17" i="4"/>
  <c r="Z17" i="4"/>
  <c r="C18" i="4"/>
  <c r="C20" i="4"/>
  <c r="O34" i="4"/>
  <c r="H13" i="4"/>
  <c r="O35" i="4"/>
  <c r="M13" i="4"/>
  <c r="W20" i="4"/>
  <c r="M20" i="4"/>
  <c r="P20" i="4"/>
  <c r="D46" i="4"/>
  <c r="L36" i="4"/>
  <c r="K22" i="7"/>
  <c r="Z14" i="7"/>
  <c r="Q25" i="7"/>
  <c r="L37" i="7" s="1"/>
  <c r="E39" i="7"/>
  <c r="E45" i="7"/>
  <c r="F45" i="7" s="1"/>
  <c r="AA25" i="7"/>
  <c r="L38" i="7" s="1"/>
  <c r="M38" i="7" s="1"/>
  <c r="C36" i="1"/>
  <c r="C35" i="1"/>
  <c r="R17" i="7"/>
  <c r="F37" i="4"/>
  <c r="P39" i="1"/>
  <c r="M16" i="7"/>
  <c r="F43" i="1"/>
  <c r="F44" i="1"/>
  <c r="F24" i="7"/>
  <c r="C44" i="1"/>
  <c r="P36" i="1"/>
  <c r="F15" i="7"/>
  <c r="F22" i="7"/>
  <c r="F36" i="1"/>
  <c r="F35" i="1"/>
  <c r="F39" i="1"/>
  <c r="C36" i="6"/>
  <c r="C43" i="5"/>
  <c r="P39" i="5"/>
  <c r="C36" i="4"/>
  <c r="C43" i="4"/>
  <c r="C45" i="1"/>
  <c r="C39" i="1"/>
  <c r="C15" i="7"/>
  <c r="K24" i="7"/>
  <c r="F37" i="6"/>
  <c r="C39" i="6"/>
  <c r="C37" i="6"/>
  <c r="C35" i="6"/>
  <c r="F35" i="6"/>
  <c r="P37" i="6"/>
  <c r="U13" i="7"/>
  <c r="U16" i="7"/>
  <c r="F45" i="6"/>
  <c r="M38" i="6"/>
  <c r="P38" i="6"/>
  <c r="AB18" i="7"/>
  <c r="AB19" i="7"/>
  <c r="C45" i="6"/>
  <c r="C45" i="5"/>
  <c r="F45" i="5"/>
  <c r="P38" i="5"/>
  <c r="M38" i="5"/>
  <c r="AE20" i="7"/>
  <c r="C36" i="5"/>
  <c r="C37" i="5"/>
  <c r="F36" i="5"/>
  <c r="C40" i="5"/>
  <c r="C35" i="5"/>
  <c r="F18" i="7"/>
  <c r="F40" i="5"/>
  <c r="F35" i="5"/>
  <c r="F21" i="7"/>
  <c r="M36" i="5"/>
  <c r="W20" i="7"/>
  <c r="Z21" i="7"/>
  <c r="AE18" i="7"/>
  <c r="AE21" i="7"/>
  <c r="AE17" i="7"/>
  <c r="F35" i="4"/>
  <c r="F36" i="4"/>
  <c r="K18" i="7"/>
  <c r="C38" i="4"/>
  <c r="C35" i="4"/>
  <c r="C25" i="4"/>
  <c r="F38" i="4"/>
  <c r="P21" i="7"/>
  <c r="F45" i="4"/>
  <c r="C45" i="4"/>
  <c r="K15" i="7"/>
  <c r="K14" i="7"/>
  <c r="K16" i="7"/>
  <c r="AB20" i="7"/>
  <c r="P34" i="4"/>
  <c r="C14" i="7"/>
  <c r="C40" i="4"/>
  <c r="C39" i="4"/>
  <c r="F34" i="4"/>
  <c r="F39" i="4"/>
  <c r="R13" i="7"/>
  <c r="M19" i="7"/>
  <c r="C34" i="4"/>
  <c r="M18" i="7"/>
  <c r="M20" i="7"/>
  <c r="M13" i="7"/>
  <c r="F40" i="4"/>
  <c r="P13" i="7"/>
  <c r="P15" i="7"/>
  <c r="P14" i="7"/>
  <c r="P20" i="7"/>
  <c r="P19" i="7"/>
  <c r="M14" i="7"/>
  <c r="H15" i="7"/>
  <c r="H16" i="7"/>
  <c r="H14" i="7"/>
  <c r="H18" i="7"/>
  <c r="H24" i="7"/>
  <c r="P34" i="1"/>
  <c r="M36" i="1"/>
  <c r="M38" i="1"/>
  <c r="M34" i="1"/>
  <c r="P37" i="4"/>
  <c r="M36" i="4"/>
  <c r="F39" i="7"/>
  <c r="M37" i="7"/>
  <c r="H21" i="4" l="1"/>
  <c r="H25" i="4" s="1"/>
  <c r="H13" i="5"/>
  <c r="N40" i="6"/>
  <c r="D34" i="7"/>
  <c r="C25" i="6"/>
  <c r="K19" i="6"/>
  <c r="K13" i="6"/>
  <c r="K21" i="6"/>
  <c r="H21" i="6"/>
  <c r="H20" i="6"/>
  <c r="H21" i="5"/>
  <c r="K20" i="1"/>
  <c r="O40" i="1"/>
  <c r="H20" i="1"/>
  <c r="H20" i="5"/>
  <c r="G25" i="7"/>
  <c r="H13" i="7" s="1"/>
  <c r="D40" i="7"/>
  <c r="L35" i="1"/>
  <c r="L40" i="1" s="1"/>
  <c r="M35" i="1" s="1"/>
  <c r="M40" i="1" s="1"/>
  <c r="H25" i="1"/>
  <c r="K20" i="6"/>
  <c r="B46" i="5"/>
  <c r="C41" i="5" s="1"/>
  <c r="O35" i="5"/>
  <c r="O40" i="5" s="1"/>
  <c r="P35" i="5" s="1"/>
  <c r="C20" i="5"/>
  <c r="C25" i="5" s="1"/>
  <c r="F25" i="5"/>
  <c r="K25" i="5"/>
  <c r="D46" i="5"/>
  <c r="O40" i="4"/>
  <c r="P35" i="4" s="1"/>
  <c r="D46" i="1"/>
  <c r="P35" i="1"/>
  <c r="P40" i="1" s="1"/>
  <c r="Z25" i="7"/>
  <c r="S25" i="7"/>
  <c r="N37" i="7" s="1"/>
  <c r="AC25" i="7"/>
  <c r="N38" i="7" s="1"/>
  <c r="Y25" i="7"/>
  <c r="O39" i="7" s="1"/>
  <c r="P39" i="7" s="1"/>
  <c r="Z16" i="7"/>
  <c r="K25" i="4"/>
  <c r="C24" i="7"/>
  <c r="B45" i="7"/>
  <c r="C45" i="7" s="1"/>
  <c r="N25" i="7"/>
  <c r="N36" i="7" s="1"/>
  <c r="AE25" i="7"/>
  <c r="F14" i="7"/>
  <c r="F25" i="4"/>
  <c r="R25" i="4"/>
  <c r="AB25" i="4"/>
  <c r="O40" i="6"/>
  <c r="P34" i="6" s="1"/>
  <c r="B46" i="1"/>
  <c r="C40" i="1" s="1"/>
  <c r="AE25" i="1"/>
  <c r="E46" i="1"/>
  <c r="P25" i="1"/>
  <c r="M25" i="7"/>
  <c r="D37" i="7"/>
  <c r="C21" i="7"/>
  <c r="B42" i="7"/>
  <c r="I25" i="7"/>
  <c r="N35" i="7" s="1"/>
  <c r="E42" i="7"/>
  <c r="U22" i="7"/>
  <c r="U25" i="7" s="1"/>
  <c r="E43" i="7"/>
  <c r="F43" i="7" s="1"/>
  <c r="P40" i="4"/>
  <c r="B25" i="7"/>
  <c r="C13" i="7" s="1"/>
  <c r="J25" i="7"/>
  <c r="K13" i="7" s="1"/>
  <c r="W25" i="4"/>
  <c r="M36" i="6"/>
  <c r="L40" i="6"/>
  <c r="M35" i="6" s="1"/>
  <c r="B37" i="7"/>
  <c r="C37" i="7" s="1"/>
  <c r="D36" i="7"/>
  <c r="D41" i="7"/>
  <c r="E36" i="7"/>
  <c r="F36" i="7" s="1"/>
  <c r="L40" i="4"/>
  <c r="M35" i="4" s="1"/>
  <c r="M40" i="4" s="1"/>
  <c r="AE25" i="5"/>
  <c r="T25" i="7"/>
  <c r="O37" i="7" s="1"/>
  <c r="P37" i="7" s="1"/>
  <c r="B46" i="4"/>
  <c r="C42" i="4" s="1"/>
  <c r="L40" i="5"/>
  <c r="F25" i="6"/>
  <c r="B46" i="6"/>
  <c r="C42" i="6" s="1"/>
  <c r="D46" i="6"/>
  <c r="E46" i="6"/>
  <c r="F36" i="6"/>
  <c r="E41" i="7"/>
  <c r="M25" i="1"/>
  <c r="E46" i="5"/>
  <c r="F42" i="5" s="1"/>
  <c r="R25" i="6"/>
  <c r="AB25" i="6"/>
  <c r="W13" i="7"/>
  <c r="W25" i="7" s="1"/>
  <c r="V25" i="7"/>
  <c r="L39" i="7" s="1"/>
  <c r="M39" i="7" s="1"/>
  <c r="D35" i="7"/>
  <c r="D42" i="7"/>
  <c r="X25" i="7"/>
  <c r="N39" i="7" s="1"/>
  <c r="C18" i="7"/>
  <c r="AB17" i="7"/>
  <c r="AB25" i="7" s="1"/>
  <c r="R16" i="7"/>
  <c r="R25" i="7" s="1"/>
  <c r="F34" i="1"/>
  <c r="L25" i="7"/>
  <c r="L36" i="7" s="1"/>
  <c r="M36" i="7" s="1"/>
  <c r="P25" i="5"/>
  <c r="M25" i="6"/>
  <c r="R25" i="1"/>
  <c r="U25" i="1"/>
  <c r="N40" i="1"/>
  <c r="R25" i="5"/>
  <c r="B36" i="7"/>
  <c r="C36" i="7" s="1"/>
  <c r="B41" i="7"/>
  <c r="F16" i="7"/>
  <c r="E37" i="7"/>
  <c r="F37" i="7" s="1"/>
  <c r="P23" i="7"/>
  <c r="P25" i="7" s="1"/>
  <c r="E44" i="7"/>
  <c r="F44" i="7" s="1"/>
  <c r="AB25" i="1"/>
  <c r="N40" i="5"/>
  <c r="Z25" i="6"/>
  <c r="C19" i="7"/>
  <c r="B40" i="7"/>
  <c r="B34" i="7"/>
  <c r="D39" i="7"/>
  <c r="D25" i="7"/>
  <c r="N34" i="7" s="1"/>
  <c r="C23" i="7"/>
  <c r="P25" i="4"/>
  <c r="F25" i="1"/>
  <c r="K25" i="1"/>
  <c r="AE25" i="4"/>
  <c r="E46" i="4"/>
  <c r="F42" i="4" s="1"/>
  <c r="U25" i="5"/>
  <c r="AB25" i="5"/>
  <c r="E40" i="7"/>
  <c r="F17" i="7"/>
  <c r="E38" i="7"/>
  <c r="F38" i="7" s="1"/>
  <c r="P16" i="7"/>
  <c r="O25" i="7"/>
  <c r="O36" i="7" s="1"/>
  <c r="P36" i="7" s="1"/>
  <c r="E25" i="7"/>
  <c r="E34" i="7"/>
  <c r="B43" i="7"/>
  <c r="C43" i="7" s="1"/>
  <c r="C22" i="7"/>
  <c r="D43" i="7"/>
  <c r="H25" i="5" l="1"/>
  <c r="P35" i="6"/>
  <c r="P40" i="6" s="1"/>
  <c r="K25" i="6"/>
  <c r="H25" i="6"/>
  <c r="O34" i="7"/>
  <c r="F13" i="7"/>
  <c r="F25" i="7" s="1"/>
  <c r="C40" i="6"/>
  <c r="M34" i="6"/>
  <c r="M40" i="6" s="1"/>
  <c r="F40" i="6"/>
  <c r="F42" i="6"/>
  <c r="C42" i="5"/>
  <c r="L35" i="7"/>
  <c r="H20" i="7"/>
  <c r="F41" i="6"/>
  <c r="F34" i="6"/>
  <c r="C41" i="6"/>
  <c r="C34" i="6"/>
  <c r="F41" i="5"/>
  <c r="F34" i="5"/>
  <c r="C34" i="5"/>
  <c r="H21" i="7"/>
  <c r="H19" i="7"/>
  <c r="F42" i="1"/>
  <c r="F40" i="1"/>
  <c r="K21" i="7"/>
  <c r="K19" i="7"/>
  <c r="F20" i="7"/>
  <c r="P34" i="5"/>
  <c r="P40" i="5" s="1"/>
  <c r="M34" i="5"/>
  <c r="M35" i="5"/>
  <c r="L34" i="7"/>
  <c r="C20" i="7"/>
  <c r="C25" i="7" s="1"/>
  <c r="F41" i="4"/>
  <c r="F46" i="4" s="1"/>
  <c r="C41" i="4"/>
  <c r="C46" i="4" s="1"/>
  <c r="D46" i="7"/>
  <c r="C41" i="1"/>
  <c r="C42" i="1"/>
  <c r="F41" i="1"/>
  <c r="O35" i="7"/>
  <c r="K20" i="7"/>
  <c r="B46" i="7"/>
  <c r="C41" i="7" s="1"/>
  <c r="E46" i="7"/>
  <c r="F41" i="7" s="1"/>
  <c r="N40" i="7"/>
  <c r="C46" i="5" l="1"/>
  <c r="O40" i="7"/>
  <c r="P34" i="7" s="1"/>
  <c r="K25" i="7"/>
  <c r="H25" i="7"/>
  <c r="C34" i="7"/>
  <c r="F46" i="6"/>
  <c r="C46" i="6"/>
  <c r="F34" i="7"/>
  <c r="F46" i="5"/>
  <c r="F40" i="7"/>
  <c r="F46" i="1"/>
  <c r="C40" i="7"/>
  <c r="M40" i="5"/>
  <c r="L40" i="7"/>
  <c r="M35" i="7" s="1"/>
  <c r="C46" i="1"/>
  <c r="C42" i="7"/>
  <c r="F42" i="7"/>
  <c r="P35" i="7" l="1"/>
  <c r="P40" i="7" s="1"/>
  <c r="F46" i="7"/>
  <c r="C46" i="7"/>
  <c r="M34" i="7"/>
  <c r="M40" i="7" s="1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<sst xmlns="http://schemas.openxmlformats.org/spreadsheetml/2006/main" count="457" uniqueCount="63">
  <si>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</si>
  <si>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</si>
  <si>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</si>
  <si>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</si>
  <si>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</si>
  <si>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</si>
  <si>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</si>
  <si>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</si>
  <si>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</si>
  <si>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</si>
  <si>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</si>
  <si>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</si>
  <si>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</si>
  <si>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</si>
  <si>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</si>
  <si>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</si>
  <si>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</si>
  <si>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</si>
  <si>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</si>
  <si>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</si>
  <si>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</si>
  <si>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</si>
  <si>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</si>
  <si>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</si>
  <si>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</si>
  <si>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</si>
  <si>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</si>
  <si>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</si>
  <si>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</si>
  <si>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</si>
  <si>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</si>
  <si>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</si>
  <si>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</si>
  <si>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</si>
  <si>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</si>
  <si>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</si>
  <si>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</si>
  <si>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</si>
  <si>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</si>
  <si>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</si>
  <si>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</si>
  <si>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</si>
  <si>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</si>
  <si>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</si>
  <si>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</si>
  <si>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</si>
  <si>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</si>
  <si>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</si>
  <si>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</si>
  <si>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</si>
  <si>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</si>
  <si>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</si>
  <si>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</si>
  <si>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</si>
  <si>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</si>
  <si>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</si>
  <si>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</si>
  <si>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</si>
  <si>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</si>
  <si>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</si>
  <si>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</si>
  <si>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AGÈNCIA LOCAL D'ENERGIA DE BARCELONA (ALEB)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</si>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</sst>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10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10" fontId="4" fillId="0" borderId="6" xfId="0" applyNumberFormat="1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48" fillId="2" borderId="2" xfId="0" applyFont="1" applyFill="1" applyBorder="1" applyAlignment="1" applyProtection="1">
      <alignment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F3-3A41-8B83-ECCC233FEEFC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F3-3A41-8B83-ECCC233FEEFC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F3-3A41-8B83-ECCC233FEEFC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F3-3A41-8B83-ECCC233FEEFC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F3-3A41-8B83-ECCC233FEEFC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F3-3A41-8B83-ECCC233FEEFC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F3-3A41-8B83-ECCC233FEEFC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F3-3A41-8B83-ECCC233FEEFC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F3-3A41-8B83-ECCC233FEEFC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F3-3A41-8B83-ECCC233FEE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F3-3A41-8B83-ECCC233FE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61-B741-BF48-BEAC893B2DF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61-B741-BF48-BEAC893B2DF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61-B741-BF48-BEAC893B2DF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61-B741-BF48-BEAC893B2DF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61-B741-BF48-BEAC893B2DF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61-B741-BF48-BEAC893B2DF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61-B741-BF48-BEAC893B2DF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61-B741-BF48-BEAC893B2DF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61-B741-BF48-BEAC893B2DF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61-B741-BF48-BEAC893B2DF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213219.81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331999.29000000004</c:v>
                </c:pt>
                <c:pt idx="8">
                  <c:v>35822.449999999997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E61-B741-BF48-BEAC893B2D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95-504F-AA94-FF9891187D05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5-504F-AA94-FF9891187D05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95-504F-AA94-FF9891187D05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5-504F-AA94-FF9891187D0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2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95-504F-AA94-FF9891187D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69-7841-BC66-DAFC078CBF7A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69-7841-BC66-DAFC078CBF7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69-7841-BC66-DAFC078CBF7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69-7841-BC66-DAFC078CBF7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69-7841-BC66-DAFC078CBF7A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69-7841-BC66-DAFC078CBF7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79417.61</c:v>
                </c:pt>
                <c:pt idx="1">
                  <c:v>501623.94000000006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69-7841-BC66-DAFC078CBF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7" zoomScale="90" zoomScaleNormal="90" workbookViewId="0">
      <selection activeCell="B10" sqref="B10:AE10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664062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664062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6640625" style="27" customWidth="1"/>
    <col min="29" max="29" width="18.109375" style="27" customWidth="1"/>
    <col min="30" max="30" width="18.6640625" style="27" customWidth="1"/>
    <col min="31" max="31" width="10.664062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44392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5">
      <c r="A11" s="123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9" t="s">
        <v>2</v>
      </c>
      <c r="M11" s="110"/>
      <c r="N11" s="110"/>
      <c r="O11" s="110"/>
      <c r="P11" s="110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5">
      <c r="A12" s="12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102"/>
      <c r="H19" s="103"/>
      <c r="I19" s="104"/>
      <c r="J19" s="7"/>
      <c r="K19" s="105"/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</v>
      </c>
      <c r="H20" s="66">
        <f t="shared" si="2"/>
        <v>0.6</v>
      </c>
      <c r="I20" s="69">
        <v>63283.63</v>
      </c>
      <c r="J20" s="70">
        <v>76573.19</v>
      </c>
      <c r="K20" s="67">
        <f t="shared" si="3"/>
        <v>0.88326649417330239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200000000000003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</v>
      </c>
      <c r="H21" s="20">
        <f t="shared" si="2"/>
        <v>0.4</v>
      </c>
      <c r="I21" s="98">
        <v>8363.64</v>
      </c>
      <c r="J21" s="98">
        <v>10120</v>
      </c>
      <c r="K21" s="21">
        <f t="shared" si="3"/>
        <v>0.11673350582669757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200000000000003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10</v>
      </c>
      <c r="H25" s="17">
        <f t="shared" si="12"/>
        <v>1</v>
      </c>
      <c r="I25" s="18">
        <f t="shared" si="12"/>
        <v>71647.26999999999</v>
      </c>
      <c r="J25" s="18">
        <f t="shared" si="12"/>
        <v>86693.19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45" customHeight="1" x14ac:dyDescent="0.25">
      <c r="B26" s="26"/>
      <c r="H26" s="26"/>
      <c r="N26" s="26"/>
    </row>
    <row r="27" spans="1:31" s="49" customFormat="1" ht="34.200000000000003" customHeight="1" x14ac:dyDescent="0.3">
      <c r="A27" s="129" t="s">
        <v>55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30" t="s">
        <v>54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5" t="s">
        <v>36</v>
      </c>
      <c r="B29" s="125"/>
      <c r="C29" s="125"/>
      <c r="D29" s="125"/>
      <c r="E29" s="125"/>
      <c r="F29" s="125"/>
      <c r="G29" s="125"/>
      <c r="H29" s="12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6" t="s">
        <v>10</v>
      </c>
      <c r="B31" s="111" t="s">
        <v>17</v>
      </c>
      <c r="C31" s="112"/>
      <c r="D31" s="112"/>
      <c r="E31" s="112"/>
      <c r="F31" s="113"/>
      <c r="G31" s="25"/>
      <c r="J31" s="117" t="s">
        <v>15</v>
      </c>
      <c r="K31" s="118"/>
      <c r="L31" s="111" t="s">
        <v>16</v>
      </c>
      <c r="M31" s="112"/>
      <c r="N31" s="112"/>
      <c r="O31" s="112"/>
      <c r="P31" s="11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7"/>
      <c r="B32" s="126"/>
      <c r="C32" s="127"/>
      <c r="D32" s="127"/>
      <c r="E32" s="127"/>
      <c r="F32" s="128"/>
      <c r="G32" s="25"/>
      <c r="J32" s="119"/>
      <c r="K32" s="120"/>
      <c r="L32" s="114"/>
      <c r="M32" s="115"/>
      <c r="N32" s="115"/>
      <c r="O32" s="115"/>
      <c r="P32" s="11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1"/>
      <c r="K33" s="12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53" t="s">
        <v>3</v>
      </c>
      <c r="K34" s="154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9" t="s">
        <v>1</v>
      </c>
      <c r="K35" s="150"/>
      <c r="L35" s="60">
        <f>G25</f>
        <v>10</v>
      </c>
      <c r="M35" s="8">
        <f t="shared" si="18"/>
        <v>1</v>
      </c>
      <c r="N35" s="61">
        <f>I25</f>
        <v>71647.26999999999</v>
      </c>
      <c r="O35" s="61">
        <f>J25</f>
        <v>86693.19</v>
      </c>
      <c r="P35" s="59">
        <f t="shared" si="19"/>
        <v>1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9" t="s">
        <v>2</v>
      </c>
      <c r="K36" s="150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9" t="s">
        <v>34</v>
      </c>
      <c r="K37" s="15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9" t="s">
        <v>5</v>
      </c>
      <c r="K38" s="150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9" t="s">
        <v>4</v>
      </c>
      <c r="K39" s="150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51" t="s">
        <v>0</v>
      </c>
      <c r="K40" s="152"/>
      <c r="L40" s="83">
        <f>SUM(L34:L39)</f>
        <v>10</v>
      </c>
      <c r="M40" s="17">
        <f>SUM(M34:M39)</f>
        <v>1</v>
      </c>
      <c r="N40" s="84">
        <f>SUM(N34:N39)</f>
        <v>71647.26999999999</v>
      </c>
      <c r="O40" s="85">
        <f>SUM(O34:O39)</f>
        <v>86693.19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6</v>
      </c>
      <c r="C41" s="8">
        <f t="shared" si="14"/>
        <v>0.6</v>
      </c>
      <c r="D41" s="13">
        <f t="shared" si="15"/>
        <v>63283.63</v>
      </c>
      <c r="E41" s="23">
        <f t="shared" si="16"/>
        <v>76573.19</v>
      </c>
      <c r="F41" s="21">
        <f t="shared" si="17"/>
        <v>0.88326649417330239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4</v>
      </c>
      <c r="C42" s="8">
        <f t="shared" si="14"/>
        <v>0.4</v>
      </c>
      <c r="D42" s="13">
        <f t="shared" si="15"/>
        <v>8363.64</v>
      </c>
      <c r="E42" s="14">
        <f t="shared" si="16"/>
        <v>10120</v>
      </c>
      <c r="F42" s="21">
        <f t="shared" si="17"/>
        <v>0.11673350582669757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10</v>
      </c>
      <c r="C46" s="17">
        <f>SUM(C34:C45)</f>
        <v>1</v>
      </c>
      <c r="D46" s="18">
        <f>SUM(D34:D45)</f>
        <v>71647.26999999999</v>
      </c>
      <c r="E46" s="18">
        <f>SUM(E34:E45)</f>
        <v>86693.19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ht="15" x14ac:dyDescent="0.25">
      <c r="B60" s="26"/>
      <c r="H60" s="26"/>
      <c r="N60" s="26"/>
    </row>
    <row r="61" spans="2:14" s="25" customFormat="1" ht="15" x14ac:dyDescent="0.25">
      <c r="B61" s="26"/>
      <c r="H61" s="26"/>
      <c r="N61" s="26"/>
    </row>
    <row r="62" spans="2:14" s="25" customFormat="1" ht="15" x14ac:dyDescent="0.25">
      <c r="B62" s="26"/>
      <c r="H62" s="26"/>
      <c r="N62" s="26"/>
    </row>
    <row r="63" spans="2:14" s="25" customFormat="1" ht="15" x14ac:dyDescent="0.25">
      <c r="B63" s="26"/>
      <c r="H63" s="26"/>
      <c r="N63" s="26"/>
    </row>
    <row r="64" spans="2:14" s="25" customFormat="1" ht="15" x14ac:dyDescent="0.25">
      <c r="B64" s="26"/>
      <c r="H64" s="26"/>
      <c r="N64" s="26"/>
    </row>
    <row r="65" spans="2:14" s="25" customFormat="1" ht="15" x14ac:dyDescent="0.25">
      <c r="B65" s="26"/>
      <c r="H65" s="26"/>
      <c r="N65" s="26"/>
    </row>
    <row r="66" spans="2:14" s="25" customFormat="1" ht="15" x14ac:dyDescent="0.25">
      <c r="B66" s="26"/>
      <c r="H66" s="26"/>
      <c r="N66" s="26"/>
    </row>
    <row r="67" spans="2:14" s="25" customFormat="1" ht="15" x14ac:dyDescent="0.25">
      <c r="B67" s="26"/>
      <c r="H67" s="26"/>
      <c r="N67" s="26"/>
    </row>
    <row r="68" spans="2:14" s="25" customFormat="1" ht="15" x14ac:dyDescent="0.25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H8" sqref="H8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664062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664062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6640625" style="27" customWidth="1"/>
    <col min="29" max="29" width="18.109375" style="27" customWidth="1"/>
    <col min="30" max="30" width="18.6640625" style="27" customWidth="1"/>
    <col min="31" max="31" width="10.664062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178" t="s">
        <v>62</v>
      </c>
      <c r="J7" s="91">
        <v>44644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>AGÈNCIA LOCAL D'ENERGIA DE BARCELONA (ALEB)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5">
      <c r="A11" s="123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9" t="s">
        <v>2</v>
      </c>
      <c r="M11" s="110"/>
      <c r="N11" s="110"/>
      <c r="O11" s="110"/>
      <c r="P11" s="110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5">
      <c r="A12" s="12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0.8</v>
      </c>
      <c r="I20" s="69">
        <v>117740.53</v>
      </c>
      <c r="J20" s="70">
        <v>142466.04</v>
      </c>
      <c r="K20" s="21">
        <f t="shared" si="3"/>
        <v>0.97153242889040092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20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0.2</v>
      </c>
      <c r="I21" s="6">
        <v>3450</v>
      </c>
      <c r="J21" s="7">
        <v>4174.5</v>
      </c>
      <c r="K21" s="21">
        <f t="shared" si="3"/>
        <v>2.8467571109599021E-2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200000000000003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15</v>
      </c>
      <c r="H25" s="17">
        <f t="shared" si="32"/>
        <v>1</v>
      </c>
      <c r="I25" s="18">
        <f t="shared" si="32"/>
        <v>121190.53</v>
      </c>
      <c r="J25" s="18">
        <f t="shared" si="32"/>
        <v>146640.54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customHeight="1" x14ac:dyDescent="0.3">
      <c r="A27" s="12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30" t="str">
        <f>'CONTRACTACIO 1r TR 2021'!A28:Q28</f>
        <v>https://bcnroc.ajuntament.barcelona.cat/jspui/bitstream/11703/120899/5/GM_Pressupost_2021.pdf#page=209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5" t="s">
        <v>36</v>
      </c>
      <c r="B29" s="125"/>
      <c r="C29" s="125"/>
      <c r="D29" s="125"/>
      <c r="E29" s="125"/>
      <c r="F29" s="125"/>
      <c r="G29" s="125"/>
      <c r="H29" s="12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6" t="s">
        <v>10</v>
      </c>
      <c r="B31" s="111" t="s">
        <v>17</v>
      </c>
      <c r="C31" s="112"/>
      <c r="D31" s="112"/>
      <c r="E31" s="112"/>
      <c r="F31" s="113"/>
      <c r="G31" s="25"/>
      <c r="J31" s="117" t="s">
        <v>15</v>
      </c>
      <c r="K31" s="118"/>
      <c r="L31" s="111" t="s">
        <v>16</v>
      </c>
      <c r="M31" s="112"/>
      <c r="N31" s="112"/>
      <c r="O31" s="112"/>
      <c r="P31" s="11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7"/>
      <c r="B32" s="114"/>
      <c r="C32" s="115"/>
      <c r="D32" s="115"/>
      <c r="E32" s="115"/>
      <c r="F32" s="116"/>
      <c r="G32" s="25"/>
      <c r="J32" s="119"/>
      <c r="K32" s="120"/>
      <c r="L32" s="114"/>
      <c r="M32" s="115"/>
      <c r="N32" s="115"/>
      <c r="O32" s="115"/>
      <c r="P32" s="11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1"/>
      <c r="K33" s="12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3" t="s">
        <v>3</v>
      </c>
      <c r="K34" s="154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9" t="s">
        <v>1</v>
      </c>
      <c r="K35" s="150"/>
      <c r="L35" s="60">
        <f>G25</f>
        <v>15</v>
      </c>
      <c r="M35" s="8">
        <f t="shared" si="38"/>
        <v>1</v>
      </c>
      <c r="N35" s="61">
        <f>I25</f>
        <v>121190.53</v>
      </c>
      <c r="O35" s="61">
        <f>J25</f>
        <v>146640.54</v>
      </c>
      <c r="P35" s="59">
        <f t="shared" si="39"/>
        <v>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9" t="s">
        <v>2</v>
      </c>
      <c r="K36" s="150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9" t="s">
        <v>34</v>
      </c>
      <c r="K37" s="150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9" t="s">
        <v>5</v>
      </c>
      <c r="K38" s="150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9" t="s">
        <v>4</v>
      </c>
      <c r="K39" s="150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51" t="s">
        <v>0</v>
      </c>
      <c r="K40" s="152"/>
      <c r="L40" s="83">
        <f>SUM(L34:L39)</f>
        <v>15</v>
      </c>
      <c r="M40" s="17">
        <f>SUM(M34:M39)</f>
        <v>1</v>
      </c>
      <c r="N40" s="84">
        <f>SUM(N34:N39)</f>
        <v>121190.53</v>
      </c>
      <c r="O40" s="85">
        <f>SUM(O34:O39)</f>
        <v>146640.54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12</v>
      </c>
      <c r="C41" s="8">
        <f t="shared" si="34"/>
        <v>0.8</v>
      </c>
      <c r="D41" s="13">
        <f t="shared" si="35"/>
        <v>117740.53</v>
      </c>
      <c r="E41" s="23">
        <f t="shared" si="36"/>
        <v>142466.04</v>
      </c>
      <c r="F41" s="21">
        <f t="shared" si="37"/>
        <v>0.97153242889040092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3</v>
      </c>
      <c r="C42" s="8">
        <f t="shared" si="34"/>
        <v>0.2</v>
      </c>
      <c r="D42" s="13">
        <f t="shared" si="35"/>
        <v>3450</v>
      </c>
      <c r="E42" s="14">
        <f t="shared" si="36"/>
        <v>4174.5</v>
      </c>
      <c r="F42" s="21">
        <f t="shared" si="37"/>
        <v>2.8467571109599021E-2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15</v>
      </c>
      <c r="C46" s="17">
        <f>SUM(C34:C45)</f>
        <v>1</v>
      </c>
      <c r="D46" s="18">
        <f>SUM(D34:D45)</f>
        <v>121190.53</v>
      </c>
      <c r="E46" s="18">
        <f>SUM(E34:E45)</f>
        <v>146640.54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4" zoomScale="80" zoomScaleNormal="80" workbookViewId="0">
      <selection activeCell="N22" sqref="N22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664062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664062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6640625" style="27" customWidth="1"/>
    <col min="29" max="29" width="18.109375" style="27" customWidth="1"/>
    <col min="30" max="30" width="18.6640625" style="27" customWidth="1"/>
    <col min="31" max="31" width="10.664062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44487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>AGÈNCIA LOCAL D'ENERGIA DE BARCELONA (ALEB)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5">
      <c r="A11" s="123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9" t="s">
        <v>2</v>
      </c>
      <c r="M11" s="110"/>
      <c r="N11" s="110"/>
      <c r="O11" s="110"/>
      <c r="P11" s="110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5">
      <c r="A12" s="12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3" si="2">IF(G13,G13/$G$25,"")</f>
        <v>0.25</v>
      </c>
      <c r="I13" s="4">
        <v>118480.33</v>
      </c>
      <c r="J13" s="5">
        <v>143361.20000000001</v>
      </c>
      <c r="K13" s="21">
        <f t="shared" ref="K13:K23" si="3">IF(J13,J13/$J$25,"")</f>
        <v>0.84529059274209484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v>7900</v>
      </c>
      <c r="E20" s="70">
        <v>9559</v>
      </c>
      <c r="F20" s="21">
        <f t="shared" si="1"/>
        <v>1</v>
      </c>
      <c r="G20" s="68">
        <v>5</v>
      </c>
      <c r="H20" s="66">
        <f t="shared" si="2"/>
        <v>0.625</v>
      </c>
      <c r="I20" s="69">
        <v>21554.880000000001</v>
      </c>
      <c r="J20" s="70">
        <v>26081.4</v>
      </c>
      <c r="K20" s="67">
        <f t="shared" si="3"/>
        <v>0.15378193029594947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200000000000003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0.125</v>
      </c>
      <c r="I21" s="6">
        <v>130</v>
      </c>
      <c r="J21" s="7">
        <v>157.30000000000001</v>
      </c>
      <c r="K21" s="21">
        <f t="shared" si="3"/>
        <v>9.2747696195575593E-4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200000000000003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7900</v>
      </c>
      <c r="E25" s="18">
        <f t="shared" si="22"/>
        <v>9559</v>
      </c>
      <c r="F25" s="19">
        <f t="shared" si="22"/>
        <v>1</v>
      </c>
      <c r="G25" s="16">
        <f t="shared" si="22"/>
        <v>8</v>
      </c>
      <c r="H25" s="17">
        <f t="shared" si="22"/>
        <v>1</v>
      </c>
      <c r="I25" s="18">
        <f t="shared" si="22"/>
        <v>140165.21</v>
      </c>
      <c r="J25" s="18">
        <f t="shared" si="22"/>
        <v>169599.9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customHeight="1" x14ac:dyDescent="0.3">
      <c r="A27" s="12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30" t="str">
        <f>'CONTRACTACIO 1r TR 2021'!A28:Q28</f>
        <v>https://bcnroc.ajuntament.barcelona.cat/jspui/bitstream/11703/120899/5/GM_Pressupost_2021.pdf#page=209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5" t="s">
        <v>36</v>
      </c>
      <c r="B29" s="125"/>
      <c r="C29" s="125"/>
      <c r="D29" s="125"/>
      <c r="E29" s="125"/>
      <c r="F29" s="125"/>
      <c r="G29" s="125"/>
      <c r="H29" s="12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6" t="s">
        <v>10</v>
      </c>
      <c r="B31" s="111" t="s">
        <v>17</v>
      </c>
      <c r="C31" s="112"/>
      <c r="D31" s="112"/>
      <c r="E31" s="112"/>
      <c r="F31" s="113"/>
      <c r="G31" s="25"/>
      <c r="J31" s="117" t="s">
        <v>15</v>
      </c>
      <c r="K31" s="118"/>
      <c r="L31" s="111" t="s">
        <v>16</v>
      </c>
      <c r="M31" s="112"/>
      <c r="N31" s="112"/>
      <c r="O31" s="112"/>
      <c r="P31" s="11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7"/>
      <c r="B32" s="126"/>
      <c r="C32" s="127"/>
      <c r="D32" s="127"/>
      <c r="E32" s="127"/>
      <c r="F32" s="128"/>
      <c r="G32" s="25"/>
      <c r="J32" s="119"/>
      <c r="K32" s="120"/>
      <c r="L32" s="114"/>
      <c r="M32" s="115"/>
      <c r="N32" s="115"/>
      <c r="O32" s="115"/>
      <c r="P32" s="11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1"/>
      <c r="K33" s="12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2</v>
      </c>
      <c r="C34" s="8">
        <f t="shared" ref="C34:C42" si="24">IF(B34,B34/$B$46,"")</f>
        <v>0.22222222222222221</v>
      </c>
      <c r="D34" s="10">
        <f t="shared" ref="D34:D45" si="25">D13+I13+N13+S13+AC13+X13</f>
        <v>118480.33</v>
      </c>
      <c r="E34" s="11">
        <f t="shared" ref="E34:E45" si="26">E13+J13+O13+T13+AD13+Y13</f>
        <v>143361.20000000001</v>
      </c>
      <c r="F34" s="21">
        <f t="shared" ref="F34:F43" si="27">IF(E34,E34/$E$46,"")</f>
        <v>0.80019022219939961</v>
      </c>
      <c r="J34" s="153" t="s">
        <v>3</v>
      </c>
      <c r="K34" s="154"/>
      <c r="L34" s="57">
        <f>B25</f>
        <v>1</v>
      </c>
      <c r="M34" s="8">
        <f>IF(L34,L34/$L$40,"")</f>
        <v>0.1111111111111111</v>
      </c>
      <c r="N34" s="58">
        <f>D25</f>
        <v>7900</v>
      </c>
      <c r="O34" s="58">
        <f>E25</f>
        <v>9559</v>
      </c>
      <c r="P34" s="59">
        <f>IF(O34,O34/$O$40,"")</f>
        <v>5.3354871011152674E-2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9" t="s">
        <v>1</v>
      </c>
      <c r="K35" s="150"/>
      <c r="L35" s="60">
        <f>G25</f>
        <v>8</v>
      </c>
      <c r="M35" s="8">
        <f>IF(L35,L35/$L$40,"")</f>
        <v>0.88888888888888884</v>
      </c>
      <c r="N35" s="61">
        <f>I25</f>
        <v>140165.21</v>
      </c>
      <c r="O35" s="61">
        <f>J25</f>
        <v>169599.9</v>
      </c>
      <c r="P35" s="59">
        <f>IF(O35,O35/$O$40,"")</f>
        <v>0.94664512898884734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9" t="s">
        <v>2</v>
      </c>
      <c r="K36" s="150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9" t="s">
        <v>34</v>
      </c>
      <c r="K37" s="150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9" t="s">
        <v>5</v>
      </c>
      <c r="K38" s="150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9" t="s">
        <v>4</v>
      </c>
      <c r="K39" s="150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51" t="s">
        <v>0</v>
      </c>
      <c r="K40" s="152"/>
      <c r="L40" s="83">
        <f>SUM(L34:L39)</f>
        <v>9</v>
      </c>
      <c r="M40" s="17">
        <f>SUM(M34:M39)</f>
        <v>1</v>
      </c>
      <c r="N40" s="84">
        <f>SUM(N34:N39)</f>
        <v>148065.21</v>
      </c>
      <c r="O40" s="85">
        <f>SUM(O34:O39)</f>
        <v>179158.9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6</v>
      </c>
      <c r="C41" s="8">
        <f t="shared" si="24"/>
        <v>0.66666666666666663</v>
      </c>
      <c r="D41" s="13">
        <f t="shared" si="25"/>
        <v>29454.880000000001</v>
      </c>
      <c r="E41" s="23">
        <f t="shared" si="26"/>
        <v>35640.400000000001</v>
      </c>
      <c r="F41" s="21">
        <f t="shared" si="27"/>
        <v>0.1989317862523157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1</v>
      </c>
      <c r="C42" s="8">
        <f t="shared" si="24"/>
        <v>0.1111111111111111</v>
      </c>
      <c r="D42" s="13">
        <f t="shared" si="25"/>
        <v>130</v>
      </c>
      <c r="E42" s="14">
        <f t="shared" si="26"/>
        <v>157.30000000000001</v>
      </c>
      <c r="F42" s="21">
        <f t="shared" si="27"/>
        <v>8.7799154828479089E-4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9</v>
      </c>
      <c r="C46" s="17">
        <f>SUM(C34:C45)</f>
        <v>1</v>
      </c>
      <c r="D46" s="18">
        <f>SUM(D34:D45)</f>
        <v>148065.21</v>
      </c>
      <c r="E46" s="18">
        <f>SUM(E34:E45)</f>
        <v>179158.9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L9" sqref="L9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664062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664062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6640625" style="27" customWidth="1"/>
    <col min="29" max="29" width="18.109375" style="27" customWidth="1"/>
    <col min="30" max="30" width="18.6640625" style="27" customWidth="1"/>
    <col min="31" max="31" width="10.664062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44613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>AGÈNCIA LOCAL D'ENERGIA DE BARCELONA (ALEB)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1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</row>
    <row r="11" spans="1:31" ht="30" customHeight="1" thickBot="1" x14ac:dyDescent="0.35">
      <c r="A11" s="123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9" t="s">
        <v>2</v>
      </c>
      <c r="M11" s="110"/>
      <c r="N11" s="110"/>
      <c r="O11" s="110"/>
      <c r="P11" s="110"/>
      <c r="Q11" s="140" t="s">
        <v>34</v>
      </c>
      <c r="R11" s="141"/>
      <c r="S11" s="141"/>
      <c r="T11" s="141"/>
      <c r="U11" s="142"/>
      <c r="V11" s="146" t="s">
        <v>5</v>
      </c>
      <c r="W11" s="147"/>
      <c r="X11" s="147"/>
      <c r="Y11" s="147"/>
      <c r="Z11" s="148"/>
      <c r="AA11" s="143" t="s">
        <v>4</v>
      </c>
      <c r="AB11" s="144"/>
      <c r="AC11" s="144"/>
      <c r="AD11" s="144"/>
      <c r="AE11" s="145"/>
    </row>
    <row r="12" spans="1:31" ht="39" customHeight="1" thickBot="1" x14ac:dyDescent="0.35">
      <c r="A12" s="12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>
        <v>1</v>
      </c>
      <c r="C13" s="20">
        <f t="shared" ref="C13:C21" si="0">IF(B13,B13/$B$25,"")</f>
        <v>1</v>
      </c>
      <c r="D13" s="4">
        <v>57734.39</v>
      </c>
      <c r="E13" s="5">
        <v>69858.61</v>
      </c>
      <c r="F13" s="21">
        <f t="shared" ref="F13:F24" si="1">IF(E13,E13/$E$25,"")</f>
        <v>1</v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0.70588235294117652</v>
      </c>
      <c r="I20" s="69">
        <v>63835.95</v>
      </c>
      <c r="J20" s="70">
        <v>77319.66</v>
      </c>
      <c r="K20" s="67">
        <f t="shared" si="3"/>
        <v>0.78345746406106131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20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</v>
      </c>
      <c r="H21" s="20">
        <f t="shared" si="2"/>
        <v>0.29411764705882354</v>
      </c>
      <c r="I21" s="6">
        <v>17661.689999999999</v>
      </c>
      <c r="J21" s="7">
        <v>21370.65</v>
      </c>
      <c r="K21" s="21">
        <f t="shared" si="3"/>
        <v>0.21654253593893871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20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200000000000003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57734.39</v>
      </c>
      <c r="E25" s="18">
        <f t="shared" si="30"/>
        <v>69858.61</v>
      </c>
      <c r="F25" s="19">
        <f t="shared" si="30"/>
        <v>1</v>
      </c>
      <c r="G25" s="16">
        <f t="shared" si="30"/>
        <v>17</v>
      </c>
      <c r="H25" s="17">
        <f t="shared" si="30"/>
        <v>1</v>
      </c>
      <c r="I25" s="18">
        <f t="shared" si="30"/>
        <v>81497.64</v>
      </c>
      <c r="J25" s="18">
        <f t="shared" si="30"/>
        <v>98690.31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30" t="str">
        <f>'CONTRACTACIO 1r TR 2021'!A28:Q28</f>
        <v>https://bcnroc.ajuntament.barcelona.cat/jspui/bitstream/11703/120899/5/GM_Pressupost_2021.pdf#page=209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5" t="s">
        <v>36</v>
      </c>
      <c r="B29" s="125"/>
      <c r="C29" s="125"/>
      <c r="D29" s="125"/>
      <c r="E29" s="125"/>
      <c r="F29" s="125"/>
      <c r="G29" s="125"/>
      <c r="H29" s="12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6" t="s">
        <v>10</v>
      </c>
      <c r="B31" s="111" t="s">
        <v>17</v>
      </c>
      <c r="C31" s="112"/>
      <c r="D31" s="112"/>
      <c r="E31" s="112"/>
      <c r="F31" s="113"/>
      <c r="G31" s="25"/>
      <c r="J31" s="117" t="s">
        <v>15</v>
      </c>
      <c r="K31" s="118"/>
      <c r="L31" s="111" t="s">
        <v>16</v>
      </c>
      <c r="M31" s="112"/>
      <c r="N31" s="112"/>
      <c r="O31" s="112"/>
      <c r="P31" s="11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7"/>
      <c r="B32" s="126"/>
      <c r="C32" s="127"/>
      <c r="D32" s="127"/>
      <c r="E32" s="127"/>
      <c r="F32" s="128"/>
      <c r="G32" s="25"/>
      <c r="J32" s="119"/>
      <c r="K32" s="120"/>
      <c r="L32" s="114"/>
      <c r="M32" s="115"/>
      <c r="N32" s="115"/>
      <c r="O32" s="115"/>
      <c r="P32" s="11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1"/>
      <c r="K33" s="12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5.5555555555555552E-2</v>
      </c>
      <c r="D34" s="10">
        <f t="shared" ref="D34:D42" si="33">D13+I13+N13+S13+AC13+X13</f>
        <v>57734.39</v>
      </c>
      <c r="E34" s="11">
        <f t="shared" ref="E34:E42" si="34">E13+J13+O13+T13+AD13+Y13</f>
        <v>69858.61</v>
      </c>
      <c r="F34" s="21">
        <f t="shared" ref="F34:F42" si="35">IF(E34,E34/$E$46,"")</f>
        <v>0.414470825443438</v>
      </c>
      <c r="J34" s="153" t="s">
        <v>3</v>
      </c>
      <c r="K34" s="154"/>
      <c r="L34" s="57">
        <f>B25</f>
        <v>1</v>
      </c>
      <c r="M34" s="8">
        <f t="shared" ref="M34:M39" si="36">IF(L34,L34/$L$40,"")</f>
        <v>5.5555555555555552E-2</v>
      </c>
      <c r="N34" s="58">
        <f>D25</f>
        <v>57734.39</v>
      </c>
      <c r="O34" s="58">
        <f>E25</f>
        <v>69858.61</v>
      </c>
      <c r="P34" s="59">
        <f t="shared" ref="P34:P39" si="37">IF(O34,O34/$O$40,"")</f>
        <v>0.41447082544343805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9" t="s">
        <v>1</v>
      </c>
      <c r="K35" s="150"/>
      <c r="L35" s="60">
        <f>G25</f>
        <v>17</v>
      </c>
      <c r="M35" s="8">
        <f t="shared" si="36"/>
        <v>0.94444444444444442</v>
      </c>
      <c r="N35" s="61">
        <f>I25</f>
        <v>81497.64</v>
      </c>
      <c r="O35" s="61">
        <f>J25</f>
        <v>98690.31</v>
      </c>
      <c r="P35" s="59">
        <f t="shared" si="37"/>
        <v>0.58552917455656206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9" t="s">
        <v>2</v>
      </c>
      <c r="K36" s="150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9" t="s">
        <v>34</v>
      </c>
      <c r="K37" s="150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9" t="s">
        <v>5</v>
      </c>
      <c r="K38" s="150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9" t="s">
        <v>4</v>
      </c>
      <c r="K39" s="150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51" t="s">
        <v>0</v>
      </c>
      <c r="K40" s="152"/>
      <c r="L40" s="83">
        <f>SUM(L34:L39)</f>
        <v>18</v>
      </c>
      <c r="M40" s="17">
        <f>SUM(M34:M39)</f>
        <v>1</v>
      </c>
      <c r="N40" s="84">
        <f>SUM(N34:N39)</f>
        <v>139232.03</v>
      </c>
      <c r="O40" s="85">
        <f>SUM(O34:O39)</f>
        <v>168548.91999999998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12</v>
      </c>
      <c r="C41" s="8">
        <f t="shared" si="32"/>
        <v>0.66666666666666663</v>
      </c>
      <c r="D41" s="13">
        <f t="shared" si="33"/>
        <v>63835.95</v>
      </c>
      <c r="E41" s="23">
        <f t="shared" si="34"/>
        <v>77319.66</v>
      </c>
      <c r="F41" s="21">
        <f t="shared" si="35"/>
        <v>0.45873720223185055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5</v>
      </c>
      <c r="C42" s="8">
        <f t="shared" si="32"/>
        <v>0.27777777777777779</v>
      </c>
      <c r="D42" s="13">
        <f t="shared" si="33"/>
        <v>17661.689999999999</v>
      </c>
      <c r="E42" s="14">
        <f t="shared" si="34"/>
        <v>21370.65</v>
      </c>
      <c r="F42" s="21">
        <f t="shared" si="35"/>
        <v>0.12679197232471143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18</v>
      </c>
      <c r="C46" s="17">
        <f>SUM(C34:C45)</f>
        <v>1</v>
      </c>
      <c r="D46" s="18">
        <f>SUM(D34:D45)</f>
        <v>139232.03</v>
      </c>
      <c r="E46" s="18">
        <f>SUM(E34:E45)</f>
        <v>168548.92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4" zoomScale="80" zoomScaleNormal="80" workbookViewId="0">
      <selection activeCell="E46" sqref="E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664062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6640625" style="27" customWidth="1"/>
    <col min="29" max="29" width="18.109375" style="27" customWidth="1"/>
    <col min="30" max="30" width="18.6640625" style="27" customWidth="1"/>
    <col min="31" max="31" width="10.664062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>AGÈNCIA LOCAL D'ENERGIA DE BARCELONA (ALEB)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73" t="s">
        <v>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</row>
    <row r="11" spans="1:31" ht="30" customHeight="1" thickBot="1" x14ac:dyDescent="0.35">
      <c r="A11" s="176" t="s">
        <v>10</v>
      </c>
      <c r="B11" s="134" t="s">
        <v>3</v>
      </c>
      <c r="C11" s="135"/>
      <c r="D11" s="135"/>
      <c r="E11" s="135"/>
      <c r="F11" s="136"/>
      <c r="G11" s="137" t="s">
        <v>1</v>
      </c>
      <c r="H11" s="138"/>
      <c r="I11" s="138"/>
      <c r="J11" s="138"/>
      <c r="K11" s="139"/>
      <c r="L11" s="109" t="s">
        <v>2</v>
      </c>
      <c r="M11" s="110"/>
      <c r="N11" s="110"/>
      <c r="O11" s="110"/>
      <c r="P11" s="110"/>
      <c r="Q11" s="140" t="s">
        <v>34</v>
      </c>
      <c r="R11" s="141"/>
      <c r="S11" s="141"/>
      <c r="T11" s="141"/>
      <c r="U11" s="142"/>
      <c r="V11" s="143" t="s">
        <v>4</v>
      </c>
      <c r="W11" s="144"/>
      <c r="X11" s="144"/>
      <c r="Y11" s="144"/>
      <c r="Z11" s="145"/>
      <c r="AA11" s="146" t="s">
        <v>5</v>
      </c>
      <c r="AB11" s="147"/>
      <c r="AC11" s="147"/>
      <c r="AD11" s="147"/>
      <c r="AE11" s="148"/>
    </row>
    <row r="12" spans="1:31" ht="39" customHeight="1" thickBot="1" x14ac:dyDescent="0.35">
      <c r="A12" s="177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">
      <c r="A13" s="41" t="s">
        <v>25</v>
      </c>
      <c r="B13" s="9">
        <f>'CONTRACTACIO 1r TR 2021'!B13+'CONTRACTACIO 2n TR 2021'!B13+'CONTRACTACIO 3r TR 2021'!B13+'CONTRACTACIO 4t TR 2021'!B13</f>
        <v>1</v>
      </c>
      <c r="C13" s="20">
        <f t="shared" ref="C13:C24" si="0">IF(B13,B13/$B$25,"")</f>
        <v>0.5</v>
      </c>
      <c r="D13" s="10">
        <f>'CONTRACTACIO 1r TR 2021'!D13+'CONTRACTACIO 2n TR 2021'!D13+'CONTRACTACIO 3r TR 2021'!D13+'CONTRACTACIO 4t TR 2021'!D13</f>
        <v>57734.39</v>
      </c>
      <c r="E13" s="10">
        <f>'CONTRACTACIO 1r TR 2021'!E13+'CONTRACTACIO 2n TR 2021'!E13+'CONTRACTACIO 3r TR 2021'!E13+'CONTRACTACIO 4t TR 2021'!E13</f>
        <v>69858.61</v>
      </c>
      <c r="F13" s="21">
        <f t="shared" ref="F13:F24" si="1">IF(E13,E13/$E$25,"")</f>
        <v>0.8796362670697343</v>
      </c>
      <c r="G13" s="9">
        <f>'CONTRACTACIO 1r TR 2021'!G13+'CONTRACTACIO 2n TR 2021'!G13+'CONTRACTACIO 3r TR 2021'!G13+'CONTRACTACIO 4t TR 2021'!G13</f>
        <v>2</v>
      </c>
      <c r="H13" s="20">
        <f t="shared" ref="H13:H24" si="2">IF(G13,G13/$G$25,"")</f>
        <v>0.04</v>
      </c>
      <c r="I13" s="10">
        <f>'CONTRACTACIO 1r TR 2021'!I13+'CONTRACTACIO 2n TR 2021'!I13+'CONTRACTACIO 3r TR 2021'!I13+'CONTRACTACIO 4t TR 2021'!I13</f>
        <v>118480.33</v>
      </c>
      <c r="J13" s="10">
        <f>'CONTRACTACIO 1r TR 2021'!J13+'CONTRACTACIO 2n TR 2021'!J13+'CONTRACTACIO 3r TR 2021'!J13+'CONTRACTACIO 4t TR 2021'!J13</f>
        <v>143361.20000000001</v>
      </c>
      <c r="K13" s="21">
        <f t="shared" ref="K13:K24" si="3">IF(J13,J13/$J$25,"")</f>
        <v>0.28579417481550023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1</v>
      </c>
      <c r="C20" s="20">
        <f t="shared" si="0"/>
        <v>0.5</v>
      </c>
      <c r="D20" s="13">
        <f>'CONTRACTACIO 1r TR 2021'!D20+'CONTRACTACIO 2n TR 2021'!D20+'CONTRACTACIO 3r TR 2021'!D20+'CONTRACTACIO 4t TR 2021'!D20</f>
        <v>7900</v>
      </c>
      <c r="E20" s="13">
        <f>'CONTRACTACIO 1r TR 2021'!E20+'CONTRACTACIO 2n TR 2021'!E20+'CONTRACTACIO 3r TR 2021'!E20+'CONTRACTACIO 4t TR 2021'!E20</f>
        <v>9559</v>
      </c>
      <c r="F20" s="21">
        <f t="shared" si="1"/>
        <v>0.12036373293026571</v>
      </c>
      <c r="G20" s="9">
        <f>'CONTRACTACIO 1r TR 2021'!G20+'CONTRACTACIO 2n TR 2021'!G20+'CONTRACTACIO 3r TR 2021'!G20+'CONTRACTACIO 4t TR 2021'!G20</f>
        <v>35</v>
      </c>
      <c r="H20" s="20">
        <f t="shared" si="2"/>
        <v>0.7</v>
      </c>
      <c r="I20" s="13">
        <f>'CONTRACTACIO 1r TR 2021'!I20+'CONTRACTACIO 2n TR 2021'!I20+'CONTRACTACIO 3r TR 2021'!I20+'CONTRACTACIO 4t TR 2021'!I20</f>
        <v>266414.99</v>
      </c>
      <c r="J20" s="13">
        <f>'CONTRACTACIO 1r TR 2021'!J20+'CONTRACTACIO 2n TR 2021'!J20+'CONTRACTACIO 3r TR 2021'!J20+'CONTRACTACIO 4t TR 2021'!J20</f>
        <v>322440.29000000004</v>
      </c>
      <c r="K20" s="21">
        <f t="shared" si="3"/>
        <v>0.64279286590667906</v>
      </c>
      <c r="L20" s="9">
        <f>'CONTRACTACIO 1r TR 2021'!L20+'CONTRACTACIO 2n TR 2021'!L20+'CONTRACTACIO 3r TR 2021'!L20+'CONTRACTACIO 4t TR 2021'!L20</f>
        <v>0</v>
      </c>
      <c r="M20" s="20" t="str">
        <f t="shared" si="4"/>
        <v/>
      </c>
      <c r="N20" s="13">
        <f>'CONTRACTACIO 1r TR 2021'!N20+'CONTRACTACIO 2n TR 2021'!N20+'CONTRACTACIO 3r TR 2021'!N20+'CONTRACTACIO 4t TR 2021'!N20</f>
        <v>0</v>
      </c>
      <c r="O20" s="13">
        <f>'CONTRACTACIO 1r TR 2021'!O20+'CONTRACTACIO 2n TR 2021'!O20+'CONTRACTACIO 3r TR 2021'!O20+'CONTRACTACIO 4t TR 2021'!O20</f>
        <v>0</v>
      </c>
      <c r="P20" s="21" t="str">
        <f t="shared" si="5"/>
        <v/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.200000000000003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13</v>
      </c>
      <c r="H21" s="20">
        <f t="shared" si="2"/>
        <v>0.26</v>
      </c>
      <c r="I21" s="13">
        <f>'CONTRACTACIO 1r TR 2021'!I21+'CONTRACTACIO 2n TR 2021'!I21+'CONTRACTACIO 3r TR 2021'!I21+'CONTRACTACIO 4t TR 2021'!I21</f>
        <v>29605.329999999998</v>
      </c>
      <c r="J21" s="13">
        <f>'CONTRACTACIO 1r TR 2021'!J21+'CONTRACTACIO 2n TR 2021'!J21+'CONTRACTACIO 3r TR 2021'!J21+'CONTRACTACIO 4t TR 2021'!J21</f>
        <v>35822.449999999997</v>
      </c>
      <c r="K21" s="21">
        <f t="shared" si="3"/>
        <v>7.1412959277820737E-2</v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.20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.200000000000003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65634.39</v>
      </c>
      <c r="E25" s="18">
        <f t="shared" si="12"/>
        <v>79417.61</v>
      </c>
      <c r="F25" s="19">
        <f t="shared" si="12"/>
        <v>1</v>
      </c>
      <c r="G25" s="16">
        <f t="shared" si="12"/>
        <v>50</v>
      </c>
      <c r="H25" s="17">
        <f t="shared" si="12"/>
        <v>1</v>
      </c>
      <c r="I25" s="18">
        <f t="shared" si="12"/>
        <v>414500.65</v>
      </c>
      <c r="J25" s="18">
        <f t="shared" si="12"/>
        <v>501623.94000000006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45" customHeight="1" x14ac:dyDescent="0.25">
      <c r="B26" s="26"/>
      <c r="H26" s="26"/>
      <c r="N26" s="26"/>
    </row>
    <row r="27" spans="1:31" s="49" customFormat="1" ht="34.200000000000003" customHeight="1" x14ac:dyDescent="0.25">
      <c r="A27" s="12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30" t="str">
        <f>'CONTRACTACIO 1r TR 2021'!A28:Q28</f>
        <v>https://bcnroc.ajuntament.barcelona.cat/jspui/bitstream/11703/120899/5/GM_Pressupost_2021.pdf#page=209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5" t="s">
        <v>36</v>
      </c>
      <c r="B29" s="125"/>
      <c r="C29" s="125"/>
      <c r="D29" s="125"/>
      <c r="E29" s="125"/>
      <c r="F29" s="125"/>
      <c r="G29" s="125"/>
      <c r="H29" s="12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45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5" t="s">
        <v>10</v>
      </c>
      <c r="B31" s="158" t="s">
        <v>17</v>
      </c>
      <c r="C31" s="159"/>
      <c r="D31" s="159"/>
      <c r="E31" s="159"/>
      <c r="F31" s="160"/>
      <c r="G31" s="25"/>
      <c r="H31" s="54"/>
      <c r="I31" s="54"/>
      <c r="J31" s="164" t="s">
        <v>15</v>
      </c>
      <c r="K31" s="165"/>
      <c r="L31" s="158" t="s">
        <v>16</v>
      </c>
      <c r="M31" s="159"/>
      <c r="N31" s="159"/>
      <c r="O31" s="159"/>
      <c r="P31" s="160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6"/>
      <c r="B32" s="161"/>
      <c r="C32" s="162"/>
      <c r="D32" s="162"/>
      <c r="E32" s="162"/>
      <c r="F32" s="163"/>
      <c r="G32" s="25"/>
      <c r="J32" s="166"/>
      <c r="K32" s="167"/>
      <c r="L32" s="170"/>
      <c r="M32" s="171"/>
      <c r="N32" s="171"/>
      <c r="O32" s="171"/>
      <c r="P32" s="17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7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8"/>
      <c r="K33" s="169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7" customHeight="1" x14ac:dyDescent="0.25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5.7692307692307696E-2</v>
      </c>
      <c r="D34" s="10">
        <f t="shared" ref="D34:D43" si="15">D13+I13+N13+S13+X13+AC13</f>
        <v>176214.72</v>
      </c>
      <c r="E34" s="11">
        <f t="shared" ref="E34:E43" si="16">E13+J13+O13+T13+Y13+AD13</f>
        <v>213219.81</v>
      </c>
      <c r="F34" s="21">
        <f t="shared" ref="F34:F40" si="17">IF(E34,E34/$E$46,"")</f>
        <v>0.36696138167743764</v>
      </c>
      <c r="J34" s="153" t="s">
        <v>3</v>
      </c>
      <c r="K34" s="154"/>
      <c r="L34" s="57">
        <f>B25</f>
        <v>2</v>
      </c>
      <c r="M34" s="8">
        <f t="shared" ref="M34:M39" si="18">IF(L34,L34/$L$40,"")</f>
        <v>3.8461538461538464E-2</v>
      </c>
      <c r="N34" s="58">
        <f>D25</f>
        <v>65634.39</v>
      </c>
      <c r="O34" s="58">
        <f>E25</f>
        <v>79417.61</v>
      </c>
      <c r="P34" s="59">
        <f t="shared" ref="P34:P39" si="19">IF(O34,O34/$O$40,"")</f>
        <v>0.13668146451832919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9" t="s">
        <v>1</v>
      </c>
      <c r="K35" s="150"/>
      <c r="L35" s="60">
        <f>G25</f>
        <v>50</v>
      </c>
      <c r="M35" s="8">
        <f t="shared" si="18"/>
        <v>0.96153846153846156</v>
      </c>
      <c r="N35" s="61">
        <f>I25</f>
        <v>414500.65</v>
      </c>
      <c r="O35" s="61">
        <f>J25</f>
        <v>501623.94000000006</v>
      </c>
      <c r="P35" s="59">
        <f t="shared" si="19"/>
        <v>0.86331853548167081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9" t="s">
        <v>2</v>
      </c>
      <c r="K36" s="150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9" t="s">
        <v>34</v>
      </c>
      <c r="K37" s="15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9" t="s">
        <v>5</v>
      </c>
      <c r="K38" s="150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9" t="s">
        <v>4</v>
      </c>
      <c r="K39" s="150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51" t="s">
        <v>0</v>
      </c>
      <c r="K40" s="152"/>
      <c r="L40" s="83">
        <f>SUM(L34:L39)</f>
        <v>52</v>
      </c>
      <c r="M40" s="17">
        <f>SUM(M34:M39)</f>
        <v>1</v>
      </c>
      <c r="N40" s="84">
        <f>SUM(N34:N39)</f>
        <v>480135.04000000004</v>
      </c>
      <c r="O40" s="85">
        <f>SUM(O34:O39)</f>
        <v>581041.55000000005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36</v>
      </c>
      <c r="C41" s="8">
        <f>IF(B41,B41/$B$46,"")</f>
        <v>0.69230769230769229</v>
      </c>
      <c r="D41" s="13">
        <f t="shared" si="15"/>
        <v>274314.99</v>
      </c>
      <c r="E41" s="23">
        <f t="shared" si="16"/>
        <v>331999.29000000004</v>
      </c>
      <c r="F41" s="21">
        <f>IF(E41,E41/$E$46,"")</f>
        <v>0.57138648690442195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13</v>
      </c>
      <c r="C42" s="8">
        <f>IF(B42,B42/$B$46,"")</f>
        <v>0.25</v>
      </c>
      <c r="D42" s="13">
        <f t="shared" si="15"/>
        <v>29605.329999999998</v>
      </c>
      <c r="E42" s="14">
        <f t="shared" si="16"/>
        <v>35822.449999999997</v>
      </c>
      <c r="F42" s="21">
        <f>IF(E42,E42/$E$46,"")</f>
        <v>6.1652131418140396E-2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52</v>
      </c>
      <c r="C46" s="17">
        <f>SUM(C34:C45)</f>
        <v>1</v>
      </c>
      <c r="D46" s="18">
        <f>SUM(D34:D45)</f>
        <v>480135.04</v>
      </c>
      <c r="E46" s="18">
        <f>SUM(E34:E45)</f>
        <v>581041.55000000005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2.95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2022-03-24T12:56:35Z</dcterms:modified>
</cp:coreProperties>
</file>