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J20" i="5" l="1"/>
  <c r="O13" i="5"/>
  <c r="J15" i="5"/>
  <c r="J14" i="5"/>
  <c r="O20" i="4" l="1"/>
  <c r="J20" i="4"/>
  <c r="O13" i="4" l="1"/>
  <c r="J15" i="4" l="1"/>
  <c r="I20" i="1" l="1"/>
  <c r="O20" i="1" l="1"/>
  <c r="O19" i="1" l="1"/>
  <c r="J19" i="1"/>
  <c r="J13" i="1" l="1"/>
  <c r="O18" i="1"/>
  <c r="J15" i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F15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7" i="1"/>
  <c r="P16" i="1"/>
  <c r="P15" i="1"/>
  <c r="P14" i="1"/>
  <c r="M24" i="1"/>
  <c r="M21" i="1"/>
  <c r="M17" i="1"/>
  <c r="M16" i="1"/>
  <c r="M15" i="1"/>
  <c r="M14" i="1"/>
  <c r="K18" i="1"/>
  <c r="H21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6" i="1"/>
  <c r="F17" i="1"/>
  <c r="F18" i="1"/>
  <c r="F19" i="1"/>
  <c r="F21" i="1"/>
  <c r="O39" i="1"/>
  <c r="P39" i="1" s="1"/>
  <c r="N37" i="1"/>
  <c r="K19" i="1" l="1"/>
  <c r="P20" i="1"/>
  <c r="H15" i="1"/>
  <c r="P20" i="6"/>
  <c r="M20" i="6"/>
  <c r="M19" i="5"/>
  <c r="H19" i="1"/>
  <c r="P19" i="1"/>
  <c r="P18" i="1"/>
  <c r="M19" i="1"/>
  <c r="M18" i="1"/>
  <c r="K16" i="6"/>
  <c r="P16" i="5"/>
  <c r="F13" i="4"/>
  <c r="Z15" i="7"/>
  <c r="Z13" i="7"/>
  <c r="Z18" i="7"/>
  <c r="O39" i="4"/>
  <c r="AE23" i="4"/>
  <c r="AE22" i="4"/>
  <c r="AE15" i="4"/>
  <c r="AE25" i="4" s="1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5" i="4" s="1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36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5" i="1"/>
  <c r="B38" i="7"/>
  <c r="R17" i="7"/>
  <c r="D25" i="7"/>
  <c r="N34" i="7" s="1"/>
  <c r="G25" i="7"/>
  <c r="M25" i="1" l="1"/>
  <c r="M25" i="6"/>
  <c r="P25" i="1"/>
  <c r="F41" i="1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5" i="5" l="1"/>
  <c r="P40" i="5" s="1"/>
  <c r="P34" i="6"/>
  <c r="P40" i="6" s="1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<sst xmlns="http://schemas.openxmlformats.org/spreadsheetml/2006/main" count="465" uniqueCount="65">
  <si>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</si>
  <si>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</si>
  <si>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</si>
  <si>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</si>
  <si>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</si>
  <si>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</si>
  <si>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</si>
  <si>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</si>
  <si>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</si>
  <si>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</si>
  <si>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</si>
  <si>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</si>
  <si>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</si>
  <si>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</si>
  <si>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</si>
  <si>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</si>
  <si>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</si>
  <si>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</si>
  <si>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</si>
  <si>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</si>
  <si>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</si>
  <si>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</si>
  <si>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</si>
  <si>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</si>
  <si>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</si>
  <si>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</si>
  <si>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</si>
  <si>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</si>
  <si>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</si>
  <si>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</si>
  <si>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</si>
  <si>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</si>
  <si>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</si>
  <si>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</si>
  <si>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</si>
  <si>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</si>
  <si>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</si>
  <si>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</si>
  <si>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</si>
  <si>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</si>
  <si>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</si>
  <si>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</si>
  <si>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</si>
  <si>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</si>
  <si>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</si>
  <si>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</si>
  <si>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</si>
  <si>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</si>
  <si>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</si>
  <si>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</si>
  <si>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</si>
  <si>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</si>
  <si>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</si>
  <si>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</si>
  <si>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</si>
  <si>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</si>
  <si>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</si>
  <si>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</si>
  <si>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</si>
  <si>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</si>
  <si>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</si>
  <si>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</si>
  <si>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</si>
  <si>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Fundació Barcelona Institute of Technology for the Habitat</t>
  </si>
  <si>
    <t>1 de juliol a 30 de setembre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</si>
</sst>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465158.0736</c:v>
                </c:pt>
                <c:pt idx="1">
                  <c:v>73798.868000000002</c:v>
                </c:pt>
                <c:pt idx="2">
                  <c:v>128562.5</c:v>
                </c:pt>
                <c:pt idx="3">
                  <c:v>0</c:v>
                </c:pt>
                <c:pt idx="4">
                  <c:v>0</c:v>
                </c:pt>
                <c:pt idx="5">
                  <c:v>78000.00009999999</c:v>
                </c:pt>
                <c:pt idx="6">
                  <c:v>15669.5</c:v>
                </c:pt>
                <c:pt idx="7">
                  <c:v>276748.6507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651227.73919999995</c:v>
                </c:pt>
                <c:pt idx="2">
                  <c:v>386709.85319999995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7" zoomScale="90" zoomScaleNormal="90" workbookViewId="0">
      <selection activeCell="J20" sqref="J20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4414062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7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I5" s="109"/>
      <c r="J5" s="109"/>
      <c r="K5" s="109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51</v>
      </c>
      <c r="J7" s="92">
        <v>44286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63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4.3478260869565216E-2</v>
      </c>
      <c r="I13" s="4">
        <v>141863.16</v>
      </c>
      <c r="J13" s="5">
        <f>I13*1.21</f>
        <v>171654.42360000001</v>
      </c>
      <c r="K13" s="21">
        <f t="shared" ref="K13:K24" si="3">IF(J13,J13/$J$25,"")</f>
        <v>0.64498203106454322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>IF(E15,E15/$E$25,"")</f>
        <v/>
      </c>
      <c r="G15" s="2"/>
      <c r="H15" s="20" t="str">
        <f t="shared" si="2"/>
        <v/>
      </c>
      <c r="I15" s="6"/>
      <c r="J15" s="7">
        <f>I15*1.21</f>
        <v>0</v>
      </c>
      <c r="K15" s="21" t="str">
        <f>IF(J15,J15/$J$25,"")</f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>
        <v>1</v>
      </c>
      <c r="M18" s="67">
        <f t="shared" si="4"/>
        <v>0.33333333333333331</v>
      </c>
      <c r="N18" s="70">
        <v>64462.81</v>
      </c>
      <c r="O18" s="71">
        <f>N18*1.21</f>
        <v>78000.00009999999</v>
      </c>
      <c r="P18" s="68">
        <f t="shared" si="5"/>
        <v>0.95186850316416782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0.13043478260869565</v>
      </c>
      <c r="I19" s="70">
        <v>12950</v>
      </c>
      <c r="J19" s="7">
        <f>I19*1.21</f>
        <v>15669.5</v>
      </c>
      <c r="K19" s="21">
        <f t="shared" si="3"/>
        <v>5.887728218013636E-2</v>
      </c>
      <c r="L19" s="2"/>
      <c r="M19" s="20" t="str">
        <f t="shared" si="4"/>
        <v/>
      </c>
      <c r="N19" s="70"/>
      <c r="O19" s="71">
        <f>N19*1.21</f>
        <v>0</v>
      </c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19</v>
      </c>
      <c r="H20" s="67">
        <f t="shared" si="2"/>
        <v>0.82608695652173914</v>
      </c>
      <c r="I20" s="70">
        <f>60071.8+6000</f>
        <v>66071.8</v>
      </c>
      <c r="J20" s="7">
        <v>78814.38</v>
      </c>
      <c r="K20" s="68">
        <f t="shared" si="3"/>
        <v>0.29614068675532057</v>
      </c>
      <c r="L20" s="69">
        <v>2</v>
      </c>
      <c r="M20" s="67">
        <f t="shared" si="4"/>
        <v>0.66666666666666663</v>
      </c>
      <c r="N20" s="70">
        <v>3259.58</v>
      </c>
      <c r="O20" s="71">
        <f>N20*1.21</f>
        <v>3944.0917999999997</v>
      </c>
      <c r="P20" s="68">
        <f t="shared" si="5"/>
        <v>4.8131496835832288E-2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200000000000003" hidden="1" customHeight="1" x14ac:dyDescent="0.3">
      <c r="A21" s="96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3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5" t="s">
        <v>52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62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23</v>
      </c>
      <c r="H25" s="17">
        <f t="shared" si="12"/>
        <v>1</v>
      </c>
      <c r="I25" s="18">
        <f t="shared" si="12"/>
        <v>220884.96000000002</v>
      </c>
      <c r="J25" s="18">
        <f t="shared" si="12"/>
        <v>266138.30359999998</v>
      </c>
      <c r="K25" s="19">
        <f t="shared" si="12"/>
        <v>1</v>
      </c>
      <c r="L25" s="16">
        <f t="shared" si="12"/>
        <v>3</v>
      </c>
      <c r="M25" s="17">
        <f t="shared" si="12"/>
        <v>1</v>
      </c>
      <c r="N25" s="18">
        <f t="shared" si="12"/>
        <v>67722.39</v>
      </c>
      <c r="O25" s="18">
        <f t="shared" si="12"/>
        <v>81944.091899999985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4" t="s">
        <v>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7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3.8461538461538464E-2</v>
      </c>
      <c r="D34" s="10">
        <f t="shared" ref="D34:D45" si="15">D13+I13+N13+S13+AC13+X13</f>
        <v>141863.16</v>
      </c>
      <c r="E34" s="11">
        <f t="shared" ref="E34:E45" si="16">E13+J13+O13+T13+AD13+Y13</f>
        <v>171654.42360000001</v>
      </c>
      <c r="F34" s="21">
        <f t="shared" ref="F34:F43" si="17">IF(E34,E34/$E$46,"")</f>
        <v>0.49314307709652616</v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1">
        <f>G25</f>
        <v>23</v>
      </c>
      <c r="M35" s="8">
        <f t="shared" si="18"/>
        <v>0.88461538461538458</v>
      </c>
      <c r="N35" s="62">
        <f>I25</f>
        <v>220884.96000000002</v>
      </c>
      <c r="O35" s="62">
        <f>J25</f>
        <v>266138.30359999998</v>
      </c>
      <c r="P35" s="60">
        <f t="shared" si="19"/>
        <v>0.76458421063698978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>D15+I15+N15+S15+AC15+X15</f>
        <v>0</v>
      </c>
      <c r="E36" s="14">
        <f>E15+J15+O15+T15+AD15+Y15</f>
        <v>0</v>
      </c>
      <c r="F36" s="21" t="str">
        <f t="shared" si="17"/>
        <v/>
      </c>
      <c r="G36" s="25"/>
      <c r="J36" s="103" t="s">
        <v>2</v>
      </c>
      <c r="K36" s="104"/>
      <c r="L36" s="61">
        <f>L25</f>
        <v>3</v>
      </c>
      <c r="M36" s="8">
        <f t="shared" si="18"/>
        <v>0.11538461538461539</v>
      </c>
      <c r="N36" s="62">
        <f>N25</f>
        <v>67722.39</v>
      </c>
      <c r="O36" s="62">
        <f>O25</f>
        <v>81944.091899999985</v>
      </c>
      <c r="P36" s="60">
        <f t="shared" si="19"/>
        <v>0.23541578936301014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3.8461538461538464E-2</v>
      </c>
      <c r="D39" s="13">
        <f t="shared" si="15"/>
        <v>64462.81</v>
      </c>
      <c r="E39" s="22">
        <f t="shared" si="16"/>
        <v>78000.00009999999</v>
      </c>
      <c r="F39" s="21">
        <f t="shared" si="17"/>
        <v>0.22408487504217947</v>
      </c>
      <c r="G39" s="25"/>
      <c r="J39" s="103" t="s">
        <v>4</v>
      </c>
      <c r="K39" s="104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</v>
      </c>
      <c r="C40" s="8">
        <f t="shared" si="14"/>
        <v>0.11538461538461539</v>
      </c>
      <c r="D40" s="13">
        <f t="shared" si="15"/>
        <v>12950</v>
      </c>
      <c r="E40" s="23">
        <f t="shared" si="16"/>
        <v>15669.5</v>
      </c>
      <c r="F40" s="21">
        <f t="shared" si="17"/>
        <v>4.5016640320150868E-2</v>
      </c>
      <c r="G40" s="25"/>
      <c r="J40" s="105" t="s">
        <v>0</v>
      </c>
      <c r="K40" s="106"/>
      <c r="L40" s="84">
        <f>SUM(L34:L39)</f>
        <v>26</v>
      </c>
      <c r="M40" s="17">
        <f>SUM(M34:M39)</f>
        <v>1</v>
      </c>
      <c r="N40" s="85">
        <f>SUM(N34:N39)</f>
        <v>288607.35000000003</v>
      </c>
      <c r="O40" s="86">
        <f>SUM(O34:O39)</f>
        <v>348082.39549999998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</v>
      </c>
      <c r="C41" s="8">
        <f t="shared" si="14"/>
        <v>0.80769230769230771</v>
      </c>
      <c r="D41" s="13">
        <f t="shared" si="15"/>
        <v>69331.38</v>
      </c>
      <c r="E41" s="23">
        <f t="shared" si="16"/>
        <v>82758.471799999999</v>
      </c>
      <c r="F41" s="21">
        <f t="shared" si="17"/>
        <v>0.23775540754114352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96" t="s">
        <v>56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52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26</v>
      </c>
      <c r="C46" s="17">
        <f>SUM(C34:C45)</f>
        <v>1</v>
      </c>
      <c r="D46" s="18">
        <f>SUM(D34:D45)</f>
        <v>288607.34999999998</v>
      </c>
      <c r="E46" s="18">
        <f>SUM(E34:E45)</f>
        <v>348082.39549999998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3"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7" zoomScale="90" zoomScaleNormal="90" workbookViewId="0">
      <selection activeCell="N17" sqref="N17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4414062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7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51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2021'!B8</f>
        <v>Fundació Barcelona Institute of Technology for the Habitat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>
        <f>N13*1.21</f>
        <v>0</v>
      </c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0.14285714285714285</v>
      </c>
      <c r="I15" s="6">
        <v>57500</v>
      </c>
      <c r="J15" s="7">
        <f>I15*1.21</f>
        <v>69575</v>
      </c>
      <c r="K15" s="21">
        <f t="shared" si="3"/>
        <v>0.50609710586389633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12</v>
      </c>
      <c r="H20" s="67">
        <f t="shared" si="2"/>
        <v>0.8571428571428571</v>
      </c>
      <c r="I20" s="70">
        <v>56114.559999999998</v>
      </c>
      <c r="J20" s="71">
        <f>I20*1.21</f>
        <v>67898.617599999998</v>
      </c>
      <c r="K20" s="21">
        <f t="shared" si="3"/>
        <v>0.49390289413610367</v>
      </c>
      <c r="L20" s="69">
        <v>2</v>
      </c>
      <c r="M20" s="67">
        <f t="shared" si="4"/>
        <v>1</v>
      </c>
      <c r="N20" s="70">
        <v>1525.53</v>
      </c>
      <c r="O20" s="71">
        <f>N20*1.21</f>
        <v>1845.8913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20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200000000000003" customHeight="1" x14ac:dyDescent="0.3">
      <c r="A23" s="95" t="s">
        <v>52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62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</v>
      </c>
      <c r="H25" s="17">
        <f t="shared" si="32"/>
        <v>1</v>
      </c>
      <c r="I25" s="18">
        <f t="shared" si="32"/>
        <v>113614.56</v>
      </c>
      <c r="J25" s="18">
        <f t="shared" si="32"/>
        <v>137473.6176</v>
      </c>
      <c r="K25" s="19">
        <f t="shared" si="32"/>
        <v>1</v>
      </c>
      <c r="L25" s="16">
        <f t="shared" si="32"/>
        <v>2</v>
      </c>
      <c r="M25" s="17">
        <f t="shared" si="32"/>
        <v>1</v>
      </c>
      <c r="N25" s="18">
        <f t="shared" si="32"/>
        <v>1525.53</v>
      </c>
      <c r="O25" s="18">
        <f t="shared" si="32"/>
        <v>1845.8913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33" t="s">
        <v>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4" t="s">
        <v>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18"/>
      <c r="C32" s="119"/>
      <c r="D32" s="119"/>
      <c r="E32" s="119"/>
      <c r="F32" s="120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7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1">
        <f>G25</f>
        <v>14</v>
      </c>
      <c r="M35" s="8">
        <f t="shared" si="38"/>
        <v>0.875</v>
      </c>
      <c r="N35" s="62">
        <f>I25</f>
        <v>113614.56</v>
      </c>
      <c r="O35" s="62">
        <f>J25</f>
        <v>137473.6176</v>
      </c>
      <c r="P35" s="60">
        <f t="shared" si="39"/>
        <v>0.98675066173736714</v>
      </c>
    </row>
    <row r="36" spans="1:33" ht="30" customHeight="1" x14ac:dyDescent="0.3">
      <c r="A36" s="43" t="s">
        <v>19</v>
      </c>
      <c r="B36" s="12">
        <f t="shared" si="33"/>
        <v>2</v>
      </c>
      <c r="C36" s="8">
        <f t="shared" si="34"/>
        <v>0.125</v>
      </c>
      <c r="D36" s="13">
        <f t="shared" si="35"/>
        <v>57500</v>
      </c>
      <c r="E36" s="14">
        <f t="shared" si="36"/>
        <v>69575</v>
      </c>
      <c r="F36" s="21">
        <f t="shared" si="37"/>
        <v>0.49939165411456593</v>
      </c>
      <c r="G36" s="25"/>
      <c r="J36" s="103" t="s">
        <v>2</v>
      </c>
      <c r="K36" s="104"/>
      <c r="L36" s="61">
        <f>L25</f>
        <v>2</v>
      </c>
      <c r="M36" s="8">
        <f t="shared" si="38"/>
        <v>0.125</v>
      </c>
      <c r="N36" s="62">
        <f>N25</f>
        <v>1525.53</v>
      </c>
      <c r="O36" s="62">
        <f>O25</f>
        <v>1845.8913</v>
      </c>
      <c r="P36" s="60">
        <f t="shared" si="39"/>
        <v>1.3249338262632939E-2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4">
        <f>SUM(L34:L39)</f>
        <v>16</v>
      </c>
      <c r="M40" s="17">
        <f>SUM(M34:M39)</f>
        <v>1</v>
      </c>
      <c r="N40" s="85">
        <f>SUM(N34:N39)</f>
        <v>115140.09</v>
      </c>
      <c r="O40" s="86">
        <f>SUM(O34:O39)</f>
        <v>139319.50889999999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14</v>
      </c>
      <c r="C41" s="8">
        <f t="shared" si="34"/>
        <v>0.875</v>
      </c>
      <c r="D41" s="13">
        <f t="shared" si="35"/>
        <v>57640.09</v>
      </c>
      <c r="E41" s="23">
        <f t="shared" si="36"/>
        <v>69744.508900000001</v>
      </c>
      <c r="F41" s="21">
        <f t="shared" si="37"/>
        <v>0.5006083458854339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52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16</v>
      </c>
      <c r="C46" s="17">
        <f>SUM(C34:C45)</f>
        <v>1</v>
      </c>
      <c r="D46" s="18">
        <f>SUM(D34:D45)</f>
        <v>115140.09</v>
      </c>
      <c r="E46" s="18">
        <f>SUM(E34:E45)</f>
        <v>139319.50890000002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5" zoomScale="90" zoomScaleNormal="90" workbookViewId="0">
      <selection activeCell="J8" sqref="J8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4414062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7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64</v>
      </c>
      <c r="C7" s="32"/>
      <c r="D7" s="32"/>
      <c r="E7" s="32"/>
      <c r="F7" s="32"/>
      <c r="G7" s="33"/>
      <c r="H7" s="74"/>
      <c r="I7" s="91" t="s">
        <v>51</v>
      </c>
      <c r="J7" s="92">
        <v>44544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2021'!B8</f>
        <v>Fundació Barcelona Institute of Technology for the Habitat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1</v>
      </c>
      <c r="N13" s="4">
        <v>242565</v>
      </c>
      <c r="O13" s="5">
        <f>N13*1.21</f>
        <v>293503.64999999997</v>
      </c>
      <c r="P13" s="21">
        <f t="shared" ref="P13:P23" si="5">IF(O13,O13/$O$25,"")</f>
        <v>1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0.125</v>
      </c>
      <c r="I14" s="6">
        <v>60990.8</v>
      </c>
      <c r="J14" s="7">
        <f>I14*1.21</f>
        <v>73798.868000000002</v>
      </c>
      <c r="K14" s="21">
        <f t="shared" si="3"/>
        <v>0.41011618091642565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0.125</v>
      </c>
      <c r="I15" s="6">
        <v>48750</v>
      </c>
      <c r="J15" s="7">
        <f>I15*1.21</f>
        <v>58987.5</v>
      </c>
      <c r="K15" s="21">
        <f t="shared" si="3"/>
        <v>0.32780622355626993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6</v>
      </c>
      <c r="H20" s="67">
        <f t="shared" si="2"/>
        <v>0.75</v>
      </c>
      <c r="I20" s="70">
        <v>40189.980000000003</v>
      </c>
      <c r="J20" s="71">
        <f>40159.88+7000</f>
        <v>47159.88</v>
      </c>
      <c r="K20" s="68">
        <f t="shared" si="3"/>
        <v>0.26207759552730431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20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3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/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5" t="s">
        <v>52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62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8</v>
      </c>
      <c r="H25" s="17">
        <f t="shared" si="22"/>
        <v>1</v>
      </c>
      <c r="I25" s="18">
        <f t="shared" si="22"/>
        <v>149930.78</v>
      </c>
      <c r="J25" s="18">
        <f t="shared" si="22"/>
        <v>179946.24800000002</v>
      </c>
      <c r="K25" s="19">
        <f t="shared" si="22"/>
        <v>0.99999999999999978</v>
      </c>
      <c r="L25" s="16">
        <f t="shared" si="22"/>
        <v>1</v>
      </c>
      <c r="M25" s="17">
        <f t="shared" si="22"/>
        <v>1</v>
      </c>
      <c r="N25" s="18">
        <f t="shared" si="22"/>
        <v>242565</v>
      </c>
      <c r="O25" s="18">
        <f t="shared" si="22"/>
        <v>293503.64999999997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33" t="s">
        <v>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4" t="s">
        <v>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7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0.1111111111111111</v>
      </c>
      <c r="D34" s="10">
        <f t="shared" ref="D34:D45" si="25">D13+I13+N13+S13+AC13+X13</f>
        <v>242565</v>
      </c>
      <c r="E34" s="11">
        <f t="shared" ref="E34:E45" si="26">E13+J13+O13+T13+AD13+Y13</f>
        <v>293503.64999999997</v>
      </c>
      <c r="F34" s="21">
        <f t="shared" ref="F34:F43" si="27">IF(E34,E34/$E$46,"")</f>
        <v>0.61992546886133237</v>
      </c>
      <c r="J34" s="107" t="s">
        <v>3</v>
      </c>
      <c r="K34" s="108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1</v>
      </c>
      <c r="C35" s="8">
        <f t="shared" si="24"/>
        <v>0.1111111111111111</v>
      </c>
      <c r="D35" s="13">
        <f t="shared" si="25"/>
        <v>60990.8</v>
      </c>
      <c r="E35" s="14">
        <f t="shared" si="26"/>
        <v>73798.868000000002</v>
      </c>
      <c r="F35" s="21">
        <f t="shared" si="27"/>
        <v>0.15587471517419146</v>
      </c>
      <c r="J35" s="103" t="s">
        <v>1</v>
      </c>
      <c r="K35" s="104"/>
      <c r="L35" s="61">
        <f>G25</f>
        <v>8</v>
      </c>
      <c r="M35" s="8">
        <f>IF(L35,L35/$L$40,"")</f>
        <v>0.88888888888888884</v>
      </c>
      <c r="N35" s="62">
        <f>I25</f>
        <v>149930.78</v>
      </c>
      <c r="O35" s="62">
        <f>J25</f>
        <v>179946.24800000002</v>
      </c>
      <c r="P35" s="60">
        <f>IF(O35,O35/$O$40,"")</f>
        <v>0.38007453113866768</v>
      </c>
    </row>
    <row r="36" spans="1:33" ht="30" customHeight="1" x14ac:dyDescent="0.3">
      <c r="A36" s="43" t="s">
        <v>19</v>
      </c>
      <c r="B36" s="12">
        <f t="shared" si="23"/>
        <v>1</v>
      </c>
      <c r="C36" s="8">
        <f t="shared" si="24"/>
        <v>0.1111111111111111</v>
      </c>
      <c r="D36" s="13">
        <f t="shared" si="25"/>
        <v>48750</v>
      </c>
      <c r="E36" s="14">
        <f t="shared" si="26"/>
        <v>58987.5</v>
      </c>
      <c r="F36" s="21">
        <f t="shared" si="27"/>
        <v>0.12459079672248657</v>
      </c>
      <c r="G36" s="25"/>
      <c r="J36" s="103" t="s">
        <v>2</v>
      </c>
      <c r="K36" s="104"/>
      <c r="L36" s="61">
        <f>L25</f>
        <v>1</v>
      </c>
      <c r="M36" s="8">
        <f>IF(L36,L36/$L$40,"")</f>
        <v>0.1111111111111111</v>
      </c>
      <c r="N36" s="62">
        <f>N25</f>
        <v>242565</v>
      </c>
      <c r="O36" s="62">
        <f>O25</f>
        <v>293503.64999999997</v>
      </c>
      <c r="P36" s="60">
        <f>IF(O36,O36/$O$40,"")</f>
        <v>0.61992546886133237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4">
        <f>SUM(L34:L39)</f>
        <v>9</v>
      </c>
      <c r="M40" s="17">
        <f>SUM(M34:M39)</f>
        <v>1</v>
      </c>
      <c r="N40" s="85">
        <f>SUM(N34:N39)</f>
        <v>392495.78</v>
      </c>
      <c r="O40" s="86">
        <f>SUM(O34:O39)</f>
        <v>473449.89799999999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6</v>
      </c>
      <c r="C41" s="8">
        <f t="shared" si="24"/>
        <v>0.66666666666666663</v>
      </c>
      <c r="D41" s="13">
        <f t="shared" si="25"/>
        <v>40189.980000000003</v>
      </c>
      <c r="E41" s="23">
        <f t="shared" si="26"/>
        <v>47159.88</v>
      </c>
      <c r="F41" s="21">
        <f t="shared" si="27"/>
        <v>9.9609019241989574E-2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52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9</v>
      </c>
      <c r="C46" s="17">
        <f>SUM(C34:C45)</f>
        <v>1</v>
      </c>
      <c r="D46" s="18">
        <f>SUM(D34:D45)</f>
        <v>392495.77999999997</v>
      </c>
      <c r="E46" s="18">
        <f>SUM(E34:E45)</f>
        <v>473449.89799999999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formatCells="0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E19" sqref="E19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4414062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7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4"/>
      <c r="I7" s="91" t="s">
        <v>51</v>
      </c>
      <c r="J7" s="92">
        <v>44207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2021'!B8</f>
        <v>Fundació Barcelona Institute of Technology for the Habitat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5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19</v>
      </c>
      <c r="H20" s="67">
        <f t="shared" si="2"/>
        <v>1</v>
      </c>
      <c r="I20" s="70">
        <v>56122.41</v>
      </c>
      <c r="J20" s="71">
        <v>67669.570000000007</v>
      </c>
      <c r="K20" s="68">
        <f t="shared" si="3"/>
        <v>1</v>
      </c>
      <c r="L20" s="69">
        <v>2</v>
      </c>
      <c r="M20" s="67">
        <f>IF(L20,L20/$L$25,"")</f>
        <v>1</v>
      </c>
      <c r="N20" s="70">
        <v>7782</v>
      </c>
      <c r="O20" s="71">
        <v>9416.2199999999993</v>
      </c>
      <c r="P20" s="68">
        <f>IF(O20,O20/$O$25,"")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20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200000000000003" customHeight="1" x14ac:dyDescent="0.3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200000000000003" customHeight="1" x14ac:dyDescent="0.3">
      <c r="A23" s="95" t="s">
        <v>52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62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4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19</v>
      </c>
      <c r="H25" s="17">
        <f t="shared" si="30"/>
        <v>1</v>
      </c>
      <c r="I25" s="18">
        <f t="shared" si="30"/>
        <v>56122.41</v>
      </c>
      <c r="J25" s="18">
        <f t="shared" si="30"/>
        <v>67669.570000000007</v>
      </c>
      <c r="K25" s="19">
        <f t="shared" si="30"/>
        <v>1</v>
      </c>
      <c r="L25" s="16">
        <f t="shared" si="30"/>
        <v>2</v>
      </c>
      <c r="M25" s="17">
        <f t="shared" si="30"/>
        <v>1</v>
      </c>
      <c r="N25" s="18">
        <f t="shared" si="30"/>
        <v>7782</v>
      </c>
      <c r="O25" s="18">
        <f t="shared" si="30"/>
        <v>9416.2199999999993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35" hidden="1" customHeight="1" x14ac:dyDescent="0.3">
      <c r="A27" s="133" t="s">
        <v>59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4" t="s">
        <v>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4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7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1">
        <f>G25</f>
        <v>19</v>
      </c>
      <c r="M35" s="8">
        <f t="shared" si="36"/>
        <v>0.90476190476190477</v>
      </c>
      <c r="N35" s="62">
        <f>I25</f>
        <v>56122.41</v>
      </c>
      <c r="O35" s="62">
        <f>J25</f>
        <v>67669.570000000007</v>
      </c>
      <c r="P35" s="60">
        <f t="shared" si="37"/>
        <v>0.87784752546481004</v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1">
        <f>L25</f>
        <v>2</v>
      </c>
      <c r="M36" s="8">
        <f t="shared" si="36"/>
        <v>9.5238095238095233E-2</v>
      </c>
      <c r="N36" s="62">
        <f>N25</f>
        <v>7782</v>
      </c>
      <c r="O36" s="62">
        <f>O25</f>
        <v>9416.2199999999993</v>
      </c>
      <c r="P36" s="60">
        <f t="shared" si="37"/>
        <v>0.12215247453518993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4">
        <f>SUM(L34:L39)</f>
        <v>21</v>
      </c>
      <c r="M40" s="17">
        <f>SUM(M34:M39)</f>
        <v>1</v>
      </c>
      <c r="N40" s="85">
        <f>SUM(N34:N39)</f>
        <v>63904.41</v>
      </c>
      <c r="O40" s="86">
        <f>SUM(O34:O39)</f>
        <v>77085.790000000008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21</v>
      </c>
      <c r="C41" s="8">
        <f t="shared" si="32"/>
        <v>1</v>
      </c>
      <c r="D41" s="13">
        <f t="shared" si="33"/>
        <v>63904.41</v>
      </c>
      <c r="E41" s="23">
        <f t="shared" si="34"/>
        <v>77085.790000000008</v>
      </c>
      <c r="F41" s="21">
        <f t="shared" si="35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52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4">
      <c r="A46" s="65" t="s">
        <v>0</v>
      </c>
      <c r="B46" s="16">
        <f>SUM(B34:B45)</f>
        <v>21</v>
      </c>
      <c r="C46" s="17">
        <f>SUM(C34:C45)</f>
        <v>1</v>
      </c>
      <c r="D46" s="18">
        <f>SUM(D34:D45)</f>
        <v>63904.41</v>
      </c>
      <c r="E46" s="18">
        <f>SUM(E34:E45)</f>
        <v>77085.790000000008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ht="14.55" x14ac:dyDescent="0.35">
      <c r="B56" s="26"/>
      <c r="H56" s="26"/>
      <c r="N56" s="26"/>
    </row>
    <row r="57" spans="2:14" s="25" customFormat="1" ht="14.55" x14ac:dyDescent="0.35">
      <c r="B57" s="26"/>
      <c r="H57" s="26"/>
      <c r="N57" s="26"/>
    </row>
    <row r="58" spans="2:14" s="25" customFormat="1" ht="14.55" x14ac:dyDescent="0.35">
      <c r="B58" s="26"/>
      <c r="H58" s="26"/>
      <c r="N58" s="26"/>
    </row>
    <row r="59" spans="2:14" s="25" customFormat="1" ht="14.55" x14ac:dyDescent="0.35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5" zoomScale="90" zoomScaleNormal="90" workbookViewId="0">
      <selection activeCell="H46" sqref="H46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5546875" style="27" customWidth="1"/>
    <col min="4" max="4" width="19.218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777343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7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50</v>
      </c>
      <c r="B7" s="31" t="s">
        <v>49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2021'!B8</f>
        <v>Fundació Barcelona Institute of Technology for the Habitat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5">
      <c r="A11" s="156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47" t="s">
        <v>4</v>
      </c>
      <c r="W11" s="148"/>
      <c r="X11" s="148"/>
      <c r="Y11" s="148"/>
      <c r="Z11" s="149"/>
      <c r="AA11" s="150" t="s">
        <v>5</v>
      </c>
      <c r="AB11" s="151"/>
      <c r="AC11" s="151"/>
      <c r="AD11" s="151"/>
      <c r="AE11" s="152"/>
    </row>
    <row r="12" spans="1:31" ht="39" customHeight="1" thickBot="1" x14ac:dyDescent="0.35">
      <c r="A12" s="157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1</v>
      </c>
      <c r="H13" s="20">
        <f t="shared" ref="H13:H24" si="2">IF(G13,G13/$G$25,"")</f>
        <v>1.5625E-2</v>
      </c>
      <c r="I13" s="10">
        <f>'CONTRACTACIO 1r TR 2021'!I13+'CONTRACTACIO 2n TR 2021'!I13+'CONTRACTACIO 3r TR 2021'!I13+'CONTRACTACIO 4t TR 2021'!I13</f>
        <v>141863.16</v>
      </c>
      <c r="J13" s="10">
        <f>'CONTRACTACIO 1r TR 2021'!J13+'CONTRACTACIO 2n TR 2021'!J13+'CONTRACTACIO 3r TR 2021'!J13+'CONTRACTACIO 4t TR 2021'!J13</f>
        <v>171654.42360000001</v>
      </c>
      <c r="K13" s="21">
        <f t="shared" ref="K13:K24" si="3">IF(J13,J13/$J$25,"")</f>
        <v>0.26358585985736527</v>
      </c>
      <c r="L13" s="9">
        <f>'CONTRACTACIO 1r TR 2021'!L13+'CONTRACTACIO 2n TR 2021'!L13+'CONTRACTACIO 3r TR 2021'!L13+'CONTRACTACIO 4t TR 2021'!L13</f>
        <v>1</v>
      </c>
      <c r="M13" s="20">
        <f t="shared" ref="M13:M24" si="4">IF(L13,L13/$L$25,"")</f>
        <v>0.125</v>
      </c>
      <c r="N13" s="10">
        <f>'CONTRACTACIO 1r TR 2021'!N13+'CONTRACTACIO 2n TR 2021'!N13+'CONTRACTACIO 3r TR 2021'!N13+'CONTRACTACIO 4t TR 2021'!N13</f>
        <v>242565</v>
      </c>
      <c r="O13" s="10">
        <f>'CONTRACTACIO 1r TR 2021'!O13+'CONTRACTACIO 2n TR 2021'!O13+'CONTRACTACIO 3r TR 2021'!O13+'CONTRACTACIO 4t TR 2021'!O13</f>
        <v>293503.64999999997</v>
      </c>
      <c r="P13" s="21">
        <f t="shared" ref="P13:P24" si="5">IF(O13,O13/$O$25,"")</f>
        <v>0.7589763942430624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1</v>
      </c>
      <c r="H14" s="20">
        <f t="shared" si="2"/>
        <v>1.5625E-2</v>
      </c>
      <c r="I14" s="13">
        <f>'CONTRACTACIO 1r TR 2021'!I14+'CONTRACTACIO 2n TR 2021'!I14+'CONTRACTACIO 3r TR 2021'!I14+'CONTRACTACIO 4t TR 2021'!I14</f>
        <v>60990.8</v>
      </c>
      <c r="J14" s="13">
        <f>'CONTRACTACIO 1r TR 2021'!J14+'CONTRACTACIO 2n TR 2021'!J14+'CONTRACTACIO 3r TR 2021'!J14+'CONTRACTACIO 4t TR 2021'!J14</f>
        <v>73798.868000000002</v>
      </c>
      <c r="K14" s="21">
        <f t="shared" si="3"/>
        <v>0.11332267278826014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3</v>
      </c>
      <c r="H15" s="20">
        <f t="shared" si="2"/>
        <v>4.6875E-2</v>
      </c>
      <c r="I15" s="13">
        <f>'CONTRACTACIO 1r TR 2021'!I15+'CONTRACTACIO 2n TR 2021'!I15+'CONTRACTACIO 3r TR 2021'!I15+'CONTRACTACIO 4t TR 2021'!I15</f>
        <v>106250</v>
      </c>
      <c r="J15" s="13">
        <f>'CONTRACTACIO 1r TR 2021'!J15+'CONTRACTACIO 2n TR 2021'!J15+'CONTRACTACIO 3r TR 2021'!J15+'CONTRACTACIO 4t TR 2021'!J15</f>
        <v>128562.5</v>
      </c>
      <c r="K15" s="21">
        <f t="shared" si="3"/>
        <v>0.19741557716495994</v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1</v>
      </c>
      <c r="M18" s="20">
        <f t="shared" si="4"/>
        <v>0.125</v>
      </c>
      <c r="N18" s="13">
        <f>'CONTRACTACIO 1r TR 2021'!N18+'CONTRACTACIO 2n TR 2021'!N18+'CONTRACTACIO 3r TR 2021'!N18+'CONTRACTACIO 4t TR 2021'!N18</f>
        <v>64462.81</v>
      </c>
      <c r="O18" s="13">
        <f>'CONTRACTACIO 1r TR 2021'!O18+'CONTRACTACIO 2n TR 2021'!O18+'CONTRACTACIO 3r TR 2021'!O18+'CONTRACTACIO 4t TR 2021'!O18</f>
        <v>78000.00009999999</v>
      </c>
      <c r="P18" s="21">
        <f t="shared" si="5"/>
        <v>0.20170161027590802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3</v>
      </c>
      <c r="H19" s="20">
        <f t="shared" si="2"/>
        <v>4.6875E-2</v>
      </c>
      <c r="I19" s="13">
        <f>'CONTRACTACIO 1r TR 2021'!I19+'CONTRACTACIO 2n TR 2021'!I19+'CONTRACTACIO 3r TR 2021'!I19+'CONTRACTACIO 4t TR 2021'!I19</f>
        <v>12950</v>
      </c>
      <c r="J19" s="13">
        <f>'CONTRACTACIO 1r TR 2021'!J19+'CONTRACTACIO 2n TR 2021'!J19+'CONTRACTACIO 3r TR 2021'!J19+'CONTRACTACIO 4t TR 2021'!J19</f>
        <v>15669.5</v>
      </c>
      <c r="K19" s="21">
        <f t="shared" si="3"/>
        <v>2.4061475052105707E-2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56</v>
      </c>
      <c r="H20" s="20">
        <f t="shared" si="2"/>
        <v>0.875</v>
      </c>
      <c r="I20" s="13">
        <f>'CONTRACTACIO 1r TR 2021'!I20+'CONTRACTACIO 2n TR 2021'!I20+'CONTRACTACIO 3r TR 2021'!I20+'CONTRACTACIO 4t TR 2021'!I20</f>
        <v>218498.75</v>
      </c>
      <c r="J20" s="13">
        <f>'CONTRACTACIO 1r TR 2021'!J20+'CONTRACTACIO 2n TR 2021'!J20+'CONTRACTACIO 3r TR 2021'!J20+'CONTRACTACIO 4t TR 2021'!J20</f>
        <v>261542.44760000001</v>
      </c>
      <c r="K20" s="21">
        <f t="shared" si="3"/>
        <v>0.40161441513730906</v>
      </c>
      <c r="L20" s="9">
        <f>'CONTRACTACIO 1r TR 2021'!L20+'CONTRACTACIO 2n TR 2021'!L20+'CONTRACTACIO 3r TR 2021'!L20+'CONTRACTACIO 4t TR 2021'!L20</f>
        <v>6</v>
      </c>
      <c r="M20" s="20">
        <f t="shared" si="4"/>
        <v>0.75</v>
      </c>
      <c r="N20" s="13">
        <f>'CONTRACTACIO 1r TR 2021'!N20+'CONTRACTACIO 2n TR 2021'!N20+'CONTRACTACIO 3r TR 2021'!N20+'CONTRACTACIO 4t TR 2021'!N20</f>
        <v>12567.11</v>
      </c>
      <c r="O20" s="13">
        <f>'CONTRACTACIO 1r TR 2021'!O20+'CONTRACTACIO 2n TR 2021'!O20+'CONTRACTACIO 3r TR 2021'!O20+'CONTRACTACIO 4t TR 2021'!O20</f>
        <v>15206.203099999999</v>
      </c>
      <c r="P20" s="21">
        <f t="shared" si="5"/>
        <v>3.9321995481029548E-2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200000000000003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200000000000003" customHeight="1" x14ac:dyDescent="0.35">
      <c r="A22" s="93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200000000000003" customHeight="1" x14ac:dyDescent="0.3">
      <c r="A23" s="95" t="s">
        <v>52</v>
      </c>
      <c r="B23" s="82">
        <f>'CONTRACTACIO 1r TR 2021'!B23+'CONTRACTACIO 2n TR 2021'!B23+'CONTRACTACIO 3r TR 2021'!B23+'CONTRACTACIO 4t TR 2021'!B23</f>
        <v>0</v>
      </c>
      <c r="C23" s="67" t="str">
        <f t="shared" si="0"/>
        <v/>
      </c>
      <c r="D23" s="78">
        <f>'CONTRACTACIO 1r TR 2021'!D23+'CONTRACTACIO 2n TR 2021'!D23+'CONTRACTACIO 3r TR 2021'!D23+'CONTRACTACIO 4t TR 2021'!D23</f>
        <v>0</v>
      </c>
      <c r="E23" s="79">
        <f>'CONTRACTACIO 1r TR 2021'!E23+'CONTRACTACIO 2n TR 2021'!E23+'CONTRACTACIO 3r TR 2021'!E23+'CONTRACTACIO 4t TR 2021'!E23</f>
        <v>0</v>
      </c>
      <c r="F23" s="68" t="str">
        <f t="shared" si="1"/>
        <v/>
      </c>
      <c r="G23" s="82">
        <f>'CONTRACTACIO 1r TR 2021'!G23+'CONTRACTACIO 2n TR 2021'!G23+'CONTRACTACIO 3r TR 2021'!G23+'CONTRACTACIO 4t TR 2021'!G23</f>
        <v>0</v>
      </c>
      <c r="H23" s="67" t="str">
        <f t="shared" si="2"/>
        <v/>
      </c>
      <c r="I23" s="78">
        <f>'CONTRACTACIO 1r TR 2021'!I23+'CONTRACTACIO 2n TR 2021'!I23+'CONTRACTACIO 3r TR 2021'!I23+'CONTRACTACIO 4t TR 2021'!I23</f>
        <v>0</v>
      </c>
      <c r="J23" s="79">
        <f>'CONTRACTACIO 1r TR 2021'!J23+'CONTRACTACIO 2n TR 2021'!J23+'CONTRACTACIO 3r TR 2021'!J23+'CONTRACTACIO 4t TR 2021'!J23</f>
        <v>0</v>
      </c>
      <c r="K23" s="68" t="str">
        <f t="shared" si="3"/>
        <v/>
      </c>
      <c r="L23" s="82">
        <f>'CONTRACTACIO 1r TR 2021'!L23+'CONTRACTACIO 2n TR 2021'!L23+'CONTRACTACIO 3r TR 2021'!L23+'CONTRACTACIO 4t TR 2021'!L23</f>
        <v>0</v>
      </c>
      <c r="M23" s="67" t="str">
        <f t="shared" si="4"/>
        <v/>
      </c>
      <c r="N23" s="78">
        <f>'CONTRACTACIO 1r TR 2021'!N23+'CONTRACTACIO 2n TR 2021'!N23+'CONTRACTACIO 3r TR 2021'!N23+'CONTRACTACIO 4t TR 2021'!N23</f>
        <v>0</v>
      </c>
      <c r="O23" s="79">
        <f>'CONTRACTACIO 1r TR 2021'!O23+'CONTRACTACIO 2n TR 2021'!O23+'CONTRACTACIO 3r TR 2021'!O23+'CONTRACTACIO 4t TR 2021'!O23</f>
        <v>0</v>
      </c>
      <c r="P23" s="68" t="str">
        <f t="shared" si="5"/>
        <v/>
      </c>
      <c r="Q23" s="82">
        <f>'CONTRACTACIO 1r TR 2021'!Q23+'CONTRACTACIO 2n TR 2021'!Q23+'CONTRACTACIO 3r TR 2021'!Q23+'CONTRACTACIO 4t TR 2021'!Q23</f>
        <v>0</v>
      </c>
      <c r="R23" s="67" t="str">
        <f t="shared" si="6"/>
        <v/>
      </c>
      <c r="S23" s="78">
        <f>'CONTRACTACIO 1r TR 2021'!S23+'CONTRACTACIO 2n TR 2021'!S23+'CONTRACTACIO 3r TR 2021'!S23+'CONTRACTACIO 4t TR 2021'!S23</f>
        <v>0</v>
      </c>
      <c r="T23" s="79">
        <f>'CONTRACTACIO 1r TR 2021'!T23+'CONTRACTACIO 2n TR 2021'!T23+'CONTRACTACIO 3r TR 2021'!T23+'CONTRACTACIO 4t TR 2021'!T23</f>
        <v>0</v>
      </c>
      <c r="U23" s="68" t="str">
        <f t="shared" si="7"/>
        <v/>
      </c>
      <c r="V23" s="82">
        <f>'CONTRACTACIO 1r TR 2021'!AA23+'CONTRACTACIO 2n TR 2021'!AA23+'CONTRACTACIO 3r TR 2021'!AA23+'CONTRACTACIO 4t TR 2021'!AA23</f>
        <v>0</v>
      </c>
      <c r="W23" s="67" t="str">
        <f t="shared" si="8"/>
        <v/>
      </c>
      <c r="X23" s="78">
        <f>'CONTRACTACIO 1r TR 2021'!AC23+'CONTRACTACIO 2n TR 2021'!AC23+'CONTRACTACIO 3r TR 2021'!AC23+'CONTRACTACIO 4t TR 2021'!AC23</f>
        <v>0</v>
      </c>
      <c r="Y23" s="79">
        <f>'CONTRACTACIO 1r TR 2021'!AD23+'CONTRACTACIO 2n TR 2021'!AD23+'CONTRACTACIO 3r TR 2021'!AD23+'CONTRACTACIO 4t TR 2021'!AD23</f>
        <v>0</v>
      </c>
      <c r="Z23" s="68" t="str">
        <f t="shared" si="9"/>
        <v/>
      </c>
      <c r="AA23" s="82">
        <f>'CONTRACTACIO 1r TR 2021'!V23+'CONTRACTACIO 2n TR 2021'!V23+'CONTRACTACIO 3r TR 2021'!V23+'CONTRACTACIO 4t TR 2021'!V23</f>
        <v>0</v>
      </c>
      <c r="AB23" s="20" t="str">
        <f t="shared" si="10"/>
        <v/>
      </c>
      <c r="AC23" s="78">
        <f>'CONTRACTACIO 1r TR 2021'!X23+'CONTRACTACIO 2n TR 2021'!X23+'CONTRACTACIO 3r TR 2021'!X23+'CONTRACTACIO 4t TR 2021'!X23</f>
        <v>0</v>
      </c>
      <c r="AD23" s="79">
        <f>'CONTRACTACIO 1r TR 2021'!Y23+'CONTRACTACIO 2n TR 2021'!Y23+'CONTRACTACIO 3r TR 2021'!Y23+'CONTRACTACIO 4t TR 2021'!Y23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62</v>
      </c>
      <c r="B24" s="82">
        <f>'CONTRACTACIO 1r TR 2021'!B24+'CONTRACTACIO 2n TR 2021'!B24+'CONTRACTACIO 3r TR 2021'!B24+'CONTRACTACIO 4t TR 2021'!B24</f>
        <v>0</v>
      </c>
      <c r="C24" s="67" t="str">
        <f t="shared" si="0"/>
        <v/>
      </c>
      <c r="D24" s="78">
        <f>'CONTRACTACIO 1r TR 2021'!D24+'CONTRACTACIO 2n TR 2021'!D24+'CONTRACTACIO 3r TR 2021'!D24+'CONTRACTACIO 4t TR 2021'!D24</f>
        <v>0</v>
      </c>
      <c r="E24" s="79">
        <f>'CONTRACTACIO 1r TR 2021'!E24+'CONTRACTACIO 2n TR 2021'!E24+'CONTRACTACIO 3r TR 2021'!E24+'CONTRACTACIO 4t TR 2021'!E24</f>
        <v>0</v>
      </c>
      <c r="F24" s="68" t="str">
        <f t="shared" si="1"/>
        <v/>
      </c>
      <c r="G24" s="82">
        <f>'CONTRACTACIO 1r TR 2021'!G24+'CONTRACTACIO 2n TR 2021'!G24+'CONTRACTACIO 3r TR 2021'!G24+'CONTRACTACIO 4t TR 2021'!G24</f>
        <v>0</v>
      </c>
      <c r="H24" s="67" t="str">
        <f t="shared" si="2"/>
        <v/>
      </c>
      <c r="I24" s="78">
        <f>'CONTRACTACIO 1r TR 2021'!I24+'CONTRACTACIO 2n TR 2021'!I24+'CONTRACTACIO 3r TR 2021'!I24+'CONTRACTACIO 4t TR 2021'!I24</f>
        <v>0</v>
      </c>
      <c r="J24" s="79">
        <f>'CONTRACTACIO 1r TR 2021'!J24+'CONTRACTACIO 2n TR 2021'!J24+'CONTRACTACIO 3r TR 2021'!J24+'CONTRACTACIO 4t TR 2021'!J24</f>
        <v>0</v>
      </c>
      <c r="K24" s="68" t="str">
        <f t="shared" si="3"/>
        <v/>
      </c>
      <c r="L24" s="82">
        <f>'CONTRACTACIO 1r TR 2021'!L24+'CONTRACTACIO 2n TR 2021'!L24+'CONTRACTACIO 3r TR 2021'!L24+'CONTRACTACIO 4t TR 2021'!L24</f>
        <v>0</v>
      </c>
      <c r="M24" s="67" t="str">
        <f t="shared" si="4"/>
        <v/>
      </c>
      <c r="N24" s="78">
        <f>'CONTRACTACIO 1r TR 2021'!N24+'CONTRACTACIO 2n TR 2021'!N24+'CONTRACTACIO 3r TR 2021'!N24+'CONTRACTACIO 4t TR 2021'!N24</f>
        <v>0</v>
      </c>
      <c r="O24" s="79">
        <f>'CONTRACTACIO 1r TR 2021'!O24+'CONTRACTACIO 2n TR 2021'!O24+'CONTRACTACIO 3r TR 2021'!O24+'CONTRACTACIO 4t TR 2021'!O24</f>
        <v>0</v>
      </c>
      <c r="P24" s="68" t="str">
        <f t="shared" si="5"/>
        <v/>
      </c>
      <c r="Q24" s="82">
        <f>'CONTRACTACIO 1r TR 2021'!Q24+'CONTRACTACIO 2n TR 2021'!Q24+'CONTRACTACIO 3r TR 2021'!Q24+'CONTRACTACIO 4t TR 2021'!Q24</f>
        <v>0</v>
      </c>
      <c r="R24" s="67" t="str">
        <f t="shared" si="6"/>
        <v/>
      </c>
      <c r="S24" s="78">
        <f>'CONTRACTACIO 1r TR 2021'!S24+'CONTRACTACIO 2n TR 2021'!S24+'CONTRACTACIO 3r TR 2021'!S24+'CONTRACTACIO 4t TR 2021'!S24</f>
        <v>0</v>
      </c>
      <c r="T24" s="79">
        <f>'CONTRACTACIO 1r TR 2021'!T24+'CONTRACTACIO 2n TR 2021'!T24+'CONTRACTACIO 3r TR 2021'!T24+'CONTRACTACIO 4t TR 2021'!T24</f>
        <v>0</v>
      </c>
      <c r="U24" s="68" t="str">
        <f t="shared" si="7"/>
        <v/>
      </c>
      <c r="V24" s="82">
        <f>'CONTRACTACIO 1r TR 2021'!AA24+'CONTRACTACIO 2n TR 2021'!AA24+'CONTRACTACIO 3r TR 2021'!AA24+'CONTRACTACIO 4t TR 2021'!AA24</f>
        <v>0</v>
      </c>
      <c r="W24" s="67" t="str">
        <f t="shared" si="8"/>
        <v/>
      </c>
      <c r="X24" s="78">
        <f>'CONTRACTACIO 1r TR 2021'!AC24+'CONTRACTACIO 2n TR 2021'!AC24+'CONTRACTACIO 3r TR 2021'!AC24+'CONTRACTACIO 4t TR 2021'!AC24</f>
        <v>0</v>
      </c>
      <c r="Y24" s="79">
        <f>'CONTRACTACIO 1r TR 2021'!AD24+'CONTRACTACIO 2n TR 2021'!AD24+'CONTRACTACIO 3r TR 2021'!AD24+'CONTRACTACIO 4t TR 2021'!AD24</f>
        <v>0</v>
      </c>
      <c r="Z24" s="68" t="str">
        <f t="shared" si="9"/>
        <v/>
      </c>
      <c r="AA24" s="82">
        <f>'CONTRACTACIO 1r TR 2021'!V24+'CONTRACTACIO 2n TR 2021'!V24+'CONTRACTACIO 3r TR 2021'!V24+'CONTRACTACIO 4t TR 2021'!V24</f>
        <v>0</v>
      </c>
      <c r="AB24" s="20" t="str">
        <f t="shared" si="10"/>
        <v/>
      </c>
      <c r="AC24" s="78">
        <f>'CONTRACTACIO 1r TR 2021'!X24+'CONTRACTACIO 2n TR 2021'!X24+'CONTRACTACIO 3r TR 2021'!X24+'CONTRACTACIO 4t TR 2021'!X24</f>
        <v>0</v>
      </c>
      <c r="AD24" s="79">
        <f>'CONTRACTACIO 1r TR 2021'!Y24+'CONTRACTACIO 2n TR 2021'!Y24+'CONTRACTACIO 3r TR 2021'!Y24+'CONTRACTACIO 4t TR 2021'!Y24</f>
        <v>0</v>
      </c>
      <c r="AE24" s="68" t="str">
        <f t="shared" si="11"/>
        <v/>
      </c>
    </row>
    <row r="25" spans="1:31" ht="33" customHeight="1" thickBot="1" x14ac:dyDescent="0.4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64</v>
      </c>
      <c r="H25" s="17">
        <f t="shared" si="12"/>
        <v>1</v>
      </c>
      <c r="I25" s="18">
        <f t="shared" si="12"/>
        <v>540552.71</v>
      </c>
      <c r="J25" s="18">
        <f t="shared" si="12"/>
        <v>651227.73919999995</v>
      </c>
      <c r="K25" s="19">
        <f t="shared" si="12"/>
        <v>1.0000000000000002</v>
      </c>
      <c r="L25" s="16">
        <f t="shared" si="12"/>
        <v>8</v>
      </c>
      <c r="M25" s="17">
        <f t="shared" si="12"/>
        <v>1</v>
      </c>
      <c r="N25" s="18">
        <f t="shared" si="12"/>
        <v>319594.92</v>
      </c>
      <c r="O25" s="18">
        <f t="shared" si="12"/>
        <v>386709.85319999995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35" hidden="1" customHeight="1" x14ac:dyDescent="0.3">
      <c r="A27" s="133" t="s">
        <v>58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4" t="s">
        <v>53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4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5"/>
      <c r="I31" s="55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35" customHeight="1" thickBot="1" x14ac:dyDescent="0.35">
      <c r="A33" s="160"/>
      <c r="B33" s="56" t="s">
        <v>14</v>
      </c>
      <c r="C33" s="35" t="s">
        <v>8</v>
      </c>
      <c r="D33" s="36" t="s">
        <v>54</v>
      </c>
      <c r="E33" s="37" t="s">
        <v>55</v>
      </c>
      <c r="F33" s="57" t="s">
        <v>9</v>
      </c>
      <c r="G33" s="25"/>
      <c r="H33" s="25"/>
      <c r="I33" s="25"/>
      <c r="J33" s="171"/>
      <c r="K33" s="172"/>
      <c r="L33" s="56" t="s">
        <v>14</v>
      </c>
      <c r="M33" s="35" t="s">
        <v>8</v>
      </c>
      <c r="N33" s="36" t="s">
        <v>54</v>
      </c>
      <c r="O33" s="37" t="s">
        <v>55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7" customHeight="1" x14ac:dyDescent="0.35">
      <c r="A34" s="41" t="s">
        <v>25</v>
      </c>
      <c r="B34" s="9">
        <f t="shared" ref="B34:B43" si="13">B13+G13+L13+Q13+V13+AA13</f>
        <v>2</v>
      </c>
      <c r="C34" s="8">
        <f t="shared" ref="C34:C40" si="14">IF(B34,B34/$B$46,"")</f>
        <v>2.7777777777777776E-2</v>
      </c>
      <c r="D34" s="10">
        <f t="shared" ref="D34:D43" si="15">D13+I13+N13+S13+X13+AC13</f>
        <v>384428.16000000003</v>
      </c>
      <c r="E34" s="11">
        <f t="shared" ref="E34:E43" si="16">E13+J13+O13+T13+Y13+AD13</f>
        <v>465158.0736</v>
      </c>
      <c r="F34" s="21">
        <f t="shared" ref="F34:F40" si="17">IF(E34,E34/$E$46,"")</f>
        <v>0.44815610977575765</v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1</v>
      </c>
      <c r="C35" s="8">
        <f t="shared" si="14"/>
        <v>1.3888888888888888E-2</v>
      </c>
      <c r="D35" s="13">
        <f t="shared" si="15"/>
        <v>60990.8</v>
      </c>
      <c r="E35" s="14">
        <f t="shared" si="16"/>
        <v>73798.868000000002</v>
      </c>
      <c r="F35" s="21">
        <f t="shared" si="17"/>
        <v>7.1101450164606256E-2</v>
      </c>
      <c r="J35" s="103" t="s">
        <v>1</v>
      </c>
      <c r="K35" s="104"/>
      <c r="L35" s="61">
        <f>G25</f>
        <v>64</v>
      </c>
      <c r="M35" s="8">
        <f t="shared" si="18"/>
        <v>0.88888888888888884</v>
      </c>
      <c r="N35" s="62">
        <f>I25</f>
        <v>540552.71</v>
      </c>
      <c r="O35" s="62">
        <f>J25</f>
        <v>651227.73919999995</v>
      </c>
      <c r="P35" s="60">
        <f t="shared" si="19"/>
        <v>0.62742475459837677</v>
      </c>
    </row>
    <row r="36" spans="1:33" s="25" customFormat="1" ht="30" customHeight="1" x14ac:dyDescent="0.35">
      <c r="A36" s="43" t="s">
        <v>19</v>
      </c>
      <c r="B36" s="12">
        <f t="shared" si="13"/>
        <v>3</v>
      </c>
      <c r="C36" s="8">
        <f t="shared" si="14"/>
        <v>4.1666666666666664E-2</v>
      </c>
      <c r="D36" s="13">
        <f t="shared" si="15"/>
        <v>106250</v>
      </c>
      <c r="E36" s="14">
        <f t="shared" si="16"/>
        <v>128562.5</v>
      </c>
      <c r="F36" s="21">
        <f t="shared" si="17"/>
        <v>0.1238634200566219</v>
      </c>
      <c r="J36" s="103" t="s">
        <v>2</v>
      </c>
      <c r="K36" s="104"/>
      <c r="L36" s="61">
        <f>L25</f>
        <v>8</v>
      </c>
      <c r="M36" s="8">
        <f t="shared" si="18"/>
        <v>0.1111111111111111</v>
      </c>
      <c r="N36" s="62">
        <f>N25</f>
        <v>319594.92</v>
      </c>
      <c r="O36" s="62">
        <f>O25</f>
        <v>386709.85319999995</v>
      </c>
      <c r="P36" s="60">
        <f t="shared" si="19"/>
        <v>0.37257524540162323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1</v>
      </c>
      <c r="C39" s="8">
        <f t="shared" si="14"/>
        <v>1.3888888888888888E-2</v>
      </c>
      <c r="D39" s="13">
        <f t="shared" si="15"/>
        <v>64462.81</v>
      </c>
      <c r="E39" s="22">
        <f t="shared" si="16"/>
        <v>78000.00009999999</v>
      </c>
      <c r="F39" s="21">
        <f t="shared" si="17"/>
        <v>7.5149026946448996E-2</v>
      </c>
      <c r="G39" s="25"/>
      <c r="H39" s="25"/>
      <c r="I39" s="25"/>
      <c r="J39" s="103" t="s">
        <v>4</v>
      </c>
      <c r="K39" s="104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3</v>
      </c>
      <c r="C40" s="8">
        <f t="shared" si="14"/>
        <v>4.1666666666666664E-2</v>
      </c>
      <c r="D40" s="13">
        <f t="shared" si="15"/>
        <v>12950</v>
      </c>
      <c r="E40" s="23">
        <f t="shared" si="16"/>
        <v>15669.5</v>
      </c>
      <c r="F40" s="21">
        <f t="shared" si="17"/>
        <v>1.5096765079842386E-2</v>
      </c>
      <c r="G40" s="25"/>
      <c r="H40" s="25"/>
      <c r="I40" s="25"/>
      <c r="J40" s="105" t="s">
        <v>0</v>
      </c>
      <c r="K40" s="106"/>
      <c r="L40" s="84">
        <f>SUM(L34:L39)</f>
        <v>72</v>
      </c>
      <c r="M40" s="17">
        <f>SUM(M34:M39)</f>
        <v>1</v>
      </c>
      <c r="N40" s="85">
        <f>SUM(N34:N39)</f>
        <v>860147.62999999989</v>
      </c>
      <c r="O40" s="86">
        <f>SUM(O34:O39)</f>
        <v>1037937.5924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62</v>
      </c>
      <c r="C41" s="8">
        <f>IF(B41,B41/$B$46,"")</f>
        <v>0.86111111111111116</v>
      </c>
      <c r="D41" s="13">
        <f t="shared" si="15"/>
        <v>231065.86</v>
      </c>
      <c r="E41" s="23">
        <f t="shared" si="16"/>
        <v>276748.6507</v>
      </c>
      <c r="F41" s="21">
        <f>IF(E41,E41/$E$46,"")</f>
        <v>0.26663322797672284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5" t="s">
        <v>52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5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5">
      <c r="A46" s="65" t="s">
        <v>0</v>
      </c>
      <c r="B46" s="16">
        <f>SUM(B34:B45)</f>
        <v>72</v>
      </c>
      <c r="C46" s="17">
        <f>SUM(C34:C45)</f>
        <v>1</v>
      </c>
      <c r="D46" s="18">
        <f>SUM(D34:D45)</f>
        <v>860147.63</v>
      </c>
      <c r="E46" s="18">
        <f>SUM(E34:E45)</f>
        <v>1037937.5924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2022-02-23T14:42:29Z</dcterms:modified>
</cp:coreProperties>
</file>