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64" yWindow="1044" windowWidth="18096" windowHeight="13056" tabRatio="700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/>
  <c r="D44" i="4"/>
  <c r="B44" i="4"/>
  <c r="C44" i="4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/>
  <c r="T23" i="7"/>
  <c r="U23" i="7"/>
  <c r="S23" i="7"/>
  <c r="Q23" i="7"/>
  <c r="R23" i="7" s="1"/>
  <c r="O23" i="7"/>
  <c r="P23" i="7" s="1"/>
  <c r="N23" i="7"/>
  <c r="L23" i="7"/>
  <c r="M23" i="7" s="1"/>
  <c r="J23" i="7"/>
  <c r="K23" i="7"/>
  <c r="I23" i="7"/>
  <c r="G23" i="7"/>
  <c r="H23" i="7" s="1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H22" i="7" s="1"/>
  <c r="E22" i="7"/>
  <c r="D22" i="7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B16" i="7"/>
  <c r="C16" i="7"/>
  <c r="D16" i="7"/>
  <c r="D37" i="7" s="1"/>
  <c r="J24" i="7"/>
  <c r="E24" i="7"/>
  <c r="O24" i="7"/>
  <c r="P24" i="7"/>
  <c r="T24" i="7"/>
  <c r="U24" i="7" s="1"/>
  <c r="Y24" i="7"/>
  <c r="Z24" i="7"/>
  <c r="AD24" i="7"/>
  <c r="AE24" i="7" s="1"/>
  <c r="E13" i="7"/>
  <c r="J13" i="7"/>
  <c r="O13" i="7"/>
  <c r="T13" i="7"/>
  <c r="T25" i="7" s="1"/>
  <c r="O37" i="7" s="1"/>
  <c r="P37" i="7" s="1"/>
  <c r="Y13" i="7"/>
  <c r="Z13" i="7" s="1"/>
  <c r="AD13" i="7"/>
  <c r="AE13" i="7" s="1"/>
  <c r="E20" i="7"/>
  <c r="F20" i="7" s="1"/>
  <c r="J20" i="7"/>
  <c r="O20" i="7"/>
  <c r="AD20" i="7"/>
  <c r="T20" i="7"/>
  <c r="U20" i="7" s="1"/>
  <c r="Y20" i="7"/>
  <c r="E21" i="7"/>
  <c r="J21" i="7"/>
  <c r="E42" i="7" s="1"/>
  <c r="F42" i="7" s="1"/>
  <c r="O21" i="7"/>
  <c r="P21" i="7" s="1"/>
  <c r="AD21" i="7"/>
  <c r="T21" i="7"/>
  <c r="U21" i="7" s="1"/>
  <c r="Y21" i="7"/>
  <c r="Z21" i="7" s="1"/>
  <c r="J14" i="7"/>
  <c r="K14" i="7" s="1"/>
  <c r="O14" i="7"/>
  <c r="E14" i="7"/>
  <c r="T14" i="7"/>
  <c r="U14" i="7" s="1"/>
  <c r="Y14" i="7"/>
  <c r="AD14" i="7"/>
  <c r="AE14" i="7"/>
  <c r="J15" i="7"/>
  <c r="K15" i="7" s="1"/>
  <c r="O15" i="7"/>
  <c r="E15" i="7"/>
  <c r="T15" i="7"/>
  <c r="U15" i="7" s="1"/>
  <c r="Y15" i="7"/>
  <c r="Z15" i="7" s="1"/>
  <c r="AD15" i="7"/>
  <c r="AE15" i="7"/>
  <c r="J16" i="7"/>
  <c r="O16" i="7"/>
  <c r="E16" i="7"/>
  <c r="F16" i="7"/>
  <c r="T16" i="7"/>
  <c r="Y16" i="7"/>
  <c r="AD16" i="7"/>
  <c r="J17" i="7"/>
  <c r="K17" i="7" s="1"/>
  <c r="O17" i="7"/>
  <c r="E17" i="7"/>
  <c r="F17" i="7"/>
  <c r="T17" i="7"/>
  <c r="U17" i="7" s="1"/>
  <c r="Y17" i="7"/>
  <c r="Z17" i="7"/>
  <c r="AD17" i="7"/>
  <c r="J18" i="7"/>
  <c r="O18" i="7"/>
  <c r="AD18" i="7"/>
  <c r="AE18" i="7" s="1"/>
  <c r="E18" i="7"/>
  <c r="F18" i="7" s="1"/>
  <c r="T18" i="7"/>
  <c r="Y18" i="7"/>
  <c r="Z18" i="7"/>
  <c r="J19" i="7"/>
  <c r="O19" i="7"/>
  <c r="AD19" i="7"/>
  <c r="AE19" i="7"/>
  <c r="E19" i="7"/>
  <c r="F19" i="7" s="1"/>
  <c r="T19" i="7"/>
  <c r="U19" i="7"/>
  <c r="Y19" i="7"/>
  <c r="Z19" i="7" s="1"/>
  <c r="I24" i="7"/>
  <c r="D45" i="7" s="1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C24" i="7" s="1"/>
  <c r="L24" i="7"/>
  <c r="M24" i="7" s="1"/>
  <c r="Q24" i="7"/>
  <c r="R24" i="7"/>
  <c r="V24" i="7"/>
  <c r="W24" i="7" s="1"/>
  <c r="AA24" i="7"/>
  <c r="AB24" i="7" s="1"/>
  <c r="G16" i="7"/>
  <c r="H16" i="7" s="1"/>
  <c r="L16" i="7"/>
  <c r="B37" i="7" s="1"/>
  <c r="C37" i="7" s="1"/>
  <c r="Q16" i="7"/>
  <c r="V16" i="7"/>
  <c r="W16" i="7"/>
  <c r="AA16" i="7"/>
  <c r="AB16" i="7" s="1"/>
  <c r="B13" i="7"/>
  <c r="G13" i="7"/>
  <c r="L13" i="7"/>
  <c r="Q13" i="7"/>
  <c r="R13" i="7" s="1"/>
  <c r="V13" i="7"/>
  <c r="W13" i="7" s="1"/>
  <c r="AA13" i="7"/>
  <c r="AB13" i="7" s="1"/>
  <c r="B20" i="7"/>
  <c r="C20" i="7" s="1"/>
  <c r="G20" i="7"/>
  <c r="L20" i="7"/>
  <c r="AA20" i="7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H14" i="7" s="1"/>
  <c r="L14" i="7"/>
  <c r="B14" i="7"/>
  <c r="Q14" i="7"/>
  <c r="R14" i="7" s="1"/>
  <c r="V14" i="7"/>
  <c r="W14" i="7" s="1"/>
  <c r="AA14" i="7"/>
  <c r="AB14" i="7"/>
  <c r="G15" i="7"/>
  <c r="L15" i="7"/>
  <c r="B15" i="7"/>
  <c r="Q15" i="7"/>
  <c r="R15" i="7" s="1"/>
  <c r="V15" i="7"/>
  <c r="W15" i="7" s="1"/>
  <c r="AA15" i="7"/>
  <c r="AB15" i="7"/>
  <c r="G17" i="7"/>
  <c r="H17" i="7" s="1"/>
  <c r="L17" i="7"/>
  <c r="M17" i="7"/>
  <c r="B17" i="7"/>
  <c r="C17" i="7" s="1"/>
  <c r="Q17" i="7"/>
  <c r="V17" i="7"/>
  <c r="W17" i="7" s="1"/>
  <c r="AA17" i="7"/>
  <c r="G18" i="7"/>
  <c r="L18" i="7"/>
  <c r="AA18" i="7"/>
  <c r="B18" i="7"/>
  <c r="Q18" i="7"/>
  <c r="R18" i="7"/>
  <c r="V18" i="7"/>
  <c r="W18" i="7" s="1"/>
  <c r="G19" i="7"/>
  <c r="L19" i="7"/>
  <c r="AA19" i="7"/>
  <c r="B19" i="7"/>
  <c r="C19" i="7" s="1"/>
  <c r="Q19" i="7"/>
  <c r="R19" i="7" s="1"/>
  <c r="V19" i="7"/>
  <c r="W19" i="7" s="1"/>
  <c r="U18" i="7"/>
  <c r="J25" i="6"/>
  <c r="K20" i="6" s="1"/>
  <c r="E25" i="6"/>
  <c r="O34" i="6" s="1"/>
  <c r="P34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/>
  <c r="N25" i="6"/>
  <c r="N36" i="6" s="1"/>
  <c r="X25" i="6"/>
  <c r="N38" i="6"/>
  <c r="S25" i="6"/>
  <c r="N37" i="6" s="1"/>
  <c r="AC25" i="6"/>
  <c r="N39" i="6" s="1"/>
  <c r="G25" i="6"/>
  <c r="L35" i="6" s="1"/>
  <c r="H15" i="6"/>
  <c r="B25" i="6"/>
  <c r="L34" i="6" s="1"/>
  <c r="M34" i="6" s="1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F39" i="6" s="1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K20" i="5" s="1"/>
  <c r="O25" i="5"/>
  <c r="O36" i="5" s="1"/>
  <c r="T25" i="5"/>
  <c r="O37" i="5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F35" i="5" s="1"/>
  <c r="E36" i="5"/>
  <c r="F36" i="5" s="1"/>
  <c r="E41" i="5"/>
  <c r="E42" i="5"/>
  <c r="E39" i="5"/>
  <c r="F39" i="5" s="1"/>
  <c r="E40" i="5"/>
  <c r="E46" i="5" s="1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C36" i="5" s="1"/>
  <c r="B41" i="5"/>
  <c r="B42" i="5"/>
  <c r="C42" i="5" s="1"/>
  <c r="B45" i="5"/>
  <c r="C45" i="5" s="1"/>
  <c r="B39" i="5"/>
  <c r="C39" i="5" s="1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25" i="5" s="1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21" i="5"/>
  <c r="K16" i="5"/>
  <c r="K17" i="5"/>
  <c r="H16" i="5"/>
  <c r="H17" i="5"/>
  <c r="H19" i="5"/>
  <c r="H21" i="5"/>
  <c r="F13" i="5"/>
  <c r="F14" i="5"/>
  <c r="F25" i="5" s="1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F36" i="4" s="1"/>
  <c r="E37" i="4"/>
  <c r="E38" i="4"/>
  <c r="F38" i="4" s="1"/>
  <c r="E39" i="4"/>
  <c r="E40" i="4"/>
  <c r="F40" i="4" s="1"/>
  <c r="E41" i="4"/>
  <c r="E42" i="4"/>
  <c r="F42" i="4" s="1"/>
  <c r="D45" i="4"/>
  <c r="B45" i="4"/>
  <c r="B42" i="4"/>
  <c r="C42" i="4" s="1"/>
  <c r="B34" i="4"/>
  <c r="B35" i="4"/>
  <c r="B36" i="4"/>
  <c r="B37" i="4"/>
  <c r="C37" i="4" s="1"/>
  <c r="B38" i="4"/>
  <c r="C38" i="4" s="1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13" i="4" s="1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O34" i="4" s="1"/>
  <c r="F18" i="4"/>
  <c r="F13" i="4"/>
  <c r="F16" i="4"/>
  <c r="F17" i="4"/>
  <c r="F19" i="4"/>
  <c r="F21" i="4"/>
  <c r="F24" i="4"/>
  <c r="D25" i="4"/>
  <c r="N34" i="4" s="1"/>
  <c r="B25" i="4"/>
  <c r="L34" i="4" s="1"/>
  <c r="M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F13" i="1" s="1"/>
  <c r="Y25" i="1"/>
  <c r="O38" i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M20" i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C25" i="1" s="1"/>
  <c r="E45" i="1"/>
  <c r="F45" i="1" s="1"/>
  <c r="E42" i="1"/>
  <c r="E34" i="1"/>
  <c r="E41" i="1"/>
  <c r="E35" i="1"/>
  <c r="F35" i="1" s="1"/>
  <c r="E36" i="1"/>
  <c r="E37" i="1"/>
  <c r="E38" i="1"/>
  <c r="F38" i="1" s="1"/>
  <c r="E39" i="1"/>
  <c r="F39" i="1" s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B34" i="1"/>
  <c r="B41" i="1"/>
  <c r="B35" i="1"/>
  <c r="B36" i="1"/>
  <c r="B37" i="1"/>
  <c r="C37" i="1" s="1"/>
  <c r="B38" i="1"/>
  <c r="C38" i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P13" i="1"/>
  <c r="F14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R25" i="1"/>
  <c r="F22" i="6"/>
  <c r="C22" i="6"/>
  <c r="H19" i="6"/>
  <c r="M18" i="6"/>
  <c r="M13" i="6"/>
  <c r="P19" i="6"/>
  <c r="P14" i="6"/>
  <c r="Z21" i="6"/>
  <c r="H22" i="6"/>
  <c r="O35" i="6"/>
  <c r="K22" i="6"/>
  <c r="M13" i="5"/>
  <c r="AB25" i="5"/>
  <c r="H22" i="5"/>
  <c r="O35" i="5"/>
  <c r="K22" i="5"/>
  <c r="M14" i="4"/>
  <c r="P21" i="4"/>
  <c r="H19" i="4"/>
  <c r="H22" i="4"/>
  <c r="K22" i="4"/>
  <c r="Z21" i="4"/>
  <c r="L34" i="1"/>
  <c r="F20" i="1"/>
  <c r="C13" i="1"/>
  <c r="K21" i="1"/>
  <c r="H16" i="1"/>
  <c r="H14" i="1"/>
  <c r="H18" i="1"/>
  <c r="H24" i="1"/>
  <c r="C42" i="1"/>
  <c r="X25" i="7"/>
  <c r="N39" i="7" s="1"/>
  <c r="Z18" i="6"/>
  <c r="C20" i="6"/>
  <c r="C13" i="6"/>
  <c r="F14" i="6"/>
  <c r="K15" i="6"/>
  <c r="R16" i="6"/>
  <c r="U16" i="6"/>
  <c r="U13" i="6"/>
  <c r="H18" i="6"/>
  <c r="H13" i="6"/>
  <c r="H24" i="6"/>
  <c r="H14" i="6"/>
  <c r="K19" i="6"/>
  <c r="K14" i="6"/>
  <c r="K18" i="6"/>
  <c r="K21" i="6"/>
  <c r="K13" i="6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C14" i="5"/>
  <c r="C13" i="5"/>
  <c r="F23" i="7"/>
  <c r="F43" i="5"/>
  <c r="AE21" i="5"/>
  <c r="AE20" i="5"/>
  <c r="C20" i="5"/>
  <c r="F21" i="5"/>
  <c r="F20" i="5"/>
  <c r="P21" i="5"/>
  <c r="C43" i="6"/>
  <c r="S25" i="7"/>
  <c r="N37" i="7" s="1"/>
  <c r="Y25" i="7"/>
  <c r="O39" i="7" s="1"/>
  <c r="P39" i="7" s="1"/>
  <c r="Z20" i="7"/>
  <c r="P15" i="4"/>
  <c r="H15" i="4"/>
  <c r="H14" i="4"/>
  <c r="K15" i="4"/>
  <c r="K14" i="4"/>
  <c r="C15" i="4"/>
  <c r="F15" i="4"/>
  <c r="P14" i="4"/>
  <c r="P13" i="4"/>
  <c r="P18" i="4"/>
  <c r="H24" i="4"/>
  <c r="K19" i="4"/>
  <c r="K24" i="4"/>
  <c r="C14" i="4"/>
  <c r="F14" i="4"/>
  <c r="F20" i="4"/>
  <c r="K21" i="4"/>
  <c r="W17" i="4"/>
  <c r="O38" i="4"/>
  <c r="P38" i="4" s="1"/>
  <c r="Z17" i="4"/>
  <c r="C18" i="4"/>
  <c r="C20" i="4"/>
  <c r="W20" i="4"/>
  <c r="M20" i="4"/>
  <c r="P20" i="4"/>
  <c r="L36" i="4"/>
  <c r="P18" i="7"/>
  <c r="K22" i="7"/>
  <c r="Z14" i="7"/>
  <c r="Q25" i="7"/>
  <c r="L37" i="7" s="1"/>
  <c r="E37" i="7"/>
  <c r="F37" i="7" s="1"/>
  <c r="M15" i="7"/>
  <c r="E45" i="7"/>
  <c r="F45" i="7" s="1"/>
  <c r="C36" i="1"/>
  <c r="R17" i="7"/>
  <c r="H21" i="7"/>
  <c r="P17" i="7"/>
  <c r="P16" i="7"/>
  <c r="F37" i="4"/>
  <c r="Z16" i="7"/>
  <c r="F37" i="1"/>
  <c r="M16" i="7"/>
  <c r="F43" i="1"/>
  <c r="F24" i="7"/>
  <c r="C22" i="7"/>
  <c r="C40" i="1"/>
  <c r="C44" i="1"/>
  <c r="F15" i="7"/>
  <c r="F22" i="7"/>
  <c r="F36" i="1"/>
  <c r="F40" i="1"/>
  <c r="C36" i="6"/>
  <c r="P37" i="5"/>
  <c r="C43" i="4"/>
  <c r="P38" i="1"/>
  <c r="C39" i="1"/>
  <c r="C15" i="7"/>
  <c r="K24" i="7"/>
  <c r="F37" i="6"/>
  <c r="C39" i="6"/>
  <c r="C37" i="6"/>
  <c r="F36" i="6"/>
  <c r="F35" i="6"/>
  <c r="F42" i="6"/>
  <c r="U16" i="7"/>
  <c r="F45" i="6"/>
  <c r="AB18" i="7"/>
  <c r="AB19" i="7"/>
  <c r="F45" i="5"/>
  <c r="AE20" i="7"/>
  <c r="R16" i="7"/>
  <c r="C37" i="5"/>
  <c r="F37" i="5"/>
  <c r="F34" i="5"/>
  <c r="C35" i="5"/>
  <c r="F21" i="7"/>
  <c r="C34" i="5"/>
  <c r="F14" i="7"/>
  <c r="F42" i="5"/>
  <c r="W20" i="7"/>
  <c r="AE21" i="7"/>
  <c r="AE17" i="7"/>
  <c r="F35" i="4"/>
  <c r="C35" i="4"/>
  <c r="F45" i="4"/>
  <c r="C45" i="4"/>
  <c r="K16" i="7"/>
  <c r="AB20" i="7"/>
  <c r="AB17" i="7"/>
  <c r="C18" i="7"/>
  <c r="C14" i="7"/>
  <c r="C40" i="4"/>
  <c r="P15" i="7"/>
  <c r="P14" i="7"/>
  <c r="M14" i="7"/>
  <c r="H15" i="7"/>
  <c r="H24" i="7"/>
  <c r="P37" i="4"/>
  <c r="O35" i="1" l="1"/>
  <c r="K13" i="1"/>
  <c r="K25" i="1" s="1"/>
  <c r="E40" i="7"/>
  <c r="P20" i="6"/>
  <c r="H20" i="6"/>
  <c r="H25" i="6" s="1"/>
  <c r="B46" i="6"/>
  <c r="C40" i="6" s="1"/>
  <c r="W25" i="4"/>
  <c r="Z25" i="4"/>
  <c r="AE25" i="6"/>
  <c r="K21" i="7"/>
  <c r="C25" i="5"/>
  <c r="E46" i="6"/>
  <c r="B40" i="7"/>
  <c r="AB25" i="1"/>
  <c r="U25" i="4"/>
  <c r="W25" i="6"/>
  <c r="U25" i="6"/>
  <c r="F25" i="4"/>
  <c r="C25" i="4"/>
  <c r="H25" i="5"/>
  <c r="U13" i="7"/>
  <c r="U25" i="7" s="1"/>
  <c r="E35" i="7"/>
  <c r="F35" i="7" s="1"/>
  <c r="J25" i="7"/>
  <c r="K13" i="7" s="1"/>
  <c r="E38" i="7"/>
  <c r="F38" i="7" s="1"/>
  <c r="H13" i="1"/>
  <c r="H25" i="1" s="1"/>
  <c r="M25" i="6"/>
  <c r="AE25" i="4"/>
  <c r="U25" i="5"/>
  <c r="W25" i="5"/>
  <c r="AE25" i="5"/>
  <c r="D46" i="6"/>
  <c r="B43" i="7"/>
  <c r="C43" i="7" s="1"/>
  <c r="D43" i="7"/>
  <c r="E44" i="7"/>
  <c r="F44" i="7" s="1"/>
  <c r="D44" i="7"/>
  <c r="AC25" i="7"/>
  <c r="N38" i="7" s="1"/>
  <c r="D38" i="7"/>
  <c r="D42" i="7"/>
  <c r="E25" i="7"/>
  <c r="F40" i="5"/>
  <c r="F41" i="5"/>
  <c r="F46" i="5" s="1"/>
  <c r="P20" i="5"/>
  <c r="P25" i="5"/>
  <c r="M20" i="5"/>
  <c r="M19" i="5"/>
  <c r="M25" i="5" s="1"/>
  <c r="D40" i="7"/>
  <c r="B46" i="5"/>
  <c r="C41" i="5" s="1"/>
  <c r="K25" i="5"/>
  <c r="D46" i="5"/>
  <c r="H13" i="4"/>
  <c r="H20" i="4"/>
  <c r="H18" i="4"/>
  <c r="H25" i="4" s="1"/>
  <c r="B41" i="7"/>
  <c r="B39" i="7"/>
  <c r="O40" i="4"/>
  <c r="P36" i="4" s="1"/>
  <c r="K20" i="4"/>
  <c r="K18" i="4"/>
  <c r="K13" i="4"/>
  <c r="P25" i="4"/>
  <c r="E41" i="7"/>
  <c r="N25" i="7"/>
  <c r="N36" i="7" s="1"/>
  <c r="D46" i="4"/>
  <c r="B46" i="4"/>
  <c r="C39" i="4" s="1"/>
  <c r="B46" i="1"/>
  <c r="C41" i="1" s="1"/>
  <c r="E34" i="7"/>
  <c r="B34" i="7"/>
  <c r="M13" i="1"/>
  <c r="O34" i="7"/>
  <c r="F13" i="7"/>
  <c r="F25" i="1"/>
  <c r="O34" i="1"/>
  <c r="O40" i="1" s="1"/>
  <c r="P35" i="1" s="1"/>
  <c r="D25" i="7"/>
  <c r="N34" i="7" s="1"/>
  <c r="B25" i="7"/>
  <c r="I25" i="7"/>
  <c r="N35" i="7" s="1"/>
  <c r="D41" i="7"/>
  <c r="D46" i="1"/>
  <c r="H20" i="1"/>
  <c r="U25" i="1"/>
  <c r="R25" i="4"/>
  <c r="M18" i="7"/>
  <c r="AE25" i="7"/>
  <c r="C36" i="4"/>
  <c r="B38" i="7"/>
  <c r="C38" i="7" s="1"/>
  <c r="E36" i="7"/>
  <c r="F36" i="7" s="1"/>
  <c r="AA25" i="7"/>
  <c r="L38" i="7" s="1"/>
  <c r="M38" i="7" s="1"/>
  <c r="E39" i="7"/>
  <c r="L25" i="7"/>
  <c r="D34" i="7"/>
  <c r="B35" i="7"/>
  <c r="C35" i="7" s="1"/>
  <c r="O25" i="7"/>
  <c r="AD25" i="7"/>
  <c r="O38" i="7" s="1"/>
  <c r="P38" i="7" s="1"/>
  <c r="B36" i="7"/>
  <c r="C36" i="7" s="1"/>
  <c r="C25" i="6"/>
  <c r="M25" i="1"/>
  <c r="W25" i="1"/>
  <c r="E43" i="7"/>
  <c r="F43" i="7" s="1"/>
  <c r="P34" i="4"/>
  <c r="C35" i="6"/>
  <c r="C23" i="7"/>
  <c r="G25" i="7"/>
  <c r="C35" i="1"/>
  <c r="D36" i="7"/>
  <c r="B42" i="7"/>
  <c r="C42" i="7" s="1"/>
  <c r="E46" i="4"/>
  <c r="F39" i="4" s="1"/>
  <c r="D39" i="7"/>
  <c r="D35" i="7"/>
  <c r="R25" i="6"/>
  <c r="P25" i="6"/>
  <c r="P25" i="1"/>
  <c r="Z25" i="1"/>
  <c r="AB25" i="4"/>
  <c r="Z25" i="6"/>
  <c r="AB25" i="6"/>
  <c r="B44" i="7"/>
  <c r="C44" i="7" s="1"/>
  <c r="K20" i="7"/>
  <c r="B45" i="7"/>
  <c r="C45" i="7" s="1"/>
  <c r="M25" i="4"/>
  <c r="V25" i="7"/>
  <c r="L39" i="7" s="1"/>
  <c r="M39" i="7" s="1"/>
  <c r="R25" i="5"/>
  <c r="F25" i="6"/>
  <c r="K25" i="6"/>
  <c r="AE25" i="1"/>
  <c r="E46" i="1"/>
  <c r="Z25" i="7"/>
  <c r="F25" i="7"/>
  <c r="O40" i="6"/>
  <c r="P35" i="6" s="1"/>
  <c r="P37" i="6"/>
  <c r="N40" i="6"/>
  <c r="L40" i="6"/>
  <c r="M35" i="6" s="1"/>
  <c r="M37" i="6"/>
  <c r="W25" i="7"/>
  <c r="P34" i="5"/>
  <c r="O40" i="5"/>
  <c r="P35" i="5" s="1"/>
  <c r="N40" i="5"/>
  <c r="L40" i="5"/>
  <c r="M35" i="5" s="1"/>
  <c r="M34" i="5"/>
  <c r="AB25" i="7"/>
  <c r="L40" i="4"/>
  <c r="M38" i="4"/>
  <c r="N40" i="4"/>
  <c r="N40" i="1"/>
  <c r="M37" i="7"/>
  <c r="R25" i="7"/>
  <c r="L40" i="1"/>
  <c r="M34" i="1" s="1"/>
  <c r="F42" i="1"/>
  <c r="H13" i="7" l="1"/>
  <c r="H19" i="7"/>
  <c r="F41" i="6"/>
  <c r="F40" i="6"/>
  <c r="K19" i="7"/>
  <c r="F46" i="6"/>
  <c r="P36" i="6"/>
  <c r="F34" i="6"/>
  <c r="C41" i="6"/>
  <c r="C34" i="6"/>
  <c r="M36" i="6"/>
  <c r="M40" i="6" s="1"/>
  <c r="P40" i="6"/>
  <c r="O35" i="7"/>
  <c r="K18" i="7"/>
  <c r="P20" i="7"/>
  <c r="P19" i="7"/>
  <c r="M20" i="7"/>
  <c r="M19" i="7"/>
  <c r="C40" i="5"/>
  <c r="C46" i="5" s="1"/>
  <c r="P36" i="5"/>
  <c r="P40" i="5" s="1"/>
  <c r="M36" i="5"/>
  <c r="M40" i="5"/>
  <c r="C34" i="1"/>
  <c r="C46" i="1" s="1"/>
  <c r="M35" i="1"/>
  <c r="P35" i="4"/>
  <c r="P40" i="4"/>
  <c r="K25" i="4"/>
  <c r="L35" i="7"/>
  <c r="H18" i="7"/>
  <c r="F41" i="4"/>
  <c r="F34" i="4"/>
  <c r="C41" i="4"/>
  <c r="C34" i="4"/>
  <c r="M35" i="4"/>
  <c r="M36" i="4"/>
  <c r="N40" i="7"/>
  <c r="O36" i="7"/>
  <c r="P13" i="7"/>
  <c r="P36" i="1"/>
  <c r="L36" i="7"/>
  <c r="M13" i="7"/>
  <c r="M25" i="7" s="1"/>
  <c r="M36" i="1"/>
  <c r="F41" i="1"/>
  <c r="F34" i="1"/>
  <c r="P34" i="1"/>
  <c r="L34" i="7"/>
  <c r="C13" i="7"/>
  <c r="C25" i="7" s="1"/>
  <c r="H20" i="7"/>
  <c r="E46" i="7"/>
  <c r="D46" i="7"/>
  <c r="B46" i="7"/>
  <c r="K25" i="7" l="1"/>
  <c r="H25" i="7"/>
  <c r="C46" i="6"/>
  <c r="O40" i="7"/>
  <c r="P35" i="7" s="1"/>
  <c r="M40" i="1"/>
  <c r="P25" i="7"/>
  <c r="C46" i="4"/>
  <c r="F39" i="7"/>
  <c r="F40" i="7"/>
  <c r="C39" i="7"/>
  <c r="C40" i="7"/>
  <c r="M40" i="4"/>
  <c r="F46" i="4"/>
  <c r="L40" i="7"/>
  <c r="M35" i="7" s="1"/>
  <c r="P40" i="1"/>
  <c r="P34" i="7"/>
  <c r="F46" i="1"/>
  <c r="F41" i="7"/>
  <c r="F34" i="7"/>
  <c r="C41" i="7"/>
  <c r="C34" i="7"/>
  <c r="M34" i="7"/>
  <c r="P36" i="7" l="1"/>
  <c r="P40" i="7" s="1"/>
  <c r="M36" i="7"/>
  <c r="M40" i="7"/>
  <c r="F46" i="7"/>
  <c r="C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<sst xmlns="http://schemas.openxmlformats.org/spreadsheetml/2006/main" count="457" uniqueCount="62">
  <si>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</si>
  <si>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</si>
  <si>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</si>
  <si>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</si>
  <si>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</si>
  <si>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</si>
  <si>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</si>
  <si>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</si>
  <si>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</si>
  <si>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</si>
  <si>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</si>
  <si>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</si>
  <si>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</si>
  <si>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</si>
  <si>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</si>
  <si>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</si>
  <si>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</si>
  <si>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</si>
  <si>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</si>
  <si>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</si>
  <si>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</si>
  <si>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</si>
  <si>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</si>
  <si>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</si>
  <si>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</si>
  <si>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</si>
  <si>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</si>
  <si>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</si>
  <si>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</si>
  <si>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</si>
  <si>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</si>
  <si>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</si>
  <si>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</si>
  <si>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</si>
  <si>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</si>
  <si>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</si>
  <si>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</si>
  <si>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</si>
  <si>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</si>
  <si>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</si>
  <si>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</si>
  <si>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</si>
  <si>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</si>
  <si>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</si>
  <si>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</si>
  <si>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</si>
  <si>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</si>
  <si>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</si>
  <si>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</si>
  <si>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</si>
  <si>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</si>
  <si>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</si>
  <si>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</si>
  <si>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</si>
  <si>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</si>
  <si>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</si>
  <si>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</si>
  <si>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</si>
  <si>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</si>
  <si>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</si>
  <si>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</si>
  <si>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BARCELONA REGIONAL AGÈNCIA DE DESENVOLUPAMENT URBÀ SA (BR)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</si>
</sst>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58-4227-8A7D-F2E49E262394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58-4227-8A7D-F2E49E262394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58-4227-8A7D-F2E49E262394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58-4227-8A7D-F2E49E262394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58-4227-8A7D-F2E49E262394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58-4227-8A7D-F2E49E262394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58-4227-8A7D-F2E49E262394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58-4227-8A7D-F2E49E262394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58-4227-8A7D-F2E49E262394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58-4227-8A7D-F2E49E26239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93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858-4227-8A7D-F2E49E262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8F-4490-9427-93463DEB07C1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8F-4490-9427-93463DEB07C1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8F-4490-9427-93463DEB07C1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8F-4490-9427-93463DEB07C1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8F-4490-9427-93463DEB07C1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8F-4490-9427-93463DEB07C1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8F-4490-9427-93463DEB07C1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8F-4490-9427-93463DEB07C1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8F-4490-9427-93463DEB07C1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8F-4490-9427-93463DEB07C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378385.79129999998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51188.154600000002</c:v>
                </c:pt>
                <c:pt idx="6">
                  <c:v>74232.290000000008</c:v>
                </c:pt>
                <c:pt idx="7">
                  <c:v>1125774.5867999999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98F-4490-9427-93463DEB0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33-4027-904B-1785380AED79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33-4027-904B-1785380AED79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33-4027-904B-1785380AED79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33-4027-904B-1785380AED7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90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33-4027-904B-1785380AED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92-4317-8518-A410FD679A54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92-4317-8518-A410FD679A54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92-4317-8518-A410FD679A54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92-4317-8518-A410FD679A54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92-4317-8518-A410FD679A54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92-4317-8518-A410FD679A5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1369366.7047999999</c:v>
                </c:pt>
                <c:pt idx="2">
                  <c:v>260214.11790000001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892-4317-8518-A410FD679A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90" zoomScaleNormal="90" workbookViewId="0">
      <selection activeCell="E41" sqref="E4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55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44329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4" si="0">IF(B13,B13/$B$25,"")</f>
        <v/>
      </c>
      <c r="D13" s="6"/>
      <c r="E13" s="7"/>
      <c r="F13" s="21" t="str">
        <f t="shared" ref="F13:F24" si="1">IF(E13,E13/$E$25,"")</f>
        <v/>
      </c>
      <c r="G13" s="1">
        <v>2</v>
      </c>
      <c r="H13" s="20">
        <f t="shared" ref="H13:H24" si="2">IF(G13,G13/$G$25,"")</f>
        <v>9.5238095238095233E-2</v>
      </c>
      <c r="I13" s="6">
        <v>38850</v>
      </c>
      <c r="J13" s="7">
        <v>47008.5</v>
      </c>
      <c r="K13" s="21">
        <f t="shared" ref="K13:K24" si="3">IF(J13,J13/$J$25,"")</f>
        <v>0.16874160952147774</v>
      </c>
      <c r="L13" s="1"/>
      <c r="M13" s="20" t="str">
        <f t="shared" ref="M13:M24" si="4">IF(L13,L13/$L$25,"")</f>
        <v/>
      </c>
      <c r="N13" s="6"/>
      <c r="O13" s="7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19</v>
      </c>
      <c r="H20" s="66">
        <f t="shared" si="2"/>
        <v>0.90476190476190477</v>
      </c>
      <c r="I20" s="69">
        <v>193985.24000000002</v>
      </c>
      <c r="J20" s="70">
        <v>231574.24040000001</v>
      </c>
      <c r="K20" s="67">
        <f t="shared" si="3"/>
        <v>0.83125839047852224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21</v>
      </c>
      <c r="H25" s="17">
        <f t="shared" si="12"/>
        <v>1</v>
      </c>
      <c r="I25" s="18">
        <f t="shared" si="12"/>
        <v>232835.24000000002</v>
      </c>
      <c r="J25" s="18">
        <f t="shared" si="12"/>
        <v>278582.74040000001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5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5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2</v>
      </c>
      <c r="C34" s="8">
        <f t="shared" ref="C34:C43" si="14">IF(B34,B34/$B$46,"")</f>
        <v>9.5238095238095233E-2</v>
      </c>
      <c r="D34" s="10">
        <f t="shared" ref="D34:D45" si="15">D13+I13+N13+S13+AC13+X13</f>
        <v>38850</v>
      </c>
      <c r="E34" s="11">
        <f t="shared" ref="E34:E45" si="16">E13+J13+O13+T13+AD13+Y13</f>
        <v>47008.5</v>
      </c>
      <c r="F34" s="21">
        <f t="shared" ref="F34:F43" si="17">IF(E34,E34/$E$46,"")</f>
        <v>0.16874160952147774</v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21</v>
      </c>
      <c r="M35" s="8">
        <f t="shared" si="18"/>
        <v>1</v>
      </c>
      <c r="N35" s="61">
        <f>I25</f>
        <v>232835.24000000002</v>
      </c>
      <c r="O35" s="61">
        <f>J25</f>
        <v>278582.74040000001</v>
      </c>
      <c r="P35" s="59">
        <f t="shared" si="19"/>
        <v>1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4" t="s">
        <v>0</v>
      </c>
      <c r="K40" s="105"/>
      <c r="L40" s="83">
        <f>SUM(L34:L39)</f>
        <v>21</v>
      </c>
      <c r="M40" s="17">
        <f>SUM(M34:M39)</f>
        <v>1</v>
      </c>
      <c r="N40" s="84">
        <f>SUM(N34:N39)</f>
        <v>232835.24000000002</v>
      </c>
      <c r="O40" s="85">
        <f>SUM(O34:O39)</f>
        <v>278582.74040000001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19</v>
      </c>
      <c r="C41" s="8">
        <f t="shared" si="14"/>
        <v>0.90476190476190477</v>
      </c>
      <c r="D41" s="13">
        <f t="shared" si="15"/>
        <v>193985.24000000002</v>
      </c>
      <c r="E41" s="23">
        <f t="shared" si="16"/>
        <v>231574.24040000001</v>
      </c>
      <c r="F41" s="21">
        <f t="shared" si="17"/>
        <v>0.83125839047852224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5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21</v>
      </c>
      <c r="C46" s="17">
        <f>SUM(C34:C45)</f>
        <v>1</v>
      </c>
      <c r="D46" s="18">
        <f>SUM(D34:D45)</f>
        <v>232835.24000000002</v>
      </c>
      <c r="E46" s="18">
        <f>SUM(E34:E45)</f>
        <v>278582.74040000001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9" zoomScale="80" zoomScaleNormal="80" workbookViewId="0">
      <selection activeCell="E41" sqref="E4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55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44377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93" t="str">
        <f>'CONTRACTACIO 1r TR 2021'!B8</f>
        <v>BARCELONA REGIONAL AGÈNCIA DE DESENVOLUPAMENT URBÀ SA (BR)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0.04</v>
      </c>
      <c r="I13" s="4">
        <v>152880</v>
      </c>
      <c r="J13" s="5">
        <v>184984.8</v>
      </c>
      <c r="K13" s="21">
        <f t="shared" ref="K13:K21" si="3">IF(J13,J13/$J$25,"")</f>
        <v>0.34797584876639681</v>
      </c>
      <c r="L13" s="1">
        <v>1</v>
      </c>
      <c r="M13" s="20">
        <f t="shared" ref="M13:M21" si="4">IF(L13,L13/$L$25,"")</f>
        <v>0.5</v>
      </c>
      <c r="N13" s="4">
        <v>114000</v>
      </c>
      <c r="O13" s="5">
        <v>137940</v>
      </c>
      <c r="P13" s="21">
        <f t="shared" ref="P13:P21" si="5">IF(O13,O13/$O$25,"")</f>
        <v>0.92057913471860042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0.04</v>
      </c>
      <c r="I18" s="69">
        <v>42304.26</v>
      </c>
      <c r="J18" s="70">
        <v>51188.154600000002</v>
      </c>
      <c r="K18" s="67">
        <f t="shared" si="3"/>
        <v>9.6290298141904304E-2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23</v>
      </c>
      <c r="H20" s="66">
        <f t="shared" si="2"/>
        <v>0.92</v>
      </c>
      <c r="I20" s="69">
        <v>244850.79</v>
      </c>
      <c r="J20" s="70">
        <v>295429.4559</v>
      </c>
      <c r="K20" s="21">
        <f t="shared" si="3"/>
        <v>0.55573385309169887</v>
      </c>
      <c r="L20" s="68">
        <v>1</v>
      </c>
      <c r="M20" s="66">
        <f t="shared" si="4"/>
        <v>0.5</v>
      </c>
      <c r="N20" s="69">
        <v>9835.09</v>
      </c>
      <c r="O20" s="70">
        <v>11900.4589</v>
      </c>
      <c r="P20" s="67">
        <f t="shared" si="5"/>
        <v>7.9420865281399647E-2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25</v>
      </c>
      <c r="H25" s="17">
        <f t="shared" si="32"/>
        <v>1</v>
      </c>
      <c r="I25" s="18">
        <f t="shared" si="32"/>
        <v>440035.05000000005</v>
      </c>
      <c r="J25" s="18">
        <f t="shared" si="32"/>
        <v>531602.4105</v>
      </c>
      <c r="K25" s="19">
        <f t="shared" si="32"/>
        <v>1</v>
      </c>
      <c r="L25" s="16">
        <f t="shared" si="32"/>
        <v>2</v>
      </c>
      <c r="M25" s="17">
        <f t="shared" si="32"/>
        <v>1</v>
      </c>
      <c r="N25" s="18">
        <f t="shared" si="32"/>
        <v>123835.09</v>
      </c>
      <c r="O25" s="18">
        <f t="shared" si="32"/>
        <v>149840.4589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5">
      <c r="B26" s="26"/>
      <c r="H26" s="26"/>
      <c r="N26" s="26"/>
    </row>
    <row r="27" spans="1:31" s="49" customFormat="1" ht="34.200000000000003" hidden="1" customHeight="1" x14ac:dyDescent="0.3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33">B13+G13+L13+Q13+AA13+V13</f>
        <v>2</v>
      </c>
      <c r="C34" s="8">
        <f t="shared" ref="C34:C45" si="34">IF(B34,B34/$B$46,"")</f>
        <v>7.407407407407407E-2</v>
      </c>
      <c r="D34" s="10">
        <f t="shared" ref="D34:D45" si="35">D13+I13+N13+S13+AC13+X13</f>
        <v>266880</v>
      </c>
      <c r="E34" s="11">
        <f t="shared" ref="E34:E45" si="36">E13+J13+O13+T13+AD13+Y13</f>
        <v>322924.79999999999</v>
      </c>
      <c r="F34" s="21">
        <f t="shared" ref="F34:F42" si="37">IF(E34,E34/$E$46,"")</f>
        <v>0.47388389328122305</v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25</v>
      </c>
      <c r="M35" s="8">
        <f t="shared" si="38"/>
        <v>0.92592592592592593</v>
      </c>
      <c r="N35" s="61">
        <f>I25</f>
        <v>440035.05000000005</v>
      </c>
      <c r="O35" s="61">
        <f>J25</f>
        <v>531602.4105</v>
      </c>
      <c r="P35" s="59">
        <f t="shared" si="39"/>
        <v>0.78011295498339839</v>
      </c>
    </row>
    <row r="36" spans="1:33" ht="30" customHeight="1" x14ac:dyDescent="0.3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2</v>
      </c>
      <c r="M36" s="8">
        <f t="shared" si="38"/>
        <v>7.407407407407407E-2</v>
      </c>
      <c r="N36" s="61">
        <f>N25</f>
        <v>123835.09</v>
      </c>
      <c r="O36" s="61">
        <f>O25</f>
        <v>149840.4589</v>
      </c>
      <c r="P36" s="59">
        <f t="shared" si="39"/>
        <v>0.21988704501660167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3"/>
        <v>1</v>
      </c>
      <c r="C39" s="8">
        <f t="shared" si="34"/>
        <v>3.7037037037037035E-2</v>
      </c>
      <c r="D39" s="13">
        <f t="shared" si="35"/>
        <v>42304.26</v>
      </c>
      <c r="E39" s="22">
        <f t="shared" si="36"/>
        <v>51188.154600000002</v>
      </c>
      <c r="F39" s="21">
        <f t="shared" si="37"/>
        <v>7.5117309019713405E-2</v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27</v>
      </c>
      <c r="M40" s="17">
        <f>SUM(M34:M39)</f>
        <v>1</v>
      </c>
      <c r="N40" s="84">
        <f>SUM(N34:N39)</f>
        <v>563870.14</v>
      </c>
      <c r="O40" s="85">
        <f>SUM(O34:O39)</f>
        <v>681442.86939999997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3"/>
        <v>24</v>
      </c>
      <c r="C41" s="8">
        <f t="shared" si="34"/>
        <v>0.88888888888888884</v>
      </c>
      <c r="D41" s="13">
        <f t="shared" si="35"/>
        <v>254685.88</v>
      </c>
      <c r="E41" s="23">
        <f t="shared" si="36"/>
        <v>307329.91480000003</v>
      </c>
      <c r="F41" s="21">
        <f t="shared" si="37"/>
        <v>0.45099879769906365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27</v>
      </c>
      <c r="C46" s="17">
        <f>SUM(C34:C45)</f>
        <v>1</v>
      </c>
      <c r="D46" s="18">
        <f>SUM(D34:D45)</f>
        <v>563870.14</v>
      </c>
      <c r="E46" s="18">
        <f>SUM(E34:E45)</f>
        <v>681442.86939999997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5">
      <c r="B48" s="26"/>
      <c r="H48" s="26"/>
      <c r="N48" s="26"/>
    </row>
    <row r="49" spans="2:14" s="25" customFormat="1" ht="14.55" x14ac:dyDescent="0.35">
      <c r="B49" s="26"/>
      <c r="H49" s="26"/>
      <c r="N49" s="26"/>
    </row>
    <row r="50" spans="2:14" s="25" customFormat="1" ht="14.55" x14ac:dyDescent="0.35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2" zoomScale="80" zoomScaleNormal="80" workbookViewId="0">
      <selection activeCell="E41" sqref="E4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55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44469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93" t="str">
        <f>'CONTRACTACIO 1r TR 2021'!B8</f>
        <v>BARCELONA REGIONAL AGÈNCIA DE DESENVOLUPAMENT URBÀ SA (BR)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2</v>
      </c>
      <c r="M19" s="20">
        <f t="shared" si="4"/>
        <v>0.33333333333333331</v>
      </c>
      <c r="N19" s="6">
        <v>32099</v>
      </c>
      <c r="O19" s="7">
        <v>38839.79</v>
      </c>
      <c r="P19" s="21">
        <f t="shared" si="5"/>
        <v>0.5970032108986052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15</v>
      </c>
      <c r="H20" s="66">
        <f t="shared" si="2"/>
        <v>1</v>
      </c>
      <c r="I20" s="69">
        <v>130119.67999999999</v>
      </c>
      <c r="J20" s="70">
        <v>151563.68719999999</v>
      </c>
      <c r="K20" s="67">
        <f t="shared" si="3"/>
        <v>1</v>
      </c>
      <c r="L20" s="68">
        <v>4</v>
      </c>
      <c r="M20" s="66">
        <f t="shared" si="4"/>
        <v>0.66666666666666663</v>
      </c>
      <c r="N20" s="69">
        <v>21667.879999999997</v>
      </c>
      <c r="O20" s="70">
        <v>26218.1348</v>
      </c>
      <c r="P20" s="67">
        <f t="shared" si="5"/>
        <v>0.40299678910139475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15</v>
      </c>
      <c r="H25" s="17">
        <f t="shared" si="22"/>
        <v>1</v>
      </c>
      <c r="I25" s="18">
        <f t="shared" si="22"/>
        <v>130119.67999999999</v>
      </c>
      <c r="J25" s="18">
        <f t="shared" si="22"/>
        <v>151563.68719999999</v>
      </c>
      <c r="K25" s="19">
        <f t="shared" si="22"/>
        <v>1</v>
      </c>
      <c r="L25" s="16">
        <f t="shared" si="22"/>
        <v>6</v>
      </c>
      <c r="M25" s="17">
        <f t="shared" si="22"/>
        <v>1</v>
      </c>
      <c r="N25" s="18">
        <f t="shared" si="22"/>
        <v>53766.879999999997</v>
      </c>
      <c r="O25" s="18">
        <f t="shared" si="22"/>
        <v>65057.924800000001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200000000000003" hidden="1" customHeight="1" x14ac:dyDescent="0.3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15</v>
      </c>
      <c r="M35" s="8">
        <f>IF(L35,L35/$L$40,"")</f>
        <v>0.7142857142857143</v>
      </c>
      <c r="N35" s="61">
        <f>I25</f>
        <v>130119.67999999999</v>
      </c>
      <c r="O35" s="61">
        <f>J25</f>
        <v>151563.68719999999</v>
      </c>
      <c r="P35" s="59">
        <f>IF(O35,O35/$O$40,"")</f>
        <v>0.69967020280506453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6</v>
      </c>
      <c r="M36" s="8">
        <f>IF(L36,L36/$L$40,"")</f>
        <v>0.2857142857142857</v>
      </c>
      <c r="N36" s="61">
        <f>N25</f>
        <v>53766.879999999997</v>
      </c>
      <c r="O36" s="61">
        <f>O25</f>
        <v>65057.924800000001</v>
      </c>
      <c r="P36" s="59">
        <f>IF(O36,O36/$O$40,"")</f>
        <v>0.30032979719493547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2</v>
      </c>
      <c r="C40" s="8">
        <f t="shared" si="24"/>
        <v>9.5238095238095233E-2</v>
      </c>
      <c r="D40" s="13">
        <f t="shared" si="25"/>
        <v>32099</v>
      </c>
      <c r="E40" s="23">
        <f t="shared" si="26"/>
        <v>38839.79</v>
      </c>
      <c r="F40" s="21">
        <f t="shared" si="27"/>
        <v>0.17929785325390341</v>
      </c>
      <c r="G40" s="25"/>
      <c r="J40" s="104" t="s">
        <v>0</v>
      </c>
      <c r="K40" s="105"/>
      <c r="L40" s="83">
        <f>SUM(L34:L39)</f>
        <v>21</v>
      </c>
      <c r="M40" s="17">
        <f>SUM(M34:M39)</f>
        <v>1</v>
      </c>
      <c r="N40" s="84">
        <f>SUM(N34:N39)</f>
        <v>183886.56</v>
      </c>
      <c r="O40" s="85">
        <f>SUM(O34:O39)</f>
        <v>216621.61199999999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19</v>
      </c>
      <c r="C41" s="8">
        <f t="shared" si="24"/>
        <v>0.90476190476190477</v>
      </c>
      <c r="D41" s="13">
        <f t="shared" si="25"/>
        <v>151787.56</v>
      </c>
      <c r="E41" s="23">
        <f t="shared" si="26"/>
        <v>177781.82199999999</v>
      </c>
      <c r="F41" s="21">
        <f t="shared" si="27"/>
        <v>0.82070214674609654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21</v>
      </c>
      <c r="C46" s="17">
        <f>SUM(C34:C45)</f>
        <v>1</v>
      </c>
      <c r="D46" s="18">
        <f>SUM(D34:D45)</f>
        <v>183886.56</v>
      </c>
      <c r="E46" s="18">
        <f>SUM(E34:E45)</f>
        <v>216621.61199999999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2" zoomScale="80" zoomScaleNormal="80" workbookViewId="0">
      <selection activeCell="E41" sqref="E4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55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44561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93" t="str">
        <f>'CONTRACTACIO 1r TR 2021'!B8</f>
        <v>BARCELONA REGIONAL AGÈNCIA DE DESENVOLUPAMENT URBÀ SA (BR)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3.4482758620689655E-2</v>
      </c>
      <c r="I13" s="4">
        <v>6985.53</v>
      </c>
      <c r="J13" s="5">
        <v>8452.4912999999997</v>
      </c>
      <c r="K13" s="21">
        <f t="shared" ref="K13:K21" si="3">IF(J13,J13/$J$25,"")</f>
        <v>2.0736312096498198E-2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3.4482758620689655E-2</v>
      </c>
      <c r="I19" s="6">
        <v>29250</v>
      </c>
      <c r="J19" s="7">
        <v>35392.5</v>
      </c>
      <c r="K19" s="21">
        <f t="shared" si="3"/>
        <v>8.6827646409445278E-2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27</v>
      </c>
      <c r="H20" s="66">
        <f t="shared" si="2"/>
        <v>0.93103448275862066</v>
      </c>
      <c r="I20" s="69">
        <v>300638.74</v>
      </c>
      <c r="J20" s="70">
        <v>363772.87540000002</v>
      </c>
      <c r="K20" s="67">
        <f t="shared" si="3"/>
        <v>0.89243604149405653</v>
      </c>
      <c r="L20" s="68">
        <v>4</v>
      </c>
      <c r="M20" s="66">
        <f>IF(L20,L20/$L$25,"")</f>
        <v>1</v>
      </c>
      <c r="N20" s="69">
        <v>37451.019999999997</v>
      </c>
      <c r="O20" s="70">
        <v>45315.734199999999</v>
      </c>
      <c r="P20" s="67">
        <f>IF(O20,O20/$O$25,"")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29</v>
      </c>
      <c r="H25" s="17">
        <f t="shared" si="30"/>
        <v>1</v>
      </c>
      <c r="I25" s="18">
        <f t="shared" si="30"/>
        <v>336874.27</v>
      </c>
      <c r="J25" s="18">
        <f t="shared" si="30"/>
        <v>407617.86670000001</v>
      </c>
      <c r="K25" s="19">
        <f t="shared" si="30"/>
        <v>1</v>
      </c>
      <c r="L25" s="16">
        <f t="shared" si="30"/>
        <v>4</v>
      </c>
      <c r="M25" s="17">
        <f t="shared" si="30"/>
        <v>1</v>
      </c>
      <c r="N25" s="18">
        <f t="shared" si="30"/>
        <v>37451.019999999997</v>
      </c>
      <c r="O25" s="18">
        <f t="shared" si="30"/>
        <v>45315.734199999999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200000000000003" hidden="1" customHeight="1" x14ac:dyDescent="0.3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1</v>
      </c>
      <c r="C34" s="8">
        <f t="shared" ref="C34:C45" si="32">IF(B34,B34/$B$46,"")</f>
        <v>3.0303030303030304E-2</v>
      </c>
      <c r="D34" s="10">
        <f t="shared" ref="D34:D42" si="33">D13+I13+N13+S13+AC13+X13</f>
        <v>6985.53</v>
      </c>
      <c r="E34" s="11">
        <f t="shared" ref="E34:E42" si="34">E13+J13+O13+T13+AD13+Y13</f>
        <v>8452.4912999999997</v>
      </c>
      <c r="F34" s="21">
        <f t="shared" ref="F34:F42" si="35">IF(E34,E34/$E$46,"")</f>
        <v>1.8661656550109131E-2</v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29</v>
      </c>
      <c r="M35" s="8">
        <f t="shared" si="36"/>
        <v>0.87878787878787878</v>
      </c>
      <c r="N35" s="61">
        <f>I25</f>
        <v>336874.27</v>
      </c>
      <c r="O35" s="61">
        <f>J25</f>
        <v>407617.86670000001</v>
      </c>
      <c r="P35" s="59">
        <f t="shared" si="37"/>
        <v>0.8999506017880865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4</v>
      </c>
      <c r="M36" s="8">
        <f t="shared" si="36"/>
        <v>0.12121212121212122</v>
      </c>
      <c r="N36" s="61">
        <f>N25</f>
        <v>37451.019999999997</v>
      </c>
      <c r="O36" s="61">
        <f>O25</f>
        <v>45315.734199999999</v>
      </c>
      <c r="P36" s="59">
        <f t="shared" si="37"/>
        <v>0.10004939821191348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1</v>
      </c>
      <c r="C40" s="8">
        <f t="shared" si="32"/>
        <v>3.0303030303030304E-2</v>
      </c>
      <c r="D40" s="13">
        <f t="shared" si="33"/>
        <v>29250</v>
      </c>
      <c r="E40" s="23">
        <f t="shared" si="34"/>
        <v>35392.5</v>
      </c>
      <c r="F40" s="21">
        <f t="shared" si="35"/>
        <v>7.8140592638023462E-2</v>
      </c>
      <c r="G40" s="25"/>
      <c r="J40" s="104" t="s">
        <v>0</v>
      </c>
      <c r="K40" s="105"/>
      <c r="L40" s="83">
        <f>SUM(L34:L39)</f>
        <v>33</v>
      </c>
      <c r="M40" s="17">
        <f>SUM(M34:M39)</f>
        <v>1</v>
      </c>
      <c r="N40" s="84">
        <f>SUM(N34:N39)</f>
        <v>374325.29000000004</v>
      </c>
      <c r="O40" s="85">
        <f>SUM(O34:O39)</f>
        <v>452933.60090000002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31</v>
      </c>
      <c r="C41" s="8">
        <f t="shared" si="32"/>
        <v>0.93939393939393945</v>
      </c>
      <c r="D41" s="13">
        <f t="shared" si="33"/>
        <v>338089.76</v>
      </c>
      <c r="E41" s="23">
        <f t="shared" si="34"/>
        <v>409088.60960000003</v>
      </c>
      <c r="F41" s="21">
        <f t="shared" si="35"/>
        <v>0.90319775081186737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33</v>
      </c>
      <c r="C46" s="17">
        <f>SUM(C34:C45)</f>
        <v>1</v>
      </c>
      <c r="D46" s="18">
        <f>SUM(D34:D45)</f>
        <v>374325.29000000004</v>
      </c>
      <c r="E46" s="18">
        <f>SUM(E34:E45)</f>
        <v>452933.60090000002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9" zoomScale="80" zoomScaleNormal="80" workbookViewId="0">
      <selection activeCell="B8" sqref="B8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55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93" t="str">
        <f>'CONTRACTACIO 1r TR 2021'!B8</f>
        <v>BARCELONA REGIONAL AGÈNCIA DE DESENVOLUPAMENT URBÀ SA (BR)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5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5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4</v>
      </c>
      <c r="H13" s="20">
        <f t="shared" ref="H13:H24" si="2">IF(G13,G13/$G$25,"")</f>
        <v>4.4444444444444446E-2</v>
      </c>
      <c r="I13" s="10">
        <f>'CONTRACTACIO 1r TR 2021'!I13+'CONTRACTACIO 2n TR 2021'!I13+'CONTRACTACIO 3r TR 2021'!I13+'CONTRACTACIO 4t TR 2021'!I13</f>
        <v>198715.53</v>
      </c>
      <c r="J13" s="10">
        <f>'CONTRACTACIO 1r TR 2021'!J13+'CONTRACTACIO 2n TR 2021'!J13+'CONTRACTACIO 3r TR 2021'!J13+'CONTRACTACIO 4t TR 2021'!J13</f>
        <v>240445.79129999998</v>
      </c>
      <c r="K13" s="21">
        <f t="shared" ref="K13:K24" si="3">IF(J13,J13/$J$25,"")</f>
        <v>0.17558904452486873</v>
      </c>
      <c r="L13" s="9">
        <f>'CONTRACTACIO 1r TR 2021'!L13+'CONTRACTACIO 2n TR 2021'!L13+'CONTRACTACIO 3r TR 2021'!L13+'CONTRACTACIO 4t TR 2021'!L13</f>
        <v>1</v>
      </c>
      <c r="M13" s="20">
        <f t="shared" ref="M13:M24" si="4">IF(L13,L13/$L$25,"")</f>
        <v>8.3333333333333329E-2</v>
      </c>
      <c r="N13" s="10">
        <f>'CONTRACTACIO 1r TR 2021'!N13+'CONTRACTACIO 2n TR 2021'!N13+'CONTRACTACIO 3r TR 2021'!N13+'CONTRACTACIO 4t TR 2021'!N13</f>
        <v>114000</v>
      </c>
      <c r="O13" s="10">
        <f>'CONTRACTACIO 1r TR 2021'!O13+'CONTRACTACIO 2n TR 2021'!O13+'CONTRACTACIO 3r TR 2021'!O13+'CONTRACTACIO 4t TR 2021'!O13</f>
        <v>137940</v>
      </c>
      <c r="P13" s="21">
        <f t="shared" ref="P13:P24" si="5">IF(O13,O13/$O$25,"")</f>
        <v>0.53010190651150679</v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1</v>
      </c>
      <c r="H18" s="20">
        <f t="shared" si="2"/>
        <v>1.1111111111111112E-2</v>
      </c>
      <c r="I18" s="13">
        <f>'CONTRACTACIO 1r TR 2021'!I18+'CONTRACTACIO 2n TR 2021'!I18+'CONTRACTACIO 3r TR 2021'!I18+'CONTRACTACIO 4t TR 2021'!I18</f>
        <v>42304.26</v>
      </c>
      <c r="J18" s="13">
        <f>'CONTRACTACIO 1r TR 2021'!J18+'CONTRACTACIO 2n TR 2021'!J18+'CONTRACTACIO 3r TR 2021'!J18+'CONTRACTACIO 4t TR 2021'!J18</f>
        <v>51188.154600000002</v>
      </c>
      <c r="K18" s="21">
        <f t="shared" si="3"/>
        <v>3.7380896162124949E-2</v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1</v>
      </c>
      <c r="H19" s="20">
        <f t="shared" si="2"/>
        <v>1.1111111111111112E-2</v>
      </c>
      <c r="I19" s="13">
        <f>'CONTRACTACIO 1r TR 2021'!I19+'CONTRACTACIO 2n TR 2021'!I19+'CONTRACTACIO 3r TR 2021'!I19+'CONTRACTACIO 4t TR 2021'!I19</f>
        <v>29250</v>
      </c>
      <c r="J19" s="13">
        <f>'CONTRACTACIO 1r TR 2021'!J19+'CONTRACTACIO 2n TR 2021'!J19+'CONTRACTACIO 3r TR 2021'!J19+'CONTRACTACIO 4t TR 2021'!J19</f>
        <v>35392.5</v>
      </c>
      <c r="K19" s="21">
        <f t="shared" si="3"/>
        <v>2.5845889107672718E-2</v>
      </c>
      <c r="L19" s="9">
        <f>'CONTRACTACIO 1r TR 2021'!L19+'CONTRACTACIO 2n TR 2021'!L19+'CONTRACTACIO 3r TR 2021'!L19+'CONTRACTACIO 4t TR 2021'!L19</f>
        <v>2</v>
      </c>
      <c r="M19" s="20">
        <f t="shared" si="4"/>
        <v>0.16666666666666666</v>
      </c>
      <c r="N19" s="13">
        <f>'CONTRACTACIO 1r TR 2021'!N19+'CONTRACTACIO 2n TR 2021'!N19+'CONTRACTACIO 3r TR 2021'!N19+'CONTRACTACIO 4t TR 2021'!N19</f>
        <v>32099</v>
      </c>
      <c r="O19" s="13">
        <f>'CONTRACTACIO 1r TR 2021'!O19+'CONTRACTACIO 2n TR 2021'!O19+'CONTRACTACIO 3r TR 2021'!O19+'CONTRACTACIO 4t TR 2021'!O19</f>
        <v>38839.79</v>
      </c>
      <c r="P19" s="21">
        <f t="shared" si="5"/>
        <v>0.14926088681677943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84</v>
      </c>
      <c r="H20" s="20">
        <f t="shared" si="2"/>
        <v>0.93333333333333335</v>
      </c>
      <c r="I20" s="13">
        <f>'CONTRACTACIO 1r TR 2021'!I20+'CONTRACTACIO 2n TR 2021'!I20+'CONTRACTACIO 3r TR 2021'!I20+'CONTRACTACIO 4t TR 2021'!I20</f>
        <v>869594.45</v>
      </c>
      <c r="J20" s="13">
        <f>'CONTRACTACIO 1r TR 2021'!J20+'CONTRACTACIO 2n TR 2021'!J20+'CONTRACTACIO 3r TR 2021'!J20+'CONTRACTACIO 4t TR 2021'!J20</f>
        <v>1042340.2589</v>
      </c>
      <c r="K20" s="21">
        <f t="shared" si="3"/>
        <v>0.76118417020533358</v>
      </c>
      <c r="L20" s="9">
        <f>'CONTRACTACIO 1r TR 2021'!L20+'CONTRACTACIO 2n TR 2021'!L20+'CONTRACTACIO 3r TR 2021'!L20+'CONTRACTACIO 4t TR 2021'!L20</f>
        <v>9</v>
      </c>
      <c r="M20" s="20">
        <f t="shared" si="4"/>
        <v>0.75</v>
      </c>
      <c r="N20" s="13">
        <f>'CONTRACTACIO 1r TR 2021'!N20+'CONTRACTACIO 2n TR 2021'!N20+'CONTRACTACIO 3r TR 2021'!N20+'CONTRACTACIO 4t TR 2021'!N20</f>
        <v>68953.989999999991</v>
      </c>
      <c r="O20" s="13">
        <f>'CONTRACTACIO 1r TR 2021'!O20+'CONTRACTACIO 2n TR 2021'!O20+'CONTRACTACIO 3r TR 2021'!O20+'CONTRACTACIO 4t TR 2021'!O20</f>
        <v>83434.327900000004</v>
      </c>
      <c r="P20" s="21">
        <f t="shared" si="5"/>
        <v>0.3206372066717138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" hidden="1" customHeight="1" x14ac:dyDescent="0.3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" customHeight="1" x14ac:dyDescent="0.35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90</v>
      </c>
      <c r="H25" s="17">
        <f t="shared" si="12"/>
        <v>1</v>
      </c>
      <c r="I25" s="18">
        <f t="shared" si="12"/>
        <v>1139864.24</v>
      </c>
      <c r="J25" s="18">
        <f t="shared" si="12"/>
        <v>1369366.7047999999</v>
      </c>
      <c r="K25" s="19">
        <f t="shared" si="12"/>
        <v>1</v>
      </c>
      <c r="L25" s="16">
        <f t="shared" si="12"/>
        <v>12</v>
      </c>
      <c r="M25" s="17">
        <f t="shared" si="12"/>
        <v>1</v>
      </c>
      <c r="N25" s="18">
        <f t="shared" si="12"/>
        <v>215052.99</v>
      </c>
      <c r="O25" s="18">
        <f t="shared" si="12"/>
        <v>260214.11790000001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5">
      <c r="B26" s="26"/>
      <c r="H26" s="26"/>
      <c r="N26" s="26"/>
    </row>
    <row r="27" spans="1:31" s="49" customFormat="1" ht="34.200000000000003" hidden="1" customHeight="1" x14ac:dyDescent="0.3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5">
      <c r="A34" s="41" t="s">
        <v>25</v>
      </c>
      <c r="B34" s="9">
        <f t="shared" ref="B34:B43" si="13">B13+G13+L13+Q13+V13+AA13</f>
        <v>5</v>
      </c>
      <c r="C34" s="8">
        <f t="shared" ref="C34:C40" si="14">IF(B34,B34/$B$46,"")</f>
        <v>4.9019607843137254E-2</v>
      </c>
      <c r="D34" s="10">
        <f t="shared" ref="D34:D43" si="15">D13+I13+N13+S13+X13+AC13</f>
        <v>312715.53000000003</v>
      </c>
      <c r="E34" s="11">
        <f t="shared" ref="E34:E43" si="16">E13+J13+O13+T13+Y13+AD13</f>
        <v>378385.79129999998</v>
      </c>
      <c r="F34" s="21">
        <f t="shared" ref="F34:F40" si="17">IF(E34,E34/$E$46,"")</f>
        <v>0.23219823529407077</v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90</v>
      </c>
      <c r="M35" s="8">
        <f t="shared" si="18"/>
        <v>0.88235294117647056</v>
      </c>
      <c r="N35" s="61">
        <f>I25</f>
        <v>1139864.24</v>
      </c>
      <c r="O35" s="61">
        <f>J25</f>
        <v>1369366.7047999999</v>
      </c>
      <c r="P35" s="59">
        <f t="shared" si="19"/>
        <v>0.84031837250707231</v>
      </c>
    </row>
    <row r="36" spans="1:33" s="25" customFormat="1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12</v>
      </c>
      <c r="M36" s="8">
        <f t="shared" si="18"/>
        <v>0.11764705882352941</v>
      </c>
      <c r="N36" s="61">
        <f>N25</f>
        <v>215052.99</v>
      </c>
      <c r="O36" s="61">
        <f>O25</f>
        <v>260214.11790000001</v>
      </c>
      <c r="P36" s="59">
        <f t="shared" si="19"/>
        <v>0.15968162749292769</v>
      </c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1</v>
      </c>
      <c r="C39" s="8">
        <f t="shared" si="14"/>
        <v>9.8039215686274508E-3</v>
      </c>
      <c r="D39" s="13">
        <f t="shared" si="15"/>
        <v>42304.26</v>
      </c>
      <c r="E39" s="22">
        <f t="shared" si="16"/>
        <v>51188.154600000002</v>
      </c>
      <c r="F39" s="21">
        <f t="shared" si="17"/>
        <v>3.1411853825812699E-2</v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3</v>
      </c>
      <c r="C40" s="8">
        <f t="shared" si="14"/>
        <v>2.9411764705882353E-2</v>
      </c>
      <c r="D40" s="13">
        <f t="shared" si="15"/>
        <v>61349</v>
      </c>
      <c r="E40" s="23">
        <f t="shared" si="16"/>
        <v>74232.290000000008</v>
      </c>
      <c r="F40" s="21">
        <f t="shared" si="17"/>
        <v>4.5552996798898827E-2</v>
      </c>
      <c r="G40" s="25"/>
      <c r="H40" s="25"/>
      <c r="I40" s="25"/>
      <c r="J40" s="104" t="s">
        <v>0</v>
      </c>
      <c r="K40" s="105"/>
      <c r="L40" s="83">
        <f>SUM(L34:L39)</f>
        <v>102</v>
      </c>
      <c r="M40" s="17">
        <f>SUM(M34:M39)</f>
        <v>1</v>
      </c>
      <c r="N40" s="84">
        <f>SUM(N34:N39)</f>
        <v>1354917.23</v>
      </c>
      <c r="O40" s="85">
        <f>SUM(O34:O39)</f>
        <v>1629580.8226999999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93</v>
      </c>
      <c r="C41" s="8">
        <f>IF(B41,B41/$B$46,"")</f>
        <v>0.91176470588235292</v>
      </c>
      <c r="D41" s="13">
        <f t="shared" si="15"/>
        <v>938548.44</v>
      </c>
      <c r="E41" s="23">
        <f t="shared" si="16"/>
        <v>1125774.5867999999</v>
      </c>
      <c r="F41" s="21">
        <f>IF(E41,E41/$E$46,"")</f>
        <v>0.69083691408121772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102</v>
      </c>
      <c r="C46" s="17">
        <f>SUM(C34:C45)</f>
        <v>1</v>
      </c>
      <c r="D46" s="18">
        <f>SUM(D34:D45)</f>
        <v>1354917.23</v>
      </c>
      <c r="E46" s="18">
        <f>SUM(E34:E45)</f>
        <v>1629580.8226999999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2022-02-28T14:20:39Z</dcterms:modified>
</cp:coreProperties>
</file>