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08" yWindow="8004" windowWidth="19392" windowHeight="11592" tabRatio="700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" i="7" l="1"/>
  <c r="D41" i="5" l="1"/>
  <c r="A28" i="7" l="1"/>
  <c r="A28" i="6"/>
  <c r="A28" i="5"/>
  <c r="A28" i="4"/>
  <c r="A27" i="7"/>
  <c r="A27" i="6"/>
  <c r="A27" i="5"/>
  <c r="A27" i="4"/>
  <c r="E44" i="6" l="1"/>
  <c r="D44" i="6"/>
  <c r="B44" i="6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I23" i="7"/>
  <c r="G23" i="7"/>
  <c r="E23" i="7"/>
  <c r="F23" i="7" s="1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F22" i="7" s="1"/>
  <c r="D22" i="7"/>
  <c r="B22" i="7"/>
  <c r="C22" i="7" s="1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B16" i="7"/>
  <c r="C16" i="7" s="1"/>
  <c r="D16" i="7"/>
  <c r="J24" i="7"/>
  <c r="K24" i="7" s="1"/>
  <c r="E24" i="7"/>
  <c r="F24" i="7" s="1"/>
  <c r="O24" i="7"/>
  <c r="P24" i="7" s="1"/>
  <c r="T24" i="7"/>
  <c r="U24" i="7" s="1"/>
  <c r="Y24" i="7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AE20" i="7" s="1"/>
  <c r="T20" i="7"/>
  <c r="U20" i="7" s="1"/>
  <c r="Y20" i="7"/>
  <c r="Z20" i="7" s="1"/>
  <c r="E21" i="7"/>
  <c r="F21" i="7" s="1"/>
  <c r="J21" i="7"/>
  <c r="K21" i="7" s="1"/>
  <c r="O21" i="7"/>
  <c r="AD21" i="7"/>
  <c r="AE21" i="7" s="1"/>
  <c r="T21" i="7"/>
  <c r="U21" i="7" s="1"/>
  <c r="Y21" i="7"/>
  <c r="J14" i="7"/>
  <c r="K14" i="7" s="1"/>
  <c r="O14" i="7"/>
  <c r="P14" i="7" s="1"/>
  <c r="E14" i="7"/>
  <c r="T14" i="7"/>
  <c r="U14" i="7" s="1"/>
  <c r="Y14" i="7"/>
  <c r="AD14" i="7"/>
  <c r="AE14" i="7" s="1"/>
  <c r="J15" i="7"/>
  <c r="O15" i="7"/>
  <c r="E15" i="7"/>
  <c r="F15" i="7" s="1"/>
  <c r="T15" i="7"/>
  <c r="U15" i="7" s="1"/>
  <c r="Y15" i="7"/>
  <c r="Z15" i="7" s="1"/>
  <c r="AD15" i="7"/>
  <c r="AE15" i="7" s="1"/>
  <c r="J16" i="7"/>
  <c r="O16" i="7"/>
  <c r="P16" i="7" s="1"/>
  <c r="E16" i="7"/>
  <c r="F16" i="7" s="1"/>
  <c r="T16" i="7"/>
  <c r="Y16" i="7"/>
  <c r="Z16" i="7" s="1"/>
  <c r="AD16" i="7"/>
  <c r="AE16" i="7" s="1"/>
  <c r="J17" i="7"/>
  <c r="K17" i="7" s="1"/>
  <c r="O17" i="7"/>
  <c r="P17" i="7" s="1"/>
  <c r="E17" i="7"/>
  <c r="F17" i="7" s="1"/>
  <c r="T17" i="7"/>
  <c r="U17" i="7" s="1"/>
  <c r="Y17" i="7"/>
  <c r="Z17" i="7" s="1"/>
  <c r="AD17" i="7"/>
  <c r="AE17" i="7" s="1"/>
  <c r="J18" i="7"/>
  <c r="O18" i="7"/>
  <c r="AD18" i="7"/>
  <c r="AE18" i="7" s="1"/>
  <c r="E18" i="7"/>
  <c r="F18" i="7" s="1"/>
  <c r="T18" i="7"/>
  <c r="U18" i="7" s="1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H24" i="7" s="1"/>
  <c r="B24" i="7"/>
  <c r="C24" i="7" s="1"/>
  <c r="L24" i="7"/>
  <c r="M24" i="7" s="1"/>
  <c r="Q24" i="7"/>
  <c r="R24" i="7" s="1"/>
  <c r="V24" i="7"/>
  <c r="W24" i="7" s="1"/>
  <c r="AA24" i="7"/>
  <c r="AB24" i="7" s="1"/>
  <c r="G16" i="7"/>
  <c r="H16" i="7" s="1"/>
  <c r="L16" i="7"/>
  <c r="M16" i="7" s="1"/>
  <c r="Q16" i="7"/>
  <c r="R16" i="7" s="1"/>
  <c r="V16" i="7"/>
  <c r="W16" i="7" s="1"/>
  <c r="AA16" i="7"/>
  <c r="AB16" i="7" s="1"/>
  <c r="B13" i="7"/>
  <c r="C13" i="7" s="1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W20" i="7" s="1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H14" i="7" s="1"/>
  <c r="L14" i="7"/>
  <c r="B14" i="7"/>
  <c r="C14" i="7" s="1"/>
  <c r="Q14" i="7"/>
  <c r="V14" i="7"/>
  <c r="W14" i="7" s="1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H17" i="7" s="1"/>
  <c r="L17" i="7"/>
  <c r="M17" i="7" s="1"/>
  <c r="B17" i="7"/>
  <c r="C17" i="7" s="1"/>
  <c r="Q17" i="7"/>
  <c r="R17" i="7" s="1"/>
  <c r="V17" i="7"/>
  <c r="W17" i="7" s="1"/>
  <c r="AA17" i="7"/>
  <c r="AB17" i="7" s="1"/>
  <c r="G18" i="7"/>
  <c r="L18" i="7"/>
  <c r="M18" i="7" s="1"/>
  <c r="AA18" i="7"/>
  <c r="AB18" i="7" s="1"/>
  <c r="B18" i="7"/>
  <c r="Q18" i="7"/>
  <c r="R18" i="7" s="1"/>
  <c r="V18" i="7"/>
  <c r="W18" i="7" s="1"/>
  <c r="G19" i="7"/>
  <c r="L19" i="7"/>
  <c r="AA19" i="7"/>
  <c r="AB19" i="7" s="1"/>
  <c r="B19" i="7"/>
  <c r="C19" i="7" s="1"/>
  <c r="Q19" i="7"/>
  <c r="R19" i="7" s="1"/>
  <c r="V19" i="7"/>
  <c r="W19" i="7" s="1"/>
  <c r="J25" i="6"/>
  <c r="K23" i="6" s="1"/>
  <c r="E25" i="6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H15" i="6"/>
  <c r="B25" i="6"/>
  <c r="C20" i="6" s="1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E34" i="6"/>
  <c r="E35" i="6"/>
  <c r="F35" i="6" s="1"/>
  <c r="E36" i="6"/>
  <c r="E37" i="6"/>
  <c r="F37" i="6" s="1"/>
  <c r="E38" i="6"/>
  <c r="F38" i="6" s="1"/>
  <c r="E39" i="6"/>
  <c r="F39" i="6" s="1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C35" i="6" s="1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6" i="6"/>
  <c r="P18" i="6"/>
  <c r="P21" i="6"/>
  <c r="P24" i="6"/>
  <c r="M14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K20" i="5" s="1"/>
  <c r="O25" i="5"/>
  <c r="O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F35" i="5" s="1"/>
  <c r="E36" i="5"/>
  <c r="F36" i="5" s="1"/>
  <c r="E41" i="5"/>
  <c r="E42" i="5"/>
  <c r="F42" i="5" s="1"/>
  <c r="E39" i="5"/>
  <c r="E40" i="5"/>
  <c r="E45" i="5"/>
  <c r="F45" i="5" s="1"/>
  <c r="E37" i="5"/>
  <c r="E38" i="5"/>
  <c r="F38" i="5" s="1"/>
  <c r="D34" i="5"/>
  <c r="D35" i="5"/>
  <c r="D36" i="5"/>
  <c r="D42" i="5"/>
  <c r="D39" i="5"/>
  <c r="D40" i="5"/>
  <c r="D45" i="5"/>
  <c r="D37" i="5"/>
  <c r="D38" i="5"/>
  <c r="B34" i="5"/>
  <c r="B35" i="5"/>
  <c r="C35" i="5" s="1"/>
  <c r="B36" i="5"/>
  <c r="C36" i="5" s="1"/>
  <c r="B41" i="5"/>
  <c r="B42" i="5"/>
  <c r="C42" i="5" s="1"/>
  <c r="B45" i="5"/>
  <c r="C45" i="5" s="1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F37" i="4" s="1"/>
  <c r="E38" i="4"/>
  <c r="F38" i="4" s="1"/>
  <c r="E39" i="4"/>
  <c r="E40" i="4"/>
  <c r="E41" i="4"/>
  <c r="E42" i="4"/>
  <c r="D45" i="4"/>
  <c r="B45" i="4"/>
  <c r="C45" i="4" s="1"/>
  <c r="B42" i="4"/>
  <c r="C42" i="4" s="1"/>
  <c r="B34" i="4"/>
  <c r="B35" i="4"/>
  <c r="C35" i="4" s="1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O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P15" i="4" s="1"/>
  <c r="P19" i="4"/>
  <c r="P17" i="4"/>
  <c r="P24" i="4"/>
  <c r="N25" i="4"/>
  <c r="N36" i="4" s="1"/>
  <c r="L25" i="4"/>
  <c r="M15" i="4" s="1"/>
  <c r="M16" i="4"/>
  <c r="M17" i="4"/>
  <c r="M18" i="4"/>
  <c r="M21" i="4"/>
  <c r="M24" i="4"/>
  <c r="J25" i="4"/>
  <c r="O35" i="4" s="1"/>
  <c r="K16" i="4"/>
  <c r="K17" i="4"/>
  <c r="I25" i="4"/>
  <c r="N35" i="4" s="1"/>
  <c r="G25" i="4"/>
  <c r="L35" i="4" s="1"/>
  <c r="H16" i="4"/>
  <c r="H17" i="4"/>
  <c r="H21" i="4"/>
  <c r="E25" i="4"/>
  <c r="F20" i="4" s="1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F20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L36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8" i="1"/>
  <c r="K17" i="1"/>
  <c r="K16" i="1"/>
  <c r="K15" i="1"/>
  <c r="K14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F45" i="1" s="1"/>
  <c r="E42" i="1"/>
  <c r="E34" i="1"/>
  <c r="E41" i="1"/>
  <c r="E35" i="1"/>
  <c r="E36" i="1"/>
  <c r="E37" i="1"/>
  <c r="F37" i="1" s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C36" i="1" s="1"/>
  <c r="B37" i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F14" i="1"/>
  <c r="F15" i="1"/>
  <c r="F16" i="1"/>
  <c r="F17" i="1"/>
  <c r="F18" i="1"/>
  <c r="F19" i="1"/>
  <c r="F21" i="1"/>
  <c r="P16" i="1"/>
  <c r="P16" i="5"/>
  <c r="P16" i="4"/>
  <c r="F22" i="1"/>
  <c r="F23" i="1"/>
  <c r="F24" i="1"/>
  <c r="C22" i="1"/>
  <c r="C23" i="1"/>
  <c r="O34" i="6"/>
  <c r="F22" i="6"/>
  <c r="L34" i="6"/>
  <c r="C22" i="6"/>
  <c r="H20" i="6"/>
  <c r="M18" i="6"/>
  <c r="P19" i="6"/>
  <c r="P14" i="6"/>
  <c r="Z21" i="6"/>
  <c r="H22" i="6"/>
  <c r="K22" i="6"/>
  <c r="M13" i="5"/>
  <c r="H22" i="5"/>
  <c r="O38" i="5"/>
  <c r="P38" i="5" s="1"/>
  <c r="K22" i="5"/>
  <c r="M14" i="4"/>
  <c r="P21" i="4"/>
  <c r="H22" i="4"/>
  <c r="K22" i="4"/>
  <c r="Z21" i="4"/>
  <c r="L34" i="1"/>
  <c r="F13" i="1"/>
  <c r="C13" i="1"/>
  <c r="K21" i="1"/>
  <c r="H16" i="1"/>
  <c r="H14" i="1"/>
  <c r="H18" i="1"/>
  <c r="H24" i="1"/>
  <c r="C42" i="1"/>
  <c r="Z18" i="6"/>
  <c r="C13" i="6"/>
  <c r="F14" i="6"/>
  <c r="K15" i="6"/>
  <c r="R16" i="6"/>
  <c r="U16" i="6"/>
  <c r="U13" i="6"/>
  <c r="H18" i="6"/>
  <c r="H24" i="6"/>
  <c r="H14" i="6"/>
  <c r="K19" i="6"/>
  <c r="K14" i="6"/>
  <c r="K18" i="6"/>
  <c r="K21" i="6"/>
  <c r="F13" i="6"/>
  <c r="W19" i="6"/>
  <c r="W18" i="6"/>
  <c r="K24" i="6"/>
  <c r="H14" i="5"/>
  <c r="H24" i="5"/>
  <c r="K15" i="5"/>
  <c r="K14" i="5"/>
  <c r="K21" i="5"/>
  <c r="P15" i="5"/>
  <c r="P18" i="5"/>
  <c r="P14" i="5"/>
  <c r="H15" i="5"/>
  <c r="W18" i="5"/>
  <c r="R16" i="5"/>
  <c r="H13" i="5"/>
  <c r="K19" i="5"/>
  <c r="C14" i="5"/>
  <c r="C13" i="5"/>
  <c r="F43" i="5"/>
  <c r="AE21" i="5"/>
  <c r="AE20" i="5"/>
  <c r="C20" i="5"/>
  <c r="F21" i="5"/>
  <c r="P21" i="5"/>
  <c r="C43" i="6"/>
  <c r="H14" i="4"/>
  <c r="K14" i="4"/>
  <c r="C15" i="4"/>
  <c r="F15" i="4"/>
  <c r="P14" i="4"/>
  <c r="P13" i="4"/>
  <c r="P18" i="4"/>
  <c r="H24" i="4"/>
  <c r="K19" i="4"/>
  <c r="K24" i="4"/>
  <c r="C14" i="4"/>
  <c r="F14" i="4"/>
  <c r="K21" i="4"/>
  <c r="W17" i="4"/>
  <c r="Z17" i="4"/>
  <c r="C18" i="4"/>
  <c r="C20" i="4"/>
  <c r="M13" i="4"/>
  <c r="W20" i="4"/>
  <c r="P20" i="4"/>
  <c r="K22" i="7"/>
  <c r="Z14" i="7"/>
  <c r="H22" i="7"/>
  <c r="F43" i="1"/>
  <c r="C23" i="7"/>
  <c r="F36" i="1"/>
  <c r="F35" i="1"/>
  <c r="C43" i="4"/>
  <c r="C45" i="1"/>
  <c r="C37" i="1"/>
  <c r="C39" i="1"/>
  <c r="C39" i="6"/>
  <c r="C37" i="6"/>
  <c r="F42" i="6"/>
  <c r="U16" i="7"/>
  <c r="F45" i="6"/>
  <c r="C37" i="5"/>
  <c r="F37" i="5"/>
  <c r="F13" i="7"/>
  <c r="F35" i="4"/>
  <c r="F42" i="4"/>
  <c r="P21" i="7"/>
  <c r="F45" i="4"/>
  <c r="K16" i="7"/>
  <c r="AB20" i="7"/>
  <c r="C18" i="7"/>
  <c r="M14" i="7"/>
  <c r="F40" i="6" l="1"/>
  <c r="H19" i="6"/>
  <c r="O35" i="6"/>
  <c r="H13" i="6"/>
  <c r="H20" i="4"/>
  <c r="F20" i="5"/>
  <c r="P15" i="6"/>
  <c r="P13" i="5"/>
  <c r="M15" i="6"/>
  <c r="P13" i="6"/>
  <c r="M20" i="6"/>
  <c r="M13" i="6"/>
  <c r="K13" i="6"/>
  <c r="P20" i="6"/>
  <c r="K20" i="6"/>
  <c r="H23" i="6"/>
  <c r="H25" i="6" s="1"/>
  <c r="O36" i="4"/>
  <c r="K13" i="5"/>
  <c r="O34" i="1"/>
  <c r="P19" i="5"/>
  <c r="M20" i="5"/>
  <c r="M19" i="5"/>
  <c r="M25" i="5" s="1"/>
  <c r="E25" i="7"/>
  <c r="O34" i="7" s="1"/>
  <c r="F14" i="7"/>
  <c r="H20" i="5"/>
  <c r="O35" i="5"/>
  <c r="O40" i="5" s="1"/>
  <c r="P34" i="5" s="1"/>
  <c r="K18" i="5"/>
  <c r="H18" i="5"/>
  <c r="P20" i="5"/>
  <c r="D46" i="5"/>
  <c r="F25" i="5"/>
  <c r="W25" i="5"/>
  <c r="Z25" i="5"/>
  <c r="F39" i="1"/>
  <c r="K19" i="1"/>
  <c r="H19" i="1"/>
  <c r="S25" i="7"/>
  <c r="N37" i="7" s="1"/>
  <c r="B42" i="7"/>
  <c r="C42" i="7" s="1"/>
  <c r="E35" i="7"/>
  <c r="F35" i="7" s="1"/>
  <c r="Q25" i="7"/>
  <c r="L37" i="7" s="1"/>
  <c r="E37" i="7"/>
  <c r="F37" i="7" s="1"/>
  <c r="T25" i="7"/>
  <c r="O37" i="7" s="1"/>
  <c r="P37" i="7" s="1"/>
  <c r="E42" i="7"/>
  <c r="F42" i="7" s="1"/>
  <c r="B44" i="7"/>
  <c r="M20" i="4"/>
  <c r="M19" i="4"/>
  <c r="L36" i="4"/>
  <c r="L40" i="4" s="1"/>
  <c r="M36" i="4" s="1"/>
  <c r="H19" i="4"/>
  <c r="K20" i="4"/>
  <c r="O34" i="4"/>
  <c r="B25" i="7"/>
  <c r="L34" i="7" s="1"/>
  <c r="H13" i="4"/>
  <c r="H18" i="4"/>
  <c r="E39" i="7"/>
  <c r="K18" i="4"/>
  <c r="K15" i="4"/>
  <c r="K13" i="4"/>
  <c r="H15" i="4"/>
  <c r="K20" i="1"/>
  <c r="B38" i="7"/>
  <c r="C38" i="7" s="1"/>
  <c r="V25" i="7"/>
  <c r="L39" i="7" s="1"/>
  <c r="M39" i="7" s="1"/>
  <c r="C25" i="1"/>
  <c r="B35" i="7"/>
  <c r="C35" i="7" s="1"/>
  <c r="D39" i="7"/>
  <c r="D38" i="7"/>
  <c r="D42" i="7"/>
  <c r="AC25" i="7"/>
  <c r="N38" i="7" s="1"/>
  <c r="D45" i="7"/>
  <c r="E45" i="7"/>
  <c r="F45" i="7" s="1"/>
  <c r="AA25" i="7"/>
  <c r="L38" i="7" s="1"/>
  <c r="M38" i="7" s="1"/>
  <c r="U25" i="6"/>
  <c r="F25" i="1"/>
  <c r="P13" i="1"/>
  <c r="AB25" i="1"/>
  <c r="B46" i="5"/>
  <c r="C41" i="5" s="1"/>
  <c r="E36" i="7"/>
  <c r="Y25" i="7"/>
  <c r="O39" i="7" s="1"/>
  <c r="P39" i="7" s="1"/>
  <c r="U13" i="7"/>
  <c r="U25" i="7" s="1"/>
  <c r="U25" i="4"/>
  <c r="W25" i="4"/>
  <c r="AE25" i="4"/>
  <c r="B46" i="4"/>
  <c r="C40" i="4" s="1"/>
  <c r="E46" i="4"/>
  <c r="U25" i="5"/>
  <c r="AB25" i="5"/>
  <c r="AE25" i="5"/>
  <c r="AD25" i="7"/>
  <c r="O38" i="7" s="1"/>
  <c r="P38" i="7" s="1"/>
  <c r="D43" i="7"/>
  <c r="P25" i="4"/>
  <c r="C25" i="5"/>
  <c r="C25" i="4"/>
  <c r="D46" i="6"/>
  <c r="B43" i="7"/>
  <c r="C43" i="7" s="1"/>
  <c r="R25" i="1"/>
  <c r="C15" i="7"/>
  <c r="F25" i="4"/>
  <c r="H20" i="1"/>
  <c r="D46" i="4"/>
  <c r="W25" i="6"/>
  <c r="L25" i="7"/>
  <c r="R13" i="7"/>
  <c r="Z25" i="4"/>
  <c r="P20" i="1"/>
  <c r="AE25" i="6"/>
  <c r="B46" i="6"/>
  <c r="C44" i="6" s="1"/>
  <c r="B39" i="7"/>
  <c r="F20" i="7"/>
  <c r="D37" i="7"/>
  <c r="E38" i="7"/>
  <c r="F38" i="7" s="1"/>
  <c r="B40" i="7"/>
  <c r="R14" i="7"/>
  <c r="D40" i="7"/>
  <c r="X25" i="7"/>
  <c r="N39" i="7" s="1"/>
  <c r="D35" i="7"/>
  <c r="N25" i="7"/>
  <c r="N36" i="7" s="1"/>
  <c r="E40" i="7"/>
  <c r="Z24" i="7"/>
  <c r="E41" i="7"/>
  <c r="M13" i="1"/>
  <c r="M20" i="1"/>
  <c r="B41" i="7"/>
  <c r="D25" i="7"/>
  <c r="N34" i="7" s="1"/>
  <c r="D41" i="7"/>
  <c r="B46" i="1"/>
  <c r="K23" i="1"/>
  <c r="D44" i="7"/>
  <c r="I25" i="7"/>
  <c r="N35" i="7" s="1"/>
  <c r="H13" i="1"/>
  <c r="H23" i="1"/>
  <c r="D46" i="1"/>
  <c r="K13" i="1"/>
  <c r="E34" i="7"/>
  <c r="P37" i="4"/>
  <c r="D34" i="7"/>
  <c r="C35" i="1"/>
  <c r="O40" i="1"/>
  <c r="P36" i="1" s="1"/>
  <c r="Z25" i="1"/>
  <c r="AB25" i="6"/>
  <c r="O25" i="7"/>
  <c r="C38" i="4"/>
  <c r="B34" i="7"/>
  <c r="E46" i="6"/>
  <c r="F36" i="6" s="1"/>
  <c r="K25" i="6"/>
  <c r="E44" i="7"/>
  <c r="AE25" i="7"/>
  <c r="W25" i="1"/>
  <c r="Z21" i="7"/>
  <c r="H21" i="7"/>
  <c r="B37" i="7"/>
  <c r="C37" i="7" s="1"/>
  <c r="J25" i="7"/>
  <c r="E46" i="5"/>
  <c r="U25" i="1"/>
  <c r="R25" i="4"/>
  <c r="C25" i="6"/>
  <c r="E43" i="7"/>
  <c r="F43" i="7" s="1"/>
  <c r="B36" i="7"/>
  <c r="G25" i="7"/>
  <c r="H18" i="7" s="1"/>
  <c r="D36" i="7"/>
  <c r="R25" i="6"/>
  <c r="AB25" i="4"/>
  <c r="Z25" i="6"/>
  <c r="B45" i="7"/>
  <c r="C45" i="7" s="1"/>
  <c r="R25" i="5"/>
  <c r="F25" i="6"/>
  <c r="AE25" i="1"/>
  <c r="E46" i="1"/>
  <c r="F41" i="1" s="1"/>
  <c r="O40" i="6"/>
  <c r="P34" i="6" s="1"/>
  <c r="P37" i="6"/>
  <c r="N40" i="6"/>
  <c r="L40" i="6"/>
  <c r="M35" i="6" s="1"/>
  <c r="M37" i="6"/>
  <c r="W25" i="7"/>
  <c r="N40" i="5"/>
  <c r="L40" i="5"/>
  <c r="M34" i="5" s="1"/>
  <c r="AB25" i="7"/>
  <c r="M38" i="4"/>
  <c r="N40" i="4"/>
  <c r="N40" i="1"/>
  <c r="M37" i="7"/>
  <c r="L40" i="1"/>
  <c r="F42" i="1"/>
  <c r="C40" i="6" l="1"/>
  <c r="M25" i="6"/>
  <c r="K25" i="5"/>
  <c r="P25" i="6"/>
  <c r="P25" i="5"/>
  <c r="C36" i="6"/>
  <c r="F44" i="6"/>
  <c r="F34" i="6"/>
  <c r="P36" i="6"/>
  <c r="M36" i="6"/>
  <c r="C34" i="6"/>
  <c r="O40" i="4"/>
  <c r="P36" i="4" s="1"/>
  <c r="F41" i="6"/>
  <c r="P35" i="6"/>
  <c r="M34" i="6"/>
  <c r="C41" i="6"/>
  <c r="F25" i="7"/>
  <c r="P25" i="1"/>
  <c r="F41" i="5"/>
  <c r="F34" i="5"/>
  <c r="C34" i="5"/>
  <c r="F39" i="5"/>
  <c r="H25" i="5"/>
  <c r="R25" i="7"/>
  <c r="C40" i="5"/>
  <c r="C39" i="5"/>
  <c r="F40" i="5"/>
  <c r="P36" i="5"/>
  <c r="P35" i="5"/>
  <c r="M36" i="5"/>
  <c r="M35" i="5"/>
  <c r="F40" i="1"/>
  <c r="K25" i="1"/>
  <c r="C44" i="1"/>
  <c r="C40" i="1"/>
  <c r="H25" i="1"/>
  <c r="P18" i="7"/>
  <c r="P19" i="7"/>
  <c r="Z25" i="7"/>
  <c r="M25" i="4"/>
  <c r="O35" i="7"/>
  <c r="K19" i="7"/>
  <c r="F41" i="4"/>
  <c r="F40" i="4"/>
  <c r="M15" i="7"/>
  <c r="M19" i="7"/>
  <c r="H19" i="7"/>
  <c r="P34" i="4"/>
  <c r="M35" i="4"/>
  <c r="M34" i="4"/>
  <c r="C36" i="4"/>
  <c r="C41" i="4"/>
  <c r="C20" i="7"/>
  <c r="C25" i="7" s="1"/>
  <c r="P20" i="7"/>
  <c r="P15" i="7"/>
  <c r="P35" i="4"/>
  <c r="H25" i="4"/>
  <c r="C39" i="4"/>
  <c r="K25" i="4"/>
  <c r="F34" i="4"/>
  <c r="F39" i="4"/>
  <c r="K18" i="7"/>
  <c r="K15" i="7"/>
  <c r="F36" i="4"/>
  <c r="L35" i="7"/>
  <c r="H15" i="7"/>
  <c r="C34" i="4"/>
  <c r="L36" i="7"/>
  <c r="M20" i="7"/>
  <c r="M13" i="7"/>
  <c r="M25" i="1"/>
  <c r="K23" i="7"/>
  <c r="K13" i="7"/>
  <c r="F44" i="1"/>
  <c r="K20" i="7"/>
  <c r="H20" i="7"/>
  <c r="C41" i="1"/>
  <c r="C34" i="1"/>
  <c r="P35" i="1"/>
  <c r="P34" i="1"/>
  <c r="F34" i="1"/>
  <c r="N40" i="7"/>
  <c r="M35" i="1"/>
  <c r="M34" i="1"/>
  <c r="H13" i="7"/>
  <c r="H23" i="7"/>
  <c r="O36" i="7"/>
  <c r="P13" i="7"/>
  <c r="M36" i="1"/>
  <c r="B46" i="7"/>
  <c r="C41" i="7" s="1"/>
  <c r="D46" i="7"/>
  <c r="E46" i="7"/>
  <c r="F36" i="7" s="1"/>
  <c r="M40" i="6" l="1"/>
  <c r="F46" i="6"/>
  <c r="P40" i="6"/>
  <c r="C46" i="6"/>
  <c r="C46" i="5"/>
  <c r="M40" i="5"/>
  <c r="F46" i="5"/>
  <c r="P40" i="5"/>
  <c r="O40" i="7"/>
  <c r="P35" i="7" s="1"/>
  <c r="C46" i="1"/>
  <c r="F40" i="7"/>
  <c r="M25" i="7"/>
  <c r="C40" i="7"/>
  <c r="M40" i="4"/>
  <c r="P40" i="4"/>
  <c r="P25" i="7"/>
  <c r="C39" i="7"/>
  <c r="C46" i="4"/>
  <c r="F46" i="4"/>
  <c r="F39" i="7"/>
  <c r="C36" i="7"/>
  <c r="L40" i="7"/>
  <c r="M35" i="7" s="1"/>
  <c r="P40" i="1"/>
  <c r="K25" i="7"/>
  <c r="M40" i="1"/>
  <c r="F46" i="1"/>
  <c r="H25" i="7"/>
  <c r="F34" i="7"/>
  <c r="F41" i="7"/>
  <c r="F44" i="7"/>
  <c r="C34" i="7"/>
  <c r="C44" i="7"/>
  <c r="P36" i="7" l="1"/>
  <c r="P34" i="7"/>
  <c r="M36" i="7"/>
  <c r="M34" i="7"/>
  <c r="C46" i="7"/>
  <c r="F46" i="7"/>
  <c r="P40" i="7" l="1"/>
  <c r="M40" i="7"/>
</calcChain>
</file>

<file path=xl/sharedStrings.xml><?xml version="1.0" encoding="utf-8"?>
<sst xmlns="http://schemas.openxmlformats.org/spreadsheetml/2006/main" count="457" uniqueCount="63">
  <si>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</si>
  <si>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</si>
  <si>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</si>
  <si>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</si>
  <si>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</si>
  <si>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</si>
  <si>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</si>
  <si>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</si>
  <si>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</si>
  <si>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</si>
  <si>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</si>
  <si>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</si>
  <si>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</si>
  <si>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</si>
  <si>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</si>
  <si>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</si>
  <si>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</si>
  <si>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</si>
  <si>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</si>
  <si>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</si>
  <si>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</si>
  <si>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</si>
  <si>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</si>
  <si>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</si>
  <si>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</si>
  <si>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</si>
  <si>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</si>
  <si>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</si>
  <si>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</si>
  <si>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</si>
  <si>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</si>
  <si>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</si>
  <si>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</si>
  <si>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</si>
  <si>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</si>
  <si>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</si>
  <si>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</si>
  <si>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</si>
  <si>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</si>
  <si>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</si>
  <si>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</si>
  <si>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</si>
  <si>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</si>
  <si>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</si>
  <si>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</si>
  <si>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</si>
  <si>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</si>
  <si>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</si>
  <si>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</si>
  <si>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</si>
  <si>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</si>
  <si>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</si>
  <si>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</si>
  <si>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</si>
  <si>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</si>
  <si>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</si>
  <si>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</si>
  <si>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</si>
  <si>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</si>
  <si>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</si>
  <si>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</si>
  <si>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BARCELONA ACTIVA SAU SPM</t>
  </si>
  <si>
    <t>Dades actualitzades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</si>
</sst>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i/>
      <sz val="9.5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8" fillId="2" borderId="2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28-4B55-809E-5F77B59150A9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28-4B55-809E-5F77B59150A9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28-4B55-809E-5F77B59150A9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28-4B55-809E-5F77B59150A9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28-4B55-809E-5F77B59150A9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28-4B55-809E-5F77B59150A9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28-4B55-809E-5F77B59150A9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28-4B55-809E-5F77B59150A9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28-4B55-809E-5F77B59150A9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28-4B55-809E-5F77B59150A9}"/>
                </c:ext>
              </c:extLst>
            </c:dLbl>
            <c:numFmt formatCode="#.0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79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  <c:pt idx="7">
                  <c:v>4242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F28-4B55-809E-5F77B5915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B4-46B6-A8AC-43CA4AB7347E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B4-46B6-A8AC-43CA4AB7347E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B4-46B6-A8AC-43CA4AB7347E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B4-46B6-A8AC-43CA4AB7347E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B4-46B6-A8AC-43CA4AB7347E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B4-46B6-A8AC-43CA4AB7347E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B4-46B6-A8AC-43CA4AB7347E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B4-46B6-A8AC-43CA4AB7347E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B4-46B6-A8AC-43CA4AB7347E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B4-46B6-A8AC-43CA4AB7347E}"/>
                </c:ext>
              </c:extLst>
            </c:dLbl>
            <c:numFmt formatCode="#.0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12500496.870000001</c:v>
                </c:pt>
                <c:pt idx="1">
                  <c:v>0</c:v>
                </c:pt>
                <c:pt idx="2">
                  <c:v>95870.42</c:v>
                </c:pt>
                <c:pt idx="3">
                  <c:v>0</c:v>
                </c:pt>
                <c:pt idx="4">
                  <c:v>0</c:v>
                </c:pt>
                <c:pt idx="5">
                  <c:v>88815.55</c:v>
                </c:pt>
                <c:pt idx="6">
                  <c:v>287410.53000000003</c:v>
                </c:pt>
                <c:pt idx="7">
                  <c:v>3320587.38</c:v>
                </c:pt>
                <c:pt idx="8">
                  <c:v>0</c:v>
                </c:pt>
                <c:pt idx="9">
                  <c:v>52430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9B4-46B6-A8AC-43CA4AB734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38-434D-9172-5F5C6C3D1DD3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38-434D-9172-5F5C6C3D1DD3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38-434D-9172-5F5C6C3D1DD3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38-434D-9172-5F5C6C3D1DD3}"/>
                </c:ext>
              </c:extLst>
            </c:dLbl>
            <c:numFmt formatCode="#.0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5</c:v>
                </c:pt>
                <c:pt idx="1">
                  <c:v>1710</c:v>
                </c:pt>
                <c:pt idx="2">
                  <c:v>2623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838-434D-9172-5F5C6C3D1D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24-49DA-827D-8A0038BB7954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24-49DA-827D-8A0038BB7954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24-49DA-827D-8A0038BB7954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24-49DA-827D-8A0038BB7954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24-49DA-827D-8A0038BB7954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24-49DA-827D-8A0038BB7954}"/>
                </c:ext>
              </c:extLst>
            </c:dLbl>
            <c:numFmt formatCode="#.0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149362.85999999999</c:v>
                </c:pt>
                <c:pt idx="1">
                  <c:v>13478868.460000001</c:v>
                </c:pt>
                <c:pt idx="2">
                  <c:v>2717379.43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424-49DA-827D-8A0038BB79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1702117</xdr:colOff>
      <xdr:row>2</xdr:row>
      <xdr:rowOff>165734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1707406</xdr:colOff>
      <xdr:row>2</xdr:row>
      <xdr:rowOff>159491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1701801</xdr:colOff>
      <xdr:row>2</xdr:row>
      <xdr:rowOff>158751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1703068</xdr:colOff>
      <xdr:row>2</xdr:row>
      <xdr:rowOff>163829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Normal="100" workbookViewId="0">
      <selection activeCell="I7" sqref="I7: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102" t="s">
        <v>62</v>
      </c>
      <c r="J7" s="91">
        <v>44714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29</v>
      </c>
      <c r="H13" s="20">
        <f t="shared" ref="H13:H24" si="2">IF(G13,G13/$G$25,"")</f>
        <v>7.880434782608696E-2</v>
      </c>
      <c r="I13" s="4">
        <v>2925708.93</v>
      </c>
      <c r="J13" s="5">
        <v>3540107.8</v>
      </c>
      <c r="K13" s="21">
        <f t="shared" ref="K13:K24" si="3">IF(J13,J13/$J$25,"")</f>
        <v>0.82589109331458144</v>
      </c>
      <c r="L13" s="1">
        <v>1</v>
      </c>
      <c r="M13" s="20">
        <f t="shared" ref="M13:M24" si="4">IF(L13,L13/$L$25,"")</f>
        <v>2.3809523809523812E-3</v>
      </c>
      <c r="N13" s="4">
        <v>1631081.76</v>
      </c>
      <c r="O13" s="5">
        <v>1973608.93</v>
      </c>
      <c r="P13" s="21">
        <f t="shared" ref="P13:P24" si="5">IF(O13,O13/$O$25,"")</f>
        <v>0.96442080305875999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5.434782608695652E-3</v>
      </c>
      <c r="I19" s="6">
        <v>46374.53</v>
      </c>
      <c r="J19" s="6">
        <v>46374.53</v>
      </c>
      <c r="K19" s="21">
        <f t="shared" si="3"/>
        <v>1.0818967513828211E-2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1</v>
      </c>
      <c r="C20" s="66">
        <f t="shared" si="0"/>
        <v>1</v>
      </c>
      <c r="D20" s="69">
        <v>31284.400000000001</v>
      </c>
      <c r="E20" s="70">
        <v>37854.120000000003</v>
      </c>
      <c r="F20" s="21">
        <f t="shared" si="1"/>
        <v>1</v>
      </c>
      <c r="G20" s="68">
        <v>336</v>
      </c>
      <c r="H20" s="66">
        <f t="shared" si="2"/>
        <v>0.91304347826086951</v>
      </c>
      <c r="I20" s="69">
        <v>563469.11</v>
      </c>
      <c r="J20" s="70">
        <v>681797.62</v>
      </c>
      <c r="K20" s="67">
        <f t="shared" si="3"/>
        <v>0.15906029240157024</v>
      </c>
      <c r="L20" s="68">
        <v>419</v>
      </c>
      <c r="M20" s="66">
        <f t="shared" si="4"/>
        <v>0.99761904761904763</v>
      </c>
      <c r="N20" s="69">
        <v>60173.5</v>
      </c>
      <c r="O20" s="70">
        <v>72809.94</v>
      </c>
      <c r="P20" s="67">
        <f t="shared" si="5"/>
        <v>3.5579196941240093E-2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1</v>
      </c>
      <c r="H23" s="20">
        <f t="shared" si="2"/>
        <v>2.717391304347826E-3</v>
      </c>
      <c r="I23" s="98">
        <v>18130</v>
      </c>
      <c r="J23" s="98">
        <v>18130</v>
      </c>
      <c r="K23" s="21">
        <f t="shared" si="3"/>
        <v>4.2296467700202135E-3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31284.400000000001</v>
      </c>
      <c r="E25" s="18">
        <f t="shared" si="12"/>
        <v>37854.120000000003</v>
      </c>
      <c r="F25" s="19">
        <f t="shared" si="12"/>
        <v>1</v>
      </c>
      <c r="G25" s="16">
        <f t="shared" si="12"/>
        <v>368</v>
      </c>
      <c r="H25" s="17">
        <f t="shared" si="12"/>
        <v>0.99999999999999989</v>
      </c>
      <c r="I25" s="18">
        <f t="shared" si="12"/>
        <v>3553682.57</v>
      </c>
      <c r="J25" s="18">
        <f t="shared" si="12"/>
        <v>4286409.9499999993</v>
      </c>
      <c r="K25" s="19">
        <f t="shared" si="12"/>
        <v>1</v>
      </c>
      <c r="L25" s="16">
        <f t="shared" si="12"/>
        <v>420</v>
      </c>
      <c r="M25" s="17">
        <f t="shared" si="12"/>
        <v>1</v>
      </c>
      <c r="N25" s="18">
        <f t="shared" si="12"/>
        <v>1691255.26</v>
      </c>
      <c r="O25" s="18">
        <f t="shared" si="12"/>
        <v>2046418.8699999999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6" t="s">
        <v>55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7" t="s">
        <v>54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30</v>
      </c>
      <c r="C34" s="8">
        <f t="shared" ref="C34:C43" si="14">IF(B34,B34/$B$46,"")</f>
        <v>3.8022813688212927E-2</v>
      </c>
      <c r="D34" s="10">
        <f t="shared" ref="D34:D45" si="15">D13+I13+N13+S13+AC13+X13</f>
        <v>4556790.6900000004</v>
      </c>
      <c r="E34" s="11">
        <f t="shared" ref="E34:E45" si="16">E13+J13+O13+T13+AD13+Y13</f>
        <v>5513716.7299999995</v>
      </c>
      <c r="F34" s="21">
        <f t="shared" ref="F34:F43" si="17">IF(E34,E34/$E$46,"")</f>
        <v>0.86548283471787402</v>
      </c>
      <c r="J34" s="150" t="s">
        <v>3</v>
      </c>
      <c r="K34" s="151"/>
      <c r="L34" s="57">
        <f>B25</f>
        <v>1</v>
      </c>
      <c r="M34" s="8">
        <f t="shared" ref="M34:M39" si="18">IF(L34,L34/$L$40,"")</f>
        <v>1.2674271229404308E-3</v>
      </c>
      <c r="N34" s="58">
        <f>D25</f>
        <v>31284.400000000001</v>
      </c>
      <c r="O34" s="58">
        <f>E25</f>
        <v>37854.120000000003</v>
      </c>
      <c r="P34" s="59">
        <f t="shared" ref="P34:P39" si="19">IF(O34,O34/$O$40,"")</f>
        <v>5.9419249641703255E-3</v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6" t="s">
        <v>1</v>
      </c>
      <c r="K35" s="147"/>
      <c r="L35" s="60">
        <f>G25</f>
        <v>368</v>
      </c>
      <c r="M35" s="8">
        <f t="shared" si="18"/>
        <v>0.46641318124207859</v>
      </c>
      <c r="N35" s="61">
        <f>I25</f>
        <v>3553682.57</v>
      </c>
      <c r="O35" s="61">
        <f>J25</f>
        <v>4286409.9499999993</v>
      </c>
      <c r="P35" s="59">
        <f t="shared" si="19"/>
        <v>0.67283366483154472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6" t="s">
        <v>2</v>
      </c>
      <c r="K36" s="147"/>
      <c r="L36" s="60">
        <f>L25</f>
        <v>420</v>
      </c>
      <c r="M36" s="8">
        <f t="shared" si="18"/>
        <v>0.53231939163498099</v>
      </c>
      <c r="N36" s="61">
        <f>N25</f>
        <v>1691255.26</v>
      </c>
      <c r="O36" s="61">
        <f>O25</f>
        <v>2046418.8699999999</v>
      </c>
      <c r="P36" s="59">
        <f t="shared" si="19"/>
        <v>0.32122441020428494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6" t="s">
        <v>34</v>
      </c>
      <c r="K37" s="14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6" t="s">
        <v>5</v>
      </c>
      <c r="K38" s="147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6" t="s">
        <v>4</v>
      </c>
      <c r="K39" s="147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2</v>
      </c>
      <c r="C40" s="8">
        <f t="shared" si="14"/>
        <v>2.5348542458808617E-3</v>
      </c>
      <c r="D40" s="13">
        <f t="shared" si="15"/>
        <v>46374.53</v>
      </c>
      <c r="E40" s="23">
        <f t="shared" si="16"/>
        <v>46374.53</v>
      </c>
      <c r="F40" s="21">
        <f t="shared" si="17"/>
        <v>7.279365562022461E-3</v>
      </c>
      <c r="G40" s="25"/>
      <c r="J40" s="148" t="s">
        <v>0</v>
      </c>
      <c r="K40" s="149"/>
      <c r="L40" s="83">
        <f>SUM(L34:L39)</f>
        <v>789</v>
      </c>
      <c r="M40" s="17">
        <f>SUM(M34:M39)</f>
        <v>1</v>
      </c>
      <c r="N40" s="84">
        <f>SUM(N34:N39)</f>
        <v>5276222.2299999995</v>
      </c>
      <c r="O40" s="85">
        <f>SUM(O34:O39)</f>
        <v>6370682.9399999995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756</v>
      </c>
      <c r="C41" s="8">
        <f t="shared" si="14"/>
        <v>0.95817490494296575</v>
      </c>
      <c r="D41" s="13">
        <f t="shared" si="15"/>
        <v>654927.01</v>
      </c>
      <c r="E41" s="23">
        <f t="shared" si="16"/>
        <v>792461.67999999993</v>
      </c>
      <c r="F41" s="21">
        <f t="shared" si="17"/>
        <v>0.12439195098288787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1</v>
      </c>
      <c r="C44" s="8">
        <f t="shared" ref="C44" si="20">IF(B44,B44/$B$46,"")</f>
        <v>1.2674271229404308E-3</v>
      </c>
      <c r="D44" s="13">
        <f t="shared" si="15"/>
        <v>18130</v>
      </c>
      <c r="E44" s="14">
        <f t="shared" si="16"/>
        <v>18130</v>
      </c>
      <c r="F44" s="21">
        <f t="shared" ref="F44" si="21">IF(E44,E44/$E$46,"")</f>
        <v>2.8458487372156056E-3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789</v>
      </c>
      <c r="C46" s="17">
        <f>SUM(C34:C45)</f>
        <v>1</v>
      </c>
      <c r="D46" s="18">
        <f>SUM(D34:D45)</f>
        <v>5276222.2300000004</v>
      </c>
      <c r="E46" s="18">
        <f>SUM(E34:E45)</f>
        <v>6370682.9399999995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I7" sqref="I7: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102" t="s">
        <v>62</v>
      </c>
      <c r="J7" s="91">
        <v>44714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BARCELONA ACTIVA SAU SPM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25</v>
      </c>
      <c r="H13" s="20">
        <f t="shared" ref="H13:H21" si="2">IF(G13,G13/$G$25,"")</f>
        <v>5.3995680345572353E-2</v>
      </c>
      <c r="I13" s="4">
        <v>2229057.46</v>
      </c>
      <c r="J13" s="5">
        <v>2697159.53</v>
      </c>
      <c r="K13" s="21">
        <f t="shared" ref="K13:K21" si="3">IF(J13,J13/$J$25,"")</f>
        <v>0.75892920179717871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5"/>
      <c r="K15" s="21" t="str">
        <f t="shared" si="3"/>
        <v/>
      </c>
      <c r="L15" s="2">
        <v>2</v>
      </c>
      <c r="M15" s="20">
        <f t="shared" si="4"/>
        <v>2.936857562408223E-3</v>
      </c>
      <c r="N15" s="6">
        <v>21581.504132231406</v>
      </c>
      <c r="O15" s="5">
        <v>26113.62</v>
      </c>
      <c r="P15" s="21">
        <f t="shared" si="5"/>
        <v>0.23655001895489461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2.1598272138228943E-3</v>
      </c>
      <c r="I18" s="69">
        <v>6203.7603305785124</v>
      </c>
      <c r="J18" s="70">
        <v>7506.55</v>
      </c>
      <c r="K18" s="67">
        <f t="shared" si="3"/>
        <v>2.112199866705924E-3</v>
      </c>
      <c r="L18" s="71"/>
      <c r="M18" s="66" t="str">
        <f t="shared" si="4"/>
        <v/>
      </c>
      <c r="N18" s="69"/>
      <c r="O18" s="70"/>
      <c r="P18" s="67" t="str">
        <f>IF(O18,O18/$O$25,"")</f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>IF(O19,O19/$O$25,"")</f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1</v>
      </c>
      <c r="C20" s="66">
        <f t="shared" si="0"/>
        <v>1</v>
      </c>
      <c r="D20" s="69">
        <v>39812.03</v>
      </c>
      <c r="E20" s="69">
        <v>48172.56</v>
      </c>
      <c r="F20" s="21">
        <f t="shared" si="1"/>
        <v>1</v>
      </c>
      <c r="G20" s="68">
        <v>437</v>
      </c>
      <c r="H20" s="66">
        <f t="shared" si="2"/>
        <v>0.94384449244060475</v>
      </c>
      <c r="I20" s="69">
        <v>701847.35</v>
      </c>
      <c r="J20" s="70">
        <v>849235.29</v>
      </c>
      <c r="K20" s="21">
        <f t="shared" si="3"/>
        <v>0.23895859833611538</v>
      </c>
      <c r="L20" s="68">
        <v>679</v>
      </c>
      <c r="M20" s="66">
        <f t="shared" si="4"/>
        <v>0.99706314243759175</v>
      </c>
      <c r="N20" s="69">
        <v>69652.92</v>
      </c>
      <c r="O20" s="70">
        <v>84280.03</v>
      </c>
      <c r="P20" s="67">
        <f t="shared" si="5"/>
        <v>0.76344998104510542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1</v>
      </c>
      <c r="C25" s="17">
        <f t="shared" si="32"/>
        <v>1</v>
      </c>
      <c r="D25" s="18">
        <f t="shared" si="32"/>
        <v>39812.03</v>
      </c>
      <c r="E25" s="18">
        <f t="shared" si="32"/>
        <v>48172.56</v>
      </c>
      <c r="F25" s="19">
        <f t="shared" si="32"/>
        <v>1</v>
      </c>
      <c r="G25" s="16">
        <f t="shared" si="32"/>
        <v>463</v>
      </c>
      <c r="H25" s="17">
        <f t="shared" si="32"/>
        <v>1</v>
      </c>
      <c r="I25" s="18">
        <f t="shared" si="32"/>
        <v>2937108.5703305784</v>
      </c>
      <c r="J25" s="18">
        <f t="shared" si="32"/>
        <v>3553901.3699999996</v>
      </c>
      <c r="K25" s="19">
        <f t="shared" si="32"/>
        <v>1</v>
      </c>
      <c r="L25" s="16">
        <f t="shared" si="32"/>
        <v>681</v>
      </c>
      <c r="M25" s="17">
        <f t="shared" si="32"/>
        <v>1</v>
      </c>
      <c r="N25" s="18">
        <f t="shared" si="32"/>
        <v>91234.424132231405</v>
      </c>
      <c r="O25" s="18">
        <f t="shared" si="32"/>
        <v>110393.65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6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7" t="str">
        <f>'CONTRACTACIO 1r TR 2021'!A28:Q28</f>
        <v>https://bcnroc.ajuntament.barcelona.cat/jspui/bitstream/11703/120899/5/GM_Pressupost_2021.pdf#page=209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11"/>
      <c r="C32" s="112"/>
      <c r="D32" s="112"/>
      <c r="E32" s="112"/>
      <c r="F32" s="113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25</v>
      </c>
      <c r="C34" s="8">
        <f t="shared" ref="C34:C45" si="34">IF(B34,B34/$B$46,"")</f>
        <v>2.1834061135371178E-2</v>
      </c>
      <c r="D34" s="10">
        <f t="shared" ref="D34:D45" si="35">D13+I13+N13+S13+AC13+X13</f>
        <v>2229057.46</v>
      </c>
      <c r="E34" s="11">
        <f t="shared" ref="E34:E45" si="36">E13+J13+O13+T13+AD13+Y13</f>
        <v>2697159.53</v>
      </c>
      <c r="F34" s="21">
        <f t="shared" ref="F34:F42" si="37">IF(E34,E34/$E$46,"")</f>
        <v>0.72651396190778306</v>
      </c>
      <c r="J34" s="150" t="s">
        <v>3</v>
      </c>
      <c r="K34" s="151"/>
      <c r="L34" s="57">
        <f>B25</f>
        <v>1</v>
      </c>
      <c r="M34" s="8">
        <f t="shared" ref="M34:M39" si="38">IF(L34,L34/$L$40,"")</f>
        <v>8.7336244541484718E-4</v>
      </c>
      <c r="N34" s="58">
        <f>D25</f>
        <v>39812.03</v>
      </c>
      <c r="O34" s="58">
        <f>E25</f>
        <v>48172.56</v>
      </c>
      <c r="P34" s="59">
        <f t="shared" ref="P34:P39" si="39">IF(O34,O34/$O$40,"")</f>
        <v>1.2975887051382683E-2</v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6" t="s">
        <v>1</v>
      </c>
      <c r="K35" s="147"/>
      <c r="L35" s="60">
        <f>G25</f>
        <v>463</v>
      </c>
      <c r="M35" s="8">
        <f t="shared" si="38"/>
        <v>0.40436681222707421</v>
      </c>
      <c r="N35" s="61">
        <f>I25</f>
        <v>2937108.5703305784</v>
      </c>
      <c r="O35" s="61">
        <f>J25</f>
        <v>3553901.3699999996</v>
      </c>
      <c r="P35" s="59">
        <f t="shared" si="39"/>
        <v>0.95728818997525089</v>
      </c>
    </row>
    <row r="36" spans="1:33" ht="30" customHeight="1" x14ac:dyDescent="0.3">
      <c r="A36" s="43" t="s">
        <v>19</v>
      </c>
      <c r="B36" s="12">
        <f t="shared" si="33"/>
        <v>2</v>
      </c>
      <c r="C36" s="8">
        <f t="shared" si="34"/>
        <v>1.7467248908296944E-3</v>
      </c>
      <c r="D36" s="13">
        <f t="shared" si="35"/>
        <v>21581.504132231406</v>
      </c>
      <c r="E36" s="14">
        <f t="shared" si="36"/>
        <v>26113.62</v>
      </c>
      <c r="F36" s="21">
        <f t="shared" si="37"/>
        <v>7.0340331429911097E-3</v>
      </c>
      <c r="G36" s="25"/>
      <c r="J36" s="146" t="s">
        <v>2</v>
      </c>
      <c r="K36" s="147"/>
      <c r="L36" s="60">
        <f>L25</f>
        <v>681</v>
      </c>
      <c r="M36" s="8">
        <f t="shared" si="38"/>
        <v>0.59475982532751093</v>
      </c>
      <c r="N36" s="61">
        <f>N25</f>
        <v>91234.424132231405</v>
      </c>
      <c r="O36" s="61">
        <f>O25</f>
        <v>110393.65</v>
      </c>
      <c r="P36" s="59">
        <f t="shared" si="39"/>
        <v>2.973592297336641E-2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6" t="s">
        <v>34</v>
      </c>
      <c r="K37" s="147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6" t="s">
        <v>5</v>
      </c>
      <c r="K38" s="147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1</v>
      </c>
      <c r="C39" s="8">
        <f t="shared" si="34"/>
        <v>8.7336244541484718E-4</v>
      </c>
      <c r="D39" s="13">
        <f>D18+I18+N18+S18+AC18+X18</f>
        <v>6203.7603305785124</v>
      </c>
      <c r="E39" s="22">
        <f>E18+J18+O18+T18+AD18+Y18</f>
        <v>7506.55</v>
      </c>
      <c r="F39" s="21">
        <f t="shared" si="37"/>
        <v>2.0219839872648799E-3</v>
      </c>
      <c r="G39" s="25"/>
      <c r="J39" s="146" t="s">
        <v>4</v>
      </c>
      <c r="K39" s="147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>D19+I19+N19+S19+AC19+X19</f>
        <v>0</v>
      </c>
      <c r="E40" s="23">
        <f>E19+J19+O19+T19+AD19+Y19</f>
        <v>0</v>
      </c>
      <c r="F40" s="21" t="str">
        <f t="shared" si="37"/>
        <v/>
      </c>
      <c r="G40" s="25"/>
      <c r="J40" s="148" t="s">
        <v>0</v>
      </c>
      <c r="K40" s="149"/>
      <c r="L40" s="83">
        <f>SUM(L34:L39)</f>
        <v>1145</v>
      </c>
      <c r="M40" s="17">
        <f>SUM(M34:M39)</f>
        <v>1</v>
      </c>
      <c r="N40" s="84">
        <f>SUM(N34:N39)</f>
        <v>3068155.0244628098</v>
      </c>
      <c r="O40" s="85">
        <f>SUM(O34:O39)</f>
        <v>3712467.5799999996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1117</v>
      </c>
      <c r="C41" s="8">
        <f t="shared" si="34"/>
        <v>0.97554585152838424</v>
      </c>
      <c r="D41" s="13">
        <f t="shared" si="35"/>
        <v>811312.3</v>
      </c>
      <c r="E41" s="23">
        <f t="shared" si="36"/>
        <v>981687.88000000012</v>
      </c>
      <c r="F41" s="21">
        <f t="shared" si="37"/>
        <v>0.26443002096196083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1145</v>
      </c>
      <c r="C46" s="17">
        <f>SUM(C34:C45)</f>
        <v>1</v>
      </c>
      <c r="D46" s="18">
        <f>SUM(D34:D45)</f>
        <v>3068155.0244628098</v>
      </c>
      <c r="E46" s="18">
        <f>SUM(E34:E45)</f>
        <v>3712467.58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70" zoomScaleNormal="7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44574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BARCELONA ACTIVA SAU SPM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5</v>
      </c>
      <c r="H13" s="20">
        <f t="shared" ref="H13:H23" si="2">IF(G13,G13/$G$25,"")</f>
        <v>1.6891891891891893E-2</v>
      </c>
      <c r="I13" s="4">
        <v>1081390.74</v>
      </c>
      <c r="J13" s="5">
        <v>1309112</v>
      </c>
      <c r="K13" s="21">
        <f>IF(J13,J13/$J$25,"")</f>
        <v>0.715979725210802</v>
      </c>
      <c r="L13" s="1">
        <v>1</v>
      </c>
      <c r="M13" s="20">
        <f t="shared" ref="M13:M23" si="3">IF(L13,L13/$L$25,"")</f>
        <v>1.9880715705765406E-3</v>
      </c>
      <c r="N13" s="4">
        <v>36736.03</v>
      </c>
      <c r="O13" s="5">
        <v>44450.6</v>
      </c>
      <c r="P13" s="21">
        <f t="shared" ref="P13:P23" si="4">IF(O13,O13/$O$25,"")</f>
        <v>0.2108113309584615</v>
      </c>
      <c r="Q13" s="1"/>
      <c r="R13" s="20" t="str">
        <f t="shared" ref="R13:R23" si="5">IF(Q13,Q13/$Q$25,"")</f>
        <v/>
      </c>
      <c r="S13" s="4"/>
      <c r="T13" s="5"/>
      <c r="U13" s="21" t="str">
        <f t="shared" ref="U13:U24" si="6">IF(T13,T13/$T$25,"")</f>
        <v/>
      </c>
      <c r="V13" s="1"/>
      <c r="W13" s="20" t="str">
        <f t="shared" ref="W13:W23" si="7">IF(V13,V13/$V$25,"")</f>
        <v/>
      </c>
      <c r="X13" s="4"/>
      <c r="Y13" s="5"/>
      <c r="Z13" s="21" t="str">
        <f t="shared" ref="Z13:Z23" si="8">IF(Y13,Y13/$Y$25,"")</f>
        <v/>
      </c>
      <c r="AA13" s="1"/>
      <c r="AB13" s="20" t="str">
        <f t="shared" ref="AB13:AB23" si="9">IF(AA13,AA13/$AA$25,"")</f>
        <v/>
      </c>
      <c r="AC13" s="4"/>
      <c r="AD13" s="5"/>
      <c r="AE13" s="21" t="str">
        <f t="shared" ref="AE13:AE23" si="10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ref="K14:K23" si="11">IF(J14,J14/$J$25,"")</f>
        <v/>
      </c>
      <c r="L14" s="2"/>
      <c r="M14" s="20" t="str">
        <f t="shared" si="3"/>
        <v/>
      </c>
      <c r="N14" s="6"/>
      <c r="O14" s="7"/>
      <c r="P14" s="21" t="str">
        <f t="shared" si="4"/>
        <v/>
      </c>
      <c r="Q14" s="2"/>
      <c r="R14" s="20" t="str">
        <f t="shared" si="5"/>
        <v/>
      </c>
      <c r="S14" s="6"/>
      <c r="T14" s="7"/>
      <c r="U14" s="21" t="str">
        <f t="shared" si="6"/>
        <v/>
      </c>
      <c r="V14" s="2"/>
      <c r="W14" s="20" t="str">
        <f t="shared" si="7"/>
        <v/>
      </c>
      <c r="X14" s="6"/>
      <c r="Y14" s="7"/>
      <c r="Z14" s="21" t="str">
        <f t="shared" si="8"/>
        <v/>
      </c>
      <c r="AA14" s="2"/>
      <c r="AB14" s="20" t="str">
        <f t="shared" si="9"/>
        <v/>
      </c>
      <c r="AC14" s="6"/>
      <c r="AD14" s="7"/>
      <c r="AE14" s="21" t="str">
        <f t="shared" si="10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11"/>
        <v/>
      </c>
      <c r="L15" s="2"/>
      <c r="M15" s="20" t="str">
        <f t="shared" si="3"/>
        <v/>
      </c>
      <c r="N15" s="6"/>
      <c r="O15" s="7"/>
      <c r="P15" s="21" t="str">
        <f t="shared" si="4"/>
        <v/>
      </c>
      <c r="Q15" s="2"/>
      <c r="R15" s="20" t="str">
        <f t="shared" si="5"/>
        <v/>
      </c>
      <c r="S15" s="6"/>
      <c r="T15" s="7"/>
      <c r="U15" s="21" t="str">
        <f t="shared" si="6"/>
        <v/>
      </c>
      <c r="V15" s="2"/>
      <c r="W15" s="20" t="str">
        <f t="shared" si="7"/>
        <v/>
      </c>
      <c r="X15" s="6"/>
      <c r="Y15" s="7"/>
      <c r="Z15" s="21" t="str">
        <f t="shared" si="8"/>
        <v/>
      </c>
      <c r="AA15" s="2"/>
      <c r="AB15" s="20" t="str">
        <f t="shared" si="9"/>
        <v/>
      </c>
      <c r="AC15" s="6"/>
      <c r="AD15" s="7"/>
      <c r="AE15" s="21" t="str">
        <f t="shared" si="10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11"/>
        <v/>
      </c>
      <c r="L16" s="2"/>
      <c r="M16" s="20" t="str">
        <f t="shared" si="3"/>
        <v/>
      </c>
      <c r="N16" s="6"/>
      <c r="O16" s="7"/>
      <c r="P16" s="21" t="str">
        <f t="shared" si="4"/>
        <v/>
      </c>
      <c r="Q16" s="2"/>
      <c r="R16" s="20" t="str">
        <f t="shared" si="5"/>
        <v/>
      </c>
      <c r="S16" s="6"/>
      <c r="T16" s="7"/>
      <c r="U16" s="21" t="str">
        <f t="shared" si="6"/>
        <v/>
      </c>
      <c r="V16" s="2"/>
      <c r="W16" s="20" t="str">
        <f t="shared" si="7"/>
        <v/>
      </c>
      <c r="X16" s="6"/>
      <c r="Y16" s="7"/>
      <c r="Z16" s="21" t="str">
        <f t="shared" si="8"/>
        <v/>
      </c>
      <c r="AA16" s="2"/>
      <c r="AB16" s="20" t="str">
        <f t="shared" si="9"/>
        <v/>
      </c>
      <c r="AC16" s="6"/>
      <c r="AD16" s="7"/>
      <c r="AE16" s="21" t="str">
        <f t="shared" si="10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11"/>
        <v/>
      </c>
      <c r="L17" s="3"/>
      <c r="M17" s="20" t="str">
        <f t="shared" si="3"/>
        <v/>
      </c>
      <c r="N17" s="6"/>
      <c r="O17" s="7"/>
      <c r="P17" s="21" t="str">
        <f t="shared" si="4"/>
        <v/>
      </c>
      <c r="Q17" s="3"/>
      <c r="R17" s="20" t="str">
        <f t="shared" si="5"/>
        <v/>
      </c>
      <c r="S17" s="6"/>
      <c r="T17" s="7"/>
      <c r="U17" s="21" t="str">
        <f t="shared" si="6"/>
        <v/>
      </c>
      <c r="V17" s="3"/>
      <c r="W17" s="20" t="str">
        <f t="shared" si="7"/>
        <v/>
      </c>
      <c r="X17" s="6"/>
      <c r="Y17" s="7"/>
      <c r="Z17" s="21" t="str">
        <f t="shared" si="8"/>
        <v/>
      </c>
      <c r="AA17" s="3"/>
      <c r="AB17" s="20" t="str">
        <f t="shared" si="9"/>
        <v/>
      </c>
      <c r="AC17" s="6"/>
      <c r="AD17" s="7"/>
      <c r="AE17" s="21" t="str">
        <f t="shared" si="10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3</v>
      </c>
      <c r="H18" s="66">
        <f t="shared" si="2"/>
        <v>1.0135135135135136E-2</v>
      </c>
      <c r="I18" s="69">
        <v>69906</v>
      </c>
      <c r="J18" s="70">
        <v>81309</v>
      </c>
      <c r="K18" s="67">
        <f t="shared" si="11"/>
        <v>4.4469530091516316E-2</v>
      </c>
      <c r="L18" s="71"/>
      <c r="M18" s="66" t="str">
        <f t="shared" si="3"/>
        <v/>
      </c>
      <c r="N18" s="69"/>
      <c r="O18" s="70"/>
      <c r="P18" s="67" t="str">
        <f t="shared" si="4"/>
        <v/>
      </c>
      <c r="Q18" s="71"/>
      <c r="R18" s="66" t="str">
        <f t="shared" si="5"/>
        <v/>
      </c>
      <c r="S18" s="69"/>
      <c r="T18" s="70"/>
      <c r="U18" s="67" t="str">
        <f t="shared" si="6"/>
        <v/>
      </c>
      <c r="V18" s="71"/>
      <c r="W18" s="66" t="str">
        <f t="shared" si="7"/>
        <v/>
      </c>
      <c r="X18" s="69"/>
      <c r="Y18" s="70"/>
      <c r="Z18" s="67" t="str">
        <f t="shared" si="8"/>
        <v/>
      </c>
      <c r="AA18" s="71"/>
      <c r="AB18" s="20" t="str">
        <f t="shared" si="9"/>
        <v/>
      </c>
      <c r="AC18" s="69"/>
      <c r="AD18" s="70"/>
      <c r="AE18" s="67" t="str">
        <f t="shared" si="10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11"/>
        <v/>
      </c>
      <c r="L19" s="2">
        <v>1</v>
      </c>
      <c r="M19" s="20">
        <f t="shared" si="3"/>
        <v>1.9880715705765406E-3</v>
      </c>
      <c r="N19" s="6">
        <v>31600</v>
      </c>
      <c r="O19" s="7">
        <v>38236</v>
      </c>
      <c r="P19" s="21">
        <f t="shared" si="4"/>
        <v>0.18133798082652955</v>
      </c>
      <c r="Q19" s="2"/>
      <c r="R19" s="20" t="str">
        <f t="shared" si="5"/>
        <v/>
      </c>
      <c r="S19" s="6"/>
      <c r="T19" s="7"/>
      <c r="U19" s="21" t="str">
        <f t="shared" si="6"/>
        <v/>
      </c>
      <c r="V19" s="2"/>
      <c r="W19" s="20" t="str">
        <f t="shared" si="7"/>
        <v/>
      </c>
      <c r="X19" s="6"/>
      <c r="Y19" s="7"/>
      <c r="Z19" s="21" t="str">
        <f t="shared" si="8"/>
        <v/>
      </c>
      <c r="AA19" s="2"/>
      <c r="AB19" s="20" t="str">
        <f t="shared" si="9"/>
        <v/>
      </c>
      <c r="AC19" s="6"/>
      <c r="AD19" s="7"/>
      <c r="AE19" s="21" t="str">
        <f t="shared" si="10"/>
        <v/>
      </c>
    </row>
    <row r="20" spans="1:31" s="79" customFormat="1" ht="36" customHeight="1" x14ac:dyDescent="0.3">
      <c r="A20" s="80" t="s">
        <v>29</v>
      </c>
      <c r="B20" s="68">
        <v>2</v>
      </c>
      <c r="C20" s="66">
        <f t="shared" si="0"/>
        <v>1</v>
      </c>
      <c r="D20" s="69">
        <v>22973.87</v>
      </c>
      <c r="E20" s="70">
        <v>27798.38</v>
      </c>
      <c r="F20" s="21">
        <f t="shared" si="1"/>
        <v>1</v>
      </c>
      <c r="G20" s="68">
        <v>288</v>
      </c>
      <c r="H20" s="66">
        <f t="shared" si="2"/>
        <v>0.97297297297297303</v>
      </c>
      <c r="I20" s="69">
        <v>361983.05</v>
      </c>
      <c r="J20" s="70">
        <v>437999.49</v>
      </c>
      <c r="K20" s="67">
        <f t="shared" si="11"/>
        <v>0.23955074469768164</v>
      </c>
      <c r="L20" s="68">
        <v>501</v>
      </c>
      <c r="M20" s="66">
        <f t="shared" si="3"/>
        <v>0.99602385685884687</v>
      </c>
      <c r="N20" s="69">
        <v>105924.21</v>
      </c>
      <c r="O20" s="70">
        <v>128168.29</v>
      </c>
      <c r="P20" s="67">
        <f t="shared" si="4"/>
        <v>0.60785068821500887</v>
      </c>
      <c r="Q20" s="68"/>
      <c r="R20" s="66" t="str">
        <f t="shared" si="5"/>
        <v/>
      </c>
      <c r="S20" s="69"/>
      <c r="T20" s="70"/>
      <c r="U20" s="67" t="str">
        <f t="shared" si="6"/>
        <v/>
      </c>
      <c r="V20" s="68"/>
      <c r="W20" s="66" t="str">
        <f t="shared" si="7"/>
        <v/>
      </c>
      <c r="X20" s="69"/>
      <c r="Y20" s="70"/>
      <c r="Z20" s="67" t="str">
        <f t="shared" si="8"/>
        <v/>
      </c>
      <c r="AA20" s="68"/>
      <c r="AB20" s="20" t="str">
        <f t="shared" si="9"/>
        <v/>
      </c>
      <c r="AC20" s="69"/>
      <c r="AD20" s="70"/>
      <c r="AE20" s="67" t="str">
        <f t="shared" si="10"/>
        <v/>
      </c>
    </row>
    <row r="21" spans="1:31" s="42" customFormat="1" ht="39.9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11"/>
        <v/>
      </c>
      <c r="L21" s="2"/>
      <c r="M21" s="20" t="str">
        <f t="shared" si="3"/>
        <v/>
      </c>
      <c r="N21" s="6"/>
      <c r="O21" s="7"/>
      <c r="P21" s="21" t="str">
        <f t="shared" si="4"/>
        <v/>
      </c>
      <c r="Q21" s="2"/>
      <c r="R21" s="20" t="str">
        <f t="shared" si="5"/>
        <v/>
      </c>
      <c r="S21" s="6"/>
      <c r="T21" s="7"/>
      <c r="U21" s="21" t="str">
        <f t="shared" si="6"/>
        <v/>
      </c>
      <c r="V21" s="2"/>
      <c r="W21" s="20" t="str">
        <f t="shared" si="7"/>
        <v/>
      </c>
      <c r="X21" s="6"/>
      <c r="Y21" s="7"/>
      <c r="Z21" s="21" t="str">
        <f t="shared" si="8"/>
        <v/>
      </c>
      <c r="AA21" s="2"/>
      <c r="AB21" s="20" t="str">
        <f t="shared" si="9"/>
        <v/>
      </c>
      <c r="AC21" s="6"/>
      <c r="AD21" s="7"/>
      <c r="AE21" s="21" t="str">
        <f t="shared" si="10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11"/>
        <v/>
      </c>
      <c r="L22" s="2"/>
      <c r="M22" s="20" t="str">
        <f t="shared" si="3"/>
        <v/>
      </c>
      <c r="N22" s="6"/>
      <c r="O22" s="7"/>
      <c r="P22" s="21" t="str">
        <f t="shared" si="4"/>
        <v/>
      </c>
      <c r="Q22" s="2"/>
      <c r="R22" s="20" t="str">
        <f t="shared" si="5"/>
        <v/>
      </c>
      <c r="S22" s="6"/>
      <c r="T22" s="7"/>
      <c r="U22" s="21" t="str">
        <f t="shared" si="6"/>
        <v/>
      </c>
      <c r="V22" s="2"/>
      <c r="W22" s="20" t="str">
        <f t="shared" si="7"/>
        <v/>
      </c>
      <c r="X22" s="6"/>
      <c r="Y22" s="7"/>
      <c r="Z22" s="21" t="str">
        <f t="shared" si="8"/>
        <v/>
      </c>
      <c r="AA22" s="2"/>
      <c r="AB22" s="20" t="str">
        <f t="shared" si="9"/>
        <v/>
      </c>
      <c r="AC22" s="6"/>
      <c r="AD22" s="7"/>
      <c r="AE22" s="21" t="str">
        <f t="shared" si="10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11"/>
        <v/>
      </c>
      <c r="L23" s="2"/>
      <c r="M23" s="20" t="str">
        <f t="shared" si="3"/>
        <v/>
      </c>
      <c r="N23" s="6"/>
      <c r="O23" s="7"/>
      <c r="P23" s="21" t="str">
        <f t="shared" si="4"/>
        <v/>
      </c>
      <c r="Q23" s="2"/>
      <c r="R23" s="20" t="str">
        <f t="shared" si="5"/>
        <v/>
      </c>
      <c r="S23" s="6"/>
      <c r="T23" s="7"/>
      <c r="U23" s="21" t="str">
        <f t="shared" si="6"/>
        <v/>
      </c>
      <c r="V23" s="2"/>
      <c r="W23" s="20" t="str">
        <f t="shared" si="7"/>
        <v/>
      </c>
      <c r="X23" s="6"/>
      <c r="Y23" s="7"/>
      <c r="Z23" s="21" t="str">
        <f t="shared" si="8"/>
        <v/>
      </c>
      <c r="AA23" s="2"/>
      <c r="AB23" s="20" t="str">
        <f t="shared" si="9"/>
        <v/>
      </c>
      <c r="AC23" s="6"/>
      <c r="AD23" s="7"/>
      <c r="AE23" s="21" t="str">
        <f t="shared" si="10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6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2</v>
      </c>
      <c r="C25" s="17">
        <f t="shared" si="22"/>
        <v>1</v>
      </c>
      <c r="D25" s="18">
        <f t="shared" si="22"/>
        <v>22973.87</v>
      </c>
      <c r="E25" s="18">
        <f t="shared" si="22"/>
        <v>27798.38</v>
      </c>
      <c r="F25" s="19">
        <f t="shared" si="22"/>
        <v>1</v>
      </c>
      <c r="G25" s="16">
        <f t="shared" si="22"/>
        <v>296</v>
      </c>
      <c r="H25" s="17">
        <f t="shared" si="22"/>
        <v>1</v>
      </c>
      <c r="I25" s="18">
        <f t="shared" si="22"/>
        <v>1513279.79</v>
      </c>
      <c r="J25" s="18">
        <f>SUM(J13:J24)</f>
        <v>1828420.49</v>
      </c>
      <c r="K25" s="19">
        <f t="shared" si="22"/>
        <v>1</v>
      </c>
      <c r="L25" s="16">
        <f t="shared" si="22"/>
        <v>503</v>
      </c>
      <c r="M25" s="17">
        <f t="shared" si="22"/>
        <v>1</v>
      </c>
      <c r="N25" s="18">
        <f t="shared" si="22"/>
        <v>174260.24</v>
      </c>
      <c r="O25" s="18">
        <f t="shared" si="22"/>
        <v>210854.89</v>
      </c>
      <c r="P25" s="19">
        <f t="shared" si="22"/>
        <v>0.99999999999999989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6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7" t="str">
        <f>'CONTRACTACIO 1r TR 2021'!A28:Q28</f>
        <v>https://bcnroc.ajuntament.barcelona.cat/jspui/bitstream/11703/120899/5/GM_Pressupost_2021.pdf#page=209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6</v>
      </c>
      <c r="C34" s="8">
        <f t="shared" ref="C34:C42" si="24">IF(B34,B34/$B$46,"")</f>
        <v>7.4906367041198503E-3</v>
      </c>
      <c r="D34" s="10">
        <f>D13+I13+N13+S13+AC13+X13</f>
        <v>1118126.77</v>
      </c>
      <c r="E34" s="11">
        <f>E13+J13+O13+T13+AD13+Y13</f>
        <v>1353562.6</v>
      </c>
      <c r="F34" s="21">
        <f t="shared" ref="F34:F43" si="25">IF(E34,E34/$E$46,"")</f>
        <v>0.65482065816557988</v>
      </c>
      <c r="J34" s="150" t="s">
        <v>3</v>
      </c>
      <c r="K34" s="151"/>
      <c r="L34" s="57">
        <f>B25</f>
        <v>2</v>
      </c>
      <c r="M34" s="8">
        <f>IF(L34,L34/$L$40,"")</f>
        <v>2.4968789013732834E-3</v>
      </c>
      <c r="N34" s="58">
        <f>D25</f>
        <v>22973.87</v>
      </c>
      <c r="O34" s="58">
        <f>E25</f>
        <v>27798.38</v>
      </c>
      <c r="P34" s="59">
        <f>IF(O34,O34/$O$40,"")</f>
        <v>1.3448180001085207E-2</v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ref="D35:D45" si="26">D14+I14+N14+S14+AC14+X14</f>
        <v>0</v>
      </c>
      <c r="E35" s="14">
        <f t="shared" ref="E35:E45" si="27">E14+J14+O14+T14+AD14+Y14</f>
        <v>0</v>
      </c>
      <c r="F35" s="21" t="str">
        <f t="shared" si="25"/>
        <v/>
      </c>
      <c r="J35" s="146" t="s">
        <v>1</v>
      </c>
      <c r="K35" s="147"/>
      <c r="L35" s="60">
        <f>G25</f>
        <v>296</v>
      </c>
      <c r="M35" s="8">
        <f>IF(L35,L35/$L$40,"")</f>
        <v>0.36953807740324596</v>
      </c>
      <c r="N35" s="61">
        <f>I25</f>
        <v>1513279.79</v>
      </c>
      <c r="O35" s="61">
        <f>J25</f>
        <v>1828420.49</v>
      </c>
      <c r="P35" s="59">
        <f>IF(O35,O35/$O$40,"")</f>
        <v>0.88454535362105324</v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6"/>
        <v>0</v>
      </c>
      <c r="E36" s="14">
        <f t="shared" si="27"/>
        <v>0</v>
      </c>
      <c r="F36" s="21" t="str">
        <f t="shared" si="25"/>
        <v/>
      </c>
      <c r="G36" s="25"/>
      <c r="J36" s="146" t="s">
        <v>2</v>
      </c>
      <c r="K36" s="147"/>
      <c r="L36" s="60">
        <f>L25</f>
        <v>503</v>
      </c>
      <c r="M36" s="8">
        <f>IF(L36,L36/$L$40,"")</f>
        <v>0.62796504369538075</v>
      </c>
      <c r="N36" s="61">
        <f>N25</f>
        <v>174260.24</v>
      </c>
      <c r="O36" s="61">
        <f>O25</f>
        <v>210854.89</v>
      </c>
      <c r="P36" s="59">
        <f>IF(O36,O36/$O$40,"")</f>
        <v>0.10200646637786163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6"/>
        <v>0</v>
      </c>
      <c r="E37" s="14">
        <f t="shared" si="27"/>
        <v>0</v>
      </c>
      <c r="F37" s="21" t="str">
        <f t="shared" si="25"/>
        <v/>
      </c>
      <c r="G37" s="25"/>
      <c r="J37" s="146" t="s">
        <v>34</v>
      </c>
      <c r="K37" s="147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6"/>
        <v>0</v>
      </c>
      <c r="E38" s="22">
        <f t="shared" si="27"/>
        <v>0</v>
      </c>
      <c r="F38" s="21" t="str">
        <f t="shared" si="25"/>
        <v/>
      </c>
      <c r="G38" s="25"/>
      <c r="J38" s="146" t="s">
        <v>5</v>
      </c>
      <c r="K38" s="147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3</v>
      </c>
      <c r="C39" s="8">
        <f t="shared" si="24"/>
        <v>3.7453183520599251E-3</v>
      </c>
      <c r="D39" s="13">
        <f t="shared" si="26"/>
        <v>69906</v>
      </c>
      <c r="E39" s="22">
        <f t="shared" si="27"/>
        <v>81309</v>
      </c>
      <c r="F39" s="21">
        <f t="shared" si="25"/>
        <v>3.9335316220162356E-2</v>
      </c>
      <c r="G39" s="25"/>
      <c r="J39" s="146" t="s">
        <v>4</v>
      </c>
      <c r="K39" s="147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1</v>
      </c>
      <c r="C40" s="8">
        <f t="shared" si="24"/>
        <v>1.2484394506866417E-3</v>
      </c>
      <c r="D40" s="13">
        <f t="shared" si="26"/>
        <v>31600</v>
      </c>
      <c r="E40" s="23">
        <f t="shared" si="27"/>
        <v>38236</v>
      </c>
      <c r="F40" s="21">
        <f t="shared" si="25"/>
        <v>1.8497646644210702E-2</v>
      </c>
      <c r="G40" s="25"/>
      <c r="J40" s="148" t="s">
        <v>0</v>
      </c>
      <c r="K40" s="149"/>
      <c r="L40" s="83">
        <f>SUM(L34:L39)</f>
        <v>801</v>
      </c>
      <c r="M40" s="17">
        <f>SUM(M34:M39)</f>
        <v>1</v>
      </c>
      <c r="N40" s="84">
        <f>SUM(N34:N39)</f>
        <v>1710513.9000000001</v>
      </c>
      <c r="O40" s="85">
        <f>SUM(O34:O39)</f>
        <v>2067073.7599999998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791</v>
      </c>
      <c r="C41" s="8">
        <f t="shared" si="24"/>
        <v>0.98751560549313355</v>
      </c>
      <c r="D41" s="13">
        <f t="shared" si="26"/>
        <v>490881.13</v>
      </c>
      <c r="E41" s="23">
        <f t="shared" si="27"/>
        <v>593966.16</v>
      </c>
      <c r="F41" s="21">
        <f t="shared" si="25"/>
        <v>0.287346378970047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6"/>
        <v>0</v>
      </c>
      <c r="E42" s="14">
        <f t="shared" si="27"/>
        <v>0</v>
      </c>
      <c r="F42" s="21" t="str">
        <f t="shared" si="2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6"/>
        <v>0</v>
      </c>
      <c r="E43" s="14">
        <f t="shared" si="27"/>
        <v>0</v>
      </c>
      <c r="F43" s="21" t="str">
        <f t="shared" si="25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6"/>
        <v>0</v>
      </c>
      <c r="E44" s="14">
        <f t="shared" si="27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6"/>
        <v>0</v>
      </c>
      <c r="E45" s="14">
        <f t="shared" si="27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801</v>
      </c>
      <c r="C46" s="17">
        <f>SUM(C34:C45)</f>
        <v>1</v>
      </c>
      <c r="D46" s="18">
        <f>SUM(D34:D45)</f>
        <v>1710513.9</v>
      </c>
      <c r="E46" s="18">
        <f>SUM(E34:E45)</f>
        <v>2067073.7600000002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5" zoomScaleNormal="85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44714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BARCELONA ACTIVA SAU SPM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15</v>
      </c>
      <c r="H13" s="20">
        <f t="shared" ref="H13:H21" si="2">IF(G13,G13/$G$25,"")</f>
        <v>2.5728987993138937E-2</v>
      </c>
      <c r="I13" s="4">
        <v>2305445.0499999998</v>
      </c>
      <c r="J13" s="5">
        <v>2789588.51</v>
      </c>
      <c r="K13" s="21">
        <f t="shared" ref="K13:K21" si="3">IF(J13,J13/$J$25,"")</f>
        <v>0.73214920257518845</v>
      </c>
      <c r="L13" s="1">
        <v>3</v>
      </c>
      <c r="M13" s="20">
        <f>IF(L13,L13/$L$25,"")</f>
        <v>2.944062806673209E-3</v>
      </c>
      <c r="N13" s="4">
        <v>121049.17</v>
      </c>
      <c r="O13" s="5">
        <v>146469.5</v>
      </c>
      <c r="P13" s="21">
        <f>IF(O13,O13/$O$25,"")</f>
        <v>0.4188288981316684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4</v>
      </c>
      <c r="M15" s="20">
        <f>IF(L15,L15/$L$25,"")</f>
        <v>3.9254170755642784E-3</v>
      </c>
      <c r="N15" s="6">
        <v>57650.25</v>
      </c>
      <c r="O15" s="7">
        <v>69756.800000000003</v>
      </c>
      <c r="P15" s="21">
        <f>IF(O15,O15/$O$25,"")</f>
        <v>0.19946926616934699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1.7152658662092624E-3</v>
      </c>
      <c r="I19" s="6">
        <v>200000</v>
      </c>
      <c r="J19" s="7">
        <v>202800</v>
      </c>
      <c r="K19" s="21">
        <f t="shared" si="3"/>
        <v>5.3226437429744158E-2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>
        <v>1</v>
      </c>
      <c r="C20" s="66">
        <f t="shared" si="0"/>
        <v>1</v>
      </c>
      <c r="D20" s="69">
        <v>29370.080000000002</v>
      </c>
      <c r="E20" s="70">
        <v>35537.800000000003</v>
      </c>
      <c r="F20" s="21">
        <f t="shared" si="1"/>
        <v>1</v>
      </c>
      <c r="G20" s="68">
        <v>565</v>
      </c>
      <c r="H20" s="66">
        <f t="shared" si="2"/>
        <v>0.96912521440823329</v>
      </c>
      <c r="I20" s="69">
        <v>647477.80000000005</v>
      </c>
      <c r="J20" s="70">
        <v>783448.14</v>
      </c>
      <c r="K20" s="67">
        <f t="shared" si="3"/>
        <v>0.20562205820098342</v>
      </c>
      <c r="L20" s="68">
        <v>1012</v>
      </c>
      <c r="M20" s="66">
        <f>IF(L20,L20/$L$25,"")</f>
        <v>0.99313052011776248</v>
      </c>
      <c r="N20" s="69">
        <v>110318.78</v>
      </c>
      <c r="O20" s="70">
        <v>133485.72</v>
      </c>
      <c r="P20" s="67">
        <f>IF(O20,O20/$O$25,"")</f>
        <v>0.38170183569898453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>
        <v>2</v>
      </c>
      <c r="H23" s="20">
        <f t="shared" si="11"/>
        <v>3.4305317324185248E-3</v>
      </c>
      <c r="I23" s="6">
        <v>34300</v>
      </c>
      <c r="J23" s="7">
        <v>34300</v>
      </c>
      <c r="K23" s="21">
        <f t="shared" si="12"/>
        <v>9.0023017940839469E-3</v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1</v>
      </c>
      <c r="C25" s="17">
        <f t="shared" si="30"/>
        <v>1</v>
      </c>
      <c r="D25" s="18">
        <f t="shared" si="30"/>
        <v>29370.080000000002</v>
      </c>
      <c r="E25" s="18">
        <f t="shared" si="30"/>
        <v>35537.800000000003</v>
      </c>
      <c r="F25" s="19">
        <f t="shared" si="30"/>
        <v>1</v>
      </c>
      <c r="G25" s="16">
        <f t="shared" si="30"/>
        <v>583</v>
      </c>
      <c r="H25" s="17">
        <f t="shared" si="30"/>
        <v>1</v>
      </c>
      <c r="I25" s="18">
        <f t="shared" si="30"/>
        <v>3187222.8499999996</v>
      </c>
      <c r="J25" s="18">
        <f t="shared" si="30"/>
        <v>3810136.65</v>
      </c>
      <c r="K25" s="19">
        <f t="shared" si="30"/>
        <v>1</v>
      </c>
      <c r="L25" s="16">
        <f t="shared" si="30"/>
        <v>1019</v>
      </c>
      <c r="M25" s="17">
        <f t="shared" si="30"/>
        <v>1</v>
      </c>
      <c r="N25" s="18">
        <f t="shared" si="30"/>
        <v>289018.19999999995</v>
      </c>
      <c r="O25" s="18">
        <f t="shared" si="30"/>
        <v>349712.02</v>
      </c>
      <c r="P25" s="19">
        <f t="shared" si="30"/>
        <v>0.99999999999999989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6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7" t="str">
        <f>'CONTRACTACIO 1r TR 2021'!A28:Q28</f>
        <v>https://bcnroc.ajuntament.barcelona.cat/jspui/bitstream/11703/120899/5/GM_Pressupost_2021.pdf#page=209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18</v>
      </c>
      <c r="C34" s="8">
        <f t="shared" ref="C34:C45" si="32">IF(B34,B34/$B$46,"")</f>
        <v>1.1228945726762321E-2</v>
      </c>
      <c r="D34" s="10">
        <f t="shared" ref="D34:D42" si="33">D13+I13+N13+S13+AC13+X13</f>
        <v>2426494.2199999997</v>
      </c>
      <c r="E34" s="11">
        <f t="shared" ref="E34:E42" si="34">E13+J13+O13+T13+AD13+Y13</f>
        <v>2936058.01</v>
      </c>
      <c r="F34" s="21">
        <f t="shared" ref="F34:F42" si="35">IF(E34,E34/$E$46,"")</f>
        <v>0.69983016606334247</v>
      </c>
      <c r="J34" s="150" t="s">
        <v>3</v>
      </c>
      <c r="K34" s="151"/>
      <c r="L34" s="57">
        <f>B25</f>
        <v>1</v>
      </c>
      <c r="M34" s="8">
        <f t="shared" ref="M34:M39" si="36">IF(L34,L34/$L$40,"")</f>
        <v>6.2383031815346226E-4</v>
      </c>
      <c r="N34" s="58">
        <f>D25</f>
        <v>29370.080000000002</v>
      </c>
      <c r="O34" s="58">
        <f>E25</f>
        <v>35537.800000000003</v>
      </c>
      <c r="P34" s="59">
        <f t="shared" ref="P34:P39" si="37">IF(O34,O34/$O$40,"")</f>
        <v>8.4706856577148673E-3</v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6" t="s">
        <v>1</v>
      </c>
      <c r="K35" s="147"/>
      <c r="L35" s="60">
        <f>G25</f>
        <v>583</v>
      </c>
      <c r="M35" s="8">
        <f t="shared" si="36"/>
        <v>0.36369307548346852</v>
      </c>
      <c r="N35" s="61">
        <f>I25</f>
        <v>3187222.8499999996</v>
      </c>
      <c r="O35" s="61">
        <f>J25</f>
        <v>3810136.65</v>
      </c>
      <c r="P35" s="59">
        <f t="shared" si="37"/>
        <v>0.90817298412081693</v>
      </c>
    </row>
    <row r="36" spans="1:33" ht="30" customHeight="1" x14ac:dyDescent="0.3">
      <c r="A36" s="43" t="s">
        <v>19</v>
      </c>
      <c r="B36" s="12">
        <f t="shared" si="31"/>
        <v>4</v>
      </c>
      <c r="C36" s="8">
        <f t="shared" si="32"/>
        <v>2.495321272613849E-3</v>
      </c>
      <c r="D36" s="13">
        <f t="shared" si="33"/>
        <v>57650.25</v>
      </c>
      <c r="E36" s="14">
        <f t="shared" si="34"/>
        <v>69756.800000000003</v>
      </c>
      <c r="F36" s="21">
        <f t="shared" si="35"/>
        <v>1.6627026019846034E-2</v>
      </c>
      <c r="G36" s="25"/>
      <c r="J36" s="146" t="s">
        <v>2</v>
      </c>
      <c r="K36" s="147"/>
      <c r="L36" s="60">
        <f>L25</f>
        <v>1019</v>
      </c>
      <c r="M36" s="8">
        <f t="shared" si="36"/>
        <v>0.6356830941983781</v>
      </c>
      <c r="N36" s="61">
        <f>N25</f>
        <v>289018.19999999995</v>
      </c>
      <c r="O36" s="61">
        <f>O25</f>
        <v>349712.02</v>
      </c>
      <c r="P36" s="59">
        <f t="shared" si="37"/>
        <v>8.3356330221468267E-2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6" t="s">
        <v>34</v>
      </c>
      <c r="K37" s="147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6" t="s">
        <v>5</v>
      </c>
      <c r="K38" s="147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6" t="s">
        <v>4</v>
      </c>
      <c r="K39" s="147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1</v>
      </c>
      <c r="C40" s="8">
        <f t="shared" si="32"/>
        <v>6.2383031815346226E-4</v>
      </c>
      <c r="D40" s="13">
        <f t="shared" si="33"/>
        <v>200000</v>
      </c>
      <c r="E40" s="23">
        <f t="shared" si="34"/>
        <v>202800</v>
      </c>
      <c r="F40" s="21">
        <f t="shared" si="35"/>
        <v>4.8338812514690695E-2</v>
      </c>
      <c r="G40" s="25"/>
      <c r="J40" s="148" t="s">
        <v>0</v>
      </c>
      <c r="K40" s="149"/>
      <c r="L40" s="83">
        <f>SUM(L34:L39)</f>
        <v>1603</v>
      </c>
      <c r="M40" s="17">
        <f>SUM(M34:M39)</f>
        <v>1</v>
      </c>
      <c r="N40" s="84">
        <f>SUM(N34:N39)</f>
        <v>3505611.13</v>
      </c>
      <c r="O40" s="85">
        <f>SUM(O34:O39)</f>
        <v>4195386.47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1578</v>
      </c>
      <c r="C41" s="8">
        <f t="shared" si="32"/>
        <v>0.98440424204616339</v>
      </c>
      <c r="D41" s="13">
        <f t="shared" si="33"/>
        <v>787166.66</v>
      </c>
      <c r="E41" s="23">
        <f t="shared" si="34"/>
        <v>952471.66</v>
      </c>
      <c r="F41" s="21">
        <f t="shared" si="35"/>
        <v>0.22702834811783146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2</v>
      </c>
      <c r="C44" s="8">
        <f t="shared" si="32"/>
        <v>1.2476606363069245E-3</v>
      </c>
      <c r="D44" s="13">
        <f t="shared" si="39"/>
        <v>34300</v>
      </c>
      <c r="E44" s="14">
        <f t="shared" si="40"/>
        <v>34300</v>
      </c>
      <c r="F44" s="21">
        <f>IF(E44,E44/$E$46,"")</f>
        <v>8.1756472842894022E-3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1603</v>
      </c>
      <c r="C46" s="17">
        <f>SUM(C34:C45)</f>
        <v>0.99999999999999989</v>
      </c>
      <c r="D46" s="18">
        <f>SUM(D34:D45)</f>
        <v>3505611.13</v>
      </c>
      <c r="E46" s="18">
        <f>SUM(E34:E45)</f>
        <v>4195386.47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5" zoomScaleNormal="85" workbookViewId="0">
      <selection activeCell="E46" sqref="E46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8.66406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BARCELONA ACTIVA SAU SPM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70" t="s">
        <v>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2"/>
    </row>
    <row r="11" spans="1:31" ht="30" customHeight="1" thickBot="1" x14ac:dyDescent="0.35">
      <c r="A11" s="173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0" t="s">
        <v>4</v>
      </c>
      <c r="W11" s="141"/>
      <c r="X11" s="141"/>
      <c r="Y11" s="141"/>
      <c r="Z11" s="142"/>
      <c r="AA11" s="143" t="s">
        <v>5</v>
      </c>
      <c r="AB11" s="144"/>
      <c r="AC11" s="144"/>
      <c r="AD11" s="144"/>
      <c r="AE11" s="145"/>
    </row>
    <row r="12" spans="1:31" ht="39" customHeight="1" thickBot="1" x14ac:dyDescent="0.35">
      <c r="A12" s="174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74</v>
      </c>
      <c r="H13" s="20">
        <f t="shared" ref="H13:H24" si="2">IF(G13,G13/$G$25,"")</f>
        <v>4.3274853801169591E-2</v>
      </c>
      <c r="I13" s="10">
        <f>'CONTRACTACIO 1r TR 2021'!I13+'CONTRACTACIO 2n TR 2021'!I13+'CONTRACTACIO 3r TR 2021'!I13+'CONTRACTACIO 4t TR 2021'!I13</f>
        <v>8541602.1799999997</v>
      </c>
      <c r="J13" s="10">
        <f>'CONTRACTACIO 1r TR 2021'!J13+'CONTRACTACIO 2n TR 2021'!J13+'CONTRACTACIO 3r TR 2021'!J13+'CONTRACTACIO 4t TR 2021'!J13</f>
        <v>10335967.84</v>
      </c>
      <c r="K13" s="21">
        <f t="shared" ref="K13:K24" si="3">IF(J13,J13/$J$25,"")</f>
        <v>0.76682756202222035</v>
      </c>
      <c r="L13" s="9">
        <f>'CONTRACTACIO 1r TR 2021'!L13+'CONTRACTACIO 2n TR 2021'!L13+'CONTRACTACIO 3r TR 2021'!L13+'CONTRACTACIO 4t TR 2021'!L13</f>
        <v>5</v>
      </c>
      <c r="M13" s="20">
        <f t="shared" ref="M13:M24" si="4">IF(L13,L13/$L$25,"")</f>
        <v>1.9062142584826535E-3</v>
      </c>
      <c r="N13" s="10">
        <f>'CONTRACTACIO 1r TR 2021'!N13+'CONTRACTACIO 2n TR 2021'!N13+'CONTRACTACIO 3r TR 2021'!N13+'CONTRACTACIO 4t TR 2021'!N13</f>
        <v>1788866.96</v>
      </c>
      <c r="O13" s="10">
        <f>'CONTRACTACIO 1r TR 2021'!O13+'CONTRACTACIO 2n TR 2021'!O13+'CONTRACTACIO 3r TR 2021'!O13+'CONTRACTACIO 4t TR 2021'!O13</f>
        <v>2164529.0300000003</v>
      </c>
      <c r="P13" s="21">
        <f t="shared" ref="P13:P24" si="5">IF(O13,O13/$O$25,"")</f>
        <v>0.79655016377304366</v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6</v>
      </c>
      <c r="M15" s="20">
        <f t="shared" si="4"/>
        <v>2.287457110179184E-3</v>
      </c>
      <c r="N15" s="13">
        <f>'CONTRACTACIO 1r TR 2021'!N15+'CONTRACTACIO 2n TR 2021'!N15+'CONTRACTACIO 3r TR 2021'!N15+'CONTRACTACIO 4t TR 2021'!N15</f>
        <v>79231.754132231406</v>
      </c>
      <c r="O15" s="13">
        <f>'CONTRACTACIO 1r TR 2021'!O15+'CONTRACTACIO 2n TR 2021'!O15+'CONTRACTACIO 3r TR 2021'!O15+'CONTRACTACIO 4t TR 2021'!O15</f>
        <v>95870.42</v>
      </c>
      <c r="P15" s="21">
        <f t="shared" si="5"/>
        <v>3.5280468727181019E-2</v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4</v>
      </c>
      <c r="H18" s="20">
        <f t="shared" si="2"/>
        <v>2.3391812865497076E-3</v>
      </c>
      <c r="I18" s="13">
        <f>'CONTRACTACIO 1r TR 2021'!I18+'CONTRACTACIO 2n TR 2021'!I18+'CONTRACTACIO 3r TR 2021'!I18+'CONTRACTACIO 4t TR 2021'!I18</f>
        <v>76109.760330578516</v>
      </c>
      <c r="J18" s="13">
        <f>'CONTRACTACIO 1r TR 2021'!J18+'CONTRACTACIO 2n TR 2021'!J18+'CONTRACTACIO 3r TR 2021'!J18+'CONTRACTACIO 4t TR 2021'!J18</f>
        <v>88815.55</v>
      </c>
      <c r="K18" s="21">
        <f t="shared" si="3"/>
        <v>6.5892437680187882E-3</v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3</v>
      </c>
      <c r="H19" s="20">
        <f t="shared" si="2"/>
        <v>1.7543859649122807E-3</v>
      </c>
      <c r="I19" s="13">
        <f>'CONTRACTACIO 1r TR 2021'!I19+'CONTRACTACIO 2n TR 2021'!I19+'CONTRACTACIO 3r TR 2021'!I19+'CONTRACTACIO 4t TR 2021'!I19</f>
        <v>246374.53</v>
      </c>
      <c r="J19" s="13">
        <f>'CONTRACTACIO 1r TR 2021'!J19+'CONTRACTACIO 2n TR 2021'!J19+'CONTRACTACIO 3r TR 2021'!J19+'CONTRACTACIO 4t TR 2021'!J19</f>
        <v>249174.53</v>
      </c>
      <c r="K19" s="21">
        <f t="shared" si="3"/>
        <v>1.8486309198687736E-2</v>
      </c>
      <c r="L19" s="9">
        <f>'CONTRACTACIO 1r TR 2021'!L19+'CONTRACTACIO 2n TR 2021'!L19+'CONTRACTACIO 3r TR 2021'!L19+'CONTRACTACIO 4t TR 2021'!L19</f>
        <v>1</v>
      </c>
      <c r="M19" s="20">
        <f t="shared" si="4"/>
        <v>3.8124285169653069E-4</v>
      </c>
      <c r="N19" s="13">
        <f>'CONTRACTACIO 1r TR 2021'!N19+'CONTRACTACIO 2n TR 2021'!N19+'CONTRACTACIO 3r TR 2021'!N19+'CONTRACTACIO 4t TR 2021'!N19</f>
        <v>31600</v>
      </c>
      <c r="O19" s="13">
        <f>'CONTRACTACIO 1r TR 2021'!O19+'CONTRACTACIO 2n TR 2021'!O19+'CONTRACTACIO 3r TR 2021'!O19+'CONTRACTACIO 4t TR 2021'!O19</f>
        <v>38236</v>
      </c>
      <c r="P19" s="21">
        <f t="shared" si="5"/>
        <v>1.4070909486497437E-2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2021'!B20+'CONTRACTACIO 2n TR 2021'!B20+'CONTRACTACIO 3r TR 2021'!B20+'CONTRACTACIO 4t TR 2021'!B20</f>
        <v>5</v>
      </c>
      <c r="C20" s="20">
        <f t="shared" si="0"/>
        <v>1</v>
      </c>
      <c r="D20" s="13">
        <f>'CONTRACTACIO 1r TR 2021'!D20+'CONTRACTACIO 2n TR 2021'!D20+'CONTRACTACIO 3r TR 2021'!D20+'CONTRACTACIO 4t TR 2021'!D20</f>
        <v>123440.37999999999</v>
      </c>
      <c r="E20" s="13">
        <f>'CONTRACTACIO 1r TR 2021'!E20+'CONTRACTACIO 2n TR 2021'!E20+'CONTRACTACIO 3r TR 2021'!E20+'CONTRACTACIO 4t TR 2021'!E20</f>
        <v>149362.85999999999</v>
      </c>
      <c r="F20" s="21">
        <f t="shared" si="1"/>
        <v>1</v>
      </c>
      <c r="G20" s="9">
        <f>'CONTRACTACIO 1r TR 2021'!G20+'CONTRACTACIO 2n TR 2021'!G20+'CONTRACTACIO 3r TR 2021'!G20+'CONTRACTACIO 4t TR 2021'!G20</f>
        <v>1626</v>
      </c>
      <c r="H20" s="20">
        <f t="shared" si="2"/>
        <v>0.9508771929824561</v>
      </c>
      <c r="I20" s="13">
        <f>'CONTRACTACIO 1r TR 2021'!I20+'CONTRACTACIO 2n TR 2021'!I20+'CONTRACTACIO 3r TR 2021'!N20+'CONTRACTACIO 4t TR 2021'!I20</f>
        <v>2018718.47</v>
      </c>
      <c r="J20" s="13">
        <f>'CONTRACTACIO 1r TR 2021'!J20+'CONTRACTACIO 2n TR 2021'!J20+'CONTRACTACIO 3r TR 2021'!J20+'CONTRACTACIO 4t TR 2021'!J20</f>
        <v>2752480.54</v>
      </c>
      <c r="K20" s="21">
        <f t="shared" si="3"/>
        <v>0.20420709261821818</v>
      </c>
      <c r="L20" s="9">
        <f>'CONTRACTACIO 1r TR 2021'!L20+'CONTRACTACIO 2n TR 2021'!L20+'CONTRACTACIO 3r TR 2021'!L20+'CONTRACTACIO 4t TR 2021'!L20</f>
        <v>2611</v>
      </c>
      <c r="M20" s="20">
        <f t="shared" si="4"/>
        <v>0.99542508577964162</v>
      </c>
      <c r="N20" s="13">
        <f>'CONTRACTACIO 1r TR 2021'!N20+'CONTRACTACIO 2n TR 2021'!N20+'CONTRACTACIO 3r TR 2021'!N20+'CONTRACTACIO 4t TR 2021'!N20</f>
        <v>346069.41000000003</v>
      </c>
      <c r="O20" s="13">
        <f>'CONTRACTACIO 1r TR 2021'!O20+'CONTRACTACIO 2n TR 2021'!O20+'CONTRACTACIO 3r TR 2021'!O20+'CONTRACTACIO 4t TR 2021'!O20</f>
        <v>418743.98</v>
      </c>
      <c r="P20" s="21">
        <f t="shared" si="5"/>
        <v>0.15409845801327787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" hidden="1" customHeight="1" x14ac:dyDescent="0.3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3</v>
      </c>
      <c r="H23" s="66">
        <f t="shared" si="2"/>
        <v>1.7543859649122807E-3</v>
      </c>
      <c r="I23" s="77">
        <f>'CONTRACTACIO 1r TR 2021'!I23+'CONTRACTACIO 2n TR 2021'!I23+'CONTRACTACIO 3r TR 2021'!I23+'CONTRACTACIO 4t TR 2021'!I23</f>
        <v>52430</v>
      </c>
      <c r="J23" s="78">
        <f>'CONTRACTACIO 1r TR 2021'!J23+'CONTRACTACIO 2n TR 2021'!J23+'CONTRACTACIO 3r TR 2021'!J23+'CONTRACTACIO 4t TR 2021'!J23</f>
        <v>52430</v>
      </c>
      <c r="K23" s="67">
        <f t="shared" si="3"/>
        <v>3.8897923928549114E-3</v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5</v>
      </c>
      <c r="C25" s="17">
        <f t="shared" si="12"/>
        <v>1</v>
      </c>
      <c r="D25" s="18">
        <f t="shared" si="12"/>
        <v>123440.37999999999</v>
      </c>
      <c r="E25" s="18">
        <f t="shared" si="12"/>
        <v>149362.85999999999</v>
      </c>
      <c r="F25" s="19">
        <f t="shared" si="12"/>
        <v>1</v>
      </c>
      <c r="G25" s="16">
        <f t="shared" si="12"/>
        <v>1710</v>
      </c>
      <c r="H25" s="17">
        <f t="shared" si="12"/>
        <v>1</v>
      </c>
      <c r="I25" s="18">
        <f t="shared" si="12"/>
        <v>10935234.940330578</v>
      </c>
      <c r="J25" s="18">
        <f t="shared" si="12"/>
        <v>13478868.460000001</v>
      </c>
      <c r="K25" s="19">
        <f t="shared" si="12"/>
        <v>1</v>
      </c>
      <c r="L25" s="16">
        <f t="shared" si="12"/>
        <v>2623</v>
      </c>
      <c r="M25" s="17">
        <f t="shared" si="12"/>
        <v>1</v>
      </c>
      <c r="N25" s="18">
        <f t="shared" si="12"/>
        <v>2245768.1241322313</v>
      </c>
      <c r="O25" s="18">
        <f t="shared" si="12"/>
        <v>2717379.43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6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7" t="str">
        <f>'CONTRACTACIO 1r TR 2021'!A28:Q28</f>
        <v>https://bcnroc.ajuntament.barcelona.cat/jspui/bitstream/11703/120899/5/GM_Pressupost_2021.pdf#page=209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2" t="s">
        <v>10</v>
      </c>
      <c r="B31" s="155" t="s">
        <v>17</v>
      </c>
      <c r="C31" s="156"/>
      <c r="D31" s="156"/>
      <c r="E31" s="156"/>
      <c r="F31" s="157"/>
      <c r="G31" s="25"/>
      <c r="H31" s="54"/>
      <c r="I31" s="54"/>
      <c r="J31" s="161" t="s">
        <v>15</v>
      </c>
      <c r="K31" s="162"/>
      <c r="L31" s="155" t="s">
        <v>16</v>
      </c>
      <c r="M31" s="156"/>
      <c r="N31" s="156"/>
      <c r="O31" s="156"/>
      <c r="P31" s="157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3"/>
      <c r="B32" s="158"/>
      <c r="C32" s="159"/>
      <c r="D32" s="159"/>
      <c r="E32" s="159"/>
      <c r="F32" s="160"/>
      <c r="G32" s="25"/>
      <c r="J32" s="163"/>
      <c r="K32" s="164"/>
      <c r="L32" s="167"/>
      <c r="M32" s="168"/>
      <c r="N32" s="168"/>
      <c r="O32" s="168"/>
      <c r="P32" s="169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4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5"/>
      <c r="K33" s="166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79</v>
      </c>
      <c r="C34" s="8">
        <f t="shared" ref="C34:C40" si="14">IF(B34,B34/$B$46,"")</f>
        <v>1.8211157215306594E-2</v>
      </c>
      <c r="D34" s="10">
        <f t="shared" ref="D34:D43" si="15">D13+I13+N13+S13+X13+AC13</f>
        <v>10330469.140000001</v>
      </c>
      <c r="E34" s="11">
        <f t="shared" ref="E34:E43" si="16">E13+J13+O13+T13+Y13+AD13</f>
        <v>12500496.870000001</v>
      </c>
      <c r="F34" s="21">
        <f t="shared" ref="F34:F40" si="17">IF(E34,E34/$E$46,"")</f>
        <v>0.76476168808803924</v>
      </c>
      <c r="J34" s="150" t="s">
        <v>3</v>
      </c>
      <c r="K34" s="151"/>
      <c r="L34" s="57">
        <f>B25</f>
        <v>5</v>
      </c>
      <c r="M34" s="8">
        <f t="shared" ref="M34:M39" si="18">IF(L34,L34/$L$40,"")</f>
        <v>1.1526048870447211E-3</v>
      </c>
      <c r="N34" s="58">
        <f>D25</f>
        <v>123440.37999999999</v>
      </c>
      <c r="O34" s="58">
        <f>E25</f>
        <v>149362.85999999999</v>
      </c>
      <c r="P34" s="59">
        <f t="shared" ref="P34:P39" si="19">IF(O34,O34/$O$40,"")</f>
        <v>9.1377962123562733E-3</v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6" t="s">
        <v>1</v>
      </c>
      <c r="K35" s="147"/>
      <c r="L35" s="60">
        <f>G25</f>
        <v>1710</v>
      </c>
      <c r="M35" s="8">
        <f t="shared" si="18"/>
        <v>0.39419087136929459</v>
      </c>
      <c r="N35" s="61">
        <f>I25</f>
        <v>10935234.940330578</v>
      </c>
      <c r="O35" s="61">
        <f>J25</f>
        <v>13478868.460000001</v>
      </c>
      <c r="P35" s="59">
        <f t="shared" si="19"/>
        <v>0.82461699756309204</v>
      </c>
    </row>
    <row r="36" spans="1:33" s="25" customFormat="1" ht="30" customHeight="1" x14ac:dyDescent="0.3">
      <c r="A36" s="43" t="s">
        <v>19</v>
      </c>
      <c r="B36" s="12">
        <f t="shared" si="13"/>
        <v>6</v>
      </c>
      <c r="C36" s="8">
        <f t="shared" si="14"/>
        <v>1.3831258644536654E-3</v>
      </c>
      <c r="D36" s="13">
        <f t="shared" si="15"/>
        <v>79231.754132231406</v>
      </c>
      <c r="E36" s="14">
        <f t="shared" si="16"/>
        <v>95870.42</v>
      </c>
      <c r="F36" s="21">
        <f t="shared" si="17"/>
        <v>5.8652087992490587E-3</v>
      </c>
      <c r="J36" s="146" t="s">
        <v>2</v>
      </c>
      <c r="K36" s="147"/>
      <c r="L36" s="60">
        <f>L25</f>
        <v>2623</v>
      </c>
      <c r="M36" s="8">
        <f t="shared" si="18"/>
        <v>0.60465652374366063</v>
      </c>
      <c r="N36" s="61">
        <f>N25</f>
        <v>2245768.1241322313</v>
      </c>
      <c r="O36" s="61">
        <f>O25</f>
        <v>2717379.43</v>
      </c>
      <c r="P36" s="59">
        <f t="shared" si="19"/>
        <v>0.16624520622455177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6" t="s">
        <v>34</v>
      </c>
      <c r="K37" s="14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6" t="s">
        <v>5</v>
      </c>
      <c r="K38" s="147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4</v>
      </c>
      <c r="C39" s="8">
        <f t="shared" si="14"/>
        <v>9.2208390963577683E-4</v>
      </c>
      <c r="D39" s="13">
        <f t="shared" si="15"/>
        <v>76109.760330578516</v>
      </c>
      <c r="E39" s="22">
        <f t="shared" si="16"/>
        <v>88815.55</v>
      </c>
      <c r="F39" s="21">
        <f t="shared" si="17"/>
        <v>5.4336024121949683E-3</v>
      </c>
      <c r="G39" s="25"/>
      <c r="H39" s="25"/>
      <c r="I39" s="25"/>
      <c r="J39" s="146" t="s">
        <v>4</v>
      </c>
      <c r="K39" s="147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4</v>
      </c>
      <c r="C40" s="8">
        <f t="shared" si="14"/>
        <v>9.2208390963577683E-4</v>
      </c>
      <c r="D40" s="13">
        <f t="shared" si="15"/>
        <v>277974.53000000003</v>
      </c>
      <c r="E40" s="23">
        <f t="shared" si="16"/>
        <v>287410.53000000003</v>
      </c>
      <c r="F40" s="21">
        <f t="shared" si="17"/>
        <v>1.7583346036794619E-2</v>
      </c>
      <c r="G40" s="25"/>
      <c r="H40" s="25"/>
      <c r="I40" s="25"/>
      <c r="J40" s="148" t="s">
        <v>0</v>
      </c>
      <c r="K40" s="149"/>
      <c r="L40" s="83">
        <f>SUM(L34:L39)</f>
        <v>4338</v>
      </c>
      <c r="M40" s="17">
        <f>SUM(M34:M39)</f>
        <v>1</v>
      </c>
      <c r="N40" s="84">
        <f>SUM(N34:N39)</f>
        <v>13304443.44446281</v>
      </c>
      <c r="O40" s="85">
        <f>SUM(O34:O39)</f>
        <v>16345610.75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4242</v>
      </c>
      <c r="C41" s="8">
        <f>IF(B41,B41/$B$46,"")</f>
        <v>0.97786998616874132</v>
      </c>
      <c r="D41" s="13">
        <f t="shared" si="15"/>
        <v>2488228.2600000002</v>
      </c>
      <c r="E41" s="23">
        <f t="shared" si="16"/>
        <v>3320587.38</v>
      </c>
      <c r="F41" s="21">
        <f>IF(E41,E41/$E$46,"")</f>
        <v>0.2031485657395824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3</v>
      </c>
      <c r="C44" s="8">
        <f>IF(B44,B44/$B$46,"")</f>
        <v>6.9156293222683268E-4</v>
      </c>
      <c r="D44" s="13">
        <f t="shared" ref="D44" si="21">D23+I23+N23+S23+X23+AC23</f>
        <v>52430</v>
      </c>
      <c r="E44" s="14">
        <f t="shared" ref="E44" si="22">E23+J23+O23+T23+Y23+AD23</f>
        <v>52430</v>
      </c>
      <c r="F44" s="21">
        <f>IF(E44,E44/$E$46,"")</f>
        <v>3.2075889241397725E-3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4338</v>
      </c>
      <c r="C46" s="17">
        <f>SUM(C34:C45)</f>
        <v>1</v>
      </c>
      <c r="D46" s="18">
        <f>SUM(D34:D45)</f>
        <v>13304443.44446281</v>
      </c>
      <c r="E46" s="18">
        <f>SUM(E34:E45)</f>
        <v>16345610.75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2022-06-17T11:42:41Z</dcterms:modified>
</cp:coreProperties>
</file>