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0" windowWidth="19290" windowHeight="10890" tabRatio="700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D44" i="6"/>
  <c r="B44" i="6"/>
  <c r="E44" i="5"/>
  <c r="D44" i="5"/>
  <c r="B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F23" i="5"/>
  <c r="C23" i="5"/>
  <c r="AE23" i="4"/>
  <c r="AB23" i="4"/>
  <c r="Z23" i="4"/>
  <c r="W23" i="4"/>
  <c r="U23" i="4"/>
  <c r="R23" i="4"/>
  <c r="P23" i="4"/>
  <c r="M23" i="4"/>
  <c r="F23" i="4"/>
  <c r="C23" i="4"/>
  <c r="AE23" i="1"/>
  <c r="AB23" i="1"/>
  <c r="Z23" i="1"/>
  <c r="W23" i="1"/>
  <c r="U23" i="1"/>
  <c r="R23" i="1"/>
  <c r="P23" i="1"/>
  <c r="M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E44" i="7" s="1"/>
  <c r="I23" i="7"/>
  <c r="D44" i="7" s="1"/>
  <c r="G23" i="7"/>
  <c r="E23" i="7"/>
  <c r="D23" i="7"/>
  <c r="B23" i="7"/>
  <c r="B44" i="7"/>
  <c r="B8" i="7"/>
  <c r="B8" i="6"/>
  <c r="B8" i="5"/>
  <c r="B8" i="4"/>
  <c r="AD22" i="7"/>
  <c r="AE22" i="7"/>
  <c r="AE25" i="7" s="1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45" i="7" s="1"/>
  <c r="E24" i="7"/>
  <c r="O24" i="7"/>
  <c r="T24" i="7"/>
  <c r="U24" i="7"/>
  <c r="Y24" i="7"/>
  <c r="Z24" i="7"/>
  <c r="AD24" i="7"/>
  <c r="AE24" i="7"/>
  <c r="E13" i="7"/>
  <c r="J13" i="7"/>
  <c r="E34" i="7" s="1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E39" i="7" s="1"/>
  <c r="O18" i="7"/>
  <c r="AD18" i="7"/>
  <c r="E18" i="7"/>
  <c r="T18" i="7"/>
  <c r="Y18" i="7"/>
  <c r="Z18" i="7"/>
  <c r="J19" i="7"/>
  <c r="E40" i="7" s="1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AC25" i="7" s="1"/>
  <c r="N38" i="7" s="1"/>
  <c r="I16" i="7"/>
  <c r="N16" i="7"/>
  <c r="S16" i="7"/>
  <c r="X16" i="7"/>
  <c r="AC16" i="7"/>
  <c r="D13" i="7"/>
  <c r="I13" i="7"/>
  <c r="D34" i="7" s="1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N25" i="7" s="1"/>
  <c r="N36" i="7" s="1"/>
  <c r="AC21" i="7"/>
  <c r="S21" i="7"/>
  <c r="X21" i="7"/>
  <c r="I14" i="7"/>
  <c r="D35" i="7" s="1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45" i="7" s="1"/>
  <c r="B24" i="7"/>
  <c r="L24" i="7"/>
  <c r="Q24" i="7"/>
  <c r="R24" i="7"/>
  <c r="V24" i="7"/>
  <c r="W24" i="7"/>
  <c r="AA24" i="7"/>
  <c r="AB24" i="7" s="1"/>
  <c r="AB25" i="7" s="1"/>
  <c r="G16" i="7"/>
  <c r="L16" i="7"/>
  <c r="Q16" i="7"/>
  <c r="V16" i="7"/>
  <c r="W16" i="7"/>
  <c r="AA16" i="7"/>
  <c r="AB16" i="7"/>
  <c r="B13" i="7"/>
  <c r="G13" i="7"/>
  <c r="B34" i="7" s="1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/>
  <c r="G21" i="7"/>
  <c r="L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B40" i="7" s="1"/>
  <c r="L19" i="7"/>
  <c r="AA19" i="7"/>
  <c r="B19" i="7"/>
  <c r="C19" i="7"/>
  <c r="Q19" i="7"/>
  <c r="R19" i="7"/>
  <c r="V19" i="7"/>
  <c r="W19" i="7"/>
  <c r="U18" i="7"/>
  <c r="R15" i="7"/>
  <c r="J25" i="6"/>
  <c r="K23" i="6" s="1"/>
  <c r="E25" i="6"/>
  <c r="O25" i="6"/>
  <c r="O36" i="6" s="1"/>
  <c r="Y25" i="6"/>
  <c r="O38" i="6"/>
  <c r="T25" i="6"/>
  <c r="O37" i="6"/>
  <c r="AD25" i="6"/>
  <c r="O39" i="6"/>
  <c r="P39" i="6"/>
  <c r="I25" i="6"/>
  <c r="N35" i="6" s="1"/>
  <c r="D25" i="6"/>
  <c r="N34" i="6"/>
  <c r="N25" i="6"/>
  <c r="N36" i="6"/>
  <c r="X25" i="6"/>
  <c r="N38" i="6"/>
  <c r="S25" i="6"/>
  <c r="N37" i="6"/>
  <c r="AC25" i="6"/>
  <c r="N39" i="6"/>
  <c r="G25" i="6"/>
  <c r="H23" i="6" s="1"/>
  <c r="H15" i="6"/>
  <c r="B25" i="6"/>
  <c r="L25" i="6"/>
  <c r="M21" i="6" s="1"/>
  <c r="L36" i="6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4" i="6"/>
  <c r="M14" i="6"/>
  <c r="M15" i="6"/>
  <c r="M16" i="6"/>
  <c r="M19" i="6"/>
  <c r="M20" i="6"/>
  <c r="M24" i="6"/>
  <c r="K16" i="6"/>
  <c r="K17" i="6"/>
  <c r="H16" i="6"/>
  <c r="H17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K23" i="5" s="1"/>
  <c r="O25" i="5"/>
  <c r="O36" i="5" s="1"/>
  <c r="T25" i="5"/>
  <c r="O37" i="5"/>
  <c r="Y25" i="5"/>
  <c r="Z18" i="5"/>
  <c r="D25" i="5"/>
  <c r="N34" i="5"/>
  <c r="I25" i="5"/>
  <c r="N35" i="5" s="1"/>
  <c r="N25" i="5"/>
  <c r="N36" i="5" s="1"/>
  <c r="S25" i="5"/>
  <c r="N37" i="5"/>
  <c r="X25" i="5"/>
  <c r="N38" i="5"/>
  <c r="B25" i="5"/>
  <c r="L34" i="5"/>
  <c r="G25" i="5"/>
  <c r="H23" i="5" s="1"/>
  <c r="L25" i="5"/>
  <c r="L36" i="5" s="1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0" i="5"/>
  <c r="M21" i="5"/>
  <c r="K16" i="5"/>
  <c r="K17" i="5"/>
  <c r="H16" i="5"/>
  <c r="H17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46" i="4" s="1"/>
  <c r="F42" i="4" s="1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K23" i="4" s="1"/>
  <c r="K16" i="4"/>
  <c r="K17" i="4"/>
  <c r="I25" i="4"/>
  <c r="N35" i="4" s="1"/>
  <c r="G25" i="4"/>
  <c r="H21" i="4" s="1"/>
  <c r="H16" i="4"/>
  <c r="H17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Y25" i="1"/>
  <c r="O38" i="1" s="1"/>
  <c r="I25" i="1"/>
  <c r="N35" i="1" s="1"/>
  <c r="N25" i="1"/>
  <c r="N36" i="1" s="1"/>
  <c r="D25" i="1"/>
  <c r="N34" i="1"/>
  <c r="X25" i="1"/>
  <c r="N38" i="1"/>
  <c r="G25" i="1"/>
  <c r="H21" i="1" s="1"/>
  <c r="H22" i="1"/>
  <c r="L25" i="1"/>
  <c r="M20" i="1" s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W25" i="1" s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7" i="1"/>
  <c r="K16" i="1"/>
  <c r="K15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M25" i="1" s="1"/>
  <c r="F14" i="1"/>
  <c r="F15" i="1"/>
  <c r="F16" i="1"/>
  <c r="F17" i="1"/>
  <c r="F18" i="1"/>
  <c r="F19" i="1"/>
  <c r="F21" i="1"/>
  <c r="P16" i="1"/>
  <c r="P25" i="1"/>
  <c r="P16" i="5"/>
  <c r="P16" i="4"/>
  <c r="O39" i="1"/>
  <c r="AE16" i="7"/>
  <c r="L37" i="4"/>
  <c r="F22" i="1"/>
  <c r="F23" i="1"/>
  <c r="F24" i="1"/>
  <c r="C22" i="1"/>
  <c r="C23" i="1"/>
  <c r="AE25" i="1"/>
  <c r="R25" i="1"/>
  <c r="AB25" i="1"/>
  <c r="O34" i="6"/>
  <c r="F22" i="6"/>
  <c r="L34" i="6"/>
  <c r="C22" i="6"/>
  <c r="R25" i="4"/>
  <c r="M18" i="6"/>
  <c r="M13" i="6"/>
  <c r="M25" i="6" s="1"/>
  <c r="P19" i="6"/>
  <c r="P14" i="6"/>
  <c r="Z21" i="6"/>
  <c r="H22" i="6"/>
  <c r="K22" i="6"/>
  <c r="AB25" i="6"/>
  <c r="AE25" i="6"/>
  <c r="M13" i="5"/>
  <c r="M25" i="5" s="1"/>
  <c r="AB25" i="5"/>
  <c r="M39" i="5"/>
  <c r="H22" i="5"/>
  <c r="O38" i="5"/>
  <c r="K22" i="5"/>
  <c r="U25" i="5"/>
  <c r="M14" i="4"/>
  <c r="P21" i="4"/>
  <c r="AE25" i="4"/>
  <c r="H22" i="4"/>
  <c r="K13" i="4"/>
  <c r="K22" i="4"/>
  <c r="Z21" i="4"/>
  <c r="U25" i="4"/>
  <c r="AB25" i="4"/>
  <c r="L34" i="1"/>
  <c r="F20" i="1"/>
  <c r="O34" i="1"/>
  <c r="F13" i="1"/>
  <c r="C13" i="1"/>
  <c r="H16" i="1"/>
  <c r="U25" i="1"/>
  <c r="X25" i="7"/>
  <c r="N39" i="7"/>
  <c r="Z18" i="6"/>
  <c r="C20" i="6"/>
  <c r="C13" i="6"/>
  <c r="F14" i="6"/>
  <c r="K15" i="6"/>
  <c r="R16" i="6"/>
  <c r="R25" i="6"/>
  <c r="U16" i="6"/>
  <c r="U13" i="6"/>
  <c r="U25" i="6"/>
  <c r="H13" i="6"/>
  <c r="H24" i="6"/>
  <c r="H14" i="6"/>
  <c r="K14" i="6"/>
  <c r="T25" i="7"/>
  <c r="O37" i="7"/>
  <c r="F13" i="6"/>
  <c r="W19" i="6"/>
  <c r="W18" i="6"/>
  <c r="F43" i="6"/>
  <c r="H14" i="5"/>
  <c r="K15" i="5"/>
  <c r="K14" i="5"/>
  <c r="P15" i="5"/>
  <c r="P18" i="5"/>
  <c r="P13" i="5"/>
  <c r="P19" i="5"/>
  <c r="P14" i="5"/>
  <c r="H15" i="5"/>
  <c r="W18" i="5"/>
  <c r="W25" i="5"/>
  <c r="Z25" i="5"/>
  <c r="R16" i="5"/>
  <c r="R25" i="5"/>
  <c r="C14" i="5"/>
  <c r="C13" i="5"/>
  <c r="E25" i="7"/>
  <c r="F23" i="7"/>
  <c r="F43" i="5"/>
  <c r="AE21" i="5"/>
  <c r="AE20" i="5"/>
  <c r="C20" i="5"/>
  <c r="F21" i="5"/>
  <c r="F20" i="5"/>
  <c r="P21" i="5"/>
  <c r="C43" i="6"/>
  <c r="B36" i="7"/>
  <c r="S25" i="7"/>
  <c r="N37" i="7"/>
  <c r="V25" i="7"/>
  <c r="D39" i="7"/>
  <c r="Y25" i="7"/>
  <c r="Z20" i="7"/>
  <c r="P15" i="4"/>
  <c r="H15" i="4"/>
  <c r="H18" i="4"/>
  <c r="K15" i="4"/>
  <c r="K18" i="4"/>
  <c r="C15" i="4"/>
  <c r="F15" i="4"/>
  <c r="P14" i="4"/>
  <c r="P13" i="4"/>
  <c r="P25" i="4" s="1"/>
  <c r="P18" i="4"/>
  <c r="C14" i="4"/>
  <c r="F14" i="4"/>
  <c r="F20" i="4"/>
  <c r="AD25" i="7"/>
  <c r="O38" i="7"/>
  <c r="W17" i="4"/>
  <c r="O38" i="4"/>
  <c r="E38" i="7"/>
  <c r="Z17" i="4"/>
  <c r="C18" i="4"/>
  <c r="C20" i="4"/>
  <c r="O34" i="4"/>
  <c r="H13" i="4"/>
  <c r="M13" i="4"/>
  <c r="W20" i="4"/>
  <c r="M20" i="4"/>
  <c r="B46" i="4"/>
  <c r="C41" i="4" s="1"/>
  <c r="O36" i="4"/>
  <c r="P20" i="4"/>
  <c r="L36" i="4"/>
  <c r="P18" i="7"/>
  <c r="F43" i="4"/>
  <c r="K22" i="7"/>
  <c r="Z14" i="7"/>
  <c r="Q25" i="7"/>
  <c r="B25" i="7"/>
  <c r="C24" i="7" s="1"/>
  <c r="C25" i="7" s="1"/>
  <c r="B35" i="7"/>
  <c r="B37" i="7"/>
  <c r="E37" i="7"/>
  <c r="B39" i="7"/>
  <c r="M15" i="7"/>
  <c r="D40" i="7"/>
  <c r="D38" i="7"/>
  <c r="E35" i="7"/>
  <c r="AA25" i="7"/>
  <c r="B41" i="7"/>
  <c r="D36" i="7"/>
  <c r="E36" i="7"/>
  <c r="D37" i="7"/>
  <c r="C36" i="1"/>
  <c r="B38" i="7"/>
  <c r="R17" i="7"/>
  <c r="D25" i="7"/>
  <c r="N34" i="7"/>
  <c r="H22" i="7"/>
  <c r="F38" i="1"/>
  <c r="P17" i="7"/>
  <c r="P16" i="7"/>
  <c r="F37" i="4"/>
  <c r="Z16" i="7"/>
  <c r="P39" i="1"/>
  <c r="F37" i="1"/>
  <c r="M16" i="7"/>
  <c r="F25" i="1"/>
  <c r="F43" i="1"/>
  <c r="F24" i="7"/>
  <c r="C25" i="1"/>
  <c r="C22" i="7"/>
  <c r="C23" i="7"/>
  <c r="Z25" i="6"/>
  <c r="Z25" i="4"/>
  <c r="F25" i="6"/>
  <c r="F15" i="7"/>
  <c r="F22" i="7"/>
  <c r="F36" i="1"/>
  <c r="C36" i="6"/>
  <c r="C25" i="6"/>
  <c r="C43" i="5"/>
  <c r="P39" i="5"/>
  <c r="P37" i="5"/>
  <c r="C25" i="5"/>
  <c r="AE25" i="5"/>
  <c r="C36" i="4"/>
  <c r="C43" i="4"/>
  <c r="W25" i="4"/>
  <c r="C37" i="1"/>
  <c r="C15" i="7"/>
  <c r="W25" i="6"/>
  <c r="F37" i="6"/>
  <c r="C37" i="6"/>
  <c r="F36" i="6"/>
  <c r="C35" i="6"/>
  <c r="F35" i="6"/>
  <c r="M37" i="6"/>
  <c r="P37" i="6"/>
  <c r="U13" i="7"/>
  <c r="U16" i="7"/>
  <c r="M34" i="6"/>
  <c r="M38" i="6"/>
  <c r="P34" i="6"/>
  <c r="O34" i="7"/>
  <c r="P38" i="6"/>
  <c r="AB18" i="7"/>
  <c r="AB19" i="7"/>
  <c r="P38" i="5"/>
  <c r="M37" i="5"/>
  <c r="M38" i="5"/>
  <c r="AE20" i="7"/>
  <c r="L37" i="7"/>
  <c r="R16" i="7"/>
  <c r="C36" i="5"/>
  <c r="C37" i="5"/>
  <c r="F36" i="5"/>
  <c r="F37" i="5"/>
  <c r="C35" i="5"/>
  <c r="F18" i="7"/>
  <c r="F35" i="5"/>
  <c r="F21" i="7"/>
  <c r="F13" i="7"/>
  <c r="F25" i="7" s="1"/>
  <c r="F14" i="7"/>
  <c r="F20" i="7"/>
  <c r="F25" i="5"/>
  <c r="M34" i="5"/>
  <c r="L39" i="7"/>
  <c r="W20" i="7"/>
  <c r="W25" i="7"/>
  <c r="P34" i="5"/>
  <c r="O39" i="7"/>
  <c r="Z21" i="7"/>
  <c r="Z25" i="7"/>
  <c r="AE18" i="7"/>
  <c r="AE21" i="7"/>
  <c r="AE17" i="7"/>
  <c r="F36" i="4"/>
  <c r="F25" i="4"/>
  <c r="M25" i="4"/>
  <c r="C38" i="4"/>
  <c r="C25" i="4"/>
  <c r="F38" i="4"/>
  <c r="K15" i="7"/>
  <c r="K16" i="7"/>
  <c r="AB20" i="7"/>
  <c r="AB17" i="7"/>
  <c r="P34" i="4"/>
  <c r="C20" i="7"/>
  <c r="C18" i="7"/>
  <c r="C14" i="7"/>
  <c r="C39" i="4"/>
  <c r="C13" i="7"/>
  <c r="F34" i="4"/>
  <c r="F39" i="4"/>
  <c r="R13" i="7"/>
  <c r="C34" i="4"/>
  <c r="M18" i="7"/>
  <c r="M13" i="7"/>
  <c r="P13" i="7"/>
  <c r="P15" i="7"/>
  <c r="P14" i="7"/>
  <c r="M14" i="7"/>
  <c r="L34" i="7"/>
  <c r="L38" i="7"/>
  <c r="H15" i="7"/>
  <c r="H16" i="7"/>
  <c r="P37" i="1"/>
  <c r="F43" i="7"/>
  <c r="C38" i="7"/>
  <c r="C43" i="7"/>
  <c r="R25" i="7"/>
  <c r="U25" i="7"/>
  <c r="P37" i="4"/>
  <c r="P38" i="4"/>
  <c r="F38" i="7"/>
  <c r="M37" i="4"/>
  <c r="M38" i="4"/>
  <c r="M34" i="4"/>
  <c r="F37" i="7"/>
  <c r="F36" i="7"/>
  <c r="C37" i="7"/>
  <c r="C36" i="7"/>
  <c r="M37" i="7"/>
  <c r="M39" i="7"/>
  <c r="P39" i="7"/>
  <c r="P37" i="7"/>
  <c r="H24" i="1" l="1"/>
  <c r="H14" i="1"/>
  <c r="K14" i="1"/>
  <c r="K18" i="1"/>
  <c r="H20" i="5"/>
  <c r="K20" i="5"/>
  <c r="K21" i="5"/>
  <c r="H24" i="4"/>
  <c r="L35" i="4"/>
  <c r="H20" i="4"/>
  <c r="C45" i="4"/>
  <c r="H19" i="4"/>
  <c r="K24" i="6"/>
  <c r="K13" i="6"/>
  <c r="D46" i="6"/>
  <c r="O35" i="6"/>
  <c r="O40" i="6" s="1"/>
  <c r="P36" i="6" s="1"/>
  <c r="K18" i="6"/>
  <c r="E46" i="6"/>
  <c r="K19" i="6"/>
  <c r="B46" i="6"/>
  <c r="H18" i="6"/>
  <c r="P21" i="6"/>
  <c r="P25" i="6" s="1"/>
  <c r="N40" i="6"/>
  <c r="K21" i="6"/>
  <c r="K20" i="6"/>
  <c r="C40" i="6"/>
  <c r="H19" i="6"/>
  <c r="L35" i="6"/>
  <c r="L40" i="6" s="1"/>
  <c r="M35" i="6" s="1"/>
  <c r="H20" i="6"/>
  <c r="H21" i="6"/>
  <c r="B42" i="7"/>
  <c r="B46" i="7" s="1"/>
  <c r="C45" i="7" s="1"/>
  <c r="D41" i="7"/>
  <c r="C41" i="6"/>
  <c r="P20" i="5"/>
  <c r="P25" i="5" s="1"/>
  <c r="O25" i="7"/>
  <c r="P19" i="7" s="1"/>
  <c r="E41" i="7"/>
  <c r="D46" i="5"/>
  <c r="N40" i="5"/>
  <c r="K19" i="5"/>
  <c r="P21" i="7"/>
  <c r="E42" i="7"/>
  <c r="D42" i="7"/>
  <c r="B46" i="5"/>
  <c r="C41" i="5" s="1"/>
  <c r="H13" i="5"/>
  <c r="H19" i="5"/>
  <c r="H24" i="5"/>
  <c r="L35" i="5"/>
  <c r="L40" i="5" s="1"/>
  <c r="M35" i="5" s="1"/>
  <c r="H21" i="5"/>
  <c r="K18" i="5"/>
  <c r="K24" i="5"/>
  <c r="E46" i="5"/>
  <c r="K13" i="5"/>
  <c r="O35" i="5"/>
  <c r="O40" i="5" s="1"/>
  <c r="P35" i="5" s="1"/>
  <c r="I25" i="7"/>
  <c r="N35" i="7" s="1"/>
  <c r="N40" i="7" s="1"/>
  <c r="H18" i="5"/>
  <c r="K21" i="4"/>
  <c r="K24" i="4"/>
  <c r="K20" i="4"/>
  <c r="K14" i="4"/>
  <c r="F45" i="4"/>
  <c r="F44" i="4"/>
  <c r="K19" i="4"/>
  <c r="H14" i="4"/>
  <c r="C44" i="4"/>
  <c r="O35" i="4"/>
  <c r="O40" i="4" s="1"/>
  <c r="P35" i="4" s="1"/>
  <c r="C35" i="4"/>
  <c r="H23" i="4"/>
  <c r="H25" i="4" s="1"/>
  <c r="C40" i="4"/>
  <c r="F40" i="4"/>
  <c r="F35" i="4"/>
  <c r="D46" i="4"/>
  <c r="L40" i="4"/>
  <c r="M35" i="4" s="1"/>
  <c r="G25" i="7"/>
  <c r="F41" i="4"/>
  <c r="N40" i="4"/>
  <c r="J25" i="7"/>
  <c r="L25" i="7"/>
  <c r="L36" i="7" s="1"/>
  <c r="C42" i="4"/>
  <c r="C46" i="4" s="1"/>
  <c r="Z24" i="1"/>
  <c r="Z25" i="1" s="1"/>
  <c r="D45" i="7"/>
  <c r="H18" i="1"/>
  <c r="H20" i="1"/>
  <c r="K20" i="1"/>
  <c r="K21" i="1"/>
  <c r="K13" i="1"/>
  <c r="K25" i="1" s="1"/>
  <c r="K23" i="1"/>
  <c r="H23" i="1"/>
  <c r="E46" i="1"/>
  <c r="L35" i="1"/>
  <c r="H13" i="1"/>
  <c r="B46" i="1"/>
  <c r="C45" i="1" s="1"/>
  <c r="D46" i="1"/>
  <c r="L36" i="1"/>
  <c r="N40" i="1"/>
  <c r="O40" i="1"/>
  <c r="P38" i="1" s="1"/>
  <c r="F42" i="6" l="1"/>
  <c r="F45" i="6"/>
  <c r="C39" i="6"/>
  <c r="C45" i="6"/>
  <c r="C42" i="6"/>
  <c r="C34" i="6"/>
  <c r="K25" i="6"/>
  <c r="F39" i="6"/>
  <c r="F34" i="6"/>
  <c r="F41" i="6"/>
  <c r="C44" i="6"/>
  <c r="H25" i="6"/>
  <c r="P35" i="6"/>
  <c r="P40" i="6" s="1"/>
  <c r="F44" i="6"/>
  <c r="F40" i="6"/>
  <c r="E46" i="7"/>
  <c r="F35" i="7" s="1"/>
  <c r="M36" i="6"/>
  <c r="M40" i="6" s="1"/>
  <c r="C46" i="6"/>
  <c r="O36" i="7"/>
  <c r="P20" i="7"/>
  <c r="P25" i="7" s="1"/>
  <c r="P24" i="7"/>
  <c r="F40" i="5"/>
  <c r="F41" i="5"/>
  <c r="P36" i="5"/>
  <c r="P40" i="5" s="1"/>
  <c r="M36" i="5"/>
  <c r="M40" i="5" s="1"/>
  <c r="D46" i="7"/>
  <c r="F42" i="5"/>
  <c r="C34" i="5"/>
  <c r="C39" i="5"/>
  <c r="C44" i="5"/>
  <c r="C45" i="5"/>
  <c r="C42" i="5"/>
  <c r="H25" i="5"/>
  <c r="C40" i="5"/>
  <c r="F45" i="5"/>
  <c r="K25" i="5"/>
  <c r="F39" i="5"/>
  <c r="F34" i="5"/>
  <c r="F44" i="5"/>
  <c r="K25" i="4"/>
  <c r="F46" i="4"/>
  <c r="M36" i="4"/>
  <c r="M40" i="4" s="1"/>
  <c r="K23" i="7"/>
  <c r="K19" i="7"/>
  <c r="H20" i="7"/>
  <c r="H19" i="7"/>
  <c r="H23" i="7"/>
  <c r="H24" i="7"/>
  <c r="L35" i="7"/>
  <c r="L40" i="7" s="1"/>
  <c r="M38" i="7" s="1"/>
  <c r="H18" i="7"/>
  <c r="H13" i="7"/>
  <c r="H21" i="7"/>
  <c r="H14" i="7"/>
  <c r="K18" i="7"/>
  <c r="K20" i="7"/>
  <c r="O35" i="7"/>
  <c r="K14" i="7"/>
  <c r="K24" i="7"/>
  <c r="K21" i="7"/>
  <c r="K13" i="7"/>
  <c r="P36" i="4"/>
  <c r="P40" i="4" s="1"/>
  <c r="M19" i="7"/>
  <c r="M24" i="7"/>
  <c r="M21" i="7"/>
  <c r="M20" i="7"/>
  <c r="C34" i="7"/>
  <c r="C41" i="1"/>
  <c r="H25" i="1"/>
  <c r="F42" i="1"/>
  <c r="F45" i="1"/>
  <c r="P36" i="1"/>
  <c r="P34" i="1"/>
  <c r="C42" i="1"/>
  <c r="C40" i="7"/>
  <c r="C35" i="7"/>
  <c r="F44" i="1"/>
  <c r="F39" i="1"/>
  <c r="C42" i="7"/>
  <c r="C39" i="7"/>
  <c r="C41" i="7"/>
  <c r="C44" i="1"/>
  <c r="C39" i="1"/>
  <c r="C44" i="7"/>
  <c r="F41" i="1"/>
  <c r="F40" i="1"/>
  <c r="F34" i="1"/>
  <c r="F35" i="1"/>
  <c r="C40" i="1"/>
  <c r="C35" i="1"/>
  <c r="C34" i="1"/>
  <c r="L40" i="1"/>
  <c r="M38" i="1" s="1"/>
  <c r="P35" i="1"/>
  <c r="F42" i="7" l="1"/>
  <c r="F46" i="6"/>
  <c r="F44" i="7"/>
  <c r="F41" i="7"/>
  <c r="F40" i="7"/>
  <c r="F45" i="7"/>
  <c r="F34" i="7"/>
  <c r="O40" i="7"/>
  <c r="P38" i="7" s="1"/>
  <c r="F39" i="7"/>
  <c r="C46" i="5"/>
  <c r="F46" i="5"/>
  <c r="H25" i="7"/>
  <c r="K25" i="7"/>
  <c r="M25" i="7"/>
  <c r="P40" i="1"/>
  <c r="C46" i="7"/>
  <c r="M35" i="7"/>
  <c r="M34" i="7"/>
  <c r="M35" i="1"/>
  <c r="M34" i="1"/>
  <c r="F46" i="1"/>
  <c r="C46" i="1"/>
  <c r="M36" i="1"/>
  <c r="M36" i="7"/>
  <c r="P35" i="7" l="1"/>
  <c r="F46" i="7"/>
  <c r="P36" i="7"/>
  <c r="P34" i="7"/>
  <c r="M40" i="1"/>
  <c r="M40" i="7"/>
  <c r="P40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<sst xmlns="http://schemas.openxmlformats.org/spreadsheetml/2006/main" count="457" uniqueCount="62">
  <si>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</si>
  <si>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</si>
  <si>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</si>
  <si>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</si>
  <si>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</si>
  <si>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</si>
  <si>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</si>
  <si>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</si>
  <si>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</si>
  <si>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</si>
  <si>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</si>
  <si>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</si>
  <si>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</si>
  <si>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</si>
  <si>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</si>
  <si>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</si>
  <si>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</si>
  <si>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</si>
  <si>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</si>
  <si>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</si>
  <si>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</si>
  <si>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</si>
  <si>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</si>
  <si>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</si>
  <si>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</si>
  <si>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</si>
  <si>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</si>
  <si>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</si>
  <si>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</si>
  <si>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</si>
  <si>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</si>
  <si>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</si>
  <si>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</si>
  <si>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</si>
  <si>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</si>
  <si>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</si>
  <si>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</si>
  <si>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</si>
  <si>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</si>
  <si>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</si>
  <si>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</si>
  <si>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</si>
  <si>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</si>
  <si>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</si>
  <si>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</si>
  <si>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</si>
  <si>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</si>
  <si>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</si>
  <si>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</si>
  <si>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</si>
  <si>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</si>
  <si>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</si>
  <si>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</si>
  <si>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</si>
  <si>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</si>
  <si>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</si>
  <si>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</si>
  <si>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</si>
  <si>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</si>
  <si>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</si>
  <si>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</si>
  <si>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INSTITUT MUNICIPAL SERVEIS SOCIALS DE BARCELONA (IMSS)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</si>
</sst>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2"/>
                <c:pt idx="0">
                  <c:v>12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9</c:v>
                </c:pt>
                <c:pt idx="7">
                  <c:v>84</c:v>
                </c:pt>
                <c:pt idx="8">
                  <c:v>105</c:v>
                </c:pt>
                <c:pt idx="9">
                  <c:v>0</c:v>
                </c:pt>
                <c:pt idx="10">
                  <c:v>30</c:v>
                </c:pt>
                <c:pt idx="11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2"/>
                <c:pt idx="0">
                  <c:v>15100120.65</c:v>
                </c:pt>
                <c:pt idx="1">
                  <c:v>241832.62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19468953.530000001</c:v>
                </c:pt>
                <c:pt idx="6">
                  <c:v>130112.30999999998</c:v>
                </c:pt>
                <c:pt idx="7">
                  <c:v>1108969.51</c:v>
                </c:pt>
                <c:pt idx="8">
                  <c:v>81787.63</c:v>
                </c:pt>
                <c:pt idx="9">
                  <c:v>0</c:v>
                </c:pt>
                <c:pt idx="10">
                  <c:v>260292.5</c:v>
                </c:pt>
                <c:pt idx="11">
                  <c:v>16390622.199999999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1</c:v>
                </c:pt>
                <c:pt idx="1">
                  <c:v>294</c:v>
                </c:pt>
                <c:pt idx="2">
                  <c:v>19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230453.48</c:v>
                </c:pt>
                <c:pt idx="1">
                  <c:v>52325931.769999996</c:v>
                </c:pt>
                <c:pt idx="2">
                  <c:v>184681.7</c:v>
                </c:pt>
                <c:pt idx="3">
                  <c:v>0</c:v>
                </c:pt>
                <c:pt idx="4">
                  <c:v>41624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theme="8" tint="0.59999389629810485"/>
  </sheetPr>
  <dimension ref="A1:AG108"/>
  <sheetViews>
    <sheetView showGridLines="0" showZeros="0" topLeftCell="A22" zoomScale="80" zoomScaleNormal="80" workbookViewId="0">
      <selection activeCell="G25" sqref="G25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726562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26953125" style="27" customWidth="1"/>
    <col min="8" max="8" width="10.81640625" style="62" customWidth="1"/>
    <col min="9" max="9" width="17.26953125" style="27" customWidth="1"/>
    <col min="10" max="10" width="20" style="27" customWidth="1"/>
    <col min="11" max="12" width="11.453125" style="27" customWidth="1"/>
    <col min="13" max="13" width="10.7265625" style="27" customWidth="1"/>
    <col min="14" max="14" width="18.81640625" style="62" customWidth="1"/>
    <col min="15" max="15" width="19.726562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26953125" style="27" customWidth="1"/>
    <col min="26" max="26" width="9.726562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44321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6</v>
      </c>
      <c r="H13" s="20">
        <f t="shared" ref="H13:H24" si="2">IF(G13,G13/$G$25,"")</f>
        <v>5.9405940594059403E-2</v>
      </c>
      <c r="I13" s="4">
        <v>6998150.5899999999</v>
      </c>
      <c r="J13" s="5">
        <v>7327326.2599999998</v>
      </c>
      <c r="K13" s="21">
        <f t="shared" ref="K13:K24" si="3">IF(J13,J13/$J$25,"")</f>
        <v>0.43902962270117102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9.9009900990099011E-3</v>
      </c>
      <c r="I14" s="6">
        <v>78158.75</v>
      </c>
      <c r="J14" s="7">
        <v>94572.09</v>
      </c>
      <c r="K14" s="21">
        <f t="shared" si="3"/>
        <v>5.6664528802844909E-3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1.9801980198019802E-2</v>
      </c>
      <c r="I18" s="69">
        <v>5367679.88</v>
      </c>
      <c r="J18" s="69">
        <v>5367679.88</v>
      </c>
      <c r="K18" s="67">
        <f t="shared" si="3"/>
        <v>0.32161396788916385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0.16666666666666666</v>
      </c>
      <c r="N19" s="69">
        <v>16500</v>
      </c>
      <c r="O19" s="70">
        <v>19965</v>
      </c>
      <c r="P19" s="21">
        <f t="shared" si="5"/>
        <v>0.13416798611399985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33</v>
      </c>
      <c r="H20" s="66">
        <f t="shared" si="2"/>
        <v>0.32673267326732675</v>
      </c>
      <c r="I20" s="69">
        <v>383791.35</v>
      </c>
      <c r="J20" s="70">
        <v>451986.62</v>
      </c>
      <c r="K20" s="67">
        <f t="shared" si="3"/>
        <v>2.7081572213842921E-2</v>
      </c>
      <c r="L20" s="68">
        <v>2</v>
      </c>
      <c r="M20" s="66">
        <f t="shared" si="4"/>
        <v>0.33333333333333331</v>
      </c>
      <c r="N20" s="69">
        <v>29998</v>
      </c>
      <c r="O20" s="70">
        <v>36297.58</v>
      </c>
      <c r="P20" s="67">
        <f t="shared" si="5"/>
        <v>0.24392553014834956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customHeight="1" x14ac:dyDescent="0.3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</v>
      </c>
      <c r="H21" s="20">
        <f t="shared" si="2"/>
        <v>9.9009900990099011E-3</v>
      </c>
      <c r="I21" s="98">
        <v>35</v>
      </c>
      <c r="J21" s="98">
        <v>42.35</v>
      </c>
      <c r="K21" s="21">
        <f t="shared" si="3"/>
        <v>2.5374746342187026E-6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23</v>
      </c>
      <c r="H23" s="20">
        <f t="shared" si="2"/>
        <v>0.22772277227722773</v>
      </c>
      <c r="I23" s="98">
        <v>200932.5</v>
      </c>
      <c r="J23" s="98">
        <v>200932.5</v>
      </c>
      <c r="K23" s="21">
        <f t="shared" si="3"/>
        <v>1.2039223658563152E-2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>
        <v>1</v>
      </c>
      <c r="C24" s="66">
        <f t="shared" si="0"/>
        <v>1</v>
      </c>
      <c r="D24" s="69">
        <v>190457.42</v>
      </c>
      <c r="E24" s="70">
        <v>230453.48</v>
      </c>
      <c r="F24" s="67">
        <f t="shared" si="1"/>
        <v>1</v>
      </c>
      <c r="G24" s="68">
        <v>35</v>
      </c>
      <c r="H24" s="66">
        <f t="shared" si="2"/>
        <v>0.34653465346534651</v>
      </c>
      <c r="I24" s="69">
        <v>2985979.13</v>
      </c>
      <c r="J24" s="70">
        <v>3247282.31</v>
      </c>
      <c r="K24" s="67">
        <f t="shared" si="3"/>
        <v>0.19456662318234033</v>
      </c>
      <c r="L24" s="68">
        <v>3</v>
      </c>
      <c r="M24" s="66">
        <f t="shared" si="4"/>
        <v>0.5</v>
      </c>
      <c r="N24" s="69">
        <v>83266.789999999994</v>
      </c>
      <c r="O24" s="70">
        <v>92543.41</v>
      </c>
      <c r="P24" s="67">
        <f t="shared" si="5"/>
        <v>0.62190648373765067</v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>
        <v>1</v>
      </c>
      <c r="W24" s="66">
        <f t="shared" si="8"/>
        <v>1</v>
      </c>
      <c r="X24" s="69">
        <v>34400</v>
      </c>
      <c r="Y24" s="70">
        <v>41624</v>
      </c>
      <c r="Z24" s="67">
        <f t="shared" si="9"/>
        <v>1</v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190457.42</v>
      </c>
      <c r="E25" s="18">
        <f t="shared" si="12"/>
        <v>230453.48</v>
      </c>
      <c r="F25" s="19">
        <f t="shared" si="12"/>
        <v>1</v>
      </c>
      <c r="G25" s="16">
        <f t="shared" si="12"/>
        <v>101</v>
      </c>
      <c r="H25" s="17">
        <f t="shared" si="12"/>
        <v>1</v>
      </c>
      <c r="I25" s="18">
        <f t="shared" si="12"/>
        <v>16014727.199999999</v>
      </c>
      <c r="J25" s="18">
        <f t="shared" si="12"/>
        <v>16689822.01</v>
      </c>
      <c r="K25" s="19">
        <f t="shared" si="12"/>
        <v>0.99999999999999989</v>
      </c>
      <c r="L25" s="16">
        <f t="shared" si="12"/>
        <v>6</v>
      </c>
      <c r="M25" s="17">
        <f t="shared" si="12"/>
        <v>1</v>
      </c>
      <c r="N25" s="18">
        <f t="shared" si="12"/>
        <v>129764.79</v>
      </c>
      <c r="O25" s="18">
        <f t="shared" si="12"/>
        <v>148805.99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1</v>
      </c>
      <c r="W25" s="17">
        <f t="shared" si="12"/>
        <v>1</v>
      </c>
      <c r="X25" s="18">
        <f t="shared" si="12"/>
        <v>34400</v>
      </c>
      <c r="Y25" s="18">
        <f t="shared" si="12"/>
        <v>41624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5">
      <c r="B26" s="26"/>
      <c r="H26" s="26"/>
      <c r="N26" s="26"/>
    </row>
    <row r="27" spans="1:31" s="49" customFormat="1" ht="34.15" customHeight="1" x14ac:dyDescent="0.35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5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13">B13+G13+L13+Q13+AA13+V13</f>
        <v>6</v>
      </c>
      <c r="C34" s="8">
        <f t="shared" ref="C34:C43" si="14">IF(B34,B34/$B$46,"")</f>
        <v>5.5045871559633031E-2</v>
      </c>
      <c r="D34" s="10">
        <f t="shared" ref="D34:D45" si="15">D13+I13+N13+S13+AC13+X13</f>
        <v>6998150.5899999999</v>
      </c>
      <c r="E34" s="11">
        <f t="shared" ref="E34:E45" si="16">E13+J13+O13+T13+AD13+Y13</f>
        <v>7327326.2599999998</v>
      </c>
      <c r="F34" s="21">
        <f t="shared" ref="F34:F43" si="17">IF(E34,E34/$E$46,"")</f>
        <v>0.42823051735444867</v>
      </c>
      <c r="J34" s="149" t="s">
        <v>3</v>
      </c>
      <c r="K34" s="150"/>
      <c r="L34" s="57">
        <f>B25</f>
        <v>1</v>
      </c>
      <c r="M34" s="8">
        <f t="shared" ref="M34:M39" si="18">IF(L34,L34/$L$40,"")</f>
        <v>9.1743119266055051E-3</v>
      </c>
      <c r="N34" s="58">
        <f>D25</f>
        <v>190457.42</v>
      </c>
      <c r="O34" s="58">
        <f>E25</f>
        <v>230453.48</v>
      </c>
      <c r="P34" s="59">
        <f t="shared" ref="P34:P39" si="19">IF(O34,O34/$O$40,"")</f>
        <v>1.3468379797043883E-2</v>
      </c>
    </row>
    <row r="35" spans="1:33" s="25" customFormat="1" ht="30" customHeight="1" x14ac:dyDescent="0.35">
      <c r="A35" s="43" t="s">
        <v>18</v>
      </c>
      <c r="B35" s="12">
        <f t="shared" si="13"/>
        <v>1</v>
      </c>
      <c r="C35" s="8">
        <f t="shared" si="14"/>
        <v>9.1743119266055051E-3</v>
      </c>
      <c r="D35" s="13">
        <f t="shared" si="15"/>
        <v>78158.75</v>
      </c>
      <c r="E35" s="14">
        <f t="shared" si="16"/>
        <v>94572.09</v>
      </c>
      <c r="F35" s="21">
        <f t="shared" si="17"/>
        <v>5.5270713478495336E-3</v>
      </c>
      <c r="J35" s="145" t="s">
        <v>1</v>
      </c>
      <c r="K35" s="146"/>
      <c r="L35" s="60">
        <f>G25</f>
        <v>101</v>
      </c>
      <c r="M35" s="8">
        <f t="shared" si="18"/>
        <v>0.92660550458715596</v>
      </c>
      <c r="N35" s="61">
        <f>I25</f>
        <v>16014727.199999999</v>
      </c>
      <c r="O35" s="61">
        <f>J25</f>
        <v>16689822.01</v>
      </c>
      <c r="P35" s="59">
        <f t="shared" si="19"/>
        <v>0.97540233098559548</v>
      </c>
    </row>
    <row r="36" spans="1:33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6</v>
      </c>
      <c r="M36" s="8">
        <f t="shared" si="18"/>
        <v>5.5045871559633031E-2</v>
      </c>
      <c r="N36" s="61">
        <f>N25</f>
        <v>129764.79</v>
      </c>
      <c r="O36" s="61">
        <f>O25</f>
        <v>148805.99</v>
      </c>
      <c r="P36" s="59">
        <f t="shared" si="19"/>
        <v>8.6966601215790439E-3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1</v>
      </c>
      <c r="M38" s="8">
        <f t="shared" si="18"/>
        <v>9.1743119266055051E-3</v>
      </c>
      <c r="N38" s="61">
        <f>X25</f>
        <v>34400</v>
      </c>
      <c r="O38" s="61">
        <f>Y25</f>
        <v>41624</v>
      </c>
      <c r="P38" s="59">
        <f t="shared" si="19"/>
        <v>2.4326290957817367E-3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2</v>
      </c>
      <c r="C39" s="8">
        <f t="shared" si="14"/>
        <v>1.834862385321101E-2</v>
      </c>
      <c r="D39" s="13">
        <f t="shared" si="15"/>
        <v>5367679.88</v>
      </c>
      <c r="E39" s="22">
        <f t="shared" si="16"/>
        <v>5367679.88</v>
      </c>
      <c r="F39" s="21">
        <f t="shared" si="17"/>
        <v>0.31370301395661682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1</v>
      </c>
      <c r="C40" s="8">
        <f t="shared" si="14"/>
        <v>9.1743119266055051E-3</v>
      </c>
      <c r="D40" s="13">
        <f t="shared" si="15"/>
        <v>16500</v>
      </c>
      <c r="E40" s="23">
        <f t="shared" si="16"/>
        <v>19965</v>
      </c>
      <c r="F40" s="21">
        <f t="shared" si="17"/>
        <v>1.1668133744301933E-3</v>
      </c>
      <c r="G40" s="25"/>
      <c r="J40" s="147" t="s">
        <v>0</v>
      </c>
      <c r="K40" s="148"/>
      <c r="L40" s="83">
        <f>SUM(L34:L39)</f>
        <v>109</v>
      </c>
      <c r="M40" s="17">
        <f>SUM(M34:M39)</f>
        <v>1</v>
      </c>
      <c r="N40" s="84">
        <f>SUM(N34:N39)</f>
        <v>16369349.409999998</v>
      </c>
      <c r="O40" s="85">
        <f>SUM(O34:O39)</f>
        <v>17110705.479999997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35</v>
      </c>
      <c r="C41" s="8">
        <f t="shared" si="14"/>
        <v>0.32110091743119268</v>
      </c>
      <c r="D41" s="13">
        <f t="shared" si="15"/>
        <v>413789.35</v>
      </c>
      <c r="E41" s="23">
        <f t="shared" si="16"/>
        <v>488284.2</v>
      </c>
      <c r="F41" s="21">
        <f t="shared" si="17"/>
        <v>2.8536766094813291E-2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95" t="s">
        <v>50</v>
      </c>
      <c r="B42" s="12">
        <f t="shared" si="13"/>
        <v>1</v>
      </c>
      <c r="C42" s="8">
        <f t="shared" si="14"/>
        <v>9.1743119266055051E-3</v>
      </c>
      <c r="D42" s="13">
        <f t="shared" si="15"/>
        <v>35</v>
      </c>
      <c r="E42" s="14">
        <f t="shared" si="16"/>
        <v>42.35</v>
      </c>
      <c r="F42" s="21">
        <f t="shared" si="17"/>
        <v>2.4750586730337434E-6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13"/>
        <v>23</v>
      </c>
      <c r="C44" s="8">
        <f t="shared" ref="C44" si="20">IF(B44,B44/$B$46,"")</f>
        <v>0.21100917431192662</v>
      </c>
      <c r="D44" s="13">
        <f t="shared" si="15"/>
        <v>200932.5</v>
      </c>
      <c r="E44" s="14">
        <f t="shared" si="16"/>
        <v>200932.5</v>
      </c>
      <c r="F44" s="21">
        <f t="shared" ref="F44" si="21">IF(E44,E44/$E$46,"")</f>
        <v>1.1743086819819424E-2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13"/>
        <v>40</v>
      </c>
      <c r="C45" s="8">
        <f t="shared" ref="C45" si="22">IF(B45,B45/$B$46,"")</f>
        <v>0.3669724770642202</v>
      </c>
      <c r="D45" s="13">
        <f t="shared" si="15"/>
        <v>3294103.34</v>
      </c>
      <c r="E45" s="14">
        <f t="shared" si="16"/>
        <v>3611903.2</v>
      </c>
      <c r="F45" s="21">
        <f t="shared" ref="F45" si="23">IF(E45,E45/$E$46,"")</f>
        <v>0.21109025599334902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109</v>
      </c>
      <c r="C46" s="17">
        <f>SUM(C34:C45)</f>
        <v>1</v>
      </c>
      <c r="D46" s="18">
        <f>SUM(D34:D45)</f>
        <v>16369349.409999998</v>
      </c>
      <c r="E46" s="18">
        <f>SUM(E34:E45)</f>
        <v>17110705.48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tabColor theme="8" tint="0.59999389629810485"/>
  </sheetPr>
  <dimension ref="A1:AG108"/>
  <sheetViews>
    <sheetView showGridLines="0" showZeros="0" topLeftCell="A34" zoomScale="90" zoomScaleNormal="90" workbookViewId="0">
      <selection activeCell="I12" sqref="I12:J12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726562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26953125" style="27" customWidth="1"/>
    <col min="8" max="8" width="10.81640625" style="62" customWidth="1"/>
    <col min="9" max="9" width="17.26953125" style="27" customWidth="1"/>
    <col min="10" max="10" width="20" style="27" customWidth="1"/>
    <col min="11" max="12" width="11.453125" style="27" customWidth="1"/>
    <col min="13" max="13" width="10.7265625" style="27" customWidth="1"/>
    <col min="14" max="14" width="18.81640625" style="62" customWidth="1"/>
    <col min="15" max="15" width="19.726562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26953125" style="27" customWidth="1"/>
    <col min="26" max="26" width="9.726562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44449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SERVEIS SOCIALS DE BARCELONA (IMSS)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2</v>
      </c>
      <c r="H14" s="20">
        <f t="shared" si="2"/>
        <v>5.7142857142857141E-2</v>
      </c>
      <c r="I14" s="6">
        <v>133873.21000000002</v>
      </c>
      <c r="J14" s="7">
        <v>147260.53</v>
      </c>
      <c r="K14" s="21">
        <f t="shared" si="3"/>
        <v>4.708914897365786E-2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2.8571428571428571E-2</v>
      </c>
      <c r="I19" s="6">
        <v>954.54</v>
      </c>
      <c r="J19" s="7">
        <v>1055</v>
      </c>
      <c r="K19" s="21">
        <f t="shared" si="3"/>
        <v>3.3735483749249744E-4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18</v>
      </c>
      <c r="H20" s="66">
        <f t="shared" si="2"/>
        <v>0.51428571428571423</v>
      </c>
      <c r="I20" s="69">
        <v>189742.55</v>
      </c>
      <c r="J20" s="7">
        <v>222215.14</v>
      </c>
      <c r="K20" s="21">
        <f t="shared" si="3"/>
        <v>7.1057206107177792E-2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8.5714285714285715E-2</v>
      </c>
      <c r="I21" s="6">
        <v>3323.7</v>
      </c>
      <c r="J21" s="7">
        <v>3386.07</v>
      </c>
      <c r="K21" s="21">
        <f t="shared" si="3"/>
        <v>1.0827555398940482E-3</v>
      </c>
      <c r="L21" s="2">
        <v>1</v>
      </c>
      <c r="M21" s="20">
        <f t="shared" si="4"/>
        <v>1</v>
      </c>
      <c r="N21" s="6">
        <v>1988</v>
      </c>
      <c r="O21" s="7">
        <v>2405.48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5</v>
      </c>
      <c r="H23" s="20">
        <f t="shared" si="13"/>
        <v>0.14285714285714285</v>
      </c>
      <c r="I23" s="6">
        <v>52300</v>
      </c>
      <c r="J23" s="7">
        <v>52300</v>
      </c>
      <c r="K23" s="21">
        <f t="shared" si="14"/>
        <v>1.6723846446310538E-2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>
        <v>6</v>
      </c>
      <c r="H24" s="66">
        <f t="shared" ref="H24" si="23">IF(G24,G24/$G$25,"")</f>
        <v>0.17142857142857143</v>
      </c>
      <c r="I24" s="69">
        <v>2471278.46</v>
      </c>
      <c r="J24" s="7">
        <v>2701054.26</v>
      </c>
      <c r="K24" s="67">
        <f t="shared" ref="K24" si="24">IF(J24,J24/$J$25,"")</f>
        <v>0.86370968809546722</v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35</v>
      </c>
      <c r="H25" s="17">
        <f t="shared" si="32"/>
        <v>1</v>
      </c>
      <c r="I25" s="18">
        <f t="shared" si="32"/>
        <v>2851472.46</v>
      </c>
      <c r="J25" s="18">
        <f t="shared" si="32"/>
        <v>3127271</v>
      </c>
      <c r="K25" s="19">
        <f t="shared" si="32"/>
        <v>1</v>
      </c>
      <c r="L25" s="16">
        <f t="shared" si="32"/>
        <v>1</v>
      </c>
      <c r="M25" s="17">
        <f t="shared" si="32"/>
        <v>1</v>
      </c>
      <c r="N25" s="18">
        <f t="shared" si="32"/>
        <v>1988</v>
      </c>
      <c r="O25" s="18">
        <f t="shared" si="32"/>
        <v>2405.48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15" customHeight="1" x14ac:dyDescent="0.3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5">
      <c r="A35" s="43" t="s">
        <v>18</v>
      </c>
      <c r="B35" s="12">
        <f t="shared" si="33"/>
        <v>2</v>
      </c>
      <c r="C35" s="8">
        <f t="shared" si="34"/>
        <v>5.5555555555555552E-2</v>
      </c>
      <c r="D35" s="13">
        <f t="shared" si="35"/>
        <v>133873.21000000002</v>
      </c>
      <c r="E35" s="14">
        <f t="shared" si="36"/>
        <v>147260.53</v>
      </c>
      <c r="F35" s="21">
        <f t="shared" si="37"/>
        <v>4.7052956093404263E-2</v>
      </c>
      <c r="J35" s="145" t="s">
        <v>1</v>
      </c>
      <c r="K35" s="146"/>
      <c r="L35" s="60">
        <f>G25</f>
        <v>35</v>
      </c>
      <c r="M35" s="8">
        <f t="shared" si="38"/>
        <v>0.97222222222222221</v>
      </c>
      <c r="N35" s="61">
        <f>I25</f>
        <v>2851472.46</v>
      </c>
      <c r="O35" s="61">
        <f>J25</f>
        <v>3127271</v>
      </c>
      <c r="P35" s="59">
        <f t="shared" si="39"/>
        <v>0.99923139659470495</v>
      </c>
    </row>
    <row r="36" spans="1:33" ht="30" customHeight="1" x14ac:dyDescent="0.3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1</v>
      </c>
      <c r="M36" s="8">
        <f t="shared" si="38"/>
        <v>2.7777777777777776E-2</v>
      </c>
      <c r="N36" s="61">
        <f>N25</f>
        <v>1988</v>
      </c>
      <c r="O36" s="61">
        <f>O25</f>
        <v>2405.48</v>
      </c>
      <c r="P36" s="59">
        <f t="shared" si="39"/>
        <v>7.6860340529510583E-4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3"/>
        <v>1</v>
      </c>
      <c r="C40" s="8">
        <f t="shared" si="34"/>
        <v>2.7777777777777776E-2</v>
      </c>
      <c r="D40" s="13">
        <f t="shared" si="35"/>
        <v>954.54</v>
      </c>
      <c r="E40" s="23">
        <f t="shared" si="36"/>
        <v>1055</v>
      </c>
      <c r="F40" s="21">
        <f t="shared" si="37"/>
        <v>3.3709554541560795E-4</v>
      </c>
      <c r="G40" s="25"/>
      <c r="J40" s="147" t="s">
        <v>0</v>
      </c>
      <c r="K40" s="148"/>
      <c r="L40" s="83">
        <f>SUM(L34:L39)</f>
        <v>36</v>
      </c>
      <c r="M40" s="17">
        <f>SUM(M34:M39)</f>
        <v>1</v>
      </c>
      <c r="N40" s="84">
        <f>SUM(N34:N39)</f>
        <v>2853460.46</v>
      </c>
      <c r="O40" s="85">
        <f>SUM(O34:O39)</f>
        <v>3129676.48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3"/>
        <v>18</v>
      </c>
      <c r="C41" s="8">
        <f t="shared" si="34"/>
        <v>0.5</v>
      </c>
      <c r="D41" s="13">
        <f t="shared" si="35"/>
        <v>189742.55</v>
      </c>
      <c r="E41" s="23">
        <f t="shared" si="36"/>
        <v>222215.14</v>
      </c>
      <c r="F41" s="21">
        <f t="shared" si="37"/>
        <v>7.1002591296593059E-2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3"/>
        <v>4</v>
      </c>
      <c r="C42" s="8">
        <f t="shared" si="34"/>
        <v>0.1111111111111111</v>
      </c>
      <c r="D42" s="13">
        <f t="shared" si="35"/>
        <v>5311.7</v>
      </c>
      <c r="E42" s="14">
        <f t="shared" si="36"/>
        <v>5791.55</v>
      </c>
      <c r="F42" s="21">
        <f t="shared" si="37"/>
        <v>1.8505267355940892E-3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3"/>
        <v>5</v>
      </c>
      <c r="C44" s="8">
        <f t="shared" si="34"/>
        <v>0.1388888888888889</v>
      </c>
      <c r="D44" s="13">
        <f t="shared" si="35"/>
        <v>52300</v>
      </c>
      <c r="E44" s="14">
        <f t="shared" si="36"/>
        <v>52300</v>
      </c>
      <c r="F44" s="21">
        <f>IF(E44,E44/$E$46,"")</f>
        <v>1.6710992440982269E-2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si="33"/>
        <v>6</v>
      </c>
      <c r="C45" s="8">
        <f t="shared" si="34"/>
        <v>0.16666666666666666</v>
      </c>
      <c r="D45" s="13">
        <f t="shared" si="35"/>
        <v>2471278.46</v>
      </c>
      <c r="E45" s="14">
        <f t="shared" si="36"/>
        <v>2701054.26</v>
      </c>
      <c r="F45" s="21">
        <f>IF(E45,E45/$E$46,"")</f>
        <v>0.86304583788801059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36</v>
      </c>
      <c r="C46" s="17">
        <f>SUM(C34:C45)</f>
        <v>0.99999999999999989</v>
      </c>
      <c r="D46" s="18">
        <f>SUM(D34:D45)</f>
        <v>2853460.46</v>
      </c>
      <c r="E46" s="18">
        <f>SUM(E34:E45)</f>
        <v>3129676.48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tabColor theme="8" tint="0.59999389629810485"/>
  </sheetPr>
  <dimension ref="A1:AG108"/>
  <sheetViews>
    <sheetView showGridLines="0" showZeros="0" topLeftCell="A25" zoomScale="80" zoomScaleNormal="80" workbookViewId="0">
      <selection activeCell="D44" sqref="D44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726562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26953125" style="27" customWidth="1"/>
    <col min="8" max="8" width="10.81640625" style="62" customWidth="1"/>
    <col min="9" max="9" width="17.26953125" style="27" customWidth="1"/>
    <col min="10" max="10" width="20" style="27" customWidth="1"/>
    <col min="11" max="12" width="11.453125" style="27" customWidth="1"/>
    <col min="13" max="13" width="10.7265625" style="27" customWidth="1"/>
    <col min="14" max="14" width="18.81640625" style="62" customWidth="1"/>
    <col min="15" max="15" width="19.726562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26953125" style="27" customWidth="1"/>
    <col min="26" max="26" width="9.726562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44497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SERVEIS SOCIALS DE BARCELONA (IMSS)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89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3" si="2">IF(G13,G13/$G$25,"")</f>
        <v>3.0769230769230771E-2</v>
      </c>
      <c r="I13" s="4">
        <v>2363940.09</v>
      </c>
      <c r="J13" s="5">
        <v>2523133.7599999998</v>
      </c>
      <c r="K13" s="21">
        <f t="shared" ref="K13:K23" si="3">IF(J13,J13/$J$25,"")</f>
        <v>0.18703254470246689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1.5384615384615385E-2</v>
      </c>
      <c r="I18" s="69">
        <v>4594214.88</v>
      </c>
      <c r="J18" s="69">
        <v>5100000</v>
      </c>
      <c r="K18" s="67">
        <f t="shared" si="3"/>
        <v>0.37804812138956168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7.6923076923076927E-2</v>
      </c>
      <c r="I19" s="6">
        <v>60539.759999999995</v>
      </c>
      <c r="J19" s="6">
        <v>73220.109999999986</v>
      </c>
      <c r="K19" s="21">
        <f t="shared" si="3"/>
        <v>5.4275931438111874E-3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15</v>
      </c>
      <c r="H20" s="66">
        <f t="shared" si="2"/>
        <v>0.23076923076923078</v>
      </c>
      <c r="I20" s="69">
        <v>166669.9</v>
      </c>
      <c r="J20" s="70">
        <v>195052.43</v>
      </c>
      <c r="K20" s="67">
        <f t="shared" si="3"/>
        <v>1.4458667594895879E-2</v>
      </c>
      <c r="L20" s="68">
        <v>1</v>
      </c>
      <c r="M20" s="66">
        <f t="shared" si="4"/>
        <v>0.33333333333333331</v>
      </c>
      <c r="N20" s="6">
        <v>14999</v>
      </c>
      <c r="O20" s="7">
        <v>18148.79</v>
      </c>
      <c r="P20" s="67">
        <f t="shared" si="5"/>
        <v>0.98727016558957292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customHeight="1" x14ac:dyDescent="0.3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31</v>
      </c>
      <c r="H21" s="20">
        <f t="shared" si="2"/>
        <v>0.47692307692307695</v>
      </c>
      <c r="I21" s="6">
        <v>19174.8</v>
      </c>
      <c r="J21" s="6">
        <v>23201.51</v>
      </c>
      <c r="K21" s="21">
        <f t="shared" si="3"/>
        <v>1.719860248804143E-3</v>
      </c>
      <c r="L21" s="2">
        <v>2</v>
      </c>
      <c r="M21" s="20">
        <f t="shared" si="4"/>
        <v>0.66666666666666663</v>
      </c>
      <c r="N21" s="6">
        <v>193.4</v>
      </c>
      <c r="O21" s="7">
        <v>234.01</v>
      </c>
      <c r="P21" s="21">
        <f t="shared" si="5"/>
        <v>1.2729834410427139E-2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1</v>
      </c>
      <c r="H23" s="20">
        <f t="shared" si="2"/>
        <v>1.5384615384615385E-2</v>
      </c>
      <c r="I23" s="6">
        <v>5060</v>
      </c>
      <c r="J23" s="7">
        <v>5060</v>
      </c>
      <c r="K23" s="21">
        <f t="shared" si="3"/>
        <v>3.7508303808454551E-4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>
        <v>10</v>
      </c>
      <c r="H24" s="66">
        <f t="shared" ref="H24" si="13">IF(G24,G24/$G$25,"")</f>
        <v>0.15384615384615385</v>
      </c>
      <c r="I24" s="69">
        <v>5315592.2700000005</v>
      </c>
      <c r="J24" s="69">
        <v>5570678.29</v>
      </c>
      <c r="K24" s="67">
        <f t="shared" ref="K24" si="14">IF(J24,J24/$J$25,"")</f>
        <v>0.41293812988237566</v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65</v>
      </c>
      <c r="H25" s="17">
        <f t="shared" si="22"/>
        <v>1</v>
      </c>
      <c r="I25" s="18">
        <f t="shared" si="22"/>
        <v>12525191.699999999</v>
      </c>
      <c r="J25" s="18">
        <f t="shared" si="22"/>
        <v>13490346.1</v>
      </c>
      <c r="K25" s="19">
        <f t="shared" si="22"/>
        <v>0.99999999999999989</v>
      </c>
      <c r="L25" s="16">
        <f t="shared" si="22"/>
        <v>3</v>
      </c>
      <c r="M25" s="17">
        <f t="shared" si="22"/>
        <v>1</v>
      </c>
      <c r="N25" s="18">
        <f t="shared" si="22"/>
        <v>15192.4</v>
      </c>
      <c r="O25" s="18">
        <f t="shared" si="22"/>
        <v>18382.8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15" customHeight="1" x14ac:dyDescent="0.3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23">B13+G13+L13+Q13+AA13+V13</f>
        <v>2</v>
      </c>
      <c r="C34" s="8">
        <f t="shared" ref="C34:C42" si="24">IF(B34,B34/$B$46,"")</f>
        <v>2.9411764705882353E-2</v>
      </c>
      <c r="D34" s="10">
        <f t="shared" ref="D34:D45" si="25">D13+I13+N13+S13+AC13+X13</f>
        <v>2363940.09</v>
      </c>
      <c r="E34" s="11">
        <f t="shared" ref="E34:E45" si="26">E13+J13+O13+T13+AD13+Y13</f>
        <v>2523133.7599999998</v>
      </c>
      <c r="F34" s="21">
        <f t="shared" ref="F34:F43" si="27">IF(E34,E34/$E$46,"")</f>
        <v>0.18677802913048319</v>
      </c>
      <c r="J34" s="149" t="s">
        <v>3</v>
      </c>
      <c r="K34" s="150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65</v>
      </c>
      <c r="M35" s="8">
        <f>IF(L35,L35/$L$40,"")</f>
        <v>0.95588235294117652</v>
      </c>
      <c r="N35" s="61">
        <f>I25</f>
        <v>12525191.699999999</v>
      </c>
      <c r="O35" s="61">
        <f>J25</f>
        <v>13490346.1</v>
      </c>
      <c r="P35" s="59">
        <f>IF(O35,O35/$O$40,"")</f>
        <v>0.99863919099005671</v>
      </c>
    </row>
    <row r="36" spans="1:33" ht="30" customHeight="1" x14ac:dyDescent="0.3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3</v>
      </c>
      <c r="M36" s="8">
        <f>IF(L36,L36/$L$40,"")</f>
        <v>4.4117647058823532E-2</v>
      </c>
      <c r="N36" s="61">
        <f>N25</f>
        <v>15192.4</v>
      </c>
      <c r="O36" s="61">
        <f>O25</f>
        <v>18382.8</v>
      </c>
      <c r="P36" s="59">
        <f>IF(O36,O36/$O$40,"")</f>
        <v>1.3608090099431929E-3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23"/>
        <v>1</v>
      </c>
      <c r="C39" s="8">
        <f t="shared" si="24"/>
        <v>1.4705882352941176E-2</v>
      </c>
      <c r="D39" s="13">
        <f t="shared" si="25"/>
        <v>4594214.88</v>
      </c>
      <c r="E39" s="22">
        <f t="shared" si="26"/>
        <v>5100000</v>
      </c>
      <c r="F39" s="21">
        <f t="shared" si="27"/>
        <v>0.37753367009978273</v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23"/>
        <v>5</v>
      </c>
      <c r="C40" s="8">
        <f t="shared" si="24"/>
        <v>7.3529411764705885E-2</v>
      </c>
      <c r="D40" s="13">
        <f t="shared" si="25"/>
        <v>60539.759999999995</v>
      </c>
      <c r="E40" s="23">
        <f t="shared" si="26"/>
        <v>73220.109999999986</v>
      </c>
      <c r="F40" s="21">
        <f t="shared" si="27"/>
        <v>5.4202072261587833E-3</v>
      </c>
      <c r="G40" s="25"/>
      <c r="J40" s="147" t="s">
        <v>0</v>
      </c>
      <c r="K40" s="148"/>
      <c r="L40" s="83">
        <f>SUM(L34:L39)</f>
        <v>68</v>
      </c>
      <c r="M40" s="17">
        <f>SUM(M34:M39)</f>
        <v>1</v>
      </c>
      <c r="N40" s="84">
        <f>SUM(N34:N39)</f>
        <v>12540384.1</v>
      </c>
      <c r="O40" s="85">
        <f>SUM(O34:O39)</f>
        <v>13508728.9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23"/>
        <v>16</v>
      </c>
      <c r="C41" s="8">
        <f t="shared" si="24"/>
        <v>0.23529411764705882</v>
      </c>
      <c r="D41" s="13">
        <f t="shared" si="25"/>
        <v>181668.9</v>
      </c>
      <c r="E41" s="23">
        <f t="shared" si="26"/>
        <v>213201.22</v>
      </c>
      <c r="F41" s="21">
        <f t="shared" si="27"/>
        <v>1.5782478246343372E-2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23"/>
        <v>33</v>
      </c>
      <c r="C42" s="8">
        <f t="shared" si="24"/>
        <v>0.48529411764705882</v>
      </c>
      <c r="D42" s="13">
        <f t="shared" si="25"/>
        <v>19368.2</v>
      </c>
      <c r="E42" s="14">
        <f t="shared" si="26"/>
        <v>23435.519999999997</v>
      </c>
      <c r="F42" s="21">
        <f t="shared" si="27"/>
        <v>1.7348427208425212E-3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23"/>
        <v>1</v>
      </c>
      <c r="C44" s="8">
        <f t="shared" si="30"/>
        <v>1.4705882352941176E-2</v>
      </c>
      <c r="D44" s="13">
        <f t="shared" si="25"/>
        <v>5060</v>
      </c>
      <c r="E44" s="14">
        <f t="shared" si="26"/>
        <v>5060</v>
      </c>
      <c r="F44" s="21">
        <f t="shared" ref="F44" si="31">IF(E44,E44/$E$46,"")</f>
        <v>3.7457262170684322E-4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23"/>
        <v>10</v>
      </c>
      <c r="C45" s="8">
        <f t="shared" ref="C45" si="32">IF(B45,B45/$B$46,"")</f>
        <v>0.14705882352941177</v>
      </c>
      <c r="D45" s="13">
        <f t="shared" si="25"/>
        <v>5315592.2700000005</v>
      </c>
      <c r="E45" s="14">
        <f t="shared" si="26"/>
        <v>5570678.29</v>
      </c>
      <c r="F45" s="21">
        <f t="shared" ref="F45" si="33">IF(E45,E45/$E$46,"")</f>
        <v>0.41237619995468267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68</v>
      </c>
      <c r="C46" s="17">
        <f>SUM(C34:C45)</f>
        <v>0.99999999999999989</v>
      </c>
      <c r="D46" s="18">
        <f>SUM(D34:D45)</f>
        <v>12540384.100000001</v>
      </c>
      <c r="E46" s="18">
        <f>SUM(E34:E45)</f>
        <v>13508728.899999999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9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>
    <tabColor theme="8" tint="0.59999389629810485"/>
  </sheetPr>
  <dimension ref="A1:AG108"/>
  <sheetViews>
    <sheetView showGridLines="0" showZeros="0" tabSelected="1" zoomScale="80" zoomScaleNormal="80" workbookViewId="0">
      <selection activeCell="E24" sqref="E24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726562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26953125" style="27" customWidth="1"/>
    <col min="8" max="8" width="10.81640625" style="62" customWidth="1"/>
    <col min="9" max="9" width="17.26953125" style="27" customWidth="1"/>
    <col min="10" max="10" width="20" style="27" customWidth="1"/>
    <col min="11" max="12" width="11.453125" style="27" customWidth="1"/>
    <col min="13" max="13" width="10.7265625" style="27" customWidth="1"/>
    <col min="14" max="14" width="18.81640625" style="62" customWidth="1"/>
    <col min="15" max="15" width="19.726562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26953125" style="27" customWidth="1"/>
    <col min="26" max="26" width="9.726562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44616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SERVEIS SOCIALS DE BARCELONA (IMSS)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4</v>
      </c>
      <c r="H13" s="20">
        <f t="shared" ref="H13:H21" si="2">IF(G13,G13/$G$25,"")</f>
        <v>4.3010752688172046E-2</v>
      </c>
      <c r="I13" s="4">
        <v>4775387.2</v>
      </c>
      <c r="J13" s="5">
        <v>5249660.6300000008</v>
      </c>
      <c r="K13" s="21">
        <f t="shared" ref="K13:K21" si="3">IF(J13,J13/$J$25,"")</f>
        <v>0.27602926918815029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3.2258064516129031E-2</v>
      </c>
      <c r="I18" s="69">
        <v>9001273.6500000004</v>
      </c>
      <c r="J18" s="70">
        <v>9001273.6500000004</v>
      </c>
      <c r="K18" s="67">
        <f t="shared" si="3"/>
        <v>0.47329059200004969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2.1505376344086023E-2</v>
      </c>
      <c r="I19" s="6">
        <v>30439.25</v>
      </c>
      <c r="J19" s="6">
        <v>35872.199999999997</v>
      </c>
      <c r="K19" s="21">
        <f t="shared" si="3"/>
        <v>1.886174716435177E-3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15</v>
      </c>
      <c r="H20" s="66">
        <f t="shared" si="2"/>
        <v>0.16129032258064516</v>
      </c>
      <c r="I20" s="69">
        <v>159928.37</v>
      </c>
      <c r="J20" s="70">
        <v>185268.95</v>
      </c>
      <c r="K20" s="67">
        <f t="shared" si="3"/>
        <v>9.7415159714345102E-3</v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58</v>
      </c>
      <c r="H21" s="20">
        <f t="shared" si="2"/>
        <v>0.62365591397849462</v>
      </c>
      <c r="I21" s="6">
        <v>35727.93</v>
      </c>
      <c r="J21" s="7">
        <v>37430.78</v>
      </c>
      <c r="K21" s="21">
        <f t="shared" si="3"/>
        <v>1.9681254802450783E-3</v>
      </c>
      <c r="L21" s="2">
        <v>9</v>
      </c>
      <c r="M21" s="20">
        <f>IF(L21,L21/$L$25,"")</f>
        <v>1</v>
      </c>
      <c r="N21" s="6">
        <v>13177.09</v>
      </c>
      <c r="O21" s="7">
        <v>15087.43</v>
      </c>
      <c r="P21" s="21">
        <f>IF(O21,O21/$O$25,"")</f>
        <v>1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1</v>
      </c>
      <c r="H23" s="20">
        <f t="shared" si="11"/>
        <v>1.0752688172043012E-2</v>
      </c>
      <c r="I23" s="6">
        <v>2000</v>
      </c>
      <c r="J23" s="7">
        <v>2000</v>
      </c>
      <c r="K23" s="21">
        <f t="shared" si="12"/>
        <v>1.0516080510451978E-4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>
        <v>10</v>
      </c>
      <c r="H24" s="66">
        <f t="shared" ref="H24" si="21">IF(G24,G24/$G$25,"")</f>
        <v>0.10752688172043011</v>
      </c>
      <c r="I24" s="69">
        <v>4428072.7</v>
      </c>
      <c r="J24" s="70">
        <v>4506986.45</v>
      </c>
      <c r="K24" s="67">
        <f t="shared" ref="K24" si="22">IF(J24,J24/$J$25,"")</f>
        <v>0.23697916183858075</v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93</v>
      </c>
      <c r="H25" s="17">
        <f t="shared" si="30"/>
        <v>1</v>
      </c>
      <c r="I25" s="18">
        <f t="shared" si="30"/>
        <v>18432829.100000001</v>
      </c>
      <c r="J25" s="18">
        <f t="shared" si="30"/>
        <v>19018492.66</v>
      </c>
      <c r="K25" s="19">
        <f t="shared" si="30"/>
        <v>0.99999999999999978</v>
      </c>
      <c r="L25" s="16">
        <f t="shared" si="30"/>
        <v>9</v>
      </c>
      <c r="M25" s="17">
        <f t="shared" si="30"/>
        <v>1</v>
      </c>
      <c r="N25" s="18">
        <f t="shared" si="30"/>
        <v>13177.09</v>
      </c>
      <c r="O25" s="18">
        <f t="shared" si="30"/>
        <v>15087.43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15" customHeight="1" x14ac:dyDescent="0.3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2" si="31">B13+G13+L13+Q13+AA13+V13</f>
        <v>4</v>
      </c>
      <c r="C34" s="8">
        <f t="shared" ref="C34:C45" si="32">IF(B34,B34/$B$46,"")</f>
        <v>3.9215686274509803E-2</v>
      </c>
      <c r="D34" s="10">
        <f t="shared" ref="D34:D42" si="33">D13+I13+N13+S13+AC13+X13</f>
        <v>4775387.2</v>
      </c>
      <c r="E34" s="11">
        <f t="shared" ref="E34:E42" si="34">E13+J13+O13+T13+AD13+Y13</f>
        <v>5249660.6300000008</v>
      </c>
      <c r="F34" s="21">
        <f t="shared" ref="F34:F42" si="35">IF(E34,E34/$E$46,"")</f>
        <v>0.27581046787714442</v>
      </c>
      <c r="J34" s="149" t="s">
        <v>3</v>
      </c>
      <c r="K34" s="150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93</v>
      </c>
      <c r="M35" s="8">
        <f t="shared" si="36"/>
        <v>0.91176470588235292</v>
      </c>
      <c r="N35" s="61">
        <f>I25</f>
        <v>18432829.100000001</v>
      </c>
      <c r="O35" s="61">
        <f>J25</f>
        <v>19018492.66</v>
      </c>
      <c r="P35" s="59">
        <f t="shared" si="37"/>
        <v>0.99920732568814385</v>
      </c>
    </row>
    <row r="36" spans="1:33" ht="30" customHeight="1" x14ac:dyDescent="0.3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9</v>
      </c>
      <c r="M36" s="8">
        <f t="shared" si="36"/>
        <v>8.8235294117647065E-2</v>
      </c>
      <c r="N36" s="61">
        <f>N25</f>
        <v>13177.09</v>
      </c>
      <c r="O36" s="61">
        <f>O25</f>
        <v>15087.43</v>
      </c>
      <c r="P36" s="59">
        <f t="shared" si="37"/>
        <v>7.9267431185616746E-4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1"/>
        <v>3</v>
      </c>
      <c r="C39" s="8">
        <f t="shared" si="32"/>
        <v>2.9411764705882353E-2</v>
      </c>
      <c r="D39" s="13">
        <f t="shared" si="33"/>
        <v>9001273.6500000004</v>
      </c>
      <c r="E39" s="22">
        <f t="shared" si="34"/>
        <v>9001273.6500000004</v>
      </c>
      <c r="F39" s="21">
        <f t="shared" si="35"/>
        <v>0.47291542670572811</v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1"/>
        <v>2</v>
      </c>
      <c r="C40" s="8">
        <f t="shared" si="32"/>
        <v>1.9607843137254902E-2</v>
      </c>
      <c r="D40" s="13">
        <f t="shared" si="33"/>
        <v>30439.25</v>
      </c>
      <c r="E40" s="23">
        <f t="shared" si="34"/>
        <v>35872.199999999997</v>
      </c>
      <c r="F40" s="21">
        <f t="shared" si="35"/>
        <v>1.8846795941897863E-3</v>
      </c>
      <c r="G40" s="25"/>
      <c r="J40" s="147" t="s">
        <v>0</v>
      </c>
      <c r="K40" s="148"/>
      <c r="L40" s="83">
        <f>SUM(L34:L39)</f>
        <v>102</v>
      </c>
      <c r="M40" s="17">
        <f>SUM(M34:M39)</f>
        <v>1</v>
      </c>
      <c r="N40" s="84">
        <f>SUM(N34:N39)</f>
        <v>18446006.190000001</v>
      </c>
      <c r="O40" s="85">
        <f>SUM(O34:O39)</f>
        <v>19033580.09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1"/>
        <v>15</v>
      </c>
      <c r="C41" s="8">
        <f t="shared" si="32"/>
        <v>0.14705882352941177</v>
      </c>
      <c r="D41" s="13">
        <f t="shared" si="33"/>
        <v>159928.37</v>
      </c>
      <c r="E41" s="23">
        <f t="shared" si="34"/>
        <v>185268.95</v>
      </c>
      <c r="F41" s="21">
        <f t="shared" si="35"/>
        <v>9.7337941219654174E-3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1"/>
        <v>67</v>
      </c>
      <c r="C42" s="8">
        <f t="shared" si="32"/>
        <v>0.65686274509803921</v>
      </c>
      <c r="D42" s="13">
        <f t="shared" si="33"/>
        <v>48905.020000000004</v>
      </c>
      <c r="E42" s="14">
        <f t="shared" si="34"/>
        <v>52518.21</v>
      </c>
      <c r="F42" s="21">
        <f t="shared" si="35"/>
        <v>2.7592397095905462E-3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8"/>
        <v>1</v>
      </c>
      <c r="C44" s="8">
        <f t="shared" si="32"/>
        <v>9.8039215686274508E-3</v>
      </c>
      <c r="D44" s="13">
        <f t="shared" si="39"/>
        <v>2000</v>
      </c>
      <c r="E44" s="14">
        <f t="shared" si="40"/>
        <v>2000</v>
      </c>
      <c r="F44" s="21">
        <f>IF(E44,E44/$E$46,"")</f>
        <v>1.0507744683569931E-4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ref="B45" si="42">B24+G24+L24+Q24+AA24+V24</f>
        <v>10</v>
      </c>
      <c r="C45" s="8">
        <f t="shared" si="32"/>
        <v>9.8039215686274508E-2</v>
      </c>
      <c r="D45" s="13">
        <f t="shared" ref="D45" si="43">D24+I24+N24+S24+AC24+X24</f>
        <v>4428072.7</v>
      </c>
      <c r="E45" s="14">
        <f t="shared" ref="E45" si="44">E24+J24+O24+T24+AD24+Y24</f>
        <v>4506986.45</v>
      </c>
      <c r="F45" s="21">
        <f>IF(E45,E45/$E$46,"")</f>
        <v>0.23679131454454611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102</v>
      </c>
      <c r="C46" s="17">
        <f>SUM(C34:C45)</f>
        <v>0.99999999999999989</v>
      </c>
      <c r="D46" s="18">
        <f>SUM(D34:D45)</f>
        <v>18446006.190000001</v>
      </c>
      <c r="E46" s="18">
        <f>SUM(E34:E45)</f>
        <v>19033580.09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customProperties>
    <customPr name="EpmWorksheetKeyString_GUID" r:id="rId2"/>
  </customProperties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5">
    <tabColor rgb="FF0070C0"/>
  </sheetPr>
  <dimension ref="A1:AG109"/>
  <sheetViews>
    <sheetView showGridLines="0" showZeros="0" topLeftCell="A31" zoomScale="80" zoomScaleNormal="80" workbookViewId="0">
      <selection activeCell="E45" sqref="E45"/>
    </sheetView>
  </sheetViews>
  <sheetFormatPr defaultColWidth="9.1796875" defaultRowHeight="14.5" x14ac:dyDescent="0.35"/>
  <cols>
    <col min="1" max="1" width="30.453125" style="27" customWidth="1"/>
    <col min="2" max="2" width="11.1796875" style="62" customWidth="1"/>
    <col min="3" max="3" width="10.7265625" style="27" customWidth="1"/>
    <col min="4" max="4" width="19.1796875" style="27" customWidth="1"/>
    <col min="5" max="5" width="19.7265625" style="27" customWidth="1"/>
    <col min="6" max="6" width="11.453125" style="27" customWidth="1"/>
    <col min="7" max="7" width="9.26953125" style="27" customWidth="1"/>
    <col min="8" max="8" width="10.81640625" style="62" customWidth="1"/>
    <col min="9" max="9" width="17.26953125" style="27" customWidth="1"/>
    <col min="10" max="10" width="20" style="27" customWidth="1"/>
    <col min="11" max="11" width="11.453125" style="27" customWidth="1"/>
    <col min="12" max="12" width="11.7265625" style="27" customWidth="1"/>
    <col min="13" max="13" width="10.7265625" style="27" customWidth="1"/>
    <col min="14" max="14" width="20.1796875" style="62" customWidth="1"/>
    <col min="15" max="15" width="19.726562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5.453125" style="27" customWidth="1"/>
    <col min="26" max="26" width="9.726562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3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SERVEIS SOCIALS DE BARCELONA (IMSS)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4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4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12</v>
      </c>
      <c r="H13" s="20">
        <f t="shared" ref="H13:H24" si="2">IF(G13,G13/$G$25,"")</f>
        <v>4.0816326530612242E-2</v>
      </c>
      <c r="I13" s="10">
        <f>'CONTRACTACIO 1r TR 2021'!I13+'CONTRACTACIO 2n TR 2021'!I13+'CONTRACTACIO 3r TR 2021'!I13+'CONTRACTACIO 4t TR 2021'!I13</f>
        <v>14137477.879999999</v>
      </c>
      <c r="J13" s="10">
        <f>'CONTRACTACIO 1r TR 2021'!J13+'CONTRACTACIO 2n TR 2021'!J13+'CONTRACTACIO 3r TR 2021'!J13+'CONTRACTACIO 4t TR 2021'!J13</f>
        <v>15100120.65</v>
      </c>
      <c r="K13" s="21">
        <f t="shared" ref="K13:K24" si="3">IF(J13,J13/$J$25,"")</f>
        <v>0.28857815119992464</v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3</v>
      </c>
      <c r="H14" s="20">
        <f t="shared" si="2"/>
        <v>1.020408163265306E-2</v>
      </c>
      <c r="I14" s="13">
        <f>'CONTRACTACIO 1r TR 2021'!I14+'CONTRACTACIO 2n TR 2021'!I14+'CONTRACTACIO 3r TR 2021'!I14+'CONTRACTACIO 4t TR 2021'!I14</f>
        <v>212031.96000000002</v>
      </c>
      <c r="J14" s="13">
        <f>'CONTRACTACIO 1r TR 2021'!J14+'CONTRACTACIO 2n TR 2021'!J14+'CONTRACTACIO 3r TR 2021'!J14+'CONTRACTACIO 4t TR 2021'!J14</f>
        <v>241832.62</v>
      </c>
      <c r="K14" s="21">
        <f t="shared" si="3"/>
        <v>4.6216591242556676E-3</v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6</v>
      </c>
      <c r="H18" s="20">
        <f t="shared" si="2"/>
        <v>2.0408163265306121E-2</v>
      </c>
      <c r="I18" s="13">
        <f>'CONTRACTACIO 1r TR 2021'!I18+'CONTRACTACIO 2n TR 2021'!I18+'CONTRACTACIO 3r TR 2021'!I18+'CONTRACTACIO 4t TR 2021'!I18</f>
        <v>18963168.41</v>
      </c>
      <c r="J18" s="13">
        <f>'CONTRACTACIO 1r TR 2021'!J18+'CONTRACTACIO 2n TR 2021'!J18+'CONTRACTACIO 3r TR 2021'!J18+'CONTRACTACIO 4t TR 2021'!J18</f>
        <v>19468953.530000001</v>
      </c>
      <c r="K18" s="21">
        <f t="shared" si="3"/>
        <v>0.37207084272433594</v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8</v>
      </c>
      <c r="H19" s="20">
        <f t="shared" si="2"/>
        <v>2.7210884353741496E-2</v>
      </c>
      <c r="I19" s="13">
        <f>'CONTRACTACIO 1r TR 2021'!I19+'CONTRACTACIO 2n TR 2021'!I19+'CONTRACTACIO 3r TR 2021'!I19+'CONTRACTACIO 4t TR 2021'!I19</f>
        <v>91933.549999999988</v>
      </c>
      <c r="J19" s="13">
        <f>'CONTRACTACIO 1r TR 2021'!J19+'CONTRACTACIO 2n TR 2021'!J19+'CONTRACTACIO 3r TR 2021'!J19+'CONTRACTACIO 4t TR 2021'!J19</f>
        <v>110147.30999999998</v>
      </c>
      <c r="K19" s="21">
        <f t="shared" si="3"/>
        <v>2.1050233846605041E-3</v>
      </c>
      <c r="L19" s="9">
        <f>'CONTRACTACIO 1r TR 2021'!L19+'CONTRACTACIO 2n TR 2021'!L19+'CONTRACTACIO 3r TR 2021'!L19+'CONTRACTACIO 4t TR 2021'!L19</f>
        <v>1</v>
      </c>
      <c r="M19" s="20">
        <f t="shared" si="4"/>
        <v>5.2631578947368418E-2</v>
      </c>
      <c r="N19" s="13">
        <f>'CONTRACTACIO 1r TR 2021'!N19+'CONTRACTACIO 2n TR 2021'!N19+'CONTRACTACIO 3r TR 2021'!N19+'CONTRACTACIO 4t TR 2021'!N19</f>
        <v>16500</v>
      </c>
      <c r="O19" s="13">
        <f>'CONTRACTACIO 1r TR 2021'!O19+'CONTRACTACIO 2n TR 2021'!O19+'CONTRACTACIO 3r TR 2021'!O19+'CONTRACTACIO 4t TR 2021'!O19</f>
        <v>19965</v>
      </c>
      <c r="P19" s="21">
        <f t="shared" si="5"/>
        <v>0.10810491781264737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81</v>
      </c>
      <c r="H20" s="20">
        <f t="shared" si="2"/>
        <v>0.27551020408163263</v>
      </c>
      <c r="I20" s="13">
        <f>'CONTRACTACIO 1r TR 2021'!I20+'CONTRACTACIO 2n TR 2021'!I20+'CONTRACTACIO 3r TR 2021'!I20+'CONTRACTACIO 4t TR 2021'!I20</f>
        <v>900132.16999999993</v>
      </c>
      <c r="J20" s="13">
        <f>'CONTRACTACIO 1r TR 2021'!J20+'CONTRACTACIO 2n TR 2021'!J20+'CONTRACTACIO 3r TR 2021'!J20+'CONTRACTACIO 4t TR 2021'!J20</f>
        <v>1054523.1399999999</v>
      </c>
      <c r="K20" s="21">
        <f t="shared" si="3"/>
        <v>2.0152973952478934E-2</v>
      </c>
      <c r="L20" s="9">
        <f>'CONTRACTACIO 1r TR 2021'!L20+'CONTRACTACIO 2n TR 2021'!L20+'CONTRACTACIO 3r TR 2021'!L20+'CONTRACTACIO 4t TR 2021'!L20</f>
        <v>3</v>
      </c>
      <c r="M20" s="20">
        <f t="shared" si="4"/>
        <v>0.15789473684210525</v>
      </c>
      <c r="N20" s="13">
        <f>'CONTRACTACIO 1r TR 2021'!N20+'CONTRACTACIO 2n TR 2021'!N20+'CONTRACTACIO 3r TR 2021'!N20+'CONTRACTACIO 4t TR 2021'!N20</f>
        <v>44997</v>
      </c>
      <c r="O20" s="13">
        <f>'CONTRACTACIO 1r TR 2021'!O20+'CONTRACTACIO 2n TR 2021'!O20+'CONTRACTACIO 3r TR 2021'!O20+'CONTRACTACIO 4t TR 2021'!O20</f>
        <v>54446.37</v>
      </c>
      <c r="P20" s="21">
        <f t="shared" si="5"/>
        <v>0.29481193859489058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40" customHeight="1" x14ac:dyDescent="0.3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93</v>
      </c>
      <c r="H21" s="20">
        <f t="shared" si="2"/>
        <v>0.31632653061224492</v>
      </c>
      <c r="I21" s="13">
        <f>'CONTRACTACIO 1r TR 2021'!I21+'CONTRACTACIO 2n TR 2021'!I21+'CONTRACTACIO 3r TR 2021'!I21+'CONTRACTACIO 4t TR 2021'!I21</f>
        <v>58261.43</v>
      </c>
      <c r="J21" s="13">
        <f>'CONTRACTACIO 1r TR 2021'!J21+'CONTRACTACIO 2n TR 2021'!J21+'CONTRACTACIO 3r TR 2021'!J21+'CONTRACTACIO 4t TR 2021'!J21</f>
        <v>64060.71</v>
      </c>
      <c r="K21" s="21">
        <f t="shared" si="3"/>
        <v>1.2242631489407685E-3</v>
      </c>
      <c r="L21" s="9">
        <f>'CONTRACTACIO 1r TR 2021'!L21+'CONTRACTACIO 2n TR 2021'!L21+'CONTRACTACIO 3r TR 2021'!L21+'CONTRACTACIO 4t TR 2021'!L21</f>
        <v>12</v>
      </c>
      <c r="M21" s="20">
        <f t="shared" si="4"/>
        <v>0.63157894736842102</v>
      </c>
      <c r="N21" s="13">
        <f>'CONTRACTACIO 1r TR 2021'!N21+'CONTRACTACIO 2n TR 2021'!N21+'CONTRACTACIO 3r TR 2021'!N21+'CONTRACTACIO 4t TR 2021'!N21</f>
        <v>15358.49</v>
      </c>
      <c r="O21" s="13">
        <f>'CONTRACTACIO 1r TR 2021'!O21+'CONTRACTACIO 2n TR 2021'!O21+'CONTRACTACIO 3r TR 2021'!O21+'CONTRACTACIO 4t TR 2021'!O21</f>
        <v>17726.919999999998</v>
      </c>
      <c r="P21" s="21">
        <f t="shared" si="5"/>
        <v>9.5986337574323802E-2</v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40" customHeight="1" x14ac:dyDescent="0.25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30</v>
      </c>
      <c r="H23" s="66">
        <f t="shared" si="2"/>
        <v>0.10204081632653061</v>
      </c>
      <c r="I23" s="77">
        <f>'CONTRACTACIO 1r TR 2021'!I23+'CONTRACTACIO 2n TR 2021'!I23+'CONTRACTACIO 3r TR 2021'!I23+'CONTRACTACIO 4t TR 2021'!I23</f>
        <v>260292.5</v>
      </c>
      <c r="J23" s="78">
        <f>'CONTRACTACIO 1r TR 2021'!J23+'CONTRACTACIO 2n TR 2021'!J23+'CONTRACTACIO 3r TR 2021'!J23+'CONTRACTACIO 4t TR 2021'!J23</f>
        <v>260292.5</v>
      </c>
      <c r="K23" s="67">
        <f t="shared" si="3"/>
        <v>4.9744455797580923E-3</v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5">
      <c r="A24" s="97" t="s">
        <v>52</v>
      </c>
      <c r="B24" s="81">
        <f>'CONTRACTACIO 1r TR 2021'!B24+'CONTRACTACIO 2n TR 2021'!B24+'CONTRACTACIO 3r TR 2021'!B24+'CONTRACTACIO 4t TR 2021'!B24</f>
        <v>1</v>
      </c>
      <c r="C24" s="66">
        <f t="shared" si="0"/>
        <v>1</v>
      </c>
      <c r="D24" s="77">
        <f>'CONTRACTACIO 1r TR 2021'!D24+'CONTRACTACIO 2n TR 2021'!D24+'CONTRACTACIO 3r TR 2021'!D24+'CONTRACTACIO 4t TR 2021'!D24</f>
        <v>190457.42</v>
      </c>
      <c r="E24" s="78">
        <f>'CONTRACTACIO 1r TR 2021'!E24+'CONTRACTACIO 2n TR 2021'!E24+'CONTRACTACIO 3r TR 2021'!E24+'CONTRACTACIO 4t TR 2021'!E24</f>
        <v>230453.48</v>
      </c>
      <c r="F24" s="67">
        <f t="shared" si="1"/>
        <v>1</v>
      </c>
      <c r="G24" s="81">
        <f>'CONTRACTACIO 1r TR 2021'!G24+'CONTRACTACIO 2n TR 2021'!G24+'CONTRACTACIO 3r TR 2021'!G24+'CONTRACTACIO 4t TR 2021'!G24</f>
        <v>61</v>
      </c>
      <c r="H24" s="66">
        <f t="shared" si="2"/>
        <v>0.20748299319727892</v>
      </c>
      <c r="I24" s="77">
        <f>'CONTRACTACIO 1r TR 2021'!I24+'CONTRACTACIO 2n TR 2021'!I24+'CONTRACTACIO 3r TR 2021'!I24+'CONTRACTACIO 4t TR 2021'!I24</f>
        <v>15200922.559999999</v>
      </c>
      <c r="J24" s="78">
        <f>'CONTRACTACIO 1r TR 2021'!J24+'CONTRACTACIO 2n TR 2021'!J24+'CONTRACTACIO 3r TR 2021'!J24+'CONTRACTACIO 4t TR 2021'!J24</f>
        <v>16026001.309999999</v>
      </c>
      <c r="K24" s="67">
        <f t="shared" si="3"/>
        <v>0.30627264088564554</v>
      </c>
      <c r="L24" s="81">
        <f>'CONTRACTACIO 1r TR 2021'!L24+'CONTRACTACIO 2n TR 2021'!L24+'CONTRACTACIO 3r TR 2021'!L24+'CONTRACTACIO 4t TR 2021'!L24</f>
        <v>3</v>
      </c>
      <c r="M24" s="66">
        <f t="shared" si="4"/>
        <v>0.15789473684210525</v>
      </c>
      <c r="N24" s="77">
        <f>'CONTRACTACIO 1r TR 2021'!N24+'CONTRACTACIO 2n TR 2021'!N24+'CONTRACTACIO 3r TR 2021'!N24+'CONTRACTACIO 4t TR 2021'!N24</f>
        <v>83266.789999999994</v>
      </c>
      <c r="O24" s="78">
        <f>'CONTRACTACIO 1r TR 2021'!O24+'CONTRACTACIO 2n TR 2021'!O24+'CONTRACTACIO 3r TR 2021'!O24+'CONTRACTACIO 4t TR 2021'!O24</f>
        <v>92543.41</v>
      </c>
      <c r="P24" s="67">
        <f t="shared" si="5"/>
        <v>0.50109680601813822</v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1</v>
      </c>
      <c r="AB24" s="20">
        <f t="shared" si="10"/>
        <v>1</v>
      </c>
      <c r="AC24" s="77">
        <f>'CONTRACTACIO 1r TR 2021'!X24+'CONTRACTACIO 2n TR 2021'!X24+'CONTRACTACIO 3r TR 2021'!X24+'CONTRACTACIO 4t TR 2021'!X24</f>
        <v>34400</v>
      </c>
      <c r="AD24" s="78">
        <f>'CONTRACTACIO 1r TR 2021'!Y24+'CONTRACTACIO 2n TR 2021'!Y24+'CONTRACTACIO 3r TR 2021'!Y24+'CONTRACTACIO 4t TR 2021'!Y24</f>
        <v>41624</v>
      </c>
      <c r="AE24" s="67">
        <f t="shared" si="11"/>
        <v>1</v>
      </c>
    </row>
    <row r="25" spans="1:31" ht="33" customHeight="1" thickBot="1" x14ac:dyDescent="0.3">
      <c r="A25" s="82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190457.42</v>
      </c>
      <c r="E25" s="18">
        <f t="shared" si="12"/>
        <v>230453.48</v>
      </c>
      <c r="F25" s="19">
        <f t="shared" si="12"/>
        <v>1</v>
      </c>
      <c r="G25" s="16">
        <f t="shared" si="12"/>
        <v>294</v>
      </c>
      <c r="H25" s="17">
        <f t="shared" si="12"/>
        <v>1</v>
      </c>
      <c r="I25" s="18">
        <f t="shared" si="12"/>
        <v>49824220.459999993</v>
      </c>
      <c r="J25" s="18">
        <f t="shared" si="12"/>
        <v>52325931.769999996</v>
      </c>
      <c r="K25" s="19">
        <f t="shared" si="12"/>
        <v>1</v>
      </c>
      <c r="L25" s="16">
        <f t="shared" si="12"/>
        <v>19</v>
      </c>
      <c r="M25" s="17">
        <f t="shared" si="12"/>
        <v>1</v>
      </c>
      <c r="N25" s="18">
        <f t="shared" si="12"/>
        <v>160122.28</v>
      </c>
      <c r="O25" s="18">
        <f t="shared" si="12"/>
        <v>184681.7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1</v>
      </c>
      <c r="AB25" s="17">
        <f t="shared" si="12"/>
        <v>1</v>
      </c>
      <c r="AC25" s="18">
        <f t="shared" si="12"/>
        <v>34400</v>
      </c>
      <c r="AD25" s="18">
        <f t="shared" si="12"/>
        <v>41624</v>
      </c>
      <c r="AE25" s="19">
        <f t="shared" si="12"/>
        <v>1</v>
      </c>
    </row>
    <row r="26" spans="1:31" s="25" customFormat="1" ht="18.649999999999999" customHeight="1" x14ac:dyDescent="0.25">
      <c r="B26" s="26"/>
      <c r="H26" s="26"/>
      <c r="N26" s="26"/>
    </row>
    <row r="27" spans="1:31" s="49" customFormat="1" ht="34.15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5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5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4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5" customHeight="1" thickBot="1" x14ac:dyDescent="0.4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5" customHeight="1" x14ac:dyDescent="0.25">
      <c r="A34" s="41" t="s">
        <v>25</v>
      </c>
      <c r="B34" s="9">
        <f t="shared" ref="B34:B43" si="13">B13+G13+L13+Q13+V13+AA13</f>
        <v>12</v>
      </c>
      <c r="C34" s="8">
        <f t="shared" ref="C34:C40" si="14">IF(B34,B34/$B$46,"")</f>
        <v>3.8095238095238099E-2</v>
      </c>
      <c r="D34" s="10">
        <f t="shared" ref="D34:D43" si="15">D13+I13+N13+S13+X13+AC13</f>
        <v>14137477.879999999</v>
      </c>
      <c r="E34" s="11">
        <f t="shared" ref="E34:E43" si="16">E13+J13+O13+T13+Y13+AD13</f>
        <v>15100120.65</v>
      </c>
      <c r="F34" s="21">
        <f t="shared" ref="F34:F40" si="17">IF(E34,E34/$E$46,"")</f>
        <v>0.28608091740347313</v>
      </c>
      <c r="J34" s="149" t="s">
        <v>3</v>
      </c>
      <c r="K34" s="150"/>
      <c r="L34" s="57">
        <f>B25</f>
        <v>1</v>
      </c>
      <c r="M34" s="8">
        <f t="shared" ref="M34:M39" si="18">IF(L34,L34/$L$40,"")</f>
        <v>3.1746031746031746E-3</v>
      </c>
      <c r="N34" s="58">
        <f>D25</f>
        <v>190457.42</v>
      </c>
      <c r="O34" s="58">
        <f>E25</f>
        <v>230453.48</v>
      </c>
      <c r="P34" s="59">
        <f t="shared" ref="P34:P39" si="19">IF(O34,O34/$O$40,"")</f>
        <v>4.3660805436824745E-3</v>
      </c>
    </row>
    <row r="35" spans="1:33" s="25" customFormat="1" ht="30" customHeight="1" x14ac:dyDescent="0.25">
      <c r="A35" s="43" t="s">
        <v>18</v>
      </c>
      <c r="B35" s="12">
        <f t="shared" si="13"/>
        <v>3</v>
      </c>
      <c r="C35" s="8">
        <f t="shared" si="14"/>
        <v>9.5238095238095247E-3</v>
      </c>
      <c r="D35" s="13">
        <f t="shared" si="15"/>
        <v>212031.96000000002</v>
      </c>
      <c r="E35" s="14">
        <f t="shared" si="16"/>
        <v>241832.62</v>
      </c>
      <c r="F35" s="21">
        <f t="shared" si="17"/>
        <v>4.5816652324354445E-3</v>
      </c>
      <c r="J35" s="145" t="s">
        <v>1</v>
      </c>
      <c r="K35" s="146"/>
      <c r="L35" s="60">
        <f>G25</f>
        <v>294</v>
      </c>
      <c r="M35" s="8">
        <f t="shared" si="18"/>
        <v>0.93333333333333335</v>
      </c>
      <c r="N35" s="61">
        <f>I25</f>
        <v>49824220.459999993</v>
      </c>
      <c r="O35" s="61">
        <f>J25</f>
        <v>52325931.769999996</v>
      </c>
      <c r="P35" s="59">
        <f t="shared" si="19"/>
        <v>0.99134642111307514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19</v>
      </c>
      <c r="M36" s="8">
        <f t="shared" si="18"/>
        <v>6.0317460317460318E-2</v>
      </c>
      <c r="N36" s="61">
        <f>N25</f>
        <v>160122.28</v>
      </c>
      <c r="O36" s="61">
        <f>O25</f>
        <v>184681.7</v>
      </c>
      <c r="P36" s="59">
        <f t="shared" si="19"/>
        <v>3.4989064914281343E-3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1</v>
      </c>
      <c r="M38" s="8">
        <f t="shared" si="18"/>
        <v>3.1746031746031746E-3</v>
      </c>
      <c r="N38" s="61">
        <f>AC25</f>
        <v>34400</v>
      </c>
      <c r="O38" s="61">
        <f>AD25</f>
        <v>41624</v>
      </c>
      <c r="P38" s="59">
        <f t="shared" si="19"/>
        <v>7.8859185181425471E-4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6</v>
      </c>
      <c r="C39" s="8">
        <f t="shared" si="14"/>
        <v>1.9047619047619049E-2</v>
      </c>
      <c r="D39" s="13">
        <f t="shared" si="15"/>
        <v>18963168.41</v>
      </c>
      <c r="E39" s="22">
        <f t="shared" si="16"/>
        <v>19468953.530000001</v>
      </c>
      <c r="F39" s="21">
        <f t="shared" si="17"/>
        <v>0.36885109833529622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9</v>
      </c>
      <c r="C40" s="8">
        <f t="shared" si="14"/>
        <v>2.8571428571428571E-2</v>
      </c>
      <c r="D40" s="13">
        <f t="shared" si="15"/>
        <v>108433.54999999999</v>
      </c>
      <c r="E40" s="23">
        <f t="shared" si="16"/>
        <v>130112.30999999998</v>
      </c>
      <c r="F40" s="21">
        <f t="shared" si="17"/>
        <v>2.465056397432499E-3</v>
      </c>
      <c r="G40" s="25"/>
      <c r="H40" s="25"/>
      <c r="I40" s="25"/>
      <c r="J40" s="147" t="s">
        <v>0</v>
      </c>
      <c r="K40" s="148"/>
      <c r="L40" s="83">
        <f>SUM(L34:L39)</f>
        <v>315</v>
      </c>
      <c r="M40" s="17">
        <f>SUM(M34:M39)</f>
        <v>1</v>
      </c>
      <c r="N40" s="84">
        <f>SUM(N34:N39)</f>
        <v>50209200.159999996</v>
      </c>
      <c r="O40" s="85">
        <f>SUM(O34:O39)</f>
        <v>52782690.949999996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84</v>
      </c>
      <c r="C41" s="8">
        <f>IF(B41,B41/$B$46,"")</f>
        <v>0.26666666666666666</v>
      </c>
      <c r="D41" s="13">
        <f t="shared" si="15"/>
        <v>945129.16999999993</v>
      </c>
      <c r="E41" s="23">
        <f t="shared" si="16"/>
        <v>1108969.51</v>
      </c>
      <c r="F41" s="21">
        <f>IF(E41,E41/$E$46,"")</f>
        <v>2.1010098008275191E-2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5">
      <c r="A42" s="46" t="s">
        <v>32</v>
      </c>
      <c r="B42" s="12">
        <f t="shared" si="13"/>
        <v>105</v>
      </c>
      <c r="C42" s="8">
        <f>IF(B42,B42/$B$46,"")</f>
        <v>0.33333333333333331</v>
      </c>
      <c r="D42" s="13">
        <f t="shared" si="15"/>
        <v>73619.92</v>
      </c>
      <c r="E42" s="14">
        <f t="shared" si="16"/>
        <v>81787.63</v>
      </c>
      <c r="F42" s="21">
        <f>IF(E42,E42/$E$46,"")</f>
        <v>1.5495161108302683E-3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5">
      <c r="A44" s="94" t="s">
        <v>47</v>
      </c>
      <c r="B44" s="12">
        <f t="shared" ref="B44" si="20">B23+G23+L23+Q23+V23+AA23</f>
        <v>30</v>
      </c>
      <c r="C44" s="8">
        <f>IF(B44,B44/$B$46,"")</f>
        <v>9.5238095238095233E-2</v>
      </c>
      <c r="D44" s="13">
        <f t="shared" ref="D44" si="21">D23+I23+N23+S23+X23+AC23</f>
        <v>260292.5</v>
      </c>
      <c r="E44" s="14">
        <f t="shared" ref="E44" si="22">E23+J23+O23+T23+Y23+AD23</f>
        <v>260292.5</v>
      </c>
      <c r="F44" s="21">
        <f>IF(E44,E44/$E$46,"")</f>
        <v>4.9313988225149399E-3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5">
      <c r="A45" s="94" t="s">
        <v>52</v>
      </c>
      <c r="B45" s="12">
        <f t="shared" ref="B45" si="23">B24+G24+L24+Q24+V24+AA24</f>
        <v>66</v>
      </c>
      <c r="C45" s="8">
        <f>IF(B45,B45/$B$46,"")</f>
        <v>0.20952380952380953</v>
      </c>
      <c r="D45" s="13">
        <f t="shared" ref="D45" si="24">D24+I24+N24+S24+X24+AC24</f>
        <v>15509046.769999998</v>
      </c>
      <c r="E45" s="14">
        <f t="shared" ref="E45" si="25">E24+J24+O24+T24+Y24+AD24</f>
        <v>16390622.199999999</v>
      </c>
      <c r="F45" s="21">
        <f>IF(E45,E45/$E$46,"")</f>
        <v>0.31053024968974224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4">
      <c r="A46" s="64" t="s">
        <v>0</v>
      </c>
      <c r="B46" s="16">
        <f>SUM(B34:B45)</f>
        <v>315</v>
      </c>
      <c r="C46" s="17">
        <f>SUM(C34:C45)</f>
        <v>1</v>
      </c>
      <c r="D46" s="18">
        <f>SUM(D34:D45)</f>
        <v>50209200.159999996</v>
      </c>
      <c r="E46" s="18">
        <f>SUM(E34:E45)</f>
        <v>52782690.950000003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5" customHeigh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1:21" s="25" customFormat="1" x14ac:dyDescent="0.35">
      <c r="B97" s="26"/>
      <c r="H97" s="26"/>
      <c r="N97" s="26"/>
    </row>
    <row r="98" spans="1:21" s="25" customFormat="1" x14ac:dyDescent="0.35">
      <c r="B98" s="26"/>
      <c r="H98" s="26"/>
      <c r="N98" s="26"/>
    </row>
    <row r="99" spans="1:21" s="25" customFormat="1" x14ac:dyDescent="0.35">
      <c r="B99" s="26"/>
      <c r="H99" s="26"/>
      <c r="N99" s="26"/>
    </row>
    <row r="100" spans="1:21" s="25" customFormat="1" x14ac:dyDescent="0.35">
      <c r="B100" s="26"/>
      <c r="H100" s="26"/>
      <c r="N100" s="26"/>
    </row>
    <row r="101" spans="1:21" s="25" customFormat="1" x14ac:dyDescent="0.35">
      <c r="B101" s="26"/>
      <c r="H101" s="26"/>
      <c r="N101" s="26"/>
    </row>
    <row r="102" spans="1:21" s="25" customFormat="1" x14ac:dyDescent="0.35">
      <c r="B102" s="26"/>
      <c r="H102" s="26"/>
      <c r="N102" s="26"/>
    </row>
    <row r="103" spans="1:21" s="25" customFormat="1" x14ac:dyDescent="0.35">
      <c r="B103" s="26"/>
      <c r="H103" s="26"/>
      <c r="N103" s="26"/>
    </row>
    <row r="104" spans="1:21" s="25" customFormat="1" x14ac:dyDescent="0.35">
      <c r="B104" s="26"/>
      <c r="H104" s="26"/>
      <c r="N104" s="26"/>
    </row>
    <row r="105" spans="1:21" s="25" customFormat="1" x14ac:dyDescent="0.35">
      <c r="B105" s="26"/>
      <c r="H105" s="26"/>
      <c r="N105" s="26"/>
    </row>
    <row r="106" spans="1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I13:J13 N13:O13 S13:T13 X13:Y13 AC13:AD13 G13 L13 Q13 V13 AA13 D13:E13 B13 B24:AE24 B21:AE21 B8" unlockedFormula="1"/>
    <ignoredError sqref="C44:C45 M34:M39 C34:C43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2021-10-28T11:15:53Z</cp:lastPrinted>
  <dcterms:created xsi:type="dcterms:W3CDTF">2016-02-03T12:33:15Z</dcterms:created>
  <dcterms:modified xsi:type="dcterms:W3CDTF">2022-03-30T14:11:19Z</dcterms:modified>
</cp:coreProperties>
</file>