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8" yWindow="0" windowWidth="19296" windowHeight="10896" tabRatio="700" activeTab="4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E25" i="7" s="1"/>
  <c r="O34" i="7" s="1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D25" i="7" s="1"/>
  <c r="N34" i="7" s="1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C20" i="7" s="1"/>
  <c r="G20" i="7"/>
  <c r="L20" i="7"/>
  <c r="AA20" i="7"/>
  <c r="Q20" i="7"/>
  <c r="R20" i="7"/>
  <c r="V20" i="7"/>
  <c r="B21" i="7"/>
  <c r="C21" i="7"/>
  <c r="G21" i="7"/>
  <c r="B42" i="7" s="1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K20" i="6" s="1"/>
  <c r="K25" i="6" s="1"/>
  <c r="E25" i="6"/>
  <c r="O25" i="6"/>
  <c r="O36" i="6"/>
  <c r="Y25" i="6"/>
  <c r="O38" i="6"/>
  <c r="T25" i="6"/>
  <c r="O37" i="6"/>
  <c r="AD25" i="6"/>
  <c r="O39" i="6"/>
  <c r="P39" i="6"/>
  <c r="I25" i="6"/>
  <c r="N35" i="6" s="1"/>
  <c r="N40" i="6" s="1"/>
  <c r="D25" i="6"/>
  <c r="N34" i="6"/>
  <c r="N25" i="6"/>
  <c r="N36" i="6"/>
  <c r="X25" i="6"/>
  <c r="N38" i="6"/>
  <c r="S25" i="6"/>
  <c r="N37" i="6"/>
  <c r="AC25" i="6"/>
  <c r="N39" i="6"/>
  <c r="G25" i="6"/>
  <c r="H20" i="6" s="1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B46" i="6" s="1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25" i="6" s="1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O35" i="5" s="1"/>
  <c r="O25" i="5"/>
  <c r="O36" i="5"/>
  <c r="T25" i="5"/>
  <c r="O37" i="5"/>
  <c r="Y25" i="5"/>
  <c r="Z18" i="5"/>
  <c r="D25" i="5"/>
  <c r="N34" i="5" s="1"/>
  <c r="I25" i="5"/>
  <c r="N35" i="5" s="1"/>
  <c r="N25" i="5"/>
  <c r="N36" i="5"/>
  <c r="S25" i="5"/>
  <c r="N37" i="5"/>
  <c r="X25" i="5"/>
  <c r="N38" i="5"/>
  <c r="B25" i="5"/>
  <c r="L34" i="5" s="1"/>
  <c r="G25" i="5"/>
  <c r="L35" i="5" s="1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6" i="5" s="1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O35" i="4" s="1"/>
  <c r="O40" i="4" s="1"/>
  <c r="K16" i="4"/>
  <c r="K17" i="4"/>
  <c r="I25" i="4"/>
  <c r="N35" i="4" s="1"/>
  <c r="N40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/>
  <c r="E25" i="1"/>
  <c r="Y25" i="1"/>
  <c r="O38" i="1"/>
  <c r="I25" i="1"/>
  <c r="N35" i="1" s="1"/>
  <c r="N40" i="1" s="1"/>
  <c r="N25" i="1"/>
  <c r="N36" i="1"/>
  <c r="D25" i="1"/>
  <c r="N34" i="1"/>
  <c r="X25" i="1"/>
  <c r="N38" i="1"/>
  <c r="G25" i="1"/>
  <c r="L35" i="1" s="1"/>
  <c r="L40" i="1" s="1"/>
  <c r="M35" i="1" s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46" i="1" s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F45" i="1"/>
  <c r="H19" i="6"/>
  <c r="M18" i="6"/>
  <c r="M13" i="6"/>
  <c r="M25" i="6"/>
  <c r="P19" i="6"/>
  <c r="P14" i="6"/>
  <c r="Z21" i="6"/>
  <c r="M36" i="6"/>
  <c r="H22" i="6"/>
  <c r="O35" i="6"/>
  <c r="P35" i="6" s="1"/>
  <c r="O40" i="6"/>
  <c r="P34" i="6" s="1"/>
  <c r="P40" i="6" s="1"/>
  <c r="K22" i="6"/>
  <c r="AB25" i="6"/>
  <c r="AE25" i="6"/>
  <c r="M13" i="5"/>
  <c r="M25" i="5"/>
  <c r="AB25" i="5"/>
  <c r="M39" i="5"/>
  <c r="H22" i="5"/>
  <c r="O38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H16" i="1"/>
  <c r="H13" i="1"/>
  <c r="H14" i="1"/>
  <c r="H18" i="1"/>
  <c r="H24" i="1"/>
  <c r="Z25" i="1"/>
  <c r="U25" i="1"/>
  <c r="X25" i="7"/>
  <c r="N39" i="7"/>
  <c r="Z18" i="6"/>
  <c r="C20" i="6"/>
  <c r="C13" i="6"/>
  <c r="F14" i="6"/>
  <c r="F25" i="6" s="1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O37" i="7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K19" i="5"/>
  <c r="K20" i="5"/>
  <c r="C14" i="5"/>
  <c r="C13" i="5"/>
  <c r="F23" i="7"/>
  <c r="F43" i="5"/>
  <c r="AE21" i="5"/>
  <c r="AE20" i="5"/>
  <c r="F21" i="5"/>
  <c r="F20" i="5"/>
  <c r="P21" i="5"/>
  <c r="E42" i="7"/>
  <c r="C43" i="6"/>
  <c r="B36" i="7"/>
  <c r="S25" i="7"/>
  <c r="N37" i="7"/>
  <c r="V25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W17" i="4"/>
  <c r="O38" i="4"/>
  <c r="E38" i="7"/>
  <c r="Z17" i="4"/>
  <c r="C18" i="4"/>
  <c r="C20" i="4"/>
  <c r="O34" i="4"/>
  <c r="H13" i="4"/>
  <c r="M13" i="4"/>
  <c r="W20" i="4"/>
  <c r="M20" i="4"/>
  <c r="B46" i="4"/>
  <c r="C42" i="4" s="1"/>
  <c r="O36" i="4"/>
  <c r="P20" i="4"/>
  <c r="D46" i="4"/>
  <c r="L36" i="4"/>
  <c r="O25" i="7"/>
  <c r="P18" i="7"/>
  <c r="E46" i="4"/>
  <c r="F42" i="4" s="1"/>
  <c r="F43" i="4"/>
  <c r="K22" i="7"/>
  <c r="Z14" i="7"/>
  <c r="Q25" i="7"/>
  <c r="B25" i="7"/>
  <c r="C24" i="7"/>
  <c r="B35" i="7"/>
  <c r="B37" i="7"/>
  <c r="AC25" i="7"/>
  <c r="N38" i="7"/>
  <c r="N25" i="7"/>
  <c r="N36" i="7"/>
  <c r="D34" i="7"/>
  <c r="E37" i="7"/>
  <c r="E34" i="7"/>
  <c r="B39" i="7"/>
  <c r="L25" i="7"/>
  <c r="M15" i="7"/>
  <c r="D38" i="7"/>
  <c r="E39" i="7"/>
  <c r="E35" i="7"/>
  <c r="E41" i="7"/>
  <c r="D45" i="7"/>
  <c r="E40" i="7"/>
  <c r="E45" i="7"/>
  <c r="AA25" i="7"/>
  <c r="B45" i="7"/>
  <c r="D36" i="7"/>
  <c r="E36" i="7"/>
  <c r="D37" i="7"/>
  <c r="C36" i="1"/>
  <c r="C35" i="1"/>
  <c r="B38" i="7"/>
  <c r="R17" i="7"/>
  <c r="H22" i="7"/>
  <c r="F38" i="1"/>
  <c r="P17" i="7"/>
  <c r="P16" i="7"/>
  <c r="F37" i="4"/>
  <c r="Z16" i="7"/>
  <c r="P39" i="1"/>
  <c r="F37" i="1"/>
  <c r="M16" i="7"/>
  <c r="P36" i="5"/>
  <c r="F25" i="1"/>
  <c r="F43" i="1"/>
  <c r="F44" i="1"/>
  <c r="F24" i="7"/>
  <c r="C25" i="1"/>
  <c r="C22" i="7"/>
  <c r="C23" i="7"/>
  <c r="C44" i="1"/>
  <c r="Z25" i="6"/>
  <c r="Z25" i="4"/>
  <c r="P36" i="1"/>
  <c r="F15" i="7"/>
  <c r="F22" i="7"/>
  <c r="P25" i="6"/>
  <c r="F34" i="1"/>
  <c r="F36" i="1"/>
  <c r="F35" i="1"/>
  <c r="F39" i="1"/>
  <c r="C34" i="1"/>
  <c r="C36" i="6"/>
  <c r="C39" i="5"/>
  <c r="C43" i="5"/>
  <c r="P39" i="5"/>
  <c r="P37" i="5"/>
  <c r="AE25" i="5"/>
  <c r="C36" i="4"/>
  <c r="C43" i="4"/>
  <c r="P25" i="4"/>
  <c r="W25" i="4"/>
  <c r="C45" i="1"/>
  <c r="C37" i="1"/>
  <c r="P38" i="1"/>
  <c r="C39" i="1"/>
  <c r="C15" i="7"/>
  <c r="K24" i="7"/>
  <c r="W25" i="6"/>
  <c r="F37" i="6"/>
  <c r="C39" i="6"/>
  <c r="C37" i="6"/>
  <c r="F40" i="6"/>
  <c r="F36" i="6"/>
  <c r="C35" i="6"/>
  <c r="F35" i="6"/>
  <c r="M37" i="6"/>
  <c r="P37" i="6"/>
  <c r="U13" i="7"/>
  <c r="U16" i="7"/>
  <c r="F45" i="6"/>
  <c r="C34" i="6"/>
  <c r="M38" i="6"/>
  <c r="F34" i="6"/>
  <c r="P38" i="6"/>
  <c r="F39" i="6"/>
  <c r="AB18" i="7"/>
  <c r="AB19" i="7"/>
  <c r="P36" i="6"/>
  <c r="C40" i="6"/>
  <c r="C45" i="6"/>
  <c r="C45" i="5"/>
  <c r="F39" i="5"/>
  <c r="F45" i="5"/>
  <c r="P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M36" i="5"/>
  <c r="L39" i="7"/>
  <c r="W20" i="7"/>
  <c r="W25" i="7"/>
  <c r="O39" i="7"/>
  <c r="Z21" i="7"/>
  <c r="Z25" i="7"/>
  <c r="AE18" i="7"/>
  <c r="AE21" i="7"/>
  <c r="AE17" i="7"/>
  <c r="F35" i="4"/>
  <c r="F36" i="4"/>
  <c r="F25" i="4"/>
  <c r="M25" i="4"/>
  <c r="K18" i="7"/>
  <c r="C38" i="4"/>
  <c r="C35" i="4"/>
  <c r="C25" i="4"/>
  <c r="F38" i="4"/>
  <c r="P21" i="7"/>
  <c r="F45" i="4"/>
  <c r="C45" i="4"/>
  <c r="K15" i="7"/>
  <c r="K14" i="7"/>
  <c r="K16" i="7"/>
  <c r="K13" i="7"/>
  <c r="AB20" i="7"/>
  <c r="AB17" i="7"/>
  <c r="P34" i="4"/>
  <c r="C18" i="7"/>
  <c r="C14" i="7"/>
  <c r="C40" i="4"/>
  <c r="C39" i="4"/>
  <c r="C13" i="7"/>
  <c r="F34" i="4"/>
  <c r="F39" i="4"/>
  <c r="R13" i="7"/>
  <c r="M19" i="7"/>
  <c r="C34" i="4"/>
  <c r="M18" i="7"/>
  <c r="L36" i="7"/>
  <c r="M20" i="7"/>
  <c r="M13" i="7"/>
  <c r="F40" i="4"/>
  <c r="P13" i="7"/>
  <c r="O36" i="7"/>
  <c r="P15" i="7"/>
  <c r="P14" i="7"/>
  <c r="P20" i="7"/>
  <c r="P19" i="7"/>
  <c r="M14" i="7"/>
  <c r="L34" i="7"/>
  <c r="L38" i="7"/>
  <c r="H15" i="7"/>
  <c r="H16" i="7"/>
  <c r="H13" i="7"/>
  <c r="H14" i="7"/>
  <c r="H18" i="7"/>
  <c r="H24" i="7"/>
  <c r="P34" i="1"/>
  <c r="P37" i="1"/>
  <c r="M36" i="1"/>
  <c r="M38" i="1"/>
  <c r="M34" i="1"/>
  <c r="F43" i="7"/>
  <c r="C38" i="7"/>
  <c r="C43" i="7"/>
  <c r="R25" i="7"/>
  <c r="U25" i="7"/>
  <c r="AE25" i="7"/>
  <c r="AB25" i="7"/>
  <c r="P37" i="4"/>
  <c r="P36" i="4"/>
  <c r="P38" i="4"/>
  <c r="F38" i="7"/>
  <c r="M37" i="4"/>
  <c r="M36" i="4"/>
  <c r="M38" i="4"/>
  <c r="M34" i="4"/>
  <c r="F39" i="7"/>
  <c r="M25" i="7"/>
  <c r="F35" i="7"/>
  <c r="P25" i="7"/>
  <c r="F45" i="7"/>
  <c r="F37" i="7"/>
  <c r="F36" i="7"/>
  <c r="F34" i="7"/>
  <c r="C37" i="7"/>
  <c r="C39" i="7"/>
  <c r="C34" i="7"/>
  <c r="C36" i="7"/>
  <c r="C35" i="7"/>
  <c r="C45" i="7"/>
  <c r="M37" i="7"/>
  <c r="M39" i="7"/>
  <c r="P39" i="7"/>
  <c r="P36" i="7"/>
  <c r="P38" i="7"/>
  <c r="P37" i="7"/>
  <c r="M36" i="7"/>
  <c r="M38" i="7"/>
  <c r="H25" i="6" l="1"/>
  <c r="L35" i="6"/>
  <c r="C42" i="6"/>
  <c r="C46" i="6" s="1"/>
  <c r="F42" i="6"/>
  <c r="F46" i="6"/>
  <c r="E46" i="7"/>
  <c r="F42" i="7" s="1"/>
  <c r="E46" i="6"/>
  <c r="F41" i="6" s="1"/>
  <c r="C25" i="7"/>
  <c r="L40" i="6"/>
  <c r="M34" i="6" s="1"/>
  <c r="E46" i="5"/>
  <c r="J25" i="7"/>
  <c r="K21" i="7" s="1"/>
  <c r="B46" i="5"/>
  <c r="C41" i="5" s="1"/>
  <c r="N40" i="5"/>
  <c r="F25" i="7"/>
  <c r="D41" i="7"/>
  <c r="K25" i="5"/>
  <c r="C20" i="5"/>
  <c r="C25" i="5" s="1"/>
  <c r="B41" i="7"/>
  <c r="O40" i="5"/>
  <c r="L40" i="5"/>
  <c r="M35" i="5" s="1"/>
  <c r="H20" i="5"/>
  <c r="H25" i="5" s="1"/>
  <c r="K25" i="4"/>
  <c r="H20" i="4"/>
  <c r="H25" i="4" s="1"/>
  <c r="C41" i="4"/>
  <c r="C46" i="4" s="1"/>
  <c r="L35" i="4"/>
  <c r="P35" i="4"/>
  <c r="P40" i="4" s="1"/>
  <c r="F41" i="4"/>
  <c r="F46" i="4" s="1"/>
  <c r="H21" i="1"/>
  <c r="F41" i="7"/>
  <c r="H19" i="1"/>
  <c r="B46" i="1"/>
  <c r="C40" i="1" s="1"/>
  <c r="H20" i="1"/>
  <c r="I25" i="7"/>
  <c r="N35" i="7" s="1"/>
  <c r="N40" i="7" s="1"/>
  <c r="K20" i="7"/>
  <c r="K20" i="1"/>
  <c r="K21" i="1"/>
  <c r="F40" i="7"/>
  <c r="E46" i="1"/>
  <c r="O35" i="1"/>
  <c r="C42" i="1"/>
  <c r="C41" i="1"/>
  <c r="D42" i="7"/>
  <c r="B46" i="7"/>
  <c r="M40" i="1"/>
  <c r="G25" i="7"/>
  <c r="M34" i="5" l="1"/>
  <c r="M35" i="6"/>
  <c r="M40" i="6" s="1"/>
  <c r="F41" i="5"/>
  <c r="F42" i="5"/>
  <c r="K19" i="7"/>
  <c r="K25" i="7" s="1"/>
  <c r="O35" i="7"/>
  <c r="O40" i="7" s="1"/>
  <c r="P34" i="7" s="1"/>
  <c r="C42" i="5"/>
  <c r="C46" i="5" s="1"/>
  <c r="D46" i="7"/>
  <c r="P35" i="5"/>
  <c r="P34" i="5"/>
  <c r="M40" i="5"/>
  <c r="L40" i="4"/>
  <c r="M35" i="4" s="1"/>
  <c r="M40" i="4" s="1"/>
  <c r="C46" i="1"/>
  <c r="H25" i="1"/>
  <c r="F46" i="7"/>
  <c r="F42" i="1"/>
  <c r="F41" i="1"/>
  <c r="K25" i="1"/>
  <c r="O40" i="1"/>
  <c r="P35" i="1" s="1"/>
  <c r="P40" i="1" s="1"/>
  <c r="F40" i="1"/>
  <c r="C40" i="7"/>
  <c r="C42" i="7"/>
  <c r="H20" i="7"/>
  <c r="H21" i="7"/>
  <c r="C41" i="7"/>
  <c r="L35" i="7"/>
  <c r="H19" i="7"/>
  <c r="P35" i="7" l="1"/>
  <c r="P40" i="7" s="1"/>
  <c r="F46" i="5"/>
  <c r="P40" i="5"/>
  <c r="F46" i="1"/>
  <c r="C46" i="7"/>
  <c r="H25" i="7"/>
  <c r="L40" i="7"/>
  <c r="M35" i="7" l="1"/>
  <c r="M34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<sst xmlns="http://schemas.openxmlformats.org/spreadsheetml/2006/main" count="457" uniqueCount="62">
  <si>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</si>
  <si>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</si>
  <si>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</si>
  <si>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</si>
  <si>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</si>
  <si>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</si>
  <si>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</si>
  <si>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</si>
  <si>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</si>
  <si>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</si>
  <si>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</si>
  <si>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</si>
  <si>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</si>
  <si>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</si>
  <si>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</si>
  <si>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</si>
  <si>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</si>
  <si>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</si>
  <si>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</si>
  <si>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</si>
  <si>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</si>
  <si>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</si>
  <si>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</si>
  <si>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</si>
  <si>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</si>
  <si>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</si>
  <si>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</si>
  <si>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</si>
  <si>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</si>
  <si>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</si>
  <si>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</si>
  <si>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</si>
  <si>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</si>
  <si>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</si>
  <si>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</si>
  <si>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</si>
  <si>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</si>
  <si>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</si>
  <si>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</si>
  <si>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</si>
  <si>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</si>
  <si>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</si>
  <si>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</si>
  <si>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</si>
  <si>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</si>
  <si>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</si>
  <si>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</si>
  <si>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</si>
  <si>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</si>
  <si>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</si>
  <si>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</si>
  <si>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</si>
  <si>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</si>
  <si>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</si>
  <si>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</si>
  <si>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</si>
  <si>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</si>
  <si>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</si>
  <si>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</si>
  <si>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</si>
  <si>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</si>
  <si>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Agència Local d'Energia de Barcelona (ALEB)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</si>
</sst>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0" borderId="0"/>
  </cellStyleXfs>
  <cellXfs count="18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</cellXfs>
  <cellStyles count="61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rmal 3 2" xfId="60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47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12158.58</c:v>
                </c:pt>
                <c:pt idx="7">
                  <c:v>348410.14</c:v>
                </c:pt>
                <c:pt idx="8">
                  <c:v>20316.929999999997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17</c:v>
                </c:pt>
                <c:pt idx="1">
                  <c:v>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139051.04</c:v>
                </c:pt>
                <c:pt idx="1">
                  <c:v>241834.60999999996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90" zoomScaleNormal="90" workbookViewId="0">
      <selection activeCell="J21" sqref="J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44687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0.1111111111111111</v>
      </c>
      <c r="I19" s="6">
        <v>10048.41</v>
      </c>
      <c r="J19" s="7">
        <v>12158.58</v>
      </c>
      <c r="K19" s="21">
        <f t="shared" si="3"/>
        <v>0.14854345055179463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16</v>
      </c>
      <c r="H20" s="66">
        <f t="shared" si="2"/>
        <v>0.88888888888888884</v>
      </c>
      <c r="I20" s="69">
        <v>57597.88</v>
      </c>
      <c r="J20" s="70">
        <v>69693.429999999993</v>
      </c>
      <c r="K20" s="67">
        <f t="shared" si="3"/>
        <v>0.85145654944820537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</v>
      </c>
      <c r="H25" s="17">
        <f t="shared" si="12"/>
        <v>1</v>
      </c>
      <c r="I25" s="18">
        <f t="shared" si="12"/>
        <v>67646.289999999994</v>
      </c>
      <c r="J25" s="18">
        <f t="shared" si="12"/>
        <v>81852.009999999995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18</v>
      </c>
      <c r="M35" s="8">
        <f t="shared" si="18"/>
        <v>1</v>
      </c>
      <c r="N35" s="61">
        <f>I25</f>
        <v>67646.289999999994</v>
      </c>
      <c r="O35" s="61">
        <f>J25</f>
        <v>81852.009999999995</v>
      </c>
      <c r="P35" s="59">
        <f t="shared" si="19"/>
        <v>1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0.1111111111111111</v>
      </c>
      <c r="D40" s="13">
        <f t="shared" si="15"/>
        <v>10048.41</v>
      </c>
      <c r="E40" s="23">
        <f t="shared" si="16"/>
        <v>12158.58</v>
      </c>
      <c r="F40" s="21">
        <f t="shared" si="17"/>
        <v>0.14854345055179463</v>
      </c>
      <c r="G40" s="25"/>
      <c r="J40" s="104" t="s">
        <v>0</v>
      </c>
      <c r="K40" s="105"/>
      <c r="L40" s="83">
        <f>SUM(L34:L39)</f>
        <v>18</v>
      </c>
      <c r="M40" s="17">
        <f>SUM(M34:M39)</f>
        <v>1</v>
      </c>
      <c r="N40" s="84">
        <f>SUM(N34:N39)</f>
        <v>67646.289999999994</v>
      </c>
      <c r="O40" s="85">
        <f>SUM(O34:O39)</f>
        <v>81852.009999999995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16</v>
      </c>
      <c r="C41" s="8">
        <f t="shared" si="14"/>
        <v>0.88888888888888884</v>
      </c>
      <c r="D41" s="13">
        <f t="shared" si="15"/>
        <v>57597.88</v>
      </c>
      <c r="E41" s="23">
        <f t="shared" si="16"/>
        <v>69693.429999999993</v>
      </c>
      <c r="F41" s="21">
        <f t="shared" si="17"/>
        <v>0.85145654944820537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18</v>
      </c>
      <c r="C46" s="17">
        <f>SUM(C34:C45)</f>
        <v>1</v>
      </c>
      <c r="D46" s="18">
        <f>SUM(D34:D45)</f>
        <v>67646.289999999994</v>
      </c>
      <c r="E46" s="18">
        <f>SUM(E34:E45)</f>
        <v>81852.009999999995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80" zoomScaleNormal="80" workbookViewId="0">
      <selection activeCell="B31" sqref="B31:F3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44755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Agència Local d'Energia de Barcelona (ALEB)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0.33333333333333331</v>
      </c>
      <c r="I20" s="69">
        <v>47339</v>
      </c>
      <c r="J20" s="70">
        <v>57280.19</v>
      </c>
      <c r="K20" s="21">
        <f t="shared" si="3"/>
        <v>0.88264687785505191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</v>
      </c>
      <c r="H21" s="20">
        <f t="shared" si="2"/>
        <v>0.66666666666666663</v>
      </c>
      <c r="I21" s="6">
        <v>6294</v>
      </c>
      <c r="J21" s="7">
        <v>7615.74</v>
      </c>
      <c r="K21" s="21">
        <f t="shared" si="3"/>
        <v>0.11735312214494807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12</v>
      </c>
      <c r="H25" s="17">
        <f t="shared" si="32"/>
        <v>1</v>
      </c>
      <c r="I25" s="18">
        <f t="shared" si="32"/>
        <v>53633</v>
      </c>
      <c r="J25" s="18">
        <f t="shared" si="32"/>
        <v>64895.93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200000000000003" customHeight="1" x14ac:dyDescent="0.3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12</v>
      </c>
      <c r="M35" s="8">
        <f t="shared" si="38"/>
        <v>1</v>
      </c>
      <c r="N35" s="61">
        <f>I25</f>
        <v>53633</v>
      </c>
      <c r="O35" s="61">
        <f>J25</f>
        <v>64895.93</v>
      </c>
      <c r="P35" s="59">
        <f t="shared" si="39"/>
        <v>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12</v>
      </c>
      <c r="M40" s="17">
        <f>SUM(M34:M39)</f>
        <v>1</v>
      </c>
      <c r="N40" s="84">
        <f>SUM(N34:N39)</f>
        <v>53633</v>
      </c>
      <c r="O40" s="85">
        <f>SUM(O34:O39)</f>
        <v>64895.93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4</v>
      </c>
      <c r="C41" s="8">
        <f t="shared" si="34"/>
        <v>0.33333333333333331</v>
      </c>
      <c r="D41" s="13">
        <f t="shared" si="35"/>
        <v>47339</v>
      </c>
      <c r="E41" s="23">
        <f t="shared" si="36"/>
        <v>57280.19</v>
      </c>
      <c r="F41" s="21">
        <f t="shared" si="37"/>
        <v>0.88264687785505191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8</v>
      </c>
      <c r="C42" s="8">
        <f t="shared" si="34"/>
        <v>0.66666666666666663</v>
      </c>
      <c r="D42" s="13">
        <f t="shared" si="35"/>
        <v>6294</v>
      </c>
      <c r="E42" s="14">
        <f t="shared" si="36"/>
        <v>7615.74</v>
      </c>
      <c r="F42" s="21">
        <f t="shared" si="37"/>
        <v>0.11735312214494807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53633</v>
      </c>
      <c r="E46" s="18">
        <f>SUM(E34:E45)</f>
        <v>64895.93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G22" sqref="G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44860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Agència Local d'Energia de Barcelona (ALEB)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15</v>
      </c>
      <c r="C20" s="66">
        <f t="shared" si="0"/>
        <v>1</v>
      </c>
      <c r="D20" s="69">
        <v>100638.96</v>
      </c>
      <c r="E20" s="70">
        <v>121773.14</v>
      </c>
      <c r="F20" s="21">
        <f t="shared" si="1"/>
        <v>1</v>
      </c>
      <c r="G20" s="68">
        <v>3</v>
      </c>
      <c r="H20" s="66">
        <f t="shared" si="2"/>
        <v>0.375</v>
      </c>
      <c r="I20" s="69">
        <v>25058</v>
      </c>
      <c r="J20" s="70">
        <v>30320.18</v>
      </c>
      <c r="K20" s="67">
        <f t="shared" si="3"/>
        <v>0.77399583443633047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</v>
      </c>
      <c r="H21" s="20">
        <f t="shared" si="2"/>
        <v>0.625</v>
      </c>
      <c r="I21" s="182">
        <v>7316.85</v>
      </c>
      <c r="J21" s="183">
        <v>8853.39</v>
      </c>
      <c r="K21" s="21">
        <f t="shared" si="3"/>
        <v>0.22600416556366956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15</v>
      </c>
      <c r="C25" s="17">
        <f t="shared" si="22"/>
        <v>1</v>
      </c>
      <c r="D25" s="18">
        <f t="shared" si="22"/>
        <v>100638.96</v>
      </c>
      <c r="E25" s="18">
        <f t="shared" si="22"/>
        <v>121773.14</v>
      </c>
      <c r="F25" s="19">
        <f t="shared" si="22"/>
        <v>1</v>
      </c>
      <c r="G25" s="16">
        <f t="shared" si="22"/>
        <v>8</v>
      </c>
      <c r="H25" s="17">
        <f t="shared" si="22"/>
        <v>1</v>
      </c>
      <c r="I25" s="18">
        <f t="shared" si="22"/>
        <v>32374.85</v>
      </c>
      <c r="J25" s="18">
        <f t="shared" si="22"/>
        <v>39173.57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200000000000003" customHeight="1" x14ac:dyDescent="0.35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5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15</v>
      </c>
      <c r="M34" s="8">
        <f>IF(L34,L34/$L$40,"")</f>
        <v>0.65217391304347827</v>
      </c>
      <c r="N34" s="58">
        <f>D25</f>
        <v>100638.96</v>
      </c>
      <c r="O34" s="58">
        <f>E25</f>
        <v>121773.14</v>
      </c>
      <c r="P34" s="59">
        <f>IF(O34,O34/$O$40,"")</f>
        <v>0.75660533849992961</v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8</v>
      </c>
      <c r="M35" s="8">
        <f>IF(L35,L35/$L$40,"")</f>
        <v>0.34782608695652173</v>
      </c>
      <c r="N35" s="61">
        <f>I25</f>
        <v>32374.85</v>
      </c>
      <c r="O35" s="61">
        <f>J25</f>
        <v>39173.57</v>
      </c>
      <c r="P35" s="59">
        <f>IF(O35,O35/$O$40,"")</f>
        <v>0.24339466150007044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23</v>
      </c>
      <c r="M40" s="17">
        <f>SUM(M34:M39)</f>
        <v>1</v>
      </c>
      <c r="N40" s="84">
        <f>SUM(N34:N39)</f>
        <v>133013.81</v>
      </c>
      <c r="O40" s="85">
        <f>SUM(O34:O39)</f>
        <v>160946.71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18</v>
      </c>
      <c r="C41" s="8">
        <f t="shared" si="24"/>
        <v>0.78260869565217395</v>
      </c>
      <c r="D41" s="13">
        <f t="shared" si="25"/>
        <v>125696.96000000001</v>
      </c>
      <c r="E41" s="23">
        <f t="shared" si="26"/>
        <v>152093.32</v>
      </c>
      <c r="F41" s="21">
        <f t="shared" si="27"/>
        <v>0.94499179262502464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5</v>
      </c>
      <c r="C42" s="8">
        <f t="shared" si="24"/>
        <v>0.21739130434782608</v>
      </c>
      <c r="D42" s="13">
        <f t="shared" si="25"/>
        <v>7316.85</v>
      </c>
      <c r="E42" s="14">
        <f t="shared" si="26"/>
        <v>8853.39</v>
      </c>
      <c r="F42" s="21">
        <f t="shared" si="27"/>
        <v>5.5008207374975221E-2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23</v>
      </c>
      <c r="C46" s="17">
        <f>SUM(C34:C45)</f>
        <v>1</v>
      </c>
      <c r="D46" s="18">
        <f>SUM(D34:D45)</f>
        <v>133013.81</v>
      </c>
      <c r="E46" s="18">
        <f>SUM(E34:E45)</f>
        <v>160946.71000000002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G20" sqref="G20:G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Agència Local d'Energia de Barcelona (ALEB)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1</v>
      </c>
      <c r="D20" s="174">
        <v>14279.26</v>
      </c>
      <c r="E20" s="175">
        <v>17277.900000000001</v>
      </c>
      <c r="F20" s="21">
        <f t="shared" si="1"/>
        <v>1</v>
      </c>
      <c r="G20" s="181">
        <v>7</v>
      </c>
      <c r="H20" s="66">
        <f t="shared" si="2"/>
        <v>0.7</v>
      </c>
      <c r="I20" s="178">
        <v>43029.17</v>
      </c>
      <c r="J20" s="179">
        <v>52065.3</v>
      </c>
      <c r="K20" s="67">
        <f t="shared" si="3"/>
        <v>0.93118249569421119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180">
        <v>3</v>
      </c>
      <c r="H21" s="20">
        <f t="shared" si="2"/>
        <v>0.3</v>
      </c>
      <c r="I21" s="176">
        <v>3180</v>
      </c>
      <c r="J21" s="177">
        <v>3847.8</v>
      </c>
      <c r="K21" s="21">
        <f t="shared" si="3"/>
        <v>6.8817504305788799E-2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14279.26</v>
      </c>
      <c r="E25" s="18">
        <f t="shared" si="30"/>
        <v>17277.900000000001</v>
      </c>
      <c r="F25" s="19">
        <f t="shared" si="30"/>
        <v>1</v>
      </c>
      <c r="G25" s="16">
        <f t="shared" si="30"/>
        <v>10</v>
      </c>
      <c r="H25" s="17">
        <f t="shared" si="30"/>
        <v>1</v>
      </c>
      <c r="I25" s="18">
        <f t="shared" si="30"/>
        <v>46209.17</v>
      </c>
      <c r="J25" s="18">
        <f t="shared" si="30"/>
        <v>55913.100000000006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2</v>
      </c>
      <c r="M34" s="8">
        <f t="shared" ref="M34:M39" si="36">IF(L34,L34/$L$40,"")</f>
        <v>0.16666666666666666</v>
      </c>
      <c r="N34" s="58">
        <f>D25</f>
        <v>14279.26</v>
      </c>
      <c r="O34" s="58">
        <f>E25</f>
        <v>17277.900000000001</v>
      </c>
      <c r="P34" s="59">
        <f t="shared" ref="P34:P39" si="37">IF(O34,O34/$O$40,"")</f>
        <v>0.23606590974300121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10</v>
      </c>
      <c r="M35" s="8">
        <f t="shared" si="36"/>
        <v>0.83333333333333337</v>
      </c>
      <c r="N35" s="61">
        <f>I25</f>
        <v>46209.17</v>
      </c>
      <c r="O35" s="61">
        <f>J25</f>
        <v>55913.100000000006</v>
      </c>
      <c r="P35" s="59">
        <f t="shared" si="37"/>
        <v>0.76393409025699888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12</v>
      </c>
      <c r="M40" s="17">
        <f>SUM(M34:M39)</f>
        <v>1</v>
      </c>
      <c r="N40" s="84">
        <f>SUM(N34:N39)</f>
        <v>60488.43</v>
      </c>
      <c r="O40" s="85">
        <f>SUM(O34:O39)</f>
        <v>73191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9</v>
      </c>
      <c r="C41" s="8">
        <f t="shared" si="32"/>
        <v>0.75</v>
      </c>
      <c r="D41" s="13">
        <f t="shared" si="33"/>
        <v>57308.43</v>
      </c>
      <c r="E41" s="23">
        <f t="shared" si="34"/>
        <v>69343.200000000012</v>
      </c>
      <c r="F41" s="21">
        <f t="shared" si="35"/>
        <v>0.94742796245440009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3</v>
      </c>
      <c r="C42" s="8">
        <f t="shared" si="32"/>
        <v>0.25</v>
      </c>
      <c r="D42" s="13">
        <f t="shared" si="33"/>
        <v>3180</v>
      </c>
      <c r="E42" s="14">
        <f t="shared" si="34"/>
        <v>3847.8</v>
      </c>
      <c r="F42" s="21">
        <f t="shared" si="35"/>
        <v>5.2572037545599859E-2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60488.43</v>
      </c>
      <c r="E46" s="18">
        <f>SUM(E34:E45)</f>
        <v>73191.000000000015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C7" sqref="C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Agència Local d'Energia de Barcelona (ALEB)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2</v>
      </c>
      <c r="H19" s="20">
        <f t="shared" si="2"/>
        <v>4.1666666666666664E-2</v>
      </c>
      <c r="I19" s="13">
        <f>'CONTRACTACIO 1r TR 2022'!I19+'CONTRACTACIO 2n TR 2022'!I19+'CONTRACTACIO 3r TR 2022'!I19+'CONTRACTACIO 4t TR 2022'!I19</f>
        <v>10048.41</v>
      </c>
      <c r="J19" s="13">
        <f>'CONTRACTACIO 1r TR 2022'!J19+'CONTRACTACIO 2n TR 2022'!J19+'CONTRACTACIO 3r TR 2022'!J19+'CONTRACTACIO 4t TR 2022'!J19</f>
        <v>12158.58</v>
      </c>
      <c r="K19" s="21">
        <f t="shared" si="3"/>
        <v>5.0276426521414785E-2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2022'!B20+'CONTRACTACIO 2n TR 2022'!B20+'CONTRACTACIO 3r TR 2022'!B20+'CONTRACTACIO 4t TR 2022'!B20</f>
        <v>17</v>
      </c>
      <c r="C20" s="20">
        <f t="shared" si="0"/>
        <v>1</v>
      </c>
      <c r="D20" s="13">
        <f>'CONTRACTACIO 1r TR 2022'!D20+'CONTRACTACIO 2n TR 2022'!D20+'CONTRACTACIO 3r TR 2022'!D20+'CONTRACTACIO 4t TR 2022'!D20</f>
        <v>114918.22</v>
      </c>
      <c r="E20" s="13">
        <f>'CONTRACTACIO 1r TR 2022'!E20+'CONTRACTACIO 2n TR 2022'!E20+'CONTRACTACIO 3r TR 2022'!E20+'CONTRACTACIO 4t TR 2022'!E20</f>
        <v>139051.04</v>
      </c>
      <c r="F20" s="21">
        <f t="shared" si="1"/>
        <v>1</v>
      </c>
      <c r="G20" s="9">
        <f>'CONTRACTACIO 1r TR 2022'!G20+'CONTRACTACIO 2n TR 2022'!G20+'CONTRACTACIO 3r TR 2022'!G20+'CONTRACTACIO 4t TR 2022'!G20</f>
        <v>30</v>
      </c>
      <c r="H20" s="20">
        <f t="shared" si="2"/>
        <v>0.625</v>
      </c>
      <c r="I20" s="13">
        <f>'CONTRACTACIO 1r TR 2022'!I20+'CONTRACTACIO 2n TR 2022'!I20+'CONTRACTACIO 3r TR 2022'!I20+'CONTRACTACIO 4t TR 2022'!I20</f>
        <v>173024.05</v>
      </c>
      <c r="J20" s="13">
        <f>'CONTRACTACIO 1r TR 2022'!J20+'CONTRACTACIO 2n TR 2022'!J20+'CONTRACTACIO 3r TR 2022'!J20+'CONTRACTACIO 4t TR 2022'!J20</f>
        <v>209359.09999999998</v>
      </c>
      <c r="K20" s="21">
        <f t="shared" si="3"/>
        <v>0.86571190120388486</v>
      </c>
      <c r="L20" s="9">
        <f>'CONTRACTACIO 1r TR 2022'!L20+'CONTRACTACIO 2n TR 2022'!L20+'CONTRACTACIO 3r TR 2022'!L20+'CONTRACTACIO 4t TR 2022'!L20</f>
        <v>0</v>
      </c>
      <c r="M20" s="20" t="str">
        <f t="shared" si="4"/>
        <v/>
      </c>
      <c r="N20" s="13">
        <f>'CONTRACTACIO 1r TR 2022'!N20+'CONTRACTACIO 2n TR 2022'!N20+'CONTRACTACIO 3r TR 2022'!N20+'CONTRACTACIO 4t TR 2022'!N20</f>
        <v>0</v>
      </c>
      <c r="O20" s="13">
        <f>'CONTRACTACIO 1r TR 2022'!O20+'CONTRACTACIO 2n TR 2022'!O20+'CONTRACTACIO 3r TR 2022'!O20+'CONTRACTACIO 4t TR 2022'!O20</f>
        <v>0</v>
      </c>
      <c r="P20" s="21" t="str">
        <f t="shared" si="5"/>
        <v/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16</v>
      </c>
      <c r="H21" s="20">
        <f t="shared" si="2"/>
        <v>0.33333333333333331</v>
      </c>
      <c r="I21" s="13">
        <f>'CONTRACTACIO 1r TR 2022'!I21+'CONTRACTACIO 2n TR 2022'!I21+'CONTRACTACIO 3r TR 2022'!I21+'CONTRACTACIO 4t TR 2022'!I21</f>
        <v>16790.849999999999</v>
      </c>
      <c r="J21" s="13">
        <f>'CONTRACTACIO 1r TR 2022'!J21+'CONTRACTACIO 2n TR 2022'!J21+'CONTRACTACIO 3r TR 2022'!J21+'CONTRACTACIO 4t TR 2022'!J21</f>
        <v>20316.929999999997</v>
      </c>
      <c r="K21" s="21">
        <f t="shared" si="3"/>
        <v>8.4011672274700466E-2</v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35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17</v>
      </c>
      <c r="C25" s="17">
        <f t="shared" si="12"/>
        <v>1</v>
      </c>
      <c r="D25" s="18">
        <f t="shared" si="12"/>
        <v>114918.22</v>
      </c>
      <c r="E25" s="18">
        <f t="shared" si="12"/>
        <v>139051.04</v>
      </c>
      <c r="F25" s="19">
        <f t="shared" si="12"/>
        <v>1</v>
      </c>
      <c r="G25" s="16">
        <f t="shared" si="12"/>
        <v>48</v>
      </c>
      <c r="H25" s="17">
        <f t="shared" si="12"/>
        <v>1</v>
      </c>
      <c r="I25" s="18">
        <f t="shared" si="12"/>
        <v>199863.31</v>
      </c>
      <c r="J25" s="18">
        <f t="shared" si="12"/>
        <v>241834.60999999996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tr">
        <f>'CONTRACTACIO 1r TR 2022'!A28:Q28</f>
        <v>https://bcnroc.ajuntament.barcelona.cat/jspui/bitstream/11703/123722/5/GM_Pressupost_2022.pdf#page=265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17</v>
      </c>
      <c r="M34" s="8">
        <f t="shared" ref="M34:M39" si="18">IF(L34,L34/$L$40,"")</f>
        <v>0.26153846153846155</v>
      </c>
      <c r="N34" s="58">
        <f>D25</f>
        <v>114918.22</v>
      </c>
      <c r="O34" s="58">
        <f>E25</f>
        <v>139051.04</v>
      </c>
      <c r="P34" s="59">
        <f t="shared" ref="P34:P39" si="19">IF(O34,O34/$O$40,"")</f>
        <v>0.3650729293686964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48</v>
      </c>
      <c r="M35" s="8">
        <f t="shared" si="18"/>
        <v>0.7384615384615385</v>
      </c>
      <c r="N35" s="61">
        <f>I25</f>
        <v>199863.31</v>
      </c>
      <c r="O35" s="61">
        <f>J25</f>
        <v>241834.60999999996</v>
      </c>
      <c r="P35" s="59">
        <f t="shared" si="19"/>
        <v>0.6349270706313036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3.0769230769230771E-2</v>
      </c>
      <c r="D40" s="13">
        <f t="shared" si="15"/>
        <v>10048.41</v>
      </c>
      <c r="E40" s="23">
        <f t="shared" si="16"/>
        <v>12158.58</v>
      </c>
      <c r="F40" s="21">
        <f t="shared" si="17"/>
        <v>3.1921864213051869E-2</v>
      </c>
      <c r="G40" s="25"/>
      <c r="H40" s="25"/>
      <c r="I40" s="25"/>
      <c r="J40" s="104" t="s">
        <v>0</v>
      </c>
      <c r="K40" s="105"/>
      <c r="L40" s="83">
        <f>SUM(L34:L39)</f>
        <v>65</v>
      </c>
      <c r="M40" s="17">
        <f>SUM(M34:M39)</f>
        <v>1</v>
      </c>
      <c r="N40" s="84">
        <f>SUM(N34:N39)</f>
        <v>314781.53000000003</v>
      </c>
      <c r="O40" s="85">
        <f>SUM(O34:O39)</f>
        <v>380885.64999999997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47</v>
      </c>
      <c r="C41" s="8">
        <f>IF(B41,B41/$B$46,"")</f>
        <v>0.72307692307692306</v>
      </c>
      <c r="D41" s="13">
        <f t="shared" si="15"/>
        <v>287942.27</v>
      </c>
      <c r="E41" s="23">
        <f t="shared" si="16"/>
        <v>348410.14</v>
      </c>
      <c r="F41" s="21">
        <f>IF(E41,E41/$E$46,"")</f>
        <v>0.91473685081073541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16</v>
      </c>
      <c r="C42" s="8">
        <f>IF(B42,B42/$B$46,"")</f>
        <v>0.24615384615384617</v>
      </c>
      <c r="D42" s="13">
        <f t="shared" si="15"/>
        <v>16790.849999999999</v>
      </c>
      <c r="E42" s="14">
        <f t="shared" si="16"/>
        <v>20316.929999999997</v>
      </c>
      <c r="F42" s="21">
        <f>IF(E42,E42/$E$46,"")</f>
        <v>5.3341284976212662E-2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65</v>
      </c>
      <c r="C46" s="17">
        <f>SUM(C34:C45)</f>
        <v>1</v>
      </c>
      <c r="D46" s="18">
        <f>SUM(D34:D45)</f>
        <v>314781.52999999997</v>
      </c>
      <c r="E46" s="18">
        <f>SUM(E34:E45)</f>
        <v>380885.65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2023-04-21T12:10:57Z</dcterms:modified>
</cp:coreProperties>
</file>