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/>
  <c r="N23" i="7"/>
  <c r="L23" i="7"/>
  <c r="M23" i="7"/>
  <c r="J23" i="7"/>
  <c r="I23" i="7"/>
  <c r="G23" i="7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B25" i="1"/>
  <c r="B16" i="7"/>
  <c r="C16" i="7" s="1"/>
  <c r="D16" i="7"/>
  <c r="J24" i="7"/>
  <c r="K24" i="7" s="1"/>
  <c r="E24" i="7"/>
  <c r="F24" i="7" s="1"/>
  <c r="O24" i="7"/>
  <c r="P24" i="7" s="1"/>
  <c r="T24" i="7"/>
  <c r="U24" i="7" s="1"/>
  <c r="Y24" i="7"/>
  <c r="AD24" i="7"/>
  <c r="AE24" i="7" s="1"/>
  <c r="E13" i="7"/>
  <c r="J13" i="7"/>
  <c r="O13" i="7"/>
  <c r="T13" i="7"/>
  <c r="U13" i="7" s="1"/>
  <c r="Y13" i="7"/>
  <c r="AD13" i="7"/>
  <c r="AE13" i="7" s="1"/>
  <c r="E20" i="7"/>
  <c r="J20" i="7"/>
  <c r="O20" i="7"/>
  <c r="AD20" i="7"/>
  <c r="T20" i="7"/>
  <c r="U20" i="7" s="1"/>
  <c r="Y20" i="7"/>
  <c r="Z20" i="7" s="1"/>
  <c r="E21" i="7"/>
  <c r="J21" i="7"/>
  <c r="O21" i="7"/>
  <c r="AD21" i="7"/>
  <c r="T21" i="7"/>
  <c r="U21" i="7" s="1"/>
  <c r="Y21" i="7"/>
  <c r="J14" i="7"/>
  <c r="K14" i="7" s="1"/>
  <c r="O14" i="7"/>
  <c r="P14" i="7" s="1"/>
  <c r="E14" i="7"/>
  <c r="T14" i="7"/>
  <c r="U14" i="7" s="1"/>
  <c r="Y14" i="7"/>
  <c r="Z14" i="7" s="1"/>
  <c r="AD14" i="7"/>
  <c r="AE14" i="7" s="1"/>
  <c r="J15" i="7"/>
  <c r="K15" i="7" s="1"/>
  <c r="O15" i="7"/>
  <c r="E15" i="7"/>
  <c r="T15" i="7"/>
  <c r="U15" i="7" s="1"/>
  <c r="Y15" i="7"/>
  <c r="Z15" i="7" s="1"/>
  <c r="AD15" i="7"/>
  <c r="J16" i="7"/>
  <c r="O16" i="7"/>
  <c r="P16" i="7" s="1"/>
  <c r="E16" i="7"/>
  <c r="F16" i="7" s="1"/>
  <c r="T16" i="7"/>
  <c r="Y16" i="7"/>
  <c r="AD16" i="7"/>
  <c r="AE16" i="7" s="1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F18" i="7" s="1"/>
  <c r="T18" i="7"/>
  <c r="U18" i="7" s="1"/>
  <c r="Y18" i="7"/>
  <c r="Z18" i="7" s="1"/>
  <c r="J19" i="7"/>
  <c r="O19" i="7"/>
  <c r="AD19" i="7"/>
  <c r="AE19" i="7" s="1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R16" i="7" s="1"/>
  <c r="V16" i="7"/>
  <c r="W16" i="7" s="1"/>
  <c r="AA16" i="7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V14" i="7"/>
  <c r="W14" i="7" s="1"/>
  <c r="AA14" i="7"/>
  <c r="AB14" i="7" s="1"/>
  <c r="G15" i="7"/>
  <c r="H15" i="7" s="1"/>
  <c r="L15" i="7"/>
  <c r="B15" i="7"/>
  <c r="Q15" i="7"/>
  <c r="V15" i="7"/>
  <c r="W15" i="7" s="1"/>
  <c r="AA15" i="7"/>
  <c r="AB15" i="7" s="1"/>
  <c r="G17" i="7"/>
  <c r="L17" i="7"/>
  <c r="B17" i="7"/>
  <c r="C17" i="7" s="1"/>
  <c r="Q17" i="7"/>
  <c r="V17" i="7"/>
  <c r="W17" i="7" s="1"/>
  <c r="AA17" i="7"/>
  <c r="AB17" i="7" s="1"/>
  <c r="G18" i="7"/>
  <c r="L18" i="7"/>
  <c r="AA18" i="7"/>
  <c r="AB18" i="7" s="1"/>
  <c r="B18" i="7"/>
  <c r="C18" i="7" s="1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R15" i="7"/>
  <c r="J25" i="6"/>
  <c r="O35" i="6" s="1"/>
  <c r="K20" i="6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F45" i="6" s="1"/>
  <c r="E34" i="6"/>
  <c r="E35" i="6"/>
  <c r="F35" i="6" s="1"/>
  <c r="E36" i="6"/>
  <c r="E37" i="6"/>
  <c r="E38" i="6"/>
  <c r="F38" i="6" s="1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C35" i="6" s="1"/>
  <c r="B36" i="6"/>
  <c r="B37" i="6"/>
  <c r="C37" i="6" s="1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8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E40" i="5"/>
  <c r="E45" i="5"/>
  <c r="F45" i="5" s="1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25" i="5" s="1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25" i="5" s="1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18" i="5"/>
  <c r="M19" i="5"/>
  <c r="M21" i="5"/>
  <c r="K16" i="5"/>
  <c r="K17" i="5"/>
  <c r="H16" i="5"/>
  <c r="H17" i="5"/>
  <c r="H21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F38" i="4" s="1"/>
  <c r="E39" i="4"/>
  <c r="E40" i="4"/>
  <c r="E41" i="4"/>
  <c r="E42" i="4"/>
  <c r="F42" i="4" s="1"/>
  <c r="D45" i="4"/>
  <c r="B45" i="4"/>
  <c r="C45" i="4" s="1"/>
  <c r="B42" i="4"/>
  <c r="C42" i="4" s="1"/>
  <c r="B34" i="4"/>
  <c r="B35" i="4"/>
  <c r="B36" i="4"/>
  <c r="B37" i="4"/>
  <c r="C37" i="4" s="1"/>
  <c r="B38" i="4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L36" i="4" s="1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13" i="4" s="1"/>
  <c r="H16" i="4"/>
  <c r="H17" i="4"/>
  <c r="H21" i="4"/>
  <c r="E25" i="4"/>
  <c r="O34" i="4" s="1"/>
  <c r="F18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5" i="1"/>
  <c r="P14" i="1"/>
  <c r="M24" i="1"/>
  <c r="M21" i="1"/>
  <c r="M19" i="1"/>
  <c r="M16" i="1"/>
  <c r="M15" i="1"/>
  <c r="M14" i="1"/>
  <c r="K24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F36" i="1" s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C35" i="1" s="1"/>
  <c r="B36" i="1"/>
  <c r="C36" i="1" s="1"/>
  <c r="B37" i="1"/>
  <c r="C37" i="1" s="1"/>
  <c r="B38" i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P13" i="1"/>
  <c r="F14" i="1"/>
  <c r="F15" i="1"/>
  <c r="F16" i="1"/>
  <c r="F17" i="1"/>
  <c r="F18" i="1"/>
  <c r="F19" i="1"/>
  <c r="F21" i="1"/>
  <c r="P16" i="1"/>
  <c r="P16" i="5"/>
  <c r="P16" i="4"/>
  <c r="O39" i="1"/>
  <c r="P39" i="1" s="1"/>
  <c r="F22" i="1"/>
  <c r="F23" i="1"/>
  <c r="F24" i="1"/>
  <c r="C22" i="1"/>
  <c r="C23" i="1"/>
  <c r="F22" i="6"/>
  <c r="C22" i="6"/>
  <c r="H20" i="6"/>
  <c r="H19" i="6"/>
  <c r="M18" i="6"/>
  <c r="M13" i="6"/>
  <c r="P19" i="6"/>
  <c r="P14" i="6"/>
  <c r="Z21" i="6"/>
  <c r="L35" i="6"/>
  <c r="H22" i="6"/>
  <c r="K22" i="6"/>
  <c r="L35" i="5"/>
  <c r="H22" i="5"/>
  <c r="O38" i="5"/>
  <c r="P38" i="5" s="1"/>
  <c r="K22" i="5"/>
  <c r="M14" i="4"/>
  <c r="P21" i="4"/>
  <c r="H19" i="4"/>
  <c r="H22" i="4"/>
  <c r="K13" i="4"/>
  <c r="K22" i="4"/>
  <c r="Z21" i="4"/>
  <c r="L34" i="1"/>
  <c r="F20" i="1"/>
  <c r="F13" i="1"/>
  <c r="C13" i="1"/>
  <c r="K21" i="1"/>
  <c r="H16" i="1"/>
  <c r="H14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4" i="6"/>
  <c r="K18" i="6"/>
  <c r="K21" i="6"/>
  <c r="F13" i="6"/>
  <c r="W19" i="6"/>
  <c r="W18" i="6"/>
  <c r="K24" i="6"/>
  <c r="F43" i="6"/>
  <c r="H14" i="5"/>
  <c r="H24" i="5"/>
  <c r="K15" i="5"/>
  <c r="K14" i="5"/>
  <c r="K21" i="5"/>
  <c r="P15" i="5"/>
  <c r="P18" i="5"/>
  <c r="P13" i="5"/>
  <c r="P19" i="5"/>
  <c r="P14" i="5"/>
  <c r="H15" i="5"/>
  <c r="W18" i="5"/>
  <c r="R16" i="5"/>
  <c r="H13" i="5"/>
  <c r="H20" i="5"/>
  <c r="C14" i="5"/>
  <c r="C13" i="5"/>
  <c r="F23" i="7"/>
  <c r="F43" i="5"/>
  <c r="AE21" i="5"/>
  <c r="AE20" i="5"/>
  <c r="C20" i="5"/>
  <c r="F21" i="5"/>
  <c r="F20" i="5"/>
  <c r="P21" i="5"/>
  <c r="C43" i="6"/>
  <c r="P15" i="4"/>
  <c r="H15" i="4"/>
  <c r="H18" i="4"/>
  <c r="H14" i="4"/>
  <c r="K15" i="4"/>
  <c r="K14" i="4"/>
  <c r="K18" i="4"/>
  <c r="C15" i="4"/>
  <c r="F15" i="4"/>
  <c r="P14" i="4"/>
  <c r="P18" i="4"/>
  <c r="H24" i="4"/>
  <c r="K19" i="4"/>
  <c r="K24" i="4"/>
  <c r="C14" i="4"/>
  <c r="F14" i="4"/>
  <c r="F20" i="4"/>
  <c r="K21" i="4"/>
  <c r="W17" i="4"/>
  <c r="O38" i="4"/>
  <c r="P38" i="4" s="1"/>
  <c r="Z17" i="4"/>
  <c r="C18" i="4"/>
  <c r="C20" i="4"/>
  <c r="W20" i="4"/>
  <c r="F43" i="4"/>
  <c r="K22" i="7"/>
  <c r="E35" i="7"/>
  <c r="F35" i="7" s="1"/>
  <c r="R17" i="7"/>
  <c r="H22" i="7"/>
  <c r="F37" i="4"/>
  <c r="Z16" i="7"/>
  <c r="F37" i="1"/>
  <c r="C23" i="7"/>
  <c r="F15" i="7"/>
  <c r="F22" i="7"/>
  <c r="F42" i="1"/>
  <c r="F35" i="1"/>
  <c r="C36" i="4"/>
  <c r="C43" i="4"/>
  <c r="C45" i="1"/>
  <c r="C15" i="7"/>
  <c r="F37" i="6"/>
  <c r="U16" i="7"/>
  <c r="AB19" i="7"/>
  <c r="C45" i="6"/>
  <c r="C45" i="5"/>
  <c r="AE20" i="7"/>
  <c r="C35" i="5"/>
  <c r="F35" i="5"/>
  <c r="F21" i="7"/>
  <c r="F14" i="7"/>
  <c r="W20" i="7"/>
  <c r="AE18" i="7"/>
  <c r="AE21" i="7"/>
  <c r="AE17" i="7"/>
  <c r="F35" i="4"/>
  <c r="F36" i="4"/>
  <c r="C38" i="4"/>
  <c r="C35" i="4"/>
  <c r="P21" i="7"/>
  <c r="F45" i="4"/>
  <c r="K16" i="7"/>
  <c r="AB20" i="7"/>
  <c r="C14" i="7"/>
  <c r="F39" i="4"/>
  <c r="K21" i="7"/>
  <c r="H16" i="7"/>
  <c r="H24" i="7"/>
  <c r="K19" i="5" l="1"/>
  <c r="K13" i="5"/>
  <c r="K18" i="5"/>
  <c r="K20" i="5"/>
  <c r="H19" i="5"/>
  <c r="K19" i="6"/>
  <c r="F20" i="7"/>
  <c r="C20" i="7"/>
  <c r="M15" i="6"/>
  <c r="K13" i="6"/>
  <c r="K25" i="6" s="1"/>
  <c r="P20" i="5"/>
  <c r="M13" i="5"/>
  <c r="M25" i="5" s="1"/>
  <c r="M15" i="5"/>
  <c r="M20" i="5"/>
  <c r="F13" i="5"/>
  <c r="B43" i="7"/>
  <c r="C43" i="7" s="1"/>
  <c r="F13" i="4"/>
  <c r="E44" i="7"/>
  <c r="W25" i="1"/>
  <c r="Z25" i="1"/>
  <c r="H20" i="4"/>
  <c r="H25" i="4" s="1"/>
  <c r="B46" i="5"/>
  <c r="C41" i="5" s="1"/>
  <c r="L35" i="4"/>
  <c r="L40" i="4" s="1"/>
  <c r="M35" i="4" s="1"/>
  <c r="P19" i="4"/>
  <c r="D46" i="5"/>
  <c r="M13" i="4"/>
  <c r="M19" i="4"/>
  <c r="E34" i="7"/>
  <c r="P13" i="4"/>
  <c r="P20" i="4"/>
  <c r="C13" i="4"/>
  <c r="C25" i="4" s="1"/>
  <c r="K20" i="4"/>
  <c r="K25" i="4" s="1"/>
  <c r="M20" i="4"/>
  <c r="C25" i="5"/>
  <c r="AB25" i="6"/>
  <c r="E40" i="7"/>
  <c r="E43" i="7"/>
  <c r="F43" i="7" s="1"/>
  <c r="E46" i="4"/>
  <c r="F25" i="5"/>
  <c r="Z25" i="5"/>
  <c r="AE25" i="5"/>
  <c r="B45" i="7"/>
  <c r="C45" i="7" s="1"/>
  <c r="X25" i="7"/>
  <c r="N39" i="7" s="1"/>
  <c r="S25" i="7"/>
  <c r="N37" i="7" s="1"/>
  <c r="D42" i="7"/>
  <c r="D45" i="7"/>
  <c r="E42" i="7"/>
  <c r="F42" i="7" s="1"/>
  <c r="W25" i="5"/>
  <c r="F25" i="6"/>
  <c r="B25" i="7"/>
  <c r="L34" i="7" s="1"/>
  <c r="U25" i="1"/>
  <c r="AE25" i="1"/>
  <c r="R25" i="6"/>
  <c r="AE25" i="6"/>
  <c r="B46" i="6"/>
  <c r="C41" i="6" s="1"/>
  <c r="D46" i="6"/>
  <c r="AD25" i="7"/>
  <c r="O38" i="7" s="1"/>
  <c r="P38" i="7" s="1"/>
  <c r="B44" i="7"/>
  <c r="D38" i="7"/>
  <c r="D37" i="7"/>
  <c r="Q25" i="7"/>
  <c r="B37" i="7"/>
  <c r="C37" i="7" s="1"/>
  <c r="E45" i="7"/>
  <c r="F45" i="7" s="1"/>
  <c r="D35" i="7"/>
  <c r="E36" i="7"/>
  <c r="Z25" i="4"/>
  <c r="P25" i="5"/>
  <c r="H25" i="5"/>
  <c r="E37" i="7"/>
  <c r="F37" i="7" s="1"/>
  <c r="D46" i="4"/>
  <c r="B42" i="7"/>
  <c r="V25" i="7"/>
  <c r="L39" i="7" s="1"/>
  <c r="M39" i="7" s="1"/>
  <c r="R25" i="5"/>
  <c r="AB25" i="1"/>
  <c r="R25" i="1"/>
  <c r="E46" i="5"/>
  <c r="F39" i="5" s="1"/>
  <c r="B36" i="7"/>
  <c r="B35" i="7"/>
  <c r="C35" i="7" s="1"/>
  <c r="Y25" i="7"/>
  <c r="O39" i="7" s="1"/>
  <c r="P39" i="7" s="1"/>
  <c r="D43" i="7"/>
  <c r="H13" i="1"/>
  <c r="K13" i="1"/>
  <c r="E39" i="7"/>
  <c r="K18" i="1"/>
  <c r="D39" i="7"/>
  <c r="H18" i="1"/>
  <c r="H20" i="1"/>
  <c r="K20" i="1"/>
  <c r="O35" i="1"/>
  <c r="O40" i="1" s="1"/>
  <c r="P34" i="1" s="1"/>
  <c r="M13" i="1"/>
  <c r="B34" i="7"/>
  <c r="O25" i="7"/>
  <c r="P19" i="7" s="1"/>
  <c r="P18" i="1"/>
  <c r="P20" i="1"/>
  <c r="B38" i="7"/>
  <c r="M17" i="1"/>
  <c r="M18" i="1"/>
  <c r="L36" i="1"/>
  <c r="N25" i="7"/>
  <c r="N36" i="7" s="1"/>
  <c r="P17" i="7"/>
  <c r="P17" i="1"/>
  <c r="D44" i="7"/>
  <c r="J25" i="7"/>
  <c r="K13" i="7" s="1"/>
  <c r="K23" i="1"/>
  <c r="H23" i="1"/>
  <c r="C25" i="1"/>
  <c r="I25" i="7"/>
  <c r="N35" i="7" s="1"/>
  <c r="H19" i="1"/>
  <c r="D25" i="7"/>
  <c r="N34" i="7" s="1"/>
  <c r="D40" i="7"/>
  <c r="E46" i="1"/>
  <c r="F25" i="1"/>
  <c r="E41" i="7"/>
  <c r="D46" i="1"/>
  <c r="D41" i="7"/>
  <c r="B39" i="7"/>
  <c r="C24" i="7"/>
  <c r="B46" i="4"/>
  <c r="T25" i="7"/>
  <c r="O37" i="7" s="1"/>
  <c r="P37" i="7" s="1"/>
  <c r="M25" i="6"/>
  <c r="N40" i="1"/>
  <c r="AE25" i="4"/>
  <c r="R14" i="7"/>
  <c r="AE15" i="7"/>
  <c r="AE25" i="7" s="1"/>
  <c r="Z13" i="7"/>
  <c r="Z24" i="7"/>
  <c r="C22" i="7"/>
  <c r="G25" i="7"/>
  <c r="D36" i="7"/>
  <c r="E38" i="7"/>
  <c r="E25" i="7"/>
  <c r="F19" i="7" s="1"/>
  <c r="AB25" i="4"/>
  <c r="C25" i="6"/>
  <c r="P25" i="6"/>
  <c r="U25" i="6"/>
  <c r="Z25" i="6"/>
  <c r="H17" i="7"/>
  <c r="AB16" i="7"/>
  <c r="B40" i="7"/>
  <c r="D34" i="7"/>
  <c r="B41" i="7"/>
  <c r="W25" i="4"/>
  <c r="U25" i="4"/>
  <c r="AC25" i="7"/>
  <c r="N38" i="7" s="1"/>
  <c r="R25" i="4"/>
  <c r="W25" i="7"/>
  <c r="M14" i="7"/>
  <c r="Z21" i="7"/>
  <c r="Z25" i="7" s="1"/>
  <c r="W25" i="6"/>
  <c r="B46" i="1"/>
  <c r="C39" i="1" s="1"/>
  <c r="H25" i="6"/>
  <c r="F25" i="4"/>
  <c r="C42" i="7"/>
  <c r="N40" i="6"/>
  <c r="L40" i="6"/>
  <c r="M35" i="6" s="1"/>
  <c r="O40" i="6"/>
  <c r="P34" i="6" s="1"/>
  <c r="P37" i="6"/>
  <c r="AA25" i="7"/>
  <c r="L38" i="7" s="1"/>
  <c r="E46" i="6"/>
  <c r="L25" i="7"/>
  <c r="M15" i="7" s="1"/>
  <c r="N40" i="5"/>
  <c r="O40" i="5"/>
  <c r="P35" i="5" s="1"/>
  <c r="L40" i="5"/>
  <c r="M34" i="5" s="1"/>
  <c r="AB25" i="7"/>
  <c r="N40" i="4"/>
  <c r="O40" i="4"/>
  <c r="P34" i="4" s="1"/>
  <c r="U25" i="7"/>
  <c r="M37" i="1"/>
  <c r="L40" i="1"/>
  <c r="M34" i="1" s="1"/>
  <c r="K25" i="5" l="1"/>
  <c r="C40" i="5"/>
  <c r="M37" i="6"/>
  <c r="F40" i="6"/>
  <c r="F41" i="6"/>
  <c r="L37" i="7"/>
  <c r="R13" i="7"/>
  <c r="R25" i="7" s="1"/>
  <c r="M36" i="6"/>
  <c r="P36" i="6"/>
  <c r="F36" i="6"/>
  <c r="C40" i="6"/>
  <c r="C36" i="6"/>
  <c r="P35" i="6"/>
  <c r="F34" i="6"/>
  <c r="M34" i="6"/>
  <c r="C34" i="6"/>
  <c r="C19" i="7"/>
  <c r="F40" i="5"/>
  <c r="F41" i="5"/>
  <c r="C34" i="5"/>
  <c r="C39" i="5"/>
  <c r="P34" i="5"/>
  <c r="C36" i="5"/>
  <c r="F34" i="5"/>
  <c r="F36" i="5"/>
  <c r="P15" i="7"/>
  <c r="P36" i="5"/>
  <c r="M36" i="5"/>
  <c r="M35" i="5"/>
  <c r="M25" i="4"/>
  <c r="P25" i="4"/>
  <c r="F41" i="4"/>
  <c r="F40" i="4"/>
  <c r="C41" i="4"/>
  <c r="C40" i="4"/>
  <c r="M13" i="7"/>
  <c r="M19" i="7"/>
  <c r="F34" i="4"/>
  <c r="M36" i="4"/>
  <c r="O34" i="7"/>
  <c r="F13" i="7"/>
  <c r="F25" i="7" s="1"/>
  <c r="M34" i="4"/>
  <c r="C34" i="4"/>
  <c r="C13" i="7"/>
  <c r="C25" i="7" s="1"/>
  <c r="P35" i="4"/>
  <c r="P36" i="4"/>
  <c r="H20" i="7"/>
  <c r="H13" i="7"/>
  <c r="K25" i="1"/>
  <c r="K23" i="7"/>
  <c r="K18" i="7"/>
  <c r="H18" i="7"/>
  <c r="O35" i="7"/>
  <c r="P25" i="1"/>
  <c r="F41" i="1"/>
  <c r="F34" i="1"/>
  <c r="O36" i="7"/>
  <c r="P13" i="7"/>
  <c r="P20" i="7"/>
  <c r="P18" i="7"/>
  <c r="C38" i="1"/>
  <c r="C34" i="1"/>
  <c r="F39" i="1"/>
  <c r="M25" i="1"/>
  <c r="M36" i="1"/>
  <c r="M17" i="7"/>
  <c r="M18" i="7"/>
  <c r="F38" i="1"/>
  <c r="K20" i="7"/>
  <c r="K19" i="7"/>
  <c r="F40" i="1"/>
  <c r="F44" i="1"/>
  <c r="N40" i="7"/>
  <c r="C40" i="1"/>
  <c r="C44" i="1"/>
  <c r="L35" i="7"/>
  <c r="H23" i="7"/>
  <c r="H25" i="1"/>
  <c r="L36" i="7"/>
  <c r="M20" i="7"/>
  <c r="B46" i="7"/>
  <c r="C38" i="7" s="1"/>
  <c r="P36" i="1"/>
  <c r="H19" i="7"/>
  <c r="C41" i="1"/>
  <c r="M35" i="1"/>
  <c r="P35" i="1"/>
  <c r="D46" i="7"/>
  <c r="E46" i="7"/>
  <c r="F34" i="7" s="1"/>
  <c r="M38" i="7"/>
  <c r="P40" i="6" l="1"/>
  <c r="F46" i="6"/>
  <c r="M40" i="6"/>
  <c r="C46" i="6"/>
  <c r="P40" i="5"/>
  <c r="C46" i="5"/>
  <c r="M40" i="5"/>
  <c r="F46" i="5"/>
  <c r="C36" i="7"/>
  <c r="F36" i="7"/>
  <c r="C46" i="4"/>
  <c r="F46" i="4"/>
  <c r="M40" i="4"/>
  <c r="P40" i="4"/>
  <c r="O40" i="7"/>
  <c r="P35" i="7" s="1"/>
  <c r="K25" i="7"/>
  <c r="P25" i="7"/>
  <c r="C34" i="7"/>
  <c r="F46" i="1"/>
  <c r="H25" i="7"/>
  <c r="F38" i="7"/>
  <c r="F39" i="7"/>
  <c r="M25" i="7"/>
  <c r="C39" i="7"/>
  <c r="M40" i="1"/>
  <c r="L40" i="7"/>
  <c r="M34" i="7" s="1"/>
  <c r="F40" i="7"/>
  <c r="F44" i="7"/>
  <c r="P40" i="1"/>
  <c r="F41" i="7"/>
  <c r="C41" i="7"/>
  <c r="C44" i="7"/>
  <c r="C46" i="1"/>
  <c r="C40" i="7"/>
  <c r="M37" i="7" l="1"/>
  <c r="P34" i="7"/>
  <c r="P36" i="7"/>
  <c r="M36" i="7"/>
  <c r="M35" i="7"/>
  <c r="F46" i="7"/>
  <c r="C4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<sst xmlns="http://schemas.openxmlformats.org/spreadsheetml/2006/main" count="457" uniqueCount="62">
  <si>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</si>
  <si>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</si>
  <si>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</si>
  <si>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</si>
  <si>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</si>
  <si>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</si>
  <si>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</si>
  <si>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</si>
  <si>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</si>
  <si>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</si>
  <si>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</si>
  <si>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</si>
  <si>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</si>
  <si>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</si>
  <si>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</si>
  <si>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</si>
  <si>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</si>
  <si>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</si>
  <si>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</si>
  <si>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</si>
  <si>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</si>
  <si>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</si>
  <si>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</si>
  <si>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</si>
  <si>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</si>
  <si>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</si>
  <si>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</si>
  <si>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</si>
  <si>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</si>
  <si>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</si>
  <si>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</si>
  <si>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</si>
  <si>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</si>
  <si>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</si>
  <si>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</si>
  <si>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</si>
  <si>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</si>
  <si>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</si>
  <si>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</si>
  <si>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</si>
  <si>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</si>
  <si>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</si>
  <si>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</si>
  <si>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</si>
  <si>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</si>
  <si>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</si>
  <si>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</si>
  <si>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</si>
  <si>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</si>
  <si>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</si>
  <si>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</si>
  <si>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</si>
  <si>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</si>
  <si>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</si>
  <si>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</si>
  <si>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</si>
  <si>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</si>
  <si>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</si>
  <si>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</si>
  <si>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</si>
  <si>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</si>
  <si>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BARCELONA ACTIVA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</si>
</sst>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F2-4F5D-A78D-3C1D5BC95266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F2-4F5D-A78D-3C1D5BC95266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F2-4F5D-A78D-3C1D5BC95266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F2-4F5D-A78D-3C1D5BC95266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F2-4F5D-A78D-3C1D5BC95266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F2-4F5D-A78D-3C1D5BC95266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F2-4F5D-A78D-3C1D5BC95266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F2-4F5D-A78D-3C1D5BC95266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F2-4F5D-A78D-3C1D5BC95266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F2-4F5D-A78D-3C1D5BC9526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98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1118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F2-4F5D-A78D-3C1D5BC95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D3-464F-BB72-6D67BBB5A96B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D3-464F-BB72-6D67BBB5A96B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D3-464F-BB72-6D67BBB5A96B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D3-464F-BB72-6D67BBB5A96B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D3-464F-BB72-6D67BBB5A96B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D3-464F-BB72-6D67BBB5A96B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D3-464F-BB72-6D67BBB5A96B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D3-464F-BB72-6D67BBB5A96B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D3-464F-BB72-6D67BBB5A96B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D3-464F-BB72-6D67BBB5A96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8409597.8300000001</c:v>
                </c:pt>
                <c:pt idx="1">
                  <c:v>0</c:v>
                </c:pt>
                <c:pt idx="2">
                  <c:v>149355.65</c:v>
                </c:pt>
                <c:pt idx="3">
                  <c:v>0</c:v>
                </c:pt>
                <c:pt idx="4">
                  <c:v>0</c:v>
                </c:pt>
                <c:pt idx="5">
                  <c:v>71421.45</c:v>
                </c:pt>
                <c:pt idx="6">
                  <c:v>1228953.6599999999</c:v>
                </c:pt>
                <c:pt idx="7">
                  <c:v>2864220.94</c:v>
                </c:pt>
                <c:pt idx="8">
                  <c:v>0</c:v>
                </c:pt>
                <c:pt idx="9">
                  <c:v>38590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FD3-464F-BB72-6D67BBB5A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3D-442E-ACEA-B1F887CF07C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3D-442E-ACEA-B1F887CF07C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3D-442E-ACEA-B1F887CF07C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3D-442E-ACEA-B1F887CF07C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7</c:v>
                </c:pt>
                <c:pt idx="1">
                  <c:v>1045</c:v>
                </c:pt>
                <c:pt idx="2">
                  <c:v>183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3D-442E-ACEA-B1F887CF07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EC-4225-8581-B4B85D491837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EC-4225-8581-B4B85D491837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EC-4225-8581-B4B85D491837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C-4225-8581-B4B85D491837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EC-4225-8581-B4B85D491837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EC-4225-8581-B4B85D49183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599952.87</c:v>
                </c:pt>
                <c:pt idx="1">
                  <c:v>10592392.970000001</c:v>
                </c:pt>
                <c:pt idx="2">
                  <c:v>1569793.69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EC-4225-8581-B4B85D4918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1699244</xdr:colOff>
      <xdr:row>2</xdr:row>
      <xdr:rowOff>160012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80" zoomScaleNormal="80" workbookViewId="0">
      <selection activeCell="AA2" sqref="AA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44776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35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35">
      <c r="A12" s="138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24</v>
      </c>
      <c r="H13" s="20">
        <f t="shared" ref="H13:H24" si="2">IF(G13,G13/$G$25,"")</f>
        <v>0.1</v>
      </c>
      <c r="I13" s="4">
        <v>2118343.08</v>
      </c>
      <c r="J13" s="5">
        <v>2563195.13</v>
      </c>
      <c r="K13" s="21">
        <f t="shared" ref="K13:K24" si="3">IF(J13,J13/$J$25,"")</f>
        <v>0.7821559621402473</v>
      </c>
      <c r="L13" s="1">
        <v>5</v>
      </c>
      <c r="M13" s="20">
        <f t="shared" ref="M13:M24" si="4">IF(L13,L13/$L$25,"")</f>
        <v>0.16666666666666666</v>
      </c>
      <c r="N13" s="4">
        <v>385034.82</v>
      </c>
      <c r="O13" s="5">
        <v>465892.13</v>
      </c>
      <c r="P13" s="21">
        <f t="shared" ref="P13:P24" si="5">IF(O13,O13/$O$25,"")</f>
        <v>0.90276726189338929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95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4.1666666666666666E-3</v>
      </c>
      <c r="I18" s="65">
        <v>44407.81</v>
      </c>
      <c r="J18" s="66">
        <v>53733.45</v>
      </c>
      <c r="K18" s="63">
        <f t="shared" si="3"/>
        <v>1.63966987109034E-2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8.3333333333333332E-3</v>
      </c>
      <c r="I19" s="7">
        <v>46374.53</v>
      </c>
      <c r="J19" s="7">
        <v>46374.53</v>
      </c>
      <c r="K19" s="21">
        <f t="shared" si="3"/>
        <v>1.4151132977126E-2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210</v>
      </c>
      <c r="H20" s="62">
        <f t="shared" si="2"/>
        <v>0.875</v>
      </c>
      <c r="I20" s="65">
        <v>475368.96000000002</v>
      </c>
      <c r="J20" s="66">
        <v>575196.43999999994</v>
      </c>
      <c r="K20" s="63">
        <f t="shared" si="3"/>
        <v>0.17552051331645788</v>
      </c>
      <c r="L20" s="64">
        <v>25</v>
      </c>
      <c r="M20" s="62">
        <f t="shared" si="4"/>
        <v>0.83333333333333337</v>
      </c>
      <c r="N20" s="65">
        <v>41470.26</v>
      </c>
      <c r="O20" s="66">
        <v>50179.01</v>
      </c>
      <c r="P20" s="63">
        <f t="shared" si="5"/>
        <v>9.723273810661065E-2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</v>
      </c>
      <c r="H23" s="20">
        <f t="shared" si="2"/>
        <v>1.2500000000000001E-2</v>
      </c>
      <c r="I23" s="91">
        <v>38590</v>
      </c>
      <c r="J23" s="91">
        <v>38590</v>
      </c>
      <c r="K23" s="21">
        <f t="shared" si="3"/>
        <v>1.177569285526543E-2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240</v>
      </c>
      <c r="H25" s="17">
        <f t="shared" si="12"/>
        <v>1</v>
      </c>
      <c r="I25" s="18">
        <f t="shared" si="12"/>
        <v>2723084.38</v>
      </c>
      <c r="J25" s="18">
        <f t="shared" si="12"/>
        <v>3277089.55</v>
      </c>
      <c r="K25" s="19">
        <f t="shared" si="12"/>
        <v>1</v>
      </c>
      <c r="L25" s="16">
        <f t="shared" si="12"/>
        <v>30</v>
      </c>
      <c r="M25" s="17">
        <f t="shared" si="12"/>
        <v>1</v>
      </c>
      <c r="N25" s="18">
        <f t="shared" si="12"/>
        <v>426505.08</v>
      </c>
      <c r="O25" s="18">
        <f t="shared" si="12"/>
        <v>516071.14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3" t="s">
        <v>55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">
        <v>54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29</v>
      </c>
      <c r="C34" s="8">
        <f t="shared" ref="C34:C43" si="14">IF(B34,B34/$B$46,"")</f>
        <v>0.10740740740740741</v>
      </c>
      <c r="D34" s="10">
        <f t="shared" ref="D34:D45" si="15">D13+I13+N13+S13+AC13+X13</f>
        <v>2503377.9</v>
      </c>
      <c r="E34" s="11">
        <f t="shared" ref="E34:E45" si="16">E13+J13+O13+T13+AD13+Y13</f>
        <v>3029087.26</v>
      </c>
      <c r="F34" s="21">
        <f t="shared" ref="F34:F43" si="17">IF(E34,E34/$E$46,"")</f>
        <v>0.79856549921168785</v>
      </c>
      <c r="J34" s="100" t="s">
        <v>3</v>
      </c>
      <c r="K34" s="101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6" t="s">
        <v>1</v>
      </c>
      <c r="K35" s="97"/>
      <c r="L35" s="57">
        <f>G25</f>
        <v>240</v>
      </c>
      <c r="M35" s="8">
        <f t="shared" si="18"/>
        <v>0.88888888888888884</v>
      </c>
      <c r="N35" s="58">
        <f>I25</f>
        <v>2723084.38</v>
      </c>
      <c r="O35" s="58">
        <f>J25</f>
        <v>3277089.55</v>
      </c>
      <c r="P35" s="56">
        <f t="shared" si="19"/>
        <v>0.86394693444953941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6" t="s">
        <v>2</v>
      </c>
      <c r="K36" s="97"/>
      <c r="L36" s="57">
        <f>L25</f>
        <v>30</v>
      </c>
      <c r="M36" s="8">
        <f t="shared" si="18"/>
        <v>0.1111111111111111</v>
      </c>
      <c r="N36" s="58">
        <f>N25</f>
        <v>426505.08</v>
      </c>
      <c r="O36" s="58">
        <f>O25</f>
        <v>516071.14</v>
      </c>
      <c r="P36" s="56">
        <f t="shared" si="19"/>
        <v>0.13605306555046051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6" t="s">
        <v>34</v>
      </c>
      <c r="K37" s="97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6" t="s">
        <v>5</v>
      </c>
      <c r="K38" s="97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3.7037037037037038E-3</v>
      </c>
      <c r="D39" s="13">
        <f t="shared" si="15"/>
        <v>44407.81</v>
      </c>
      <c r="E39" s="22">
        <f t="shared" si="16"/>
        <v>53733.45</v>
      </c>
      <c r="F39" s="21">
        <f t="shared" si="17"/>
        <v>1.4165877586377709E-2</v>
      </c>
      <c r="G39" s="24"/>
      <c r="J39" s="96" t="s">
        <v>4</v>
      </c>
      <c r="K39" s="97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2</v>
      </c>
      <c r="C40" s="8">
        <f t="shared" si="14"/>
        <v>7.4074074074074077E-3</v>
      </c>
      <c r="D40" s="13">
        <f t="shared" si="15"/>
        <v>46374.53</v>
      </c>
      <c r="E40" s="14">
        <f t="shared" si="16"/>
        <v>46374.53</v>
      </c>
      <c r="F40" s="21">
        <f t="shared" si="17"/>
        <v>1.2225827954575793E-2</v>
      </c>
      <c r="G40" s="24"/>
      <c r="J40" s="98" t="s">
        <v>0</v>
      </c>
      <c r="K40" s="99"/>
      <c r="L40" s="79">
        <f>SUM(L34:L39)</f>
        <v>270</v>
      </c>
      <c r="M40" s="17">
        <f>SUM(M34:M39)</f>
        <v>1</v>
      </c>
      <c r="N40" s="80">
        <f>SUM(N34:N39)</f>
        <v>3149589.46</v>
      </c>
      <c r="O40" s="81">
        <f>SUM(O34:O39)</f>
        <v>3793160.69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235</v>
      </c>
      <c r="C41" s="8">
        <f t="shared" si="14"/>
        <v>0.87037037037037035</v>
      </c>
      <c r="D41" s="13">
        <f t="shared" si="15"/>
        <v>516839.22000000003</v>
      </c>
      <c r="E41" s="14">
        <f t="shared" si="16"/>
        <v>625375.44999999995</v>
      </c>
      <c r="F41" s="21">
        <f t="shared" si="17"/>
        <v>0.16486922150403283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3</v>
      </c>
      <c r="C44" s="8">
        <f t="shared" ref="C44" si="20">IF(B44,B44/$B$46,"")</f>
        <v>1.1111111111111112E-2</v>
      </c>
      <c r="D44" s="13">
        <f t="shared" si="15"/>
        <v>38590</v>
      </c>
      <c r="E44" s="14">
        <f t="shared" si="16"/>
        <v>38590</v>
      </c>
      <c r="F44" s="21">
        <f t="shared" ref="F44" si="21">IF(E44,E44/$E$46,"")</f>
        <v>1.0173573743325913E-2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270</v>
      </c>
      <c r="C46" s="17">
        <f>SUM(C34:C45)</f>
        <v>1</v>
      </c>
      <c r="D46" s="18">
        <f>SUM(D34:D45)</f>
        <v>3149589.46</v>
      </c>
      <c r="E46" s="18">
        <f>SUM(E34:E45)</f>
        <v>3793160.6899999995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80" zoomScaleNormal="80" workbookViewId="0">
      <selection activeCell="G16" sqref="G16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44847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BARCELONA ACTIVA SA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35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35">
      <c r="A12" s="138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1</v>
      </c>
      <c r="C13" s="20">
        <f t="shared" ref="C13:C21" si="0">IF(B13,B13/$B$25,"")</f>
        <v>1</v>
      </c>
      <c r="D13" s="4">
        <v>53230.77</v>
      </c>
      <c r="E13" s="5">
        <v>64409.23</v>
      </c>
      <c r="F13" s="21">
        <f t="shared" ref="F13:F24" si="1">IF(E13,E13/$E$25,"")</f>
        <v>1</v>
      </c>
      <c r="G13" s="1">
        <v>14</v>
      </c>
      <c r="H13" s="20">
        <f t="shared" ref="H13:H21" si="2">IF(G13,G13/$G$25,"")</f>
        <v>4.912280701754386E-2</v>
      </c>
      <c r="I13" s="4">
        <v>1139638.8400000001</v>
      </c>
      <c r="J13" s="4">
        <v>1378963</v>
      </c>
      <c r="K13" s="21">
        <f t="shared" ref="K13:K21" si="3">IF(J13,J13/$J$25,"")</f>
        <v>0.65005661914083168</v>
      </c>
      <c r="L13" s="1">
        <v>3</v>
      </c>
      <c r="M13" s="20">
        <f t="shared" ref="M13:M21" si="4">IF(L13,L13/$L$25,"")</f>
        <v>5.0847457627118647E-2</v>
      </c>
      <c r="N13" s="4">
        <v>197110.82</v>
      </c>
      <c r="O13" s="5">
        <v>238504.09</v>
      </c>
      <c r="P13" s="21">
        <f t="shared" ref="P13:P21" si="5">IF(O13,O13/$O$25,"")</f>
        <v>0.68759265945007542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3.3898305084745763E-2</v>
      </c>
      <c r="N19" s="6">
        <v>9918</v>
      </c>
      <c r="O19" s="7">
        <v>12000.779999999999</v>
      </c>
      <c r="P19" s="21">
        <f t="shared" si="5"/>
        <v>3.4597512502512119E-2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271</v>
      </c>
      <c r="H20" s="62">
        <f t="shared" si="2"/>
        <v>0.9508771929824561</v>
      </c>
      <c r="I20" s="66">
        <v>613498.97520661145</v>
      </c>
      <c r="J20" s="66">
        <v>742333.76</v>
      </c>
      <c r="K20" s="21">
        <f t="shared" si="3"/>
        <v>0.34994338085916848</v>
      </c>
      <c r="L20" s="64">
        <v>54</v>
      </c>
      <c r="M20" s="62">
        <f t="shared" si="4"/>
        <v>0.9152542372881356</v>
      </c>
      <c r="N20" s="65">
        <v>79639.190082644622</v>
      </c>
      <c r="O20" s="66">
        <v>96363.419999999984</v>
      </c>
      <c r="P20" s="63">
        <f t="shared" si="5"/>
        <v>0.27780982804741244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53230.77</v>
      </c>
      <c r="E25" s="18">
        <f t="shared" si="32"/>
        <v>64409.23</v>
      </c>
      <c r="F25" s="19">
        <f t="shared" si="32"/>
        <v>1</v>
      </c>
      <c r="G25" s="16">
        <f t="shared" si="32"/>
        <v>285</v>
      </c>
      <c r="H25" s="17">
        <f t="shared" si="32"/>
        <v>1</v>
      </c>
      <c r="I25" s="18">
        <f t="shared" si="32"/>
        <v>1753137.8152066115</v>
      </c>
      <c r="J25" s="18">
        <f t="shared" si="32"/>
        <v>2121296.7599999998</v>
      </c>
      <c r="K25" s="19">
        <f t="shared" si="32"/>
        <v>1.0000000000000002</v>
      </c>
      <c r="L25" s="16">
        <f t="shared" si="32"/>
        <v>59</v>
      </c>
      <c r="M25" s="17">
        <f t="shared" si="32"/>
        <v>1</v>
      </c>
      <c r="N25" s="18">
        <f t="shared" si="32"/>
        <v>286668.01008264464</v>
      </c>
      <c r="O25" s="18">
        <f t="shared" si="32"/>
        <v>346868.29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3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2022'!A28:Q28</f>
        <v>https://bcnroc.ajuntament.barcelona.cat/jspui/bitstream/11703/123722/5/GM_Pressupost_2022.pdf#page=265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1"/>
      <c r="B32" s="128"/>
      <c r="C32" s="129"/>
      <c r="D32" s="129"/>
      <c r="E32" s="129"/>
      <c r="F32" s="130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18</v>
      </c>
      <c r="C34" s="8">
        <f t="shared" ref="C34:C45" si="34">IF(B34,B34/$B$46,"")</f>
        <v>5.2173913043478258E-2</v>
      </c>
      <c r="D34" s="10">
        <f t="shared" ref="D34:D45" si="35">D13+I13+N13+S13+AC13+X13</f>
        <v>1389980.4300000002</v>
      </c>
      <c r="E34" s="11">
        <f t="shared" ref="E34:E45" si="36">E13+J13+O13+T13+AD13+Y13</f>
        <v>1681876.32</v>
      </c>
      <c r="F34" s="21">
        <f t="shared" ref="F34:F42" si="37">IF(E34,E34/$E$46,"")</f>
        <v>0.66409752846419967</v>
      </c>
      <c r="J34" s="100" t="s">
        <v>3</v>
      </c>
      <c r="K34" s="101"/>
      <c r="L34" s="54">
        <f>B25</f>
        <v>1</v>
      </c>
      <c r="M34" s="8">
        <f t="shared" ref="M34:M39" si="38">IF(L34,L34/$L$40,"")</f>
        <v>2.8985507246376812E-3</v>
      </c>
      <c r="N34" s="55">
        <f>D25</f>
        <v>53230.77</v>
      </c>
      <c r="O34" s="55">
        <f>E25</f>
        <v>64409.23</v>
      </c>
      <c r="P34" s="56">
        <f t="shared" ref="P34:P39" si="39">IF(O34,O34/$O$40,"")</f>
        <v>2.5432316243849718E-2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6" t="s">
        <v>1</v>
      </c>
      <c r="K35" s="97"/>
      <c r="L35" s="57">
        <f>G25</f>
        <v>285</v>
      </c>
      <c r="M35" s="8">
        <f t="shared" si="38"/>
        <v>0.82608695652173914</v>
      </c>
      <c r="N35" s="58">
        <f>I25</f>
        <v>1753137.8152066115</v>
      </c>
      <c r="O35" s="58">
        <f>J25</f>
        <v>2121296.7599999998</v>
      </c>
      <c r="P35" s="56">
        <f t="shared" si="39"/>
        <v>0.83760495269658974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6" t="s">
        <v>2</v>
      </c>
      <c r="K36" s="97"/>
      <c r="L36" s="57">
        <f>L25</f>
        <v>59</v>
      </c>
      <c r="M36" s="8">
        <f t="shared" si="38"/>
        <v>0.17101449275362318</v>
      </c>
      <c r="N36" s="58">
        <f>N25</f>
        <v>286668.01008264464</v>
      </c>
      <c r="O36" s="58">
        <f>O25</f>
        <v>346868.29</v>
      </c>
      <c r="P36" s="56">
        <f t="shared" si="39"/>
        <v>0.13696273105956047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6" t="s">
        <v>34</v>
      </c>
      <c r="K37" s="97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6" t="s">
        <v>5</v>
      </c>
      <c r="K38" s="97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6" t="s">
        <v>4</v>
      </c>
      <c r="K39" s="97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2</v>
      </c>
      <c r="C40" s="8">
        <f t="shared" si="34"/>
        <v>5.7971014492753624E-3</v>
      </c>
      <c r="D40" s="13">
        <f t="shared" si="35"/>
        <v>9918</v>
      </c>
      <c r="E40" s="14">
        <f t="shared" si="36"/>
        <v>12000.779999999999</v>
      </c>
      <c r="F40" s="21">
        <f t="shared" si="37"/>
        <v>4.7385698002113475E-3</v>
      </c>
      <c r="G40" s="24"/>
      <c r="J40" s="98" t="s">
        <v>0</v>
      </c>
      <c r="K40" s="99"/>
      <c r="L40" s="79">
        <f>SUM(L34:L39)</f>
        <v>345</v>
      </c>
      <c r="M40" s="17">
        <f>SUM(M34:M39)</f>
        <v>1</v>
      </c>
      <c r="N40" s="80">
        <f>SUM(N34:N39)</f>
        <v>2093036.5952892562</v>
      </c>
      <c r="O40" s="81">
        <f>SUM(O34:O39)</f>
        <v>2532574.2799999998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325</v>
      </c>
      <c r="C41" s="8">
        <f t="shared" si="34"/>
        <v>0.94202898550724634</v>
      </c>
      <c r="D41" s="13">
        <f t="shared" si="35"/>
        <v>693138.16528925602</v>
      </c>
      <c r="E41" s="14">
        <f t="shared" si="36"/>
        <v>838697.17999999993</v>
      </c>
      <c r="F41" s="21">
        <f t="shared" si="37"/>
        <v>0.33116390173558891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345</v>
      </c>
      <c r="C46" s="17">
        <f>SUM(C34:C45)</f>
        <v>1</v>
      </c>
      <c r="D46" s="18">
        <f>SUM(D34:D45)</f>
        <v>2093036.5952892562</v>
      </c>
      <c r="E46" s="18">
        <f>SUM(E34:E45)</f>
        <v>2532574.2800000003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3" zoomScale="80" zoomScaleNormal="80" workbookViewId="0">
      <selection activeCell="I14" sqref="I14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44834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BARCELONA ACTIVA SA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35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35">
      <c r="A12" s="138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3</v>
      </c>
      <c r="C13" s="20">
        <f t="shared" ref="C13:C23" si="0">IF(B13,B13/$B$25,"")</f>
        <v>1</v>
      </c>
      <c r="D13" s="4">
        <v>401906.11570247938</v>
      </c>
      <c r="E13" s="5">
        <v>486306.4</v>
      </c>
      <c r="F13" s="21">
        <f t="shared" ref="F13:F24" si="1">IF(E13,E13/$E$25,"")</f>
        <v>1</v>
      </c>
      <c r="G13" s="1">
        <v>29</v>
      </c>
      <c r="H13" s="20">
        <f t="shared" ref="H13:H23" si="2">IF(G13,G13/$G$25,"")</f>
        <v>0.1111111111111111</v>
      </c>
      <c r="I13" s="4">
        <v>1710840.89</v>
      </c>
      <c r="J13" s="5">
        <v>2070117.47</v>
      </c>
      <c r="K13" s="21">
        <f t="shared" ref="K13:K23" si="3">IF(J13,J13/$J$25,"")</f>
        <v>0.59567908609528297</v>
      </c>
      <c r="L13" s="1">
        <v>2</v>
      </c>
      <c r="M13" s="20">
        <f t="shared" ref="M13:M23" si="4">IF(L13,L13/$L$25,"")</f>
        <v>7.1428571428571425E-2</v>
      </c>
      <c r="N13" s="4">
        <v>72365</v>
      </c>
      <c r="O13" s="5">
        <v>87561.65</v>
      </c>
      <c r="P13" s="21">
        <f t="shared" ref="P13:P23" si="5">IF(O13,O13/$O$25,"")</f>
        <v>0.16384222231432508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3</v>
      </c>
      <c r="M15" s="20">
        <f t="shared" si="4"/>
        <v>0.10714285714285714</v>
      </c>
      <c r="N15" s="6">
        <v>66603.487603305795</v>
      </c>
      <c r="O15" s="7">
        <v>80590.22</v>
      </c>
      <c r="P15" s="21">
        <f t="shared" si="5"/>
        <v>0.15079753227126677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3.8314176245210726E-3</v>
      </c>
      <c r="I18" s="65">
        <v>14618.1818181818</v>
      </c>
      <c r="J18" s="66">
        <v>17688</v>
      </c>
      <c r="K18" s="63">
        <f t="shared" si="3"/>
        <v>5.0897457886065591E-3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7.6628352490421452E-3</v>
      </c>
      <c r="I19" s="6">
        <v>693597.44</v>
      </c>
      <c r="J19" s="7">
        <v>839252.89999999991</v>
      </c>
      <c r="K19" s="21">
        <f t="shared" si="3"/>
        <v>0.24149615068695393</v>
      </c>
      <c r="L19" s="2">
        <v>2</v>
      </c>
      <c r="M19" s="20">
        <f t="shared" si="4"/>
        <v>7.1428571428571425E-2</v>
      </c>
      <c r="N19" s="6">
        <v>254682.69</v>
      </c>
      <c r="O19" s="7">
        <v>308166.05</v>
      </c>
      <c r="P19" s="21">
        <f t="shared" si="5"/>
        <v>0.57662927176255141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229</v>
      </c>
      <c r="H20" s="62">
        <f t="shared" si="2"/>
        <v>0.87739463601532564</v>
      </c>
      <c r="I20" s="65">
        <v>453028.35537190078</v>
      </c>
      <c r="J20" s="66">
        <v>548164.30999999994</v>
      </c>
      <c r="K20" s="63">
        <f t="shared" si="3"/>
        <v>0.15773501742915649</v>
      </c>
      <c r="L20" s="64">
        <v>21</v>
      </c>
      <c r="M20" s="62">
        <f t="shared" si="4"/>
        <v>0.75</v>
      </c>
      <c r="N20" s="65">
        <v>48023.743801652898</v>
      </c>
      <c r="O20" s="66">
        <v>58108.73</v>
      </c>
      <c r="P20" s="63">
        <f t="shared" si="5"/>
        <v>0.10873097365185662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3</v>
      </c>
      <c r="C25" s="17">
        <f t="shared" si="22"/>
        <v>1</v>
      </c>
      <c r="D25" s="18">
        <f t="shared" si="22"/>
        <v>401906.11570247938</v>
      </c>
      <c r="E25" s="18">
        <f t="shared" si="22"/>
        <v>486306.4</v>
      </c>
      <c r="F25" s="19">
        <f t="shared" si="22"/>
        <v>1</v>
      </c>
      <c r="G25" s="16">
        <f t="shared" si="22"/>
        <v>261</v>
      </c>
      <c r="H25" s="17">
        <f t="shared" si="22"/>
        <v>1</v>
      </c>
      <c r="I25" s="18">
        <f t="shared" si="22"/>
        <v>2872084.8671900826</v>
      </c>
      <c r="J25" s="18">
        <f t="shared" si="22"/>
        <v>3475222.68</v>
      </c>
      <c r="K25" s="19">
        <f t="shared" si="22"/>
        <v>1</v>
      </c>
      <c r="L25" s="16">
        <f t="shared" si="22"/>
        <v>28</v>
      </c>
      <c r="M25" s="17">
        <f t="shared" si="22"/>
        <v>1</v>
      </c>
      <c r="N25" s="18">
        <f t="shared" si="22"/>
        <v>441674.9214049587</v>
      </c>
      <c r="O25" s="18">
        <f t="shared" si="22"/>
        <v>534426.65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3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2022'!A28:Q28</f>
        <v>https://bcnroc.ajuntament.barcelona.cat/jspui/bitstream/11703/123722/5/GM_Pressupost_2022.pdf#page=265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34</v>
      </c>
      <c r="C34" s="8">
        <f t="shared" ref="C34:C42" si="24">IF(B34,B34/$B$46,"")</f>
        <v>0.11643835616438356</v>
      </c>
      <c r="D34" s="10">
        <f t="shared" ref="D34:D45" si="25">D13+I13+N13+S13+AC13+X13</f>
        <v>2185112.0057024793</v>
      </c>
      <c r="E34" s="11">
        <f t="shared" ref="E34:E45" si="26">E13+J13+O13+T13+AD13+Y13</f>
        <v>2643985.52</v>
      </c>
      <c r="F34" s="21">
        <f t="shared" ref="F34:F43" si="27">IF(E34,E34/$E$46,"")</f>
        <v>0.58808086173037111</v>
      </c>
      <c r="J34" s="100" t="s">
        <v>3</v>
      </c>
      <c r="K34" s="101"/>
      <c r="L34" s="54">
        <f>B25</f>
        <v>3</v>
      </c>
      <c r="M34" s="8">
        <f>IF(L34,L34/$L$40,"")</f>
        <v>1.0273972602739725E-2</v>
      </c>
      <c r="N34" s="55">
        <f>D25</f>
        <v>401906.11570247938</v>
      </c>
      <c r="O34" s="55">
        <f>E25</f>
        <v>486306.4</v>
      </c>
      <c r="P34" s="56">
        <f>IF(O34,O34/$O$40,"")</f>
        <v>0.10816529992834248</v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6" t="s">
        <v>1</v>
      </c>
      <c r="K35" s="97"/>
      <c r="L35" s="57">
        <f>G25</f>
        <v>261</v>
      </c>
      <c r="M35" s="8">
        <f>IF(L35,L35/$L$40,"")</f>
        <v>0.89383561643835618</v>
      </c>
      <c r="N35" s="58">
        <f>I25</f>
        <v>2872084.8671900826</v>
      </c>
      <c r="O35" s="58">
        <f>J25</f>
        <v>3475222.68</v>
      </c>
      <c r="P35" s="56">
        <f>IF(O35,O35/$O$40,"")</f>
        <v>0.77296639217575214</v>
      </c>
    </row>
    <row r="36" spans="1:33" ht="30" customHeight="1" x14ac:dyDescent="0.25">
      <c r="A36" s="41" t="s">
        <v>19</v>
      </c>
      <c r="B36" s="12">
        <f t="shared" si="23"/>
        <v>3</v>
      </c>
      <c r="C36" s="8">
        <f t="shared" si="24"/>
        <v>1.0273972602739725E-2</v>
      </c>
      <c r="D36" s="13">
        <f t="shared" si="25"/>
        <v>66603.487603305795</v>
      </c>
      <c r="E36" s="14">
        <f t="shared" si="26"/>
        <v>80590.22</v>
      </c>
      <c r="F36" s="21">
        <f t="shared" si="27"/>
        <v>1.7925047495963665E-2</v>
      </c>
      <c r="G36" s="24"/>
      <c r="J36" s="96" t="s">
        <v>2</v>
      </c>
      <c r="K36" s="97"/>
      <c r="L36" s="57">
        <f>L25</f>
        <v>28</v>
      </c>
      <c r="M36" s="8">
        <f>IF(L36,L36/$L$40,"")</f>
        <v>9.5890410958904104E-2</v>
      </c>
      <c r="N36" s="58">
        <f>N25</f>
        <v>441674.9214049587</v>
      </c>
      <c r="O36" s="58">
        <f>O25</f>
        <v>534426.65</v>
      </c>
      <c r="P36" s="56">
        <f>IF(O36,O36/$O$40,"")</f>
        <v>0.11886830789590537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6" t="s">
        <v>34</v>
      </c>
      <c r="K37" s="97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6" t="s">
        <v>5</v>
      </c>
      <c r="K38" s="97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1</v>
      </c>
      <c r="C39" s="8">
        <f t="shared" si="24"/>
        <v>3.4246575342465752E-3</v>
      </c>
      <c r="D39" s="13">
        <f t="shared" si="25"/>
        <v>14618.1818181818</v>
      </c>
      <c r="E39" s="22">
        <f t="shared" si="26"/>
        <v>17688</v>
      </c>
      <c r="F39" s="21">
        <f t="shared" si="27"/>
        <v>3.9342024393109404E-3</v>
      </c>
      <c r="G39" s="24"/>
      <c r="J39" s="96" t="s">
        <v>4</v>
      </c>
      <c r="K39" s="97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4</v>
      </c>
      <c r="C40" s="8">
        <f t="shared" si="24"/>
        <v>1.3698630136986301E-2</v>
      </c>
      <c r="D40" s="13">
        <f t="shared" si="25"/>
        <v>948280.12999999989</v>
      </c>
      <c r="E40" s="14">
        <f t="shared" si="26"/>
        <v>1147418.95</v>
      </c>
      <c r="F40" s="21">
        <f t="shared" si="27"/>
        <v>0.25521135413848922</v>
      </c>
      <c r="G40" s="24"/>
      <c r="J40" s="98" t="s">
        <v>0</v>
      </c>
      <c r="K40" s="99"/>
      <c r="L40" s="79">
        <f>SUM(L34:L39)</f>
        <v>292</v>
      </c>
      <c r="M40" s="17">
        <f>SUM(M34:M39)</f>
        <v>1</v>
      </c>
      <c r="N40" s="80">
        <f>SUM(N34:N39)</f>
        <v>3715665.9042975204</v>
      </c>
      <c r="O40" s="81">
        <f>SUM(O34:O39)</f>
        <v>4495955.7300000004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250</v>
      </c>
      <c r="C41" s="8">
        <f t="shared" si="24"/>
        <v>0.85616438356164382</v>
      </c>
      <c r="D41" s="13">
        <f t="shared" si="25"/>
        <v>501052.0991735537</v>
      </c>
      <c r="E41" s="14">
        <f t="shared" si="26"/>
        <v>606273.03999999992</v>
      </c>
      <c r="F41" s="21">
        <f t="shared" si="27"/>
        <v>0.13484853419586493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292</v>
      </c>
      <c r="C46" s="17">
        <f>SUM(C34:C45)</f>
        <v>1</v>
      </c>
      <c r="D46" s="18">
        <f>SUM(D34:D45)</f>
        <v>3715665.9042975204</v>
      </c>
      <c r="E46" s="18">
        <f>SUM(E34:E45)</f>
        <v>4495955.7300000004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ht="15" x14ac:dyDescent="0.25">
      <c r="B52" s="25"/>
      <c r="H52" s="25"/>
      <c r="N52" s="25"/>
    </row>
    <row r="53" spans="2:14" s="24" customFormat="1" ht="15" x14ac:dyDescent="0.25">
      <c r="B53" s="25"/>
      <c r="H53" s="25"/>
      <c r="N53" s="25"/>
    </row>
    <row r="54" spans="2:14" s="24" customFormat="1" ht="15" x14ac:dyDescent="0.25">
      <c r="B54" s="25"/>
      <c r="H54" s="25"/>
      <c r="N54" s="25"/>
    </row>
    <row r="55" spans="2:14" s="24" customFormat="1" ht="15" x14ac:dyDescent="0.25">
      <c r="B55" s="25"/>
      <c r="H55" s="25"/>
      <c r="N55" s="25"/>
    </row>
    <row r="56" spans="2:14" s="24" customFormat="1" ht="15" x14ac:dyDescent="0.25">
      <c r="B56" s="25"/>
      <c r="H56" s="25"/>
      <c r="N56" s="25"/>
    </row>
    <row r="57" spans="2:14" s="24" customFormat="1" ht="15" x14ac:dyDescent="0.25">
      <c r="B57" s="25"/>
      <c r="H57" s="25"/>
      <c r="N57" s="25"/>
    </row>
    <row r="58" spans="2:14" s="24" customFormat="1" ht="15" x14ac:dyDescent="0.25">
      <c r="B58" s="25"/>
      <c r="H58" s="25"/>
      <c r="N58" s="25"/>
    </row>
    <row r="59" spans="2:14" s="24" customFormat="1" ht="15" x14ac:dyDescent="0.25">
      <c r="B59" s="25"/>
      <c r="H59" s="25"/>
      <c r="N59" s="25"/>
    </row>
    <row r="60" spans="2:14" s="24" customFormat="1" ht="15" x14ac:dyDescent="0.25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45056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BARCELONA ACTIVA SA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35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35">
      <c r="A12" s="138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16</v>
      </c>
      <c r="H13" s="20">
        <f t="shared" ref="H13:H21" si="2">IF(G13,G13/$G$25,"")</f>
        <v>6.1776061776061778E-2</v>
      </c>
      <c r="I13" s="4">
        <v>896511.28</v>
      </c>
      <c r="J13" s="5">
        <v>1054648.73</v>
      </c>
      <c r="K13" s="21">
        <f t="shared" ref="K13:K21" si="3">IF(J13,J13/$J$25,"")</f>
        <v>0.61360167552876543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>
        <v>1</v>
      </c>
      <c r="R13" s="20">
        <f t="shared" ref="R13:R21" si="4">IF(Q13,Q13/$Q$25,"")</f>
        <v>1</v>
      </c>
      <c r="S13" s="4"/>
      <c r="T13" s="5">
        <v>0</v>
      </c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2</v>
      </c>
      <c r="M15" s="20">
        <f>IF(L15,L15/$L$25,"")</f>
        <v>3.0303030303030304E-2</v>
      </c>
      <c r="N15" s="6">
        <v>56830.93</v>
      </c>
      <c r="O15" s="7">
        <v>68765.429999999993</v>
      </c>
      <c r="P15" s="21">
        <f>IF(O15,O15/$O$25,"")</f>
        <v>0.39880753436181132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7.7220077220077222E-3</v>
      </c>
      <c r="I19" s="6">
        <v>19140</v>
      </c>
      <c r="J19" s="7">
        <v>23159.4</v>
      </c>
      <c r="K19" s="21">
        <f t="shared" si="3"/>
        <v>1.3474293610765445E-2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>
        <v>3</v>
      </c>
      <c r="C20" s="62">
        <f t="shared" si="0"/>
        <v>1</v>
      </c>
      <c r="D20" s="65">
        <v>40691.93</v>
      </c>
      <c r="E20" s="66">
        <v>49237.24</v>
      </c>
      <c r="F20" s="21">
        <f t="shared" si="1"/>
        <v>1</v>
      </c>
      <c r="G20" s="64">
        <v>241</v>
      </c>
      <c r="H20" s="62">
        <f t="shared" si="2"/>
        <v>0.93050193050193053</v>
      </c>
      <c r="I20" s="65">
        <v>545683.51</v>
      </c>
      <c r="J20" s="66">
        <v>640975.85</v>
      </c>
      <c r="K20" s="63">
        <f t="shared" si="3"/>
        <v>0.37292403086046916</v>
      </c>
      <c r="L20" s="64">
        <v>64</v>
      </c>
      <c r="M20" s="62">
        <f>IF(L20,L20/$L$25,"")</f>
        <v>0.96969696969696972</v>
      </c>
      <c r="N20" s="65">
        <v>85671.22</v>
      </c>
      <c r="O20" s="66">
        <v>103662.18</v>
      </c>
      <c r="P20" s="63">
        <f>IF(O20,O20/$O$25,"")</f>
        <v>0.60119246563818873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3</v>
      </c>
      <c r="C25" s="17">
        <f t="shared" si="30"/>
        <v>1</v>
      </c>
      <c r="D25" s="18">
        <f t="shared" si="30"/>
        <v>40691.93</v>
      </c>
      <c r="E25" s="18">
        <f t="shared" si="30"/>
        <v>49237.24</v>
      </c>
      <c r="F25" s="19">
        <f t="shared" si="30"/>
        <v>1</v>
      </c>
      <c r="G25" s="16">
        <f t="shared" si="30"/>
        <v>259</v>
      </c>
      <c r="H25" s="17">
        <f t="shared" si="30"/>
        <v>1</v>
      </c>
      <c r="I25" s="18">
        <f t="shared" si="30"/>
        <v>1461334.79</v>
      </c>
      <c r="J25" s="18">
        <f t="shared" si="30"/>
        <v>1718783.98</v>
      </c>
      <c r="K25" s="19">
        <f t="shared" si="30"/>
        <v>1</v>
      </c>
      <c r="L25" s="16">
        <f t="shared" si="30"/>
        <v>66</v>
      </c>
      <c r="M25" s="17">
        <f t="shared" si="30"/>
        <v>1</v>
      </c>
      <c r="N25" s="18">
        <f t="shared" si="30"/>
        <v>142502.15</v>
      </c>
      <c r="O25" s="18">
        <f t="shared" si="30"/>
        <v>172427.61</v>
      </c>
      <c r="P25" s="19">
        <f t="shared" si="30"/>
        <v>1</v>
      </c>
      <c r="Q25" s="16">
        <f t="shared" si="30"/>
        <v>1</v>
      </c>
      <c r="R25" s="17">
        <f t="shared" si="30"/>
        <v>1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3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2022'!A28:Q28</f>
        <v>https://bcnroc.ajuntament.barcelona.cat/jspui/bitstream/11703/123722/5/GM_Pressupost_2022.pdf#page=265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17</v>
      </c>
      <c r="C34" s="8">
        <f t="shared" ref="C34:C45" si="32">IF(B34,B34/$B$46,"")</f>
        <v>5.1671732522796353E-2</v>
      </c>
      <c r="D34" s="10">
        <f t="shared" ref="D34:D42" si="33">D13+I13+N13+S13+AC13+X13</f>
        <v>896511.28</v>
      </c>
      <c r="E34" s="11">
        <f t="shared" ref="E34:E42" si="34">E13+J13+O13+T13+AD13+Y13</f>
        <v>1054648.73</v>
      </c>
      <c r="F34" s="21">
        <f t="shared" ref="F34:F42" si="35">IF(E34,E34/$E$46,"")</f>
        <v>0.54350762240919281</v>
      </c>
      <c r="J34" s="100" t="s">
        <v>3</v>
      </c>
      <c r="K34" s="101"/>
      <c r="L34" s="54">
        <f>B25</f>
        <v>3</v>
      </c>
      <c r="M34" s="8">
        <f t="shared" ref="M34:M39" si="36">IF(L34,L34/$L$40,"")</f>
        <v>9.11854103343465E-3</v>
      </c>
      <c r="N34" s="55">
        <f>D25</f>
        <v>40691.93</v>
      </c>
      <c r="O34" s="55">
        <f>E25</f>
        <v>49237.24</v>
      </c>
      <c r="P34" s="56">
        <f t="shared" ref="P34:P39" si="37">IF(O34,O34/$O$40,"")</f>
        <v>2.5374150165041968E-2</v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6" t="s">
        <v>1</v>
      </c>
      <c r="K35" s="97"/>
      <c r="L35" s="57">
        <f>G25</f>
        <v>259</v>
      </c>
      <c r="M35" s="8">
        <f t="shared" si="36"/>
        <v>0.78723404255319152</v>
      </c>
      <c r="N35" s="58">
        <f>I25</f>
        <v>1461334.79</v>
      </c>
      <c r="O35" s="58">
        <f>J25</f>
        <v>1718783.98</v>
      </c>
      <c r="P35" s="56">
        <f t="shared" si="37"/>
        <v>0.88576619667935275</v>
      </c>
    </row>
    <row r="36" spans="1:33" ht="30" customHeight="1" x14ac:dyDescent="0.25">
      <c r="A36" s="41" t="s">
        <v>19</v>
      </c>
      <c r="B36" s="12">
        <f t="shared" si="31"/>
        <v>2</v>
      </c>
      <c r="C36" s="8">
        <f t="shared" si="32"/>
        <v>6.0790273556231003E-3</v>
      </c>
      <c r="D36" s="13">
        <f t="shared" si="33"/>
        <v>56830.93</v>
      </c>
      <c r="E36" s="14">
        <f t="shared" si="34"/>
        <v>68765.429999999993</v>
      </c>
      <c r="F36" s="21">
        <f t="shared" si="35"/>
        <v>3.5437899179232672E-2</v>
      </c>
      <c r="G36" s="24"/>
      <c r="J36" s="96" t="s">
        <v>2</v>
      </c>
      <c r="K36" s="97"/>
      <c r="L36" s="57">
        <f>L25</f>
        <v>66</v>
      </c>
      <c r="M36" s="8">
        <f t="shared" si="36"/>
        <v>0.20060790273556231</v>
      </c>
      <c r="N36" s="58">
        <f>N25</f>
        <v>142502.15</v>
      </c>
      <c r="O36" s="58">
        <f>O25</f>
        <v>172427.61</v>
      </c>
      <c r="P36" s="56">
        <f t="shared" si="37"/>
        <v>8.8859653155605234E-2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6" t="s">
        <v>34</v>
      </c>
      <c r="K37" s="97"/>
      <c r="L37" s="57">
        <f>Q25</f>
        <v>1</v>
      </c>
      <c r="M37" s="8">
        <f t="shared" si="36"/>
        <v>3.0395136778115501E-3</v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6" t="s">
        <v>5</v>
      </c>
      <c r="K38" s="97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6" t="s">
        <v>4</v>
      </c>
      <c r="K39" s="97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2</v>
      </c>
      <c r="C40" s="8">
        <f t="shared" si="32"/>
        <v>6.0790273556231003E-3</v>
      </c>
      <c r="D40" s="13">
        <f t="shared" si="33"/>
        <v>19140</v>
      </c>
      <c r="E40" s="14">
        <f t="shared" si="34"/>
        <v>23159.4</v>
      </c>
      <c r="F40" s="21">
        <f t="shared" si="35"/>
        <v>1.1935073804548613E-2</v>
      </c>
      <c r="G40" s="24"/>
      <c r="J40" s="98" t="s">
        <v>0</v>
      </c>
      <c r="K40" s="99"/>
      <c r="L40" s="79">
        <f>SUM(L34:L39)</f>
        <v>329</v>
      </c>
      <c r="M40" s="17">
        <f>SUM(M34:M39)</f>
        <v>1</v>
      </c>
      <c r="N40" s="80">
        <f>SUM(N34:N39)</f>
        <v>1644528.8699999999</v>
      </c>
      <c r="O40" s="81">
        <f>SUM(O34:O39)</f>
        <v>1940448.83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308</v>
      </c>
      <c r="C41" s="8">
        <f t="shared" si="32"/>
        <v>0.93617021276595747</v>
      </c>
      <c r="D41" s="13">
        <f t="shared" si="33"/>
        <v>672046.66</v>
      </c>
      <c r="E41" s="14">
        <f t="shared" si="34"/>
        <v>793875.27</v>
      </c>
      <c r="F41" s="21">
        <f t="shared" si="35"/>
        <v>0.40911940460702595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329</v>
      </c>
      <c r="C46" s="17">
        <f>SUM(C34:C45)</f>
        <v>1</v>
      </c>
      <c r="D46" s="18">
        <f>SUM(D34:D45)</f>
        <v>1644528.87</v>
      </c>
      <c r="E46" s="18">
        <f>SUM(E34:E45)</f>
        <v>1940448.8299999998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ht="15" x14ac:dyDescent="0.25">
      <c r="B52" s="25"/>
      <c r="H52" s="25"/>
      <c r="N52" s="25"/>
    </row>
    <row r="53" spans="2:14" s="24" customFormat="1" ht="15" x14ac:dyDescent="0.25">
      <c r="B53" s="25"/>
      <c r="H53" s="25"/>
      <c r="N53" s="25"/>
    </row>
    <row r="54" spans="2:14" s="24" customFormat="1" ht="15" x14ac:dyDescent="0.25">
      <c r="B54" s="25"/>
      <c r="H54" s="25"/>
      <c r="N54" s="25"/>
    </row>
    <row r="55" spans="2:14" s="24" customFormat="1" ht="15" x14ac:dyDescent="0.25">
      <c r="B55" s="25"/>
      <c r="H55" s="25"/>
      <c r="N55" s="25"/>
    </row>
    <row r="56" spans="2:14" s="24" customFormat="1" ht="15" x14ac:dyDescent="0.25">
      <c r="B56" s="25"/>
      <c r="H56" s="25"/>
      <c r="N56" s="25"/>
    </row>
    <row r="57" spans="2:14" s="24" customFormat="1" ht="15" x14ac:dyDescent="0.25">
      <c r="B57" s="25"/>
      <c r="H57" s="25"/>
      <c r="N57" s="25"/>
    </row>
    <row r="58" spans="2:14" s="24" customFormat="1" ht="15" x14ac:dyDescent="0.25">
      <c r="B58" s="25"/>
      <c r="H58" s="25"/>
      <c r="N58" s="25"/>
    </row>
    <row r="59" spans="2:14" s="24" customFormat="1" ht="15" x14ac:dyDescent="0.25">
      <c r="B59" s="25"/>
      <c r="H59" s="25"/>
      <c r="N59" s="25"/>
    </row>
    <row r="60" spans="2:14" s="24" customFormat="1" ht="15" x14ac:dyDescent="0.25">
      <c r="B60" s="25"/>
      <c r="H60" s="25"/>
      <c r="N60" s="25"/>
    </row>
    <row r="61" spans="2:14" s="24" customFormat="1" ht="15" x14ac:dyDescent="0.25">
      <c r="B61" s="25"/>
      <c r="H61" s="25"/>
      <c r="N61" s="25"/>
    </row>
    <row r="62" spans="2:14" s="24" customFormat="1" ht="15" x14ac:dyDescent="0.25">
      <c r="B62" s="25"/>
      <c r="H62" s="25"/>
      <c r="N62" s="25"/>
    </row>
    <row r="63" spans="2:14" s="24" customFormat="1" ht="15" x14ac:dyDescent="0.25">
      <c r="B63" s="25"/>
      <c r="H63" s="25"/>
      <c r="N63" s="25"/>
    </row>
    <row r="64" spans="2:14" s="24" customFormat="1" ht="15" x14ac:dyDescent="0.25">
      <c r="B64" s="25"/>
      <c r="H64" s="25"/>
      <c r="N64" s="25"/>
    </row>
    <row r="65" spans="2:14" s="24" customFormat="1" ht="15" x14ac:dyDescent="0.25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1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BARCELONA ACTIVA SA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5">
      <c r="A11" s="148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4" t="s">
        <v>4</v>
      </c>
      <c r="W11" s="115"/>
      <c r="X11" s="115"/>
      <c r="Y11" s="115"/>
      <c r="Z11" s="116"/>
      <c r="AA11" s="117" t="s">
        <v>5</v>
      </c>
      <c r="AB11" s="118"/>
      <c r="AC11" s="118"/>
      <c r="AD11" s="118"/>
      <c r="AE11" s="119"/>
    </row>
    <row r="12" spans="1:31" ht="39" customHeight="1" thickBot="1" x14ac:dyDescent="0.35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4</v>
      </c>
      <c r="C13" s="20">
        <f t="shared" ref="C13:C24" si="0">IF(B13,B13/$B$25,"")</f>
        <v>0.5714285714285714</v>
      </c>
      <c r="D13" s="10">
        <f>'CONTRACTACIO 1r TR 2022'!D13+'CONTRACTACIO 2n TR 2022'!D13+'CONTRACTACIO 3r TR 2022'!D13+'CONTRACTACIO 4t TR 2022'!D13</f>
        <v>455136.8857024794</v>
      </c>
      <c r="E13" s="10">
        <f>'CONTRACTACIO 1r TR 2022'!E13+'CONTRACTACIO 2n TR 2022'!E13+'CONTRACTACIO 3r TR 2022'!E13+'CONTRACTACIO 4t TR 2022'!E13</f>
        <v>550715.63</v>
      </c>
      <c r="F13" s="21">
        <f t="shared" ref="F13:F24" si="1">IF(E13,E13/$E$25,"")</f>
        <v>0.91793148685162551</v>
      </c>
      <c r="G13" s="9">
        <f>'CONTRACTACIO 1r TR 2022'!G13+'CONTRACTACIO 2n TR 2022'!G13+'CONTRACTACIO 3r TR 2022'!G13+'CONTRACTACIO 4t TR 2022'!G13</f>
        <v>83</v>
      </c>
      <c r="H13" s="20">
        <f t="shared" ref="H13:H24" si="2">IF(G13,G13/$G$25,"")</f>
        <v>7.9425837320574164E-2</v>
      </c>
      <c r="I13" s="10">
        <f>'CONTRACTACIO 1r TR 2022'!I13+'CONTRACTACIO 2n TR 2022'!I13+'CONTRACTACIO 3r TR 2022'!I13+'CONTRACTACIO 4t TR 2022'!I13</f>
        <v>5865334.0899999999</v>
      </c>
      <c r="J13" s="10">
        <f>'CONTRACTACIO 1r TR 2022'!J13+'CONTRACTACIO 2n TR 2022'!J13+'CONTRACTACIO 3r TR 2022'!J13+'CONTRACTACIO 4t TR 2022'!J13</f>
        <v>7066924.3300000001</v>
      </c>
      <c r="K13" s="21">
        <f t="shared" ref="K13:K24" si="3">IF(J13,J13/$J$25,"")</f>
        <v>0.66716976513381754</v>
      </c>
      <c r="L13" s="9">
        <f>'CONTRACTACIO 1r TR 2022'!L13+'CONTRACTACIO 2n TR 2022'!L13+'CONTRACTACIO 3r TR 2022'!L13+'CONTRACTACIO 4t TR 2022'!L13</f>
        <v>10</v>
      </c>
      <c r="M13" s="20">
        <f t="shared" ref="M13:M24" si="4">IF(L13,L13/$L$25,"")</f>
        <v>5.4644808743169397E-2</v>
      </c>
      <c r="N13" s="10">
        <f>'CONTRACTACIO 1r TR 2022'!N13+'CONTRACTACIO 2n TR 2022'!N13+'CONTRACTACIO 3r TR 2022'!N13+'CONTRACTACIO 4t TR 2022'!N13</f>
        <v>654510.64</v>
      </c>
      <c r="O13" s="10">
        <f>'CONTRACTACIO 1r TR 2022'!O13+'CONTRACTACIO 2n TR 2022'!O13+'CONTRACTACIO 3r TR 2022'!O13+'CONTRACTACIO 4t TR 2022'!O13</f>
        <v>791957.87</v>
      </c>
      <c r="P13" s="21">
        <f t="shared" ref="P13:P24" si="5">IF(O13,O13/$O$25,"")</f>
        <v>0.50449805923222946</v>
      </c>
      <c r="Q13" s="9">
        <f>'CONTRACTACIO 1r TR 2022'!Q13+'CONTRACTACIO 2n TR 2022'!Q13+'CONTRACTACIO 3r TR 2022'!Q13+'CONTRACTACIO 4t TR 2022'!Q13</f>
        <v>1</v>
      </c>
      <c r="R13" s="20">
        <f t="shared" ref="R13:R24" si="6">IF(Q13,Q13/$Q$25,"")</f>
        <v>1</v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5</v>
      </c>
      <c r="M15" s="20">
        <f t="shared" si="4"/>
        <v>2.7322404371584699E-2</v>
      </c>
      <c r="N15" s="13">
        <f>'CONTRACTACIO 1r TR 2022'!N15+'CONTRACTACIO 2n TR 2022'!N15+'CONTRACTACIO 3r TR 2022'!N15+'CONTRACTACIO 4t TR 2022'!N15</f>
        <v>123434.4176033058</v>
      </c>
      <c r="O15" s="13">
        <f>'CONTRACTACIO 1r TR 2022'!O15+'CONTRACTACIO 2n TR 2022'!O15+'CONTRACTACIO 3r TR 2022'!O15+'CONTRACTACIO 4t TR 2022'!O15</f>
        <v>149355.65</v>
      </c>
      <c r="P15" s="21">
        <f t="shared" si="5"/>
        <v>9.5143489842923243E-2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2</v>
      </c>
      <c r="H18" s="20">
        <f t="shared" si="2"/>
        <v>1.9138755980861245E-3</v>
      </c>
      <c r="I18" s="13">
        <f>'CONTRACTACIO 1r TR 2022'!I18+'CONTRACTACIO 2n TR 2022'!I18+'CONTRACTACIO 3r TR 2022'!I18+'CONTRACTACIO 4t TR 2022'!I18</f>
        <v>59025.991818181799</v>
      </c>
      <c r="J18" s="13">
        <f>'CONTRACTACIO 1r TR 2022'!J18+'CONTRACTACIO 2n TR 2022'!J18+'CONTRACTACIO 3r TR 2022'!J18+'CONTRACTACIO 4t TR 2022'!J18</f>
        <v>71421.45</v>
      </c>
      <c r="K18" s="21">
        <f t="shared" si="3"/>
        <v>6.7427115102584789E-3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6</v>
      </c>
      <c r="H19" s="20">
        <f t="shared" si="2"/>
        <v>5.7416267942583732E-3</v>
      </c>
      <c r="I19" s="13">
        <f>'CONTRACTACIO 1r TR 2022'!I19+'CONTRACTACIO 2n TR 2022'!I19+'CONTRACTACIO 3r TR 2022'!I19+'CONTRACTACIO 4t TR 2022'!I19</f>
        <v>759111.97</v>
      </c>
      <c r="J19" s="13">
        <f>'CONTRACTACIO 1r TR 2022'!J19+'CONTRACTACIO 2n TR 2022'!J19+'CONTRACTACIO 3r TR 2022'!J19+'CONTRACTACIO 4t TR 2022'!J19</f>
        <v>908786.83</v>
      </c>
      <c r="K19" s="21">
        <f t="shared" si="3"/>
        <v>8.5796177745093599E-2</v>
      </c>
      <c r="L19" s="9">
        <f>'CONTRACTACIO 1r TR 2022'!L19+'CONTRACTACIO 2n TR 2022'!L19+'CONTRACTACIO 3r TR 2022'!L19+'CONTRACTACIO 4t TR 2022'!L19</f>
        <v>4</v>
      </c>
      <c r="M19" s="20">
        <f t="shared" si="4"/>
        <v>2.185792349726776E-2</v>
      </c>
      <c r="N19" s="13">
        <f>'CONTRACTACIO 1r TR 2022'!N19+'CONTRACTACIO 2n TR 2022'!N19+'CONTRACTACIO 3r TR 2022'!N19+'CONTRACTACIO 4t TR 2022'!N19</f>
        <v>264600.69</v>
      </c>
      <c r="O19" s="13">
        <f>'CONTRACTACIO 1r TR 2022'!O19+'CONTRACTACIO 2n TR 2022'!O19+'CONTRACTACIO 3r TR 2022'!O19+'CONTRACTACIO 4t TR 2022'!O19</f>
        <v>320166.82999999996</v>
      </c>
      <c r="P19" s="21">
        <f t="shared" si="5"/>
        <v>0.20395471840634036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3</v>
      </c>
      <c r="C20" s="20">
        <f t="shared" si="0"/>
        <v>0.42857142857142855</v>
      </c>
      <c r="D20" s="13">
        <f>'CONTRACTACIO 1r TR 2022'!D20+'CONTRACTACIO 2n TR 2022'!D20+'CONTRACTACIO 3r TR 2022'!D20+'CONTRACTACIO 4t TR 2022'!D20</f>
        <v>40691.93</v>
      </c>
      <c r="E20" s="13">
        <f>'CONTRACTACIO 1r TR 2022'!E20+'CONTRACTACIO 2n TR 2022'!E20+'CONTRACTACIO 3r TR 2022'!E20+'CONTRACTACIO 4t TR 2022'!E20</f>
        <v>49237.24</v>
      </c>
      <c r="F20" s="21">
        <f t="shared" si="1"/>
        <v>8.2068513148374475E-2</v>
      </c>
      <c r="G20" s="9">
        <f>'CONTRACTACIO 1r TR 2022'!G20+'CONTRACTACIO 2n TR 2022'!G20+'CONTRACTACIO 3r TR 2022'!G20+'CONTRACTACIO 4t TR 2022'!G20</f>
        <v>951</v>
      </c>
      <c r="H20" s="20">
        <f t="shared" si="2"/>
        <v>0.91004784688995211</v>
      </c>
      <c r="I20" s="13">
        <f>'CONTRACTACIO 1r TR 2022'!I20+'CONTRACTACIO 2n TR 2022'!I20+'CONTRACTACIO 3r TR 2022'!I20+'CONTRACTACIO 4t TR 2022'!I20</f>
        <v>2087579.8005785123</v>
      </c>
      <c r="J20" s="13">
        <f>'CONTRACTACIO 1r TR 2022'!J20+'CONTRACTACIO 2n TR 2022'!J20+'CONTRACTACIO 3r TR 2022'!J20+'CONTRACTACIO 4t TR 2022'!J20</f>
        <v>2506670.36</v>
      </c>
      <c r="K20" s="21">
        <f t="shared" si="3"/>
        <v>0.2366481650651977</v>
      </c>
      <c r="L20" s="9">
        <f>'CONTRACTACIO 1r TR 2022'!L20+'CONTRACTACIO 2n TR 2022'!L20+'CONTRACTACIO 3r TR 2022'!L20+'CONTRACTACIO 4t TR 2022'!L20</f>
        <v>164</v>
      </c>
      <c r="M20" s="20">
        <f t="shared" si="4"/>
        <v>0.89617486338797814</v>
      </c>
      <c r="N20" s="13">
        <f>'CONTRACTACIO 1r TR 2022'!N20+'CONTRACTACIO 2n TR 2022'!N20+'CONTRACTACIO 3r TR 2022'!N20+'CONTRACTACIO 4t TR 2022'!N20</f>
        <v>254804.41388429751</v>
      </c>
      <c r="O20" s="13">
        <f>'CONTRACTACIO 1r TR 2022'!O20+'CONTRACTACIO 2n TR 2022'!O20+'CONTRACTACIO 3r TR 2022'!O20+'CONTRACTACIO 4t TR 2022'!O20</f>
        <v>308313.33999999997</v>
      </c>
      <c r="P20" s="21">
        <f t="shared" si="5"/>
        <v>0.19640373251850693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" hidden="1" customHeight="1" x14ac:dyDescent="0.25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3</v>
      </c>
      <c r="H23" s="62">
        <f t="shared" si="2"/>
        <v>2.8708133971291866E-3</v>
      </c>
      <c r="I23" s="73">
        <f>'CONTRACTACIO 1r TR 2022'!I23+'CONTRACTACIO 2n TR 2022'!I23+'CONTRACTACIO 3r TR 2022'!I23+'CONTRACTACIO 4t TR 2022'!I23</f>
        <v>38590</v>
      </c>
      <c r="J23" s="74">
        <f>'CONTRACTACIO 1r TR 2022'!J23+'CONTRACTACIO 2n TR 2022'!J23+'CONTRACTACIO 3r TR 2022'!J23+'CONTRACTACIO 4t TR 2022'!J23</f>
        <v>38590</v>
      </c>
      <c r="K23" s="63">
        <f t="shared" si="3"/>
        <v>3.6431805456326456E-3</v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495828.81570247939</v>
      </c>
      <c r="E25" s="18">
        <f t="shared" si="12"/>
        <v>599952.87</v>
      </c>
      <c r="F25" s="19">
        <f t="shared" si="12"/>
        <v>1</v>
      </c>
      <c r="G25" s="16">
        <f t="shared" si="12"/>
        <v>1045</v>
      </c>
      <c r="H25" s="17">
        <f t="shared" si="12"/>
        <v>0.99999999999999989</v>
      </c>
      <c r="I25" s="18">
        <f t="shared" si="12"/>
        <v>8809641.8523966931</v>
      </c>
      <c r="J25" s="18">
        <f t="shared" si="12"/>
        <v>10592392.970000001</v>
      </c>
      <c r="K25" s="19">
        <f t="shared" si="12"/>
        <v>1</v>
      </c>
      <c r="L25" s="16">
        <f t="shared" si="12"/>
        <v>183</v>
      </c>
      <c r="M25" s="17">
        <f t="shared" si="12"/>
        <v>1</v>
      </c>
      <c r="N25" s="18">
        <f t="shared" si="12"/>
        <v>1297350.1614876033</v>
      </c>
      <c r="O25" s="18">
        <f t="shared" si="12"/>
        <v>1569793.69</v>
      </c>
      <c r="P25" s="19">
        <f t="shared" si="12"/>
        <v>1</v>
      </c>
      <c r="Q25" s="16">
        <f t="shared" si="12"/>
        <v>1</v>
      </c>
      <c r="R25" s="17">
        <f t="shared" si="12"/>
        <v>1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3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2022'!A28:Q28</f>
        <v>https://bcnroc.ajuntament.barcelona.cat/jspui/bitstream/11703/123722/5/GM_Pressupost_2022.pdf#page=265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25">
      <c r="A34" s="39" t="s">
        <v>25</v>
      </c>
      <c r="B34" s="9">
        <f t="shared" ref="B34:B43" si="13">B13+G13+L13+Q13+V13+AA13</f>
        <v>98</v>
      </c>
      <c r="C34" s="8">
        <f t="shared" ref="C34:C40" si="14">IF(B34,B34/$B$46,"")</f>
        <v>7.9288025889967639E-2</v>
      </c>
      <c r="D34" s="10">
        <f t="shared" ref="D34:D43" si="15">D13+I13+N13+S13+X13+AC13</f>
        <v>6974981.6157024791</v>
      </c>
      <c r="E34" s="11">
        <f t="shared" ref="E34:E43" si="16">E13+J13+O13+T13+Y13+AD13</f>
        <v>8409597.8300000001</v>
      </c>
      <c r="F34" s="21">
        <f t="shared" ref="F34:F40" si="17">IF(E34,E34/$E$46,"")</f>
        <v>0.65894890196361933</v>
      </c>
      <c r="J34" s="100" t="s">
        <v>3</v>
      </c>
      <c r="K34" s="101"/>
      <c r="L34" s="54">
        <f>B25</f>
        <v>7</v>
      </c>
      <c r="M34" s="8">
        <f t="shared" ref="M34:M39" si="18">IF(L34,L34/$L$40,"")</f>
        <v>5.6634304207119745E-3</v>
      </c>
      <c r="N34" s="55">
        <f>D25</f>
        <v>495828.81570247939</v>
      </c>
      <c r="O34" s="55">
        <f>E25</f>
        <v>599952.87</v>
      </c>
      <c r="P34" s="56">
        <f t="shared" ref="P34:P39" si="19">IF(O34,O34/$O$40,"")</f>
        <v>4.7010367547674042E-2</v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6" t="s">
        <v>1</v>
      </c>
      <c r="K35" s="97"/>
      <c r="L35" s="57">
        <f>G25</f>
        <v>1045</v>
      </c>
      <c r="M35" s="8">
        <f t="shared" si="18"/>
        <v>0.84546925566343045</v>
      </c>
      <c r="N35" s="58">
        <f>I25</f>
        <v>8809641.8523966931</v>
      </c>
      <c r="O35" s="58">
        <f>J25</f>
        <v>10592392.970000001</v>
      </c>
      <c r="P35" s="56">
        <f t="shared" si="19"/>
        <v>0.82998567325646544</v>
      </c>
    </row>
    <row r="36" spans="1:33" s="24" customFormat="1" ht="30" customHeight="1" x14ac:dyDescent="0.25">
      <c r="A36" s="41" t="s">
        <v>19</v>
      </c>
      <c r="B36" s="12">
        <f t="shared" si="13"/>
        <v>5</v>
      </c>
      <c r="C36" s="8">
        <f t="shared" si="14"/>
        <v>4.0453074433656954E-3</v>
      </c>
      <c r="D36" s="13">
        <f t="shared" si="15"/>
        <v>123434.4176033058</v>
      </c>
      <c r="E36" s="14">
        <f t="shared" si="16"/>
        <v>149355.65</v>
      </c>
      <c r="F36" s="21">
        <f t="shared" si="17"/>
        <v>1.1703025942390711E-2</v>
      </c>
      <c r="J36" s="96" t="s">
        <v>2</v>
      </c>
      <c r="K36" s="97"/>
      <c r="L36" s="57">
        <f>L25</f>
        <v>183</v>
      </c>
      <c r="M36" s="8">
        <f t="shared" si="18"/>
        <v>0.14805825242718446</v>
      </c>
      <c r="N36" s="58">
        <f>N25</f>
        <v>1297350.1614876033</v>
      </c>
      <c r="O36" s="58">
        <f>O25</f>
        <v>1569793.69</v>
      </c>
      <c r="P36" s="56">
        <f t="shared" si="19"/>
        <v>0.12300395919586063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6" t="s">
        <v>34</v>
      </c>
      <c r="K37" s="97"/>
      <c r="L37" s="57">
        <f>Q25</f>
        <v>1</v>
      </c>
      <c r="M37" s="8">
        <f t="shared" si="18"/>
        <v>8.090614886731392E-4</v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6" t="s">
        <v>5</v>
      </c>
      <c r="K38" s="97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2</v>
      </c>
      <c r="C39" s="8">
        <f t="shared" si="14"/>
        <v>1.6181229773462784E-3</v>
      </c>
      <c r="D39" s="13">
        <f t="shared" si="15"/>
        <v>59025.991818181799</v>
      </c>
      <c r="E39" s="22">
        <f t="shared" si="16"/>
        <v>71421.45</v>
      </c>
      <c r="F39" s="21">
        <f t="shared" si="17"/>
        <v>5.5963539524160021E-3</v>
      </c>
      <c r="G39" s="24"/>
      <c r="H39" s="24"/>
      <c r="I39" s="24"/>
      <c r="J39" s="96" t="s">
        <v>4</v>
      </c>
      <c r="K39" s="97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10</v>
      </c>
      <c r="C40" s="8">
        <f t="shared" si="14"/>
        <v>8.0906148867313909E-3</v>
      </c>
      <c r="D40" s="13">
        <f t="shared" si="15"/>
        <v>1023712.6599999999</v>
      </c>
      <c r="E40" s="14">
        <f t="shared" si="16"/>
        <v>1228953.6599999999</v>
      </c>
      <c r="F40" s="21">
        <f t="shared" si="17"/>
        <v>9.6296836209249628E-2</v>
      </c>
      <c r="G40" s="24"/>
      <c r="H40" s="24"/>
      <c r="I40" s="24"/>
      <c r="J40" s="98" t="s">
        <v>0</v>
      </c>
      <c r="K40" s="99"/>
      <c r="L40" s="79">
        <f>SUM(L34:L39)</f>
        <v>1236</v>
      </c>
      <c r="M40" s="17">
        <f>SUM(M34:M39)</f>
        <v>1</v>
      </c>
      <c r="N40" s="80">
        <f>SUM(N34:N39)</f>
        <v>10602820.829586776</v>
      </c>
      <c r="O40" s="81">
        <f>SUM(O34:O39)</f>
        <v>12762139.529999999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1118</v>
      </c>
      <c r="C41" s="8">
        <f>IF(B41,B41/$B$46,"")</f>
        <v>0.90453074433656955</v>
      </c>
      <c r="D41" s="13">
        <f t="shared" si="15"/>
        <v>2383076.1444628099</v>
      </c>
      <c r="E41" s="14">
        <f t="shared" si="16"/>
        <v>2864220.94</v>
      </c>
      <c r="F41" s="21">
        <f>IF(E41,E41/$E$46,"")</f>
        <v>0.22443109427436264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3</v>
      </c>
      <c r="C44" s="8">
        <f>IF(B44,B44/$B$46,"")</f>
        <v>2.4271844660194173E-3</v>
      </c>
      <c r="D44" s="13">
        <f t="shared" ref="D44" si="21">D23+I23+N23+S23+X23+AC23</f>
        <v>38590</v>
      </c>
      <c r="E44" s="14">
        <f t="shared" ref="E44" si="22">E23+J23+O23+T23+Y23+AD23</f>
        <v>38590</v>
      </c>
      <c r="F44" s="21">
        <f>IF(E44,E44/$E$46,"")</f>
        <v>3.0237876579617684E-3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1236</v>
      </c>
      <c r="C46" s="17">
        <f>SUM(C34:C45)</f>
        <v>1</v>
      </c>
      <c r="D46" s="18">
        <f>SUM(D34:D45)</f>
        <v>10602820.829586778</v>
      </c>
      <c r="E46" s="18">
        <f>SUM(E34:E45)</f>
        <v>12762139.529999999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ht="15" x14ac:dyDescent="0.25">
      <c r="B52" s="25"/>
      <c r="H52" s="25"/>
      <c r="N52" s="25"/>
    </row>
    <row r="53" spans="2:14" s="24" customFormat="1" ht="15" x14ac:dyDescent="0.25">
      <c r="B53" s="25"/>
      <c r="H53" s="25"/>
      <c r="N53" s="25"/>
    </row>
    <row r="54" spans="2:14" s="24" customFormat="1" ht="15" x14ac:dyDescent="0.25">
      <c r="B54" s="25"/>
      <c r="H54" s="25"/>
      <c r="N54" s="25"/>
    </row>
    <row r="55" spans="2:14" s="24" customFormat="1" ht="15" x14ac:dyDescent="0.25">
      <c r="B55" s="25"/>
      <c r="H55" s="25"/>
      <c r="N55" s="25"/>
    </row>
    <row r="56" spans="2:14" s="24" customFormat="1" ht="15" x14ac:dyDescent="0.25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2023-05-25T12:34:39Z</dcterms:modified>
</cp:coreProperties>
</file>