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32" yWindow="2352" windowWidth="21084" windowHeight="13056" tabRatio="700" firstSheet="1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/>
  <c r="E44" i="5"/>
  <c r="F44" i="5" s="1"/>
  <c r="D44" i="5"/>
  <c r="B44" i="5"/>
  <c r="C44" i="5"/>
  <c r="E44" i="4"/>
  <c r="F44" i="4" s="1"/>
  <c r="D44" i="4"/>
  <c r="B44" i="4"/>
  <c r="C44" i="4" s="1"/>
  <c r="E44" i="1"/>
  <c r="F44" i="1" s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 s="1"/>
  <c r="Y23" i="7"/>
  <c r="Z23" i="7" s="1"/>
  <c r="X23" i="7"/>
  <c r="V23" i="7"/>
  <c r="W23" i="7"/>
  <c r="T23" i="7"/>
  <c r="U23" i="7" s="1"/>
  <c r="S23" i="7"/>
  <c r="Q23" i="7"/>
  <c r="R23" i="7" s="1"/>
  <c r="O23" i="7"/>
  <c r="P23" i="7" s="1"/>
  <c r="N23" i="7"/>
  <c r="L23" i="7"/>
  <c r="M23" i="7" s="1"/>
  <c r="J23" i="7"/>
  <c r="K23" i="7"/>
  <c r="I23" i="7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H22" i="7" s="1"/>
  <c r="E22" i="7"/>
  <c r="D22" i="7"/>
  <c r="B22" i="7"/>
  <c r="E43" i="6"/>
  <c r="D43" i="6"/>
  <c r="B43" i="6"/>
  <c r="C43" i="6" s="1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K24" i="7" s="1"/>
  <c r="E24" i="7"/>
  <c r="O24" i="7"/>
  <c r="P24" i="7" s="1"/>
  <c r="T24" i="7"/>
  <c r="U24" i="7"/>
  <c r="Y24" i="7"/>
  <c r="Z24" i="7" s="1"/>
  <c r="AD24" i="7"/>
  <c r="AE24" i="7" s="1"/>
  <c r="E13" i="7"/>
  <c r="F13" i="7" s="1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Z20" i="7" s="1"/>
  <c r="E21" i="7"/>
  <c r="J21" i="7"/>
  <c r="K21" i="7" s="1"/>
  <c r="O21" i="7"/>
  <c r="AD21" i="7"/>
  <c r="T21" i="7"/>
  <c r="U21" i="7" s="1"/>
  <c r="Y21" i="7"/>
  <c r="J14" i="7"/>
  <c r="K14" i="7" s="1"/>
  <c r="O14" i="7"/>
  <c r="P14" i="7" s="1"/>
  <c r="E14" i="7"/>
  <c r="T14" i="7"/>
  <c r="U14" i="7" s="1"/>
  <c r="Y14" i="7"/>
  <c r="Z14" i="7" s="1"/>
  <c r="AD14" i="7"/>
  <c r="J15" i="7"/>
  <c r="K15" i="7" s="1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U16" i="7" s="1"/>
  <c r="Y16" i="7"/>
  <c r="AD16" i="7"/>
  <c r="J17" i="7"/>
  <c r="K17" i="7" s="1"/>
  <c r="O17" i="7"/>
  <c r="P17" i="7" s="1"/>
  <c r="E17" i="7"/>
  <c r="T17" i="7"/>
  <c r="U17" i="7" s="1"/>
  <c r="Y17" i="7"/>
  <c r="Z17" i="7"/>
  <c r="AD17" i="7"/>
  <c r="J18" i="7"/>
  <c r="O18" i="7"/>
  <c r="AD18" i="7"/>
  <c r="AE18" i="7" s="1"/>
  <c r="E18" i="7"/>
  <c r="T18" i="7"/>
  <c r="U18" i="7" s="1"/>
  <c r="Y18" i="7"/>
  <c r="Z18" i="7"/>
  <c r="J19" i="7"/>
  <c r="O19" i="7"/>
  <c r="P19" i="7" s="1"/>
  <c r="AD19" i="7"/>
  <c r="AE19" i="7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D35" i="7" s="1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H16" i="7" s="1"/>
  <c r="L16" i="7"/>
  <c r="M16" i="7" s="1"/>
  <c r="Q16" i="7"/>
  <c r="R16" i="7" s="1"/>
  <c r="V16" i="7"/>
  <c r="W16" i="7" s="1"/>
  <c r="AA16" i="7"/>
  <c r="AB16" i="7" s="1"/>
  <c r="B13" i="7"/>
  <c r="C13" i="7" s="1"/>
  <c r="G13" i="7"/>
  <c r="L13" i="7"/>
  <c r="Q13" i="7"/>
  <c r="V13" i="7"/>
  <c r="W13" i="7" s="1"/>
  <c r="AA13" i="7"/>
  <c r="AB13" i="7" s="1"/>
  <c r="B20" i="7"/>
  <c r="G20" i="7"/>
  <c r="L20" i="7"/>
  <c r="AA20" i="7"/>
  <c r="AB20" i="7" s="1"/>
  <c r="Q20" i="7"/>
  <c r="R20" i="7"/>
  <c r="V20" i="7"/>
  <c r="B21" i="7"/>
  <c r="G21" i="7"/>
  <c r="H21" i="7" s="1"/>
  <c r="L21" i="7"/>
  <c r="M21" i="7" s="1"/>
  <c r="AA21" i="7"/>
  <c r="AB21" i="7" s="1"/>
  <c r="Q21" i="7"/>
  <c r="R21" i="7" s="1"/>
  <c r="V21" i="7"/>
  <c r="W21" i="7" s="1"/>
  <c r="G14" i="7"/>
  <c r="H14" i="7" s="1"/>
  <c r="L14" i="7"/>
  <c r="M14" i="7" s="1"/>
  <c r="B14" i="7"/>
  <c r="C14" i="7" s="1"/>
  <c r="Q14" i="7"/>
  <c r="R14" i="7"/>
  <c r="V14" i="7"/>
  <c r="W14" i="7" s="1"/>
  <c r="AA14" i="7"/>
  <c r="AB14" i="7" s="1"/>
  <c r="G15" i="7"/>
  <c r="H15" i="7" s="1"/>
  <c r="L15" i="7"/>
  <c r="B15" i="7"/>
  <c r="C15" i="7" s="1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AB18" i="7" s="1"/>
  <c r="B18" i="7"/>
  <c r="C18" i="7" s="1"/>
  <c r="Q18" i="7"/>
  <c r="R18" i="7" s="1"/>
  <c r="V18" i="7"/>
  <c r="W18" i="7" s="1"/>
  <c r="G19" i="7"/>
  <c r="L19" i="7"/>
  <c r="AA19" i="7"/>
  <c r="AB19" i="7" s="1"/>
  <c r="B19" i="7"/>
  <c r="Q19" i="7"/>
  <c r="R19" i="7" s="1"/>
  <c r="V19" i="7"/>
  <c r="J25" i="6"/>
  <c r="O35" i="6" s="1"/>
  <c r="E25" i="6"/>
  <c r="O34" i="6" s="1"/>
  <c r="P34" i="6" s="1"/>
  <c r="O25" i="6"/>
  <c r="O36" i="6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34" i="6" s="1"/>
  <c r="M34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F35" i="6" s="1"/>
  <c r="E36" i="6"/>
  <c r="F36" i="6" s="1"/>
  <c r="E37" i="6"/>
  <c r="E38" i="6"/>
  <c r="F38" i="6" s="1"/>
  <c r="E39" i="6"/>
  <c r="E40" i="6"/>
  <c r="F40" i="6" s="1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B36" i="6"/>
  <c r="B37" i="6"/>
  <c r="C37" i="6" s="1"/>
  <c r="B38" i="6"/>
  <c r="C38" i="6" s="1"/>
  <c r="B39" i="6"/>
  <c r="C39" i="6" s="1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25" i="5"/>
  <c r="O36" i="5" s="1"/>
  <c r="T25" i="5"/>
  <c r="O37" i="5"/>
  <c r="P37" i="5" s="1"/>
  <c r="Y25" i="5"/>
  <c r="Z18" i="5"/>
  <c r="D25" i="5"/>
  <c r="N34" i="5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F36" i="5" s="1"/>
  <c r="E41" i="5"/>
  <c r="E42" i="5"/>
  <c r="F42" i="5" s="1"/>
  <c r="E39" i="5"/>
  <c r="E40" i="5"/>
  <c r="F40" i="5" s="1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B41" i="5"/>
  <c r="B42" i="5"/>
  <c r="C42" i="5"/>
  <c r="B45" i="5"/>
  <c r="C45" i="5" s="1"/>
  <c r="B39" i="5"/>
  <c r="C39" i="5" s="1"/>
  <c r="B40" i="5"/>
  <c r="B37" i="5"/>
  <c r="C37" i="5" s="1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F35" i="4" s="1"/>
  <c r="E36" i="4"/>
  <c r="E37" i="4"/>
  <c r="E38" i="4"/>
  <c r="F38" i="4" s="1"/>
  <c r="E39" i="4"/>
  <c r="E40" i="4"/>
  <c r="E41" i="4"/>
  <c r="E42" i="4"/>
  <c r="F42" i="4" s="1"/>
  <c r="D45" i="4"/>
  <c r="B45" i="4"/>
  <c r="B42" i="4"/>
  <c r="C42" i="4" s="1"/>
  <c r="B34" i="4"/>
  <c r="B35" i="4"/>
  <c r="C35" i="4" s="1"/>
  <c r="B36" i="4"/>
  <c r="B37" i="4"/>
  <c r="C37" i="4" s="1"/>
  <c r="B38" i="4"/>
  <c r="B39" i="4"/>
  <c r="B40" i="4"/>
  <c r="C40" i="4" s="1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O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18" i="4" s="1"/>
  <c r="M19" i="4"/>
  <c r="M15" i="4"/>
  <c r="M16" i="4"/>
  <c r="M17" i="4"/>
  <c r="M21" i="4"/>
  <c r="M24" i="4"/>
  <c r="J25" i="4"/>
  <c r="O35" i="4" s="1"/>
  <c r="K16" i="4"/>
  <c r="K17" i="4"/>
  <c r="I25" i="4"/>
  <c r="N35" i="4" s="1"/>
  <c r="G25" i="4"/>
  <c r="H20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L39" i="4"/>
  <c r="M39" i="4" s="1"/>
  <c r="D34" i="4"/>
  <c r="D35" i="4"/>
  <c r="D36" i="4"/>
  <c r="D37" i="4"/>
  <c r="D38" i="4"/>
  <c r="D39" i="4"/>
  <c r="D40" i="4"/>
  <c r="D41" i="4"/>
  <c r="D42" i="4"/>
  <c r="J25" i="1"/>
  <c r="K19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20" i="1" s="1"/>
  <c r="H22" i="1"/>
  <c r="L25" i="1"/>
  <c r="M20" i="1" s="1"/>
  <c r="V25" i="1"/>
  <c r="L38" i="1" s="1"/>
  <c r="M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F42" i="1" s="1"/>
  <c r="E34" i="1"/>
  <c r="F34" i="1" s="1"/>
  <c r="E41" i="1"/>
  <c r="E35" i="1"/>
  <c r="F35" i="1" s="1"/>
  <c r="E36" i="1"/>
  <c r="F36" i="1" s="1"/>
  <c r="E37" i="1"/>
  <c r="F37" i="1" s="1"/>
  <c r="E38" i="1"/>
  <c r="F38" i="1" s="1"/>
  <c r="E39" i="1"/>
  <c r="F39" i="1" s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C35" i="1" s="1"/>
  <c r="B36" i="1"/>
  <c r="C36" i="1" s="1"/>
  <c r="B37" i="1"/>
  <c r="C37" i="1" s="1"/>
  <c r="B38" i="1"/>
  <c r="C38" i="1" s="1"/>
  <c r="B39" i="1"/>
  <c r="C39" i="1" s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AE16" i="7"/>
  <c r="L37" i="4"/>
  <c r="M37" i="4" s="1"/>
  <c r="F22" i="1"/>
  <c r="F23" i="1"/>
  <c r="F24" i="1"/>
  <c r="C22" i="1"/>
  <c r="C23" i="1"/>
  <c r="L36" i="1"/>
  <c r="F22" i="6"/>
  <c r="C22" i="6"/>
  <c r="H20" i="6"/>
  <c r="H19" i="6"/>
  <c r="M18" i="6"/>
  <c r="P19" i="6"/>
  <c r="P14" i="6"/>
  <c r="Z21" i="6"/>
  <c r="H22" i="6"/>
  <c r="K22" i="6"/>
  <c r="M13" i="5"/>
  <c r="H22" i="5"/>
  <c r="O38" i="5"/>
  <c r="P38" i="5" s="1"/>
  <c r="O35" i="5"/>
  <c r="K22" i="5"/>
  <c r="M14" i="4"/>
  <c r="P21" i="4"/>
  <c r="H19" i="4"/>
  <c r="H22" i="4"/>
  <c r="K22" i="4"/>
  <c r="Z21" i="4"/>
  <c r="L34" i="1"/>
  <c r="M34" i="1" s="1"/>
  <c r="F20" i="1"/>
  <c r="F13" i="1"/>
  <c r="C13" i="1"/>
  <c r="K21" i="1"/>
  <c r="H16" i="1"/>
  <c r="H13" i="1"/>
  <c r="H14" i="1"/>
  <c r="H18" i="1"/>
  <c r="H24" i="1"/>
  <c r="Z18" i="6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18" i="6"/>
  <c r="K21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K20" i="5"/>
  <c r="C14" i="5"/>
  <c r="C13" i="5"/>
  <c r="F43" i="5"/>
  <c r="AE21" i="5"/>
  <c r="AE20" i="5"/>
  <c r="C20" i="5"/>
  <c r="F21" i="5"/>
  <c r="F20" i="5"/>
  <c r="P21" i="5"/>
  <c r="P15" i="4"/>
  <c r="H15" i="4"/>
  <c r="H18" i="4"/>
  <c r="H14" i="4"/>
  <c r="K15" i="4"/>
  <c r="K14" i="4"/>
  <c r="K18" i="4"/>
  <c r="C15" i="4"/>
  <c r="F15" i="4"/>
  <c r="P14" i="4"/>
  <c r="P13" i="4"/>
  <c r="H24" i="4"/>
  <c r="K19" i="4"/>
  <c r="K20" i="4"/>
  <c r="K24" i="4"/>
  <c r="C14" i="4"/>
  <c r="F14" i="4"/>
  <c r="F20" i="4"/>
  <c r="K21" i="4"/>
  <c r="W17" i="4"/>
  <c r="Z17" i="4"/>
  <c r="C18" i="4"/>
  <c r="C20" i="4"/>
  <c r="O34" i="4"/>
  <c r="P34" i="4" s="1"/>
  <c r="H13" i="4"/>
  <c r="M13" i="4"/>
  <c r="W20" i="4"/>
  <c r="M20" i="4"/>
  <c r="L36" i="4"/>
  <c r="C24" i="7"/>
  <c r="R17" i="7"/>
  <c r="F37" i="4"/>
  <c r="F24" i="7"/>
  <c r="C22" i="7"/>
  <c r="C23" i="7"/>
  <c r="F22" i="7"/>
  <c r="C34" i="1"/>
  <c r="C43" i="5"/>
  <c r="C36" i="4"/>
  <c r="F37" i="6"/>
  <c r="C35" i="6"/>
  <c r="U13" i="7"/>
  <c r="F45" i="6"/>
  <c r="F39" i="6"/>
  <c r="C40" i="6"/>
  <c r="F39" i="5"/>
  <c r="F45" i="5"/>
  <c r="AE20" i="7"/>
  <c r="F37" i="5"/>
  <c r="C40" i="5"/>
  <c r="C35" i="5"/>
  <c r="F18" i="7"/>
  <c r="F35" i="5"/>
  <c r="W20" i="7"/>
  <c r="Z21" i="7"/>
  <c r="AE21" i="7"/>
  <c r="AE17" i="7"/>
  <c r="F36" i="4"/>
  <c r="C38" i="4"/>
  <c r="P21" i="7"/>
  <c r="C45" i="4"/>
  <c r="K16" i="7"/>
  <c r="C20" i="7"/>
  <c r="R13" i="7"/>
  <c r="M19" i="7"/>
  <c r="F40" i="4"/>
  <c r="P15" i="7"/>
  <c r="P34" i="1"/>
  <c r="P38" i="4"/>
  <c r="M13" i="6" l="1"/>
  <c r="K13" i="6"/>
  <c r="M20" i="6"/>
  <c r="K20" i="6"/>
  <c r="K25" i="6" s="1"/>
  <c r="S25" i="7"/>
  <c r="N37" i="7" s="1"/>
  <c r="D36" i="7"/>
  <c r="Z25" i="5"/>
  <c r="AE25" i="5"/>
  <c r="D46" i="6"/>
  <c r="D43" i="7"/>
  <c r="E43" i="7"/>
  <c r="F43" i="7" s="1"/>
  <c r="K13" i="4"/>
  <c r="K25" i="4" s="1"/>
  <c r="O35" i="1"/>
  <c r="K20" i="1"/>
  <c r="AB25" i="1"/>
  <c r="E38" i="7"/>
  <c r="F38" i="7" s="1"/>
  <c r="E25" i="7"/>
  <c r="O34" i="7" s="1"/>
  <c r="P34" i="7" s="1"/>
  <c r="P20" i="5"/>
  <c r="E41" i="7"/>
  <c r="C34" i="5"/>
  <c r="F15" i="7"/>
  <c r="B46" i="5"/>
  <c r="C41" i="5" s="1"/>
  <c r="D41" i="7"/>
  <c r="E35" i="7"/>
  <c r="F35" i="7" s="1"/>
  <c r="E42" i="7"/>
  <c r="F42" i="7" s="1"/>
  <c r="AE25" i="1"/>
  <c r="P18" i="4"/>
  <c r="W25" i="6"/>
  <c r="F20" i="7"/>
  <c r="B41" i="7"/>
  <c r="N25" i="7"/>
  <c r="N36" i="7" s="1"/>
  <c r="F17" i="7"/>
  <c r="E37" i="7"/>
  <c r="F37" i="7" s="1"/>
  <c r="T25" i="7"/>
  <c r="O37" i="7" s="1"/>
  <c r="P37" i="7" s="1"/>
  <c r="D37" i="7"/>
  <c r="H19" i="1"/>
  <c r="AE25" i="6"/>
  <c r="Q25" i="7"/>
  <c r="L37" i="7" s="1"/>
  <c r="M37" i="7" s="1"/>
  <c r="X25" i="7"/>
  <c r="N39" i="7" s="1"/>
  <c r="D40" i="7"/>
  <c r="D42" i="7"/>
  <c r="E45" i="7"/>
  <c r="F45" i="7" s="1"/>
  <c r="M25" i="4"/>
  <c r="J25" i="7"/>
  <c r="O35" i="7" s="1"/>
  <c r="D39" i="7"/>
  <c r="L35" i="4"/>
  <c r="F21" i="7"/>
  <c r="B37" i="7"/>
  <c r="C37" i="7" s="1"/>
  <c r="E44" i="7"/>
  <c r="F44" i="7" s="1"/>
  <c r="B39" i="7"/>
  <c r="E46" i="5"/>
  <c r="F34" i="5" s="1"/>
  <c r="D46" i="4"/>
  <c r="Y25" i="7"/>
  <c r="O39" i="7" s="1"/>
  <c r="P39" i="7" s="1"/>
  <c r="E36" i="7"/>
  <c r="F36" i="7" s="1"/>
  <c r="U25" i="1"/>
  <c r="Z25" i="4"/>
  <c r="AD25" i="7"/>
  <c r="O38" i="7" s="1"/>
  <c r="P38" i="7" s="1"/>
  <c r="E40" i="7"/>
  <c r="P20" i="4"/>
  <c r="P25" i="4" s="1"/>
  <c r="H25" i="5"/>
  <c r="P25" i="6"/>
  <c r="U25" i="6"/>
  <c r="Z25" i="6"/>
  <c r="AC25" i="7"/>
  <c r="N38" i="7" s="1"/>
  <c r="D38" i="7"/>
  <c r="D45" i="7"/>
  <c r="B43" i="7"/>
  <c r="C43" i="7" s="1"/>
  <c r="D44" i="7"/>
  <c r="K18" i="7"/>
  <c r="E39" i="7"/>
  <c r="E46" i="4"/>
  <c r="F41" i="4" s="1"/>
  <c r="E34" i="7"/>
  <c r="G25" i="7"/>
  <c r="H18" i="7" s="1"/>
  <c r="B34" i="7"/>
  <c r="L35" i="1"/>
  <c r="L40" i="1" s="1"/>
  <c r="M36" i="1" s="1"/>
  <c r="M25" i="1"/>
  <c r="D46" i="1"/>
  <c r="C25" i="5"/>
  <c r="K25" i="5"/>
  <c r="P25" i="5"/>
  <c r="F25" i="1"/>
  <c r="P25" i="1"/>
  <c r="AB25" i="4"/>
  <c r="D46" i="5"/>
  <c r="B40" i="7"/>
  <c r="C19" i="7"/>
  <c r="C25" i="7" s="1"/>
  <c r="AB17" i="7"/>
  <c r="B38" i="7"/>
  <c r="C38" i="7" s="1"/>
  <c r="H25" i="4"/>
  <c r="W25" i="4"/>
  <c r="B46" i="1"/>
  <c r="W25" i="1"/>
  <c r="E46" i="1"/>
  <c r="C25" i="1"/>
  <c r="R25" i="1"/>
  <c r="Z25" i="1"/>
  <c r="B46" i="4"/>
  <c r="H25" i="1"/>
  <c r="K25" i="1"/>
  <c r="F25" i="5"/>
  <c r="C36" i="6"/>
  <c r="B46" i="6"/>
  <c r="C41" i="6" s="1"/>
  <c r="W19" i="7"/>
  <c r="V25" i="7"/>
  <c r="L39" i="7" s="1"/>
  <c r="M39" i="7" s="1"/>
  <c r="O25" i="7"/>
  <c r="P18" i="7" s="1"/>
  <c r="C25" i="6"/>
  <c r="R25" i="6"/>
  <c r="B36" i="7"/>
  <c r="C36" i="7" s="1"/>
  <c r="M15" i="7"/>
  <c r="B35" i="7"/>
  <c r="C35" i="7" s="1"/>
  <c r="B25" i="7"/>
  <c r="L34" i="7" s="1"/>
  <c r="M34" i="7" s="1"/>
  <c r="C21" i="7"/>
  <c r="B42" i="7"/>
  <c r="C42" i="7" s="1"/>
  <c r="B45" i="7"/>
  <c r="C45" i="7" s="1"/>
  <c r="H24" i="7"/>
  <c r="I25" i="7"/>
  <c r="N35" i="7" s="1"/>
  <c r="D34" i="7"/>
  <c r="D25" i="7"/>
  <c r="N34" i="7" s="1"/>
  <c r="N40" i="1"/>
  <c r="U25" i="4"/>
  <c r="AE25" i="4"/>
  <c r="B44" i="7"/>
  <c r="C44" i="7" s="1"/>
  <c r="W25" i="7"/>
  <c r="F14" i="7"/>
  <c r="F25" i="7" s="1"/>
  <c r="P16" i="7"/>
  <c r="K22" i="7"/>
  <c r="C25" i="4"/>
  <c r="F23" i="7"/>
  <c r="R25" i="5"/>
  <c r="M25" i="5"/>
  <c r="R25" i="4"/>
  <c r="U25" i="5"/>
  <c r="W25" i="5"/>
  <c r="AB25" i="5"/>
  <c r="F25" i="6"/>
  <c r="AB25" i="6"/>
  <c r="AE14" i="7"/>
  <c r="AE25" i="7" s="1"/>
  <c r="Z16" i="7"/>
  <c r="Z25" i="7" s="1"/>
  <c r="H25" i="6"/>
  <c r="F25" i="4"/>
  <c r="N40" i="6"/>
  <c r="L40" i="6"/>
  <c r="M36" i="6" s="1"/>
  <c r="M37" i="6"/>
  <c r="O40" i="6"/>
  <c r="P35" i="6" s="1"/>
  <c r="P37" i="6"/>
  <c r="AA25" i="7"/>
  <c r="L38" i="7" s="1"/>
  <c r="E46" i="6"/>
  <c r="F41" i="6" s="1"/>
  <c r="L25" i="7"/>
  <c r="M18" i="7" s="1"/>
  <c r="N40" i="5"/>
  <c r="O40" i="5"/>
  <c r="P35" i="5" s="1"/>
  <c r="P34" i="5"/>
  <c r="L40" i="5"/>
  <c r="M35" i="5" s="1"/>
  <c r="M34" i="5"/>
  <c r="R25" i="7"/>
  <c r="AB25" i="7"/>
  <c r="M34" i="4"/>
  <c r="L40" i="4"/>
  <c r="N40" i="4"/>
  <c r="O40" i="4"/>
  <c r="P35" i="4" s="1"/>
  <c r="U25" i="7"/>
  <c r="M37" i="1"/>
  <c r="O40" i="1"/>
  <c r="P35" i="1" s="1"/>
  <c r="P13" i="7" l="1"/>
  <c r="M13" i="7"/>
  <c r="M25" i="6"/>
  <c r="F34" i="6"/>
  <c r="F46" i="6" s="1"/>
  <c r="C34" i="6"/>
  <c r="C46" i="6" s="1"/>
  <c r="P36" i="6"/>
  <c r="M35" i="6"/>
  <c r="M40" i="6" s="1"/>
  <c r="P40" i="6"/>
  <c r="P36" i="5"/>
  <c r="P40" i="5" s="1"/>
  <c r="F41" i="5"/>
  <c r="F46" i="5" s="1"/>
  <c r="M36" i="5"/>
  <c r="M40" i="5" s="1"/>
  <c r="C46" i="5"/>
  <c r="N40" i="7"/>
  <c r="K19" i="7"/>
  <c r="K13" i="7"/>
  <c r="K20" i="7"/>
  <c r="D46" i="7"/>
  <c r="C41" i="4"/>
  <c r="C39" i="4"/>
  <c r="E46" i="7"/>
  <c r="F41" i="7" s="1"/>
  <c r="F34" i="4"/>
  <c r="F39" i="4"/>
  <c r="L35" i="7"/>
  <c r="H19" i="7"/>
  <c r="H13" i="7"/>
  <c r="H20" i="7"/>
  <c r="C34" i="4"/>
  <c r="M35" i="4"/>
  <c r="M36" i="4"/>
  <c r="P36" i="4"/>
  <c r="P40" i="4" s="1"/>
  <c r="P36" i="1"/>
  <c r="P40" i="1" s="1"/>
  <c r="F41" i="1"/>
  <c r="F40" i="1"/>
  <c r="C41" i="1"/>
  <c r="C40" i="1"/>
  <c r="O36" i="7"/>
  <c r="P20" i="7"/>
  <c r="P25" i="7" s="1"/>
  <c r="L36" i="7"/>
  <c r="M20" i="7"/>
  <c r="M35" i="1"/>
  <c r="M40" i="1" s="1"/>
  <c r="B46" i="7"/>
  <c r="M38" i="7"/>
  <c r="M25" i="7" l="1"/>
  <c r="K25" i="7"/>
  <c r="F40" i="7"/>
  <c r="F34" i="7"/>
  <c r="F39" i="7"/>
  <c r="L40" i="7"/>
  <c r="M35" i="7" s="1"/>
  <c r="F46" i="4"/>
  <c r="H25" i="7"/>
  <c r="M40" i="4"/>
  <c r="C41" i="7"/>
  <c r="C39" i="7"/>
  <c r="C46" i="4"/>
  <c r="C34" i="7"/>
  <c r="C40" i="7"/>
  <c r="F46" i="1"/>
  <c r="C46" i="1"/>
  <c r="O40" i="7"/>
  <c r="P35" i="7" s="1"/>
  <c r="M36" i="7" l="1"/>
  <c r="M40" i="7" s="1"/>
  <c r="C46" i="7"/>
  <c r="F46" i="7"/>
  <c r="P36" i="7"/>
  <c r="P40" i="7" s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<sst xmlns="http://schemas.openxmlformats.org/spreadsheetml/2006/main" count="457" uniqueCount="62">
  <si>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</si>
  <si>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</si>
  <si>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</si>
  <si>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</si>
  <si>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</si>
  <si>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</si>
  <si>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</si>
  <si>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</si>
  <si>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</si>
  <si>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</si>
  <si>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</si>
  <si>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</si>
  <si>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</si>
  <si>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</si>
  <si>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</si>
  <si>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</si>
  <si>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</si>
  <si>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</si>
  <si>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</si>
  <si>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</si>
  <si>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</si>
  <si>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</si>
  <si>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</si>
  <si>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</si>
  <si>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</si>
  <si>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</si>
  <si>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</si>
  <si>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</si>
  <si>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</si>
  <si>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</si>
  <si>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</si>
  <si>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</si>
  <si>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</si>
  <si>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</si>
  <si>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</si>
  <si>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</si>
  <si>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</si>
  <si>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</si>
  <si>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</si>
  <si>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</si>
  <si>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</si>
  <si>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</si>
  <si>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</si>
  <si>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</si>
  <si>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</si>
  <si>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</si>
  <si>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</si>
  <si>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</si>
  <si>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</si>
  <si>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</si>
  <si>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</si>
  <si>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</si>
  <si>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</si>
  <si>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</si>
  <si>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</si>
  <si>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</si>
  <si>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</si>
  <si>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</si>
  <si>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</si>
  <si>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</si>
  <si>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</si>
  <si>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BARCELONA REGIONAL AGÈNCIA DE DESENVOLUPAMENT URBÀ SA (BR)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</si>
</sst>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67-4B04-9479-19E02572BB33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67-4B04-9479-19E02572BB33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67-4B04-9479-19E02572BB33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67-4B04-9479-19E02572BB33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67-4B04-9479-19E02572BB33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67-4B04-9479-19E02572BB33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67-4B04-9479-19E02572BB33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67-4B04-9479-19E02572BB33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67-4B04-9479-19E02572BB33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67-4B04-9479-19E02572BB3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F67-4B04-9479-19E02572B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C4-4196-B43E-AB17F8B85963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C4-4196-B43E-AB17F8B85963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C4-4196-B43E-AB17F8B85963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C4-4196-B43E-AB17F8B85963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C4-4196-B43E-AB17F8B85963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C4-4196-B43E-AB17F8B85963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C4-4196-B43E-AB17F8B85963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C4-4196-B43E-AB17F8B85963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C4-4196-B43E-AB17F8B85963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C4-4196-B43E-AB17F8B8596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500175.57649999997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53693.205500000004</c:v>
                </c:pt>
                <c:pt idx="6">
                  <c:v>36300</c:v>
                </c:pt>
                <c:pt idx="7">
                  <c:v>1530595.1072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EC4-4196-B43E-AB17F8B859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44-4CCE-84E5-A57065BCEFCA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44-4CCE-84E5-A57065BCEFCA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44-4CCE-84E5-A57065BCEFCA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44-4CCE-84E5-A57065BCEFC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110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44-4CCE-84E5-A57065BCEF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3C-4ABF-953C-104551ACE94F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3C-4ABF-953C-104551ACE94F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3C-4ABF-953C-104551ACE94F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3C-4ABF-953C-104551ACE94F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3C-4ABF-953C-104551ACE94F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3C-4ABF-953C-104551ACE94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1767874.0967999999</c:v>
                </c:pt>
                <c:pt idx="2">
                  <c:v>352889.79240000003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3C-4ABF-953C-104551ACE9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3" zoomScale="80" zoomScaleNormal="80" workbookViewId="0">
      <selection activeCell="I9" sqref="I9"/>
    </sheetView>
  </sheetViews>
  <sheetFormatPr defaultColWidth="9.21875" defaultRowHeight="14.4" x14ac:dyDescent="0.3"/>
  <cols>
    <col min="1" max="1" width="26.21875" style="26" customWidth="1"/>
    <col min="2" max="2" width="11.5546875" style="59" customWidth="1"/>
    <col min="3" max="3" width="10.77734375" style="26" customWidth="1"/>
    <col min="4" max="4" width="19.21875" style="26" customWidth="1"/>
    <col min="5" max="5" width="18.21875" style="26" customWidth="1"/>
    <col min="6" max="6" width="11.44140625" style="26" customWidth="1"/>
    <col min="7" max="7" width="9.21875" style="26" customWidth="1"/>
    <col min="8" max="8" width="10.77734375" style="59" customWidth="1"/>
    <col min="9" max="9" width="17.21875" style="26" customWidth="1"/>
    <col min="10" max="10" width="20" style="26" customWidth="1"/>
    <col min="11" max="12" width="11.44140625" style="26" customWidth="1"/>
    <col min="13" max="13" width="10.77734375" style="26" customWidth="1"/>
    <col min="14" max="14" width="18.77734375" style="59" customWidth="1"/>
    <col min="15" max="15" width="19.77734375" style="26" customWidth="1"/>
    <col min="16" max="16" width="11.44140625" style="26" customWidth="1"/>
    <col min="17" max="17" width="9.21875" style="26" customWidth="1"/>
    <col min="18" max="18" width="11" style="26" customWidth="1"/>
    <col min="19" max="19" width="18.77734375" style="26" customWidth="1"/>
    <col min="20" max="20" width="19.5546875" style="26" customWidth="1"/>
    <col min="21" max="21" width="11.21875" style="26" customWidth="1"/>
    <col min="22" max="22" width="9" style="26" customWidth="1"/>
    <col min="23" max="23" width="10" style="26" customWidth="1"/>
    <col min="24" max="24" width="19" style="26" customWidth="1"/>
    <col min="25" max="25" width="17.21875" style="26" customWidth="1"/>
    <col min="26" max="26" width="9.77734375" style="26" customWidth="1"/>
    <col min="27" max="27" width="9.21875" style="26" customWidth="1"/>
    <col min="28" max="28" width="10.77734375" style="26" customWidth="1"/>
    <col min="29" max="29" width="18.21875" style="26" customWidth="1"/>
    <col min="30" max="30" width="18.77734375" style="26" customWidth="1"/>
    <col min="31" max="31" width="10.77734375" style="26" customWidth="1"/>
    <col min="32" max="16384" width="9.218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44651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5.5555555555555552E-2</v>
      </c>
      <c r="I19" s="6">
        <v>30000</v>
      </c>
      <c r="J19" s="7">
        <v>36300</v>
      </c>
      <c r="K19" s="21">
        <f t="shared" si="3"/>
        <v>0.15702642945488857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17</v>
      </c>
      <c r="H20" s="62">
        <f t="shared" si="2"/>
        <v>0.94444444444444442</v>
      </c>
      <c r="I20" s="65">
        <v>163058.91999999998</v>
      </c>
      <c r="J20" s="66">
        <v>194871.27559999999</v>
      </c>
      <c r="K20" s="63">
        <f t="shared" si="3"/>
        <v>0.84297357054511146</v>
      </c>
      <c r="L20" s="64">
        <v>2</v>
      </c>
      <c r="M20" s="62">
        <f t="shared" si="4"/>
        <v>1</v>
      </c>
      <c r="N20" s="65">
        <v>29921.260000000002</v>
      </c>
      <c r="O20" s="66">
        <v>36204.724600000001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.200000000000003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.200000000000003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.200000000000003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18</v>
      </c>
      <c r="H25" s="17">
        <f t="shared" si="12"/>
        <v>1</v>
      </c>
      <c r="I25" s="18">
        <f t="shared" si="12"/>
        <v>193058.91999999998</v>
      </c>
      <c r="J25" s="18">
        <f t="shared" si="12"/>
        <v>231171.27559999999</v>
      </c>
      <c r="K25" s="19">
        <f t="shared" si="12"/>
        <v>1</v>
      </c>
      <c r="L25" s="16">
        <f t="shared" si="12"/>
        <v>2</v>
      </c>
      <c r="M25" s="17">
        <f t="shared" si="12"/>
        <v>1</v>
      </c>
      <c r="N25" s="18">
        <f t="shared" si="12"/>
        <v>29921.260000000002</v>
      </c>
      <c r="O25" s="18">
        <f t="shared" si="12"/>
        <v>36204.724600000001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43" t="s">
        <v>54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7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18</v>
      </c>
      <c r="M35" s="8">
        <f t="shared" si="18"/>
        <v>0.9</v>
      </c>
      <c r="N35" s="58">
        <f>I25</f>
        <v>193058.91999999998</v>
      </c>
      <c r="O35" s="58">
        <f>J25</f>
        <v>231171.27559999999</v>
      </c>
      <c r="P35" s="56">
        <f t="shared" si="19"/>
        <v>0.86459246688962921</v>
      </c>
    </row>
    <row r="36" spans="1:33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2</v>
      </c>
      <c r="M36" s="8">
        <f t="shared" si="18"/>
        <v>0.1</v>
      </c>
      <c r="N36" s="58">
        <f>N25</f>
        <v>29921.260000000002</v>
      </c>
      <c r="O36" s="58">
        <f>O25</f>
        <v>36204.724600000001</v>
      </c>
      <c r="P36" s="56">
        <f t="shared" si="19"/>
        <v>0.13540753311037076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</v>
      </c>
      <c r="C40" s="8">
        <f t="shared" si="14"/>
        <v>0.05</v>
      </c>
      <c r="D40" s="13">
        <f t="shared" si="15"/>
        <v>30000</v>
      </c>
      <c r="E40" s="14">
        <f t="shared" si="16"/>
        <v>36300</v>
      </c>
      <c r="F40" s="21">
        <f t="shared" si="17"/>
        <v>0.13576386800927243</v>
      </c>
      <c r="G40" s="24"/>
      <c r="J40" s="97" t="s">
        <v>0</v>
      </c>
      <c r="K40" s="98"/>
      <c r="L40" s="79">
        <f>SUM(L34:L39)</f>
        <v>20</v>
      </c>
      <c r="M40" s="17">
        <f>SUM(M34:M39)</f>
        <v>1</v>
      </c>
      <c r="N40" s="80">
        <f>SUM(N34:N39)</f>
        <v>222980.18</v>
      </c>
      <c r="O40" s="81">
        <f>SUM(O34:O39)</f>
        <v>267376.00020000001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19</v>
      </c>
      <c r="C41" s="8">
        <f t="shared" si="14"/>
        <v>0.95</v>
      </c>
      <c r="D41" s="13">
        <f t="shared" si="15"/>
        <v>192980.18</v>
      </c>
      <c r="E41" s="14">
        <f t="shared" si="16"/>
        <v>231076.00020000001</v>
      </c>
      <c r="F41" s="21">
        <f t="shared" si="17"/>
        <v>0.86423613199072757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20</v>
      </c>
      <c r="C46" s="17">
        <f>SUM(C34:C45)</f>
        <v>1</v>
      </c>
      <c r="D46" s="18">
        <f>SUM(D34:D45)</f>
        <v>222980.18</v>
      </c>
      <c r="E46" s="18">
        <f>SUM(E34:E45)</f>
        <v>267376.00020000001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I20" sqref="I20:J20"/>
    </sheetView>
  </sheetViews>
  <sheetFormatPr defaultColWidth="9.21875" defaultRowHeight="14.4" x14ac:dyDescent="0.3"/>
  <cols>
    <col min="1" max="1" width="26.21875" style="26" customWidth="1"/>
    <col min="2" max="2" width="11.5546875" style="59" customWidth="1"/>
    <col min="3" max="3" width="10.77734375" style="26" customWidth="1"/>
    <col min="4" max="4" width="19.21875" style="26" customWidth="1"/>
    <col min="5" max="5" width="18.21875" style="26" customWidth="1"/>
    <col min="6" max="6" width="11.44140625" style="26" customWidth="1"/>
    <col min="7" max="7" width="9.21875" style="26" customWidth="1"/>
    <col min="8" max="8" width="10.77734375" style="59" customWidth="1"/>
    <col min="9" max="9" width="17.21875" style="26" customWidth="1"/>
    <col min="10" max="10" width="20" style="26" customWidth="1"/>
    <col min="11" max="12" width="11.44140625" style="26" customWidth="1"/>
    <col min="13" max="13" width="10.77734375" style="26" customWidth="1"/>
    <col min="14" max="14" width="18.77734375" style="59" customWidth="1"/>
    <col min="15" max="15" width="19.77734375" style="26" customWidth="1"/>
    <col min="16" max="16" width="11.44140625" style="26" customWidth="1"/>
    <col min="17" max="17" width="9.21875" style="26" customWidth="1"/>
    <col min="18" max="18" width="11" style="26" customWidth="1"/>
    <col min="19" max="19" width="18.77734375" style="26" customWidth="1"/>
    <col min="20" max="20" width="19.5546875" style="26" customWidth="1"/>
    <col min="21" max="21" width="11.21875" style="26" customWidth="1"/>
    <col min="22" max="22" width="9" style="26" customWidth="1"/>
    <col min="23" max="23" width="10" style="26" customWidth="1"/>
    <col min="24" max="24" width="19" style="26" customWidth="1"/>
    <col min="25" max="25" width="17.21875" style="26" customWidth="1"/>
    <col min="26" max="26" width="9.77734375" style="26" customWidth="1"/>
    <col min="27" max="27" width="9.21875" style="26" customWidth="1"/>
    <col min="28" max="28" width="10.77734375" style="26" customWidth="1"/>
    <col min="29" max="29" width="18.21875" style="26" customWidth="1"/>
    <col min="30" max="30" width="18.77734375" style="26" customWidth="1"/>
    <col min="31" max="31" width="10.77734375" style="26" customWidth="1"/>
    <col min="32" max="16384" width="9.218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>
        <v>44742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BARCELONA REGIONAL AGÈNCIA DE DESENVOLUPAMENT URBÀ SA (BR)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1" si="2">IF(G13,G13/$G$25,"")</f>
        <v>9.0909090909090912E-2</v>
      </c>
      <c r="I13" s="4">
        <v>149595.25</v>
      </c>
      <c r="J13" s="5">
        <v>181010.2525</v>
      </c>
      <c r="K13" s="21">
        <f t="shared" ref="K13:K21" si="3">IF(J13,J13/$J$25,"")</f>
        <v>0.28513939639422059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>
        <v>1</v>
      </c>
      <c r="M18" s="62">
        <f t="shared" si="4"/>
        <v>0.5</v>
      </c>
      <c r="N18" s="65">
        <v>44374.55</v>
      </c>
      <c r="O18" s="66">
        <v>53693.205500000004</v>
      </c>
      <c r="P18" s="63">
        <f t="shared" si="5"/>
        <v>0.90989628615016149</v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30</v>
      </c>
      <c r="H20" s="62">
        <f t="shared" si="2"/>
        <v>0.90909090909090906</v>
      </c>
      <c r="I20" s="65">
        <v>377646.89</v>
      </c>
      <c r="J20" s="66">
        <v>453802.94689999998</v>
      </c>
      <c r="K20" s="21">
        <f t="shared" si="3"/>
        <v>0.7148606036057793</v>
      </c>
      <c r="L20" s="64">
        <v>1</v>
      </c>
      <c r="M20" s="62">
        <f t="shared" si="4"/>
        <v>0.5</v>
      </c>
      <c r="N20" s="65">
        <v>4394.25</v>
      </c>
      <c r="O20" s="66">
        <v>5317.0424999999996</v>
      </c>
      <c r="P20" s="63">
        <f t="shared" si="5"/>
        <v>9.010371384983841E-2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.200000000000003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.200000000000003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40.200000000000003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33</v>
      </c>
      <c r="H25" s="17">
        <f t="shared" si="32"/>
        <v>1</v>
      </c>
      <c r="I25" s="18">
        <f t="shared" si="32"/>
        <v>527242.14</v>
      </c>
      <c r="J25" s="18">
        <f t="shared" si="32"/>
        <v>634813.19940000004</v>
      </c>
      <c r="K25" s="19">
        <f t="shared" si="32"/>
        <v>0.99999999999999989</v>
      </c>
      <c r="L25" s="16">
        <f t="shared" si="32"/>
        <v>2</v>
      </c>
      <c r="M25" s="17">
        <f t="shared" si="32"/>
        <v>1</v>
      </c>
      <c r="N25" s="18">
        <f t="shared" si="32"/>
        <v>48768.800000000003</v>
      </c>
      <c r="O25" s="18">
        <f t="shared" si="32"/>
        <v>59010.248000000007</v>
      </c>
      <c r="P25" s="19">
        <f t="shared" si="32"/>
        <v>0.99999999999999989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7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3</v>
      </c>
      <c r="C34" s="8">
        <f t="shared" ref="C34:C45" si="34">IF(B34,B34/$B$46,"")</f>
        <v>8.5714285714285715E-2</v>
      </c>
      <c r="D34" s="10">
        <f t="shared" ref="D34:D45" si="35">D13+I13+N13+S13+AC13+X13</f>
        <v>149595.25</v>
      </c>
      <c r="E34" s="11">
        <f t="shared" ref="E34:E45" si="36">E13+J13+O13+T13+AD13+Y13</f>
        <v>181010.2525</v>
      </c>
      <c r="F34" s="21">
        <f t="shared" ref="F34:F42" si="37">IF(E34,E34/$E$46,"")</f>
        <v>0.26088805902756523</v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33</v>
      </c>
      <c r="M35" s="8">
        <f t="shared" si="38"/>
        <v>0.94285714285714284</v>
      </c>
      <c r="N35" s="58">
        <f>I25</f>
        <v>527242.14</v>
      </c>
      <c r="O35" s="58">
        <f>J25</f>
        <v>634813.19940000004</v>
      </c>
      <c r="P35" s="56">
        <f t="shared" si="39"/>
        <v>0.91494918740331976</v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2</v>
      </c>
      <c r="M36" s="8">
        <f t="shared" si="38"/>
        <v>5.7142857142857141E-2</v>
      </c>
      <c r="N36" s="58">
        <f>N25</f>
        <v>48768.800000000003</v>
      </c>
      <c r="O36" s="58">
        <f>O25</f>
        <v>59010.248000000007</v>
      </c>
      <c r="P36" s="56">
        <f t="shared" si="39"/>
        <v>8.5050812596680195E-2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1</v>
      </c>
      <c r="C39" s="8">
        <f t="shared" si="34"/>
        <v>2.8571428571428571E-2</v>
      </c>
      <c r="D39" s="13">
        <f t="shared" si="35"/>
        <v>44374.55</v>
      </c>
      <c r="E39" s="22">
        <f t="shared" si="36"/>
        <v>53693.205500000004</v>
      </c>
      <c r="F39" s="21">
        <f t="shared" si="37"/>
        <v>7.7387418515772702E-2</v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97" t="s">
        <v>0</v>
      </c>
      <c r="K40" s="98"/>
      <c r="L40" s="79">
        <f>SUM(L34:L39)</f>
        <v>35</v>
      </c>
      <c r="M40" s="17">
        <f>SUM(M34:M39)</f>
        <v>1</v>
      </c>
      <c r="N40" s="80">
        <f>SUM(N34:N39)</f>
        <v>576010.94000000006</v>
      </c>
      <c r="O40" s="81">
        <f>SUM(O34:O39)</f>
        <v>693823.44740000006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31</v>
      </c>
      <c r="C41" s="8">
        <f t="shared" si="34"/>
        <v>0.88571428571428568</v>
      </c>
      <c r="D41" s="13">
        <f t="shared" si="35"/>
        <v>382041.14</v>
      </c>
      <c r="E41" s="14">
        <f t="shared" si="36"/>
        <v>459119.98939999996</v>
      </c>
      <c r="F41" s="21">
        <f t="shared" si="37"/>
        <v>0.66172452245666202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35</v>
      </c>
      <c r="C46" s="17">
        <f>SUM(C34:C45)</f>
        <v>1</v>
      </c>
      <c r="D46" s="18">
        <f>SUM(D34:D45)</f>
        <v>576010.93999999994</v>
      </c>
      <c r="E46" s="18">
        <f>SUM(E34:E45)</f>
        <v>693823.44739999995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9" zoomScale="80" zoomScaleNormal="80" workbookViewId="0">
      <selection activeCell="I7" sqref="I7"/>
    </sheetView>
  </sheetViews>
  <sheetFormatPr defaultColWidth="9.21875" defaultRowHeight="14.4" x14ac:dyDescent="0.3"/>
  <cols>
    <col min="1" max="1" width="26.21875" style="26" customWidth="1"/>
    <col min="2" max="2" width="11.5546875" style="59" customWidth="1"/>
    <col min="3" max="3" width="10.77734375" style="26" customWidth="1"/>
    <col min="4" max="4" width="19.21875" style="26" customWidth="1"/>
    <col min="5" max="5" width="18.21875" style="26" customWidth="1"/>
    <col min="6" max="6" width="11.44140625" style="26" customWidth="1"/>
    <col min="7" max="7" width="9.21875" style="26" customWidth="1"/>
    <col min="8" max="8" width="10.77734375" style="59" customWidth="1"/>
    <col min="9" max="9" width="17.21875" style="26" customWidth="1"/>
    <col min="10" max="10" width="20" style="26" customWidth="1"/>
    <col min="11" max="12" width="11.44140625" style="26" customWidth="1"/>
    <col min="13" max="13" width="10.77734375" style="26" customWidth="1"/>
    <col min="14" max="14" width="18.77734375" style="59" customWidth="1"/>
    <col min="15" max="15" width="19.77734375" style="26" customWidth="1"/>
    <col min="16" max="16" width="11.44140625" style="26" customWidth="1"/>
    <col min="17" max="17" width="9.21875" style="26" customWidth="1"/>
    <col min="18" max="18" width="11" style="26" customWidth="1"/>
    <col min="19" max="19" width="18.77734375" style="26" customWidth="1"/>
    <col min="20" max="20" width="19.5546875" style="26" customWidth="1"/>
    <col min="21" max="21" width="11.21875" style="26" customWidth="1"/>
    <col min="22" max="22" width="9" style="26" customWidth="1"/>
    <col min="23" max="23" width="10" style="26" customWidth="1"/>
    <col min="24" max="24" width="19" style="26" customWidth="1"/>
    <col min="25" max="25" width="17.21875" style="26" customWidth="1"/>
    <col min="26" max="26" width="9.77734375" style="26" customWidth="1"/>
    <col min="27" max="27" width="9.21875" style="26" customWidth="1"/>
    <col min="28" max="28" width="10.77734375" style="26" customWidth="1"/>
    <col min="29" max="29" width="18.21875" style="26" customWidth="1"/>
    <col min="30" max="30" width="18.77734375" style="26" customWidth="1"/>
    <col min="31" max="31" width="10.77734375" style="26" customWidth="1"/>
    <col min="32" max="16384" width="9.218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44834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BARCELONA REGIONAL AGÈNCIA DE DESENVOLUPAMENT URBÀ SA (BR)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3" si="2">IF(G13,G13/$G$25,"")</f>
        <v>3.8461538461538464E-2</v>
      </c>
      <c r="I13" s="4">
        <v>40500</v>
      </c>
      <c r="J13" s="5">
        <v>49005</v>
      </c>
      <c r="K13" s="21">
        <f t="shared" ref="K13:K23" si="3">IF(J13,J13/$J$25,"")</f>
        <v>0.1234805038004555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25</v>
      </c>
      <c r="H20" s="62">
        <f t="shared" si="2"/>
        <v>0.96153846153846156</v>
      </c>
      <c r="I20" s="65">
        <v>287487</v>
      </c>
      <c r="J20" s="66">
        <v>347859.27</v>
      </c>
      <c r="K20" s="63">
        <f t="shared" si="3"/>
        <v>0.8765194961995445</v>
      </c>
      <c r="L20" s="64">
        <v>5</v>
      </c>
      <c r="M20" s="62">
        <f t="shared" si="4"/>
        <v>1</v>
      </c>
      <c r="N20" s="65">
        <v>53154.02</v>
      </c>
      <c r="O20" s="66">
        <v>64316.36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.200000000000003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.200000000000003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.200000000000003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26</v>
      </c>
      <c r="H25" s="17">
        <f t="shared" si="22"/>
        <v>1</v>
      </c>
      <c r="I25" s="18">
        <f t="shared" si="22"/>
        <v>327987</v>
      </c>
      <c r="J25" s="18">
        <f t="shared" si="22"/>
        <v>396864.27</v>
      </c>
      <c r="K25" s="19">
        <f t="shared" si="22"/>
        <v>1</v>
      </c>
      <c r="L25" s="16">
        <f t="shared" si="22"/>
        <v>5</v>
      </c>
      <c r="M25" s="17">
        <f t="shared" si="22"/>
        <v>1</v>
      </c>
      <c r="N25" s="18">
        <f t="shared" si="22"/>
        <v>53154.02</v>
      </c>
      <c r="O25" s="18">
        <f t="shared" si="22"/>
        <v>64316.36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7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1</v>
      </c>
      <c r="C34" s="8">
        <f t="shared" ref="C34:C42" si="24">IF(B34,B34/$B$46,"")</f>
        <v>3.2258064516129031E-2</v>
      </c>
      <c r="D34" s="10">
        <f t="shared" ref="D34:D45" si="25">D13+I13+N13+S13+AC13+X13</f>
        <v>40500</v>
      </c>
      <c r="E34" s="11">
        <f t="shared" ref="E34:E45" si="26">E13+J13+O13+T13+AD13+Y13</f>
        <v>49005</v>
      </c>
      <c r="F34" s="21">
        <f t="shared" ref="F34:F43" si="27">IF(E34,E34/$E$46,"")</f>
        <v>0.10625988346475003</v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26</v>
      </c>
      <c r="M35" s="8">
        <f>IF(L35,L35/$L$40,"")</f>
        <v>0.83870967741935487</v>
      </c>
      <c r="N35" s="58">
        <f>I25</f>
        <v>327987</v>
      </c>
      <c r="O35" s="58">
        <f>J25</f>
        <v>396864.27</v>
      </c>
      <c r="P35" s="56">
        <f>IF(O35,O35/$O$40,"")</f>
        <v>0.86053976291241896</v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5</v>
      </c>
      <c r="M36" s="8">
        <f>IF(L36,L36/$L$40,"")</f>
        <v>0.16129032258064516</v>
      </c>
      <c r="N36" s="58">
        <f>N25</f>
        <v>53154.02</v>
      </c>
      <c r="O36" s="58">
        <f>O25</f>
        <v>64316.36</v>
      </c>
      <c r="P36" s="56">
        <f>IF(O36,O36/$O$40,"")</f>
        <v>0.13946023708758107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97" t="s">
        <v>0</v>
      </c>
      <c r="K40" s="98"/>
      <c r="L40" s="79">
        <f>SUM(L34:L39)</f>
        <v>31</v>
      </c>
      <c r="M40" s="17">
        <f>SUM(M34:M39)</f>
        <v>1</v>
      </c>
      <c r="N40" s="80">
        <f>SUM(N34:N39)</f>
        <v>381141.02</v>
      </c>
      <c r="O40" s="81">
        <f>SUM(O34:O39)</f>
        <v>461180.63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30</v>
      </c>
      <c r="C41" s="8">
        <f t="shared" si="24"/>
        <v>0.967741935483871</v>
      </c>
      <c r="D41" s="13">
        <f t="shared" si="25"/>
        <v>340641.02</v>
      </c>
      <c r="E41" s="14">
        <f t="shared" si="26"/>
        <v>412175.63</v>
      </c>
      <c r="F41" s="21">
        <f t="shared" si="27"/>
        <v>0.89374011653524998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31</v>
      </c>
      <c r="C46" s="17">
        <f>SUM(C34:C45)</f>
        <v>1</v>
      </c>
      <c r="D46" s="18">
        <f>SUM(D34:D45)</f>
        <v>381141.02</v>
      </c>
      <c r="E46" s="18">
        <f>SUM(E34:E45)</f>
        <v>461180.63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I16" sqref="I16"/>
    </sheetView>
  </sheetViews>
  <sheetFormatPr defaultColWidth="9.21875" defaultRowHeight="14.4" x14ac:dyDescent="0.3"/>
  <cols>
    <col min="1" max="1" width="26.21875" style="26" customWidth="1"/>
    <col min="2" max="2" width="11.5546875" style="59" customWidth="1"/>
    <col min="3" max="3" width="10.77734375" style="26" customWidth="1"/>
    <col min="4" max="4" width="19.21875" style="26" customWidth="1"/>
    <col min="5" max="5" width="18.21875" style="26" customWidth="1"/>
    <col min="6" max="6" width="11.44140625" style="26" customWidth="1"/>
    <col min="7" max="7" width="9.21875" style="26" customWidth="1"/>
    <col min="8" max="8" width="10.77734375" style="59" customWidth="1"/>
    <col min="9" max="9" width="17.21875" style="26" customWidth="1"/>
    <col min="10" max="10" width="20" style="26" customWidth="1"/>
    <col min="11" max="12" width="11.44140625" style="26" customWidth="1"/>
    <col min="13" max="13" width="10.77734375" style="26" customWidth="1"/>
    <col min="14" max="14" width="18.77734375" style="59" customWidth="1"/>
    <col min="15" max="15" width="19.77734375" style="26" customWidth="1"/>
    <col min="16" max="16" width="11.44140625" style="26" customWidth="1"/>
    <col min="17" max="17" width="9.21875" style="26" customWidth="1"/>
    <col min="18" max="18" width="11" style="26" customWidth="1"/>
    <col min="19" max="19" width="18.77734375" style="26" customWidth="1"/>
    <col min="20" max="20" width="19.5546875" style="26" customWidth="1"/>
    <col min="21" max="21" width="11.21875" style="26" customWidth="1"/>
    <col min="22" max="22" width="9" style="26" customWidth="1"/>
    <col min="23" max="23" width="10" style="26" customWidth="1"/>
    <col min="24" max="24" width="19" style="26" customWidth="1"/>
    <col min="25" max="25" width="17.21875" style="26" customWidth="1"/>
    <col min="26" max="26" width="9.77734375" style="26" customWidth="1"/>
    <col min="27" max="27" width="9.21875" style="26" customWidth="1"/>
    <col min="28" max="28" width="10.77734375" style="26" customWidth="1"/>
    <col min="29" max="29" width="18.21875" style="26" customWidth="1"/>
    <col min="30" max="30" width="18.77734375" style="26" customWidth="1"/>
    <col min="31" max="31" width="10.77734375" style="26" customWidth="1"/>
    <col min="32" max="16384" width="9.218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44926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BARCELONA REGIONAL AGÈNCIA DE DESENVOLUPAMENT URBÀ SA (BR)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6.0606060606060608E-2</v>
      </c>
      <c r="I13" s="4">
        <v>91273</v>
      </c>
      <c r="J13" s="5">
        <v>110440.32399999999</v>
      </c>
      <c r="K13" s="21">
        <f t="shared" ref="K13:K21" si="3">IF(J13,J13/$J$25,"")</f>
        <v>0.21868273267148086</v>
      </c>
      <c r="L13" s="1">
        <v>1</v>
      </c>
      <c r="M13" s="20">
        <f>IF(L13,L13/$L$25,"")</f>
        <v>0.33333333333333331</v>
      </c>
      <c r="N13" s="4">
        <v>132000</v>
      </c>
      <c r="O13" s="5">
        <v>159720</v>
      </c>
      <c r="P13" s="21">
        <f>IF(O13,O13/$O$25,"")</f>
        <v>0.82603057639787836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31</v>
      </c>
      <c r="H20" s="62">
        <f t="shared" si="2"/>
        <v>0.93939393939393945</v>
      </c>
      <c r="I20" s="65">
        <v>333313.3</v>
      </c>
      <c r="J20" s="66">
        <v>394585.02780000004</v>
      </c>
      <c r="K20" s="63">
        <f t="shared" si="3"/>
        <v>0.78131726732851903</v>
      </c>
      <c r="L20" s="64">
        <v>2</v>
      </c>
      <c r="M20" s="62">
        <f>IF(L20,L20/$L$25,"")</f>
        <v>0.66666666666666663</v>
      </c>
      <c r="N20" s="65">
        <v>27800.38</v>
      </c>
      <c r="O20" s="66">
        <v>33638.459799999997</v>
      </c>
      <c r="P20" s="63">
        <f>IF(O20,O20/$O$25,"")</f>
        <v>0.17396942360212156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40.200000000000003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40.200000000000003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40.200000000000003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33</v>
      </c>
      <c r="H25" s="17">
        <f t="shared" si="30"/>
        <v>1</v>
      </c>
      <c r="I25" s="18">
        <f t="shared" si="30"/>
        <v>424586.3</v>
      </c>
      <c r="J25" s="18">
        <f t="shared" si="30"/>
        <v>505025.35180000006</v>
      </c>
      <c r="K25" s="19">
        <f t="shared" si="30"/>
        <v>0.99999999999999989</v>
      </c>
      <c r="L25" s="16">
        <f t="shared" si="30"/>
        <v>3</v>
      </c>
      <c r="M25" s="17">
        <f t="shared" si="30"/>
        <v>1</v>
      </c>
      <c r="N25" s="18">
        <f t="shared" si="30"/>
        <v>159800.38</v>
      </c>
      <c r="O25" s="18">
        <f t="shared" si="30"/>
        <v>193358.45980000001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7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3</v>
      </c>
      <c r="C34" s="8">
        <f t="shared" ref="C34:C45" si="32">IF(B34,B34/$B$46,"")</f>
        <v>8.3333333333333329E-2</v>
      </c>
      <c r="D34" s="10">
        <f t="shared" ref="D34:D42" si="33">D13+I13+N13+S13+AC13+X13</f>
        <v>223273</v>
      </c>
      <c r="E34" s="11">
        <f t="shared" ref="E34:E42" si="34">E13+J13+O13+T13+AD13+Y13</f>
        <v>270160.32400000002</v>
      </c>
      <c r="F34" s="21">
        <f t="shared" ref="F34:F42" si="35">IF(E34,E34/$E$46,"")</f>
        <v>0.38683646372194913</v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33</v>
      </c>
      <c r="M35" s="8">
        <f t="shared" si="36"/>
        <v>0.91666666666666663</v>
      </c>
      <c r="N35" s="58">
        <f>I25</f>
        <v>424586.3</v>
      </c>
      <c r="O35" s="58">
        <f>J25</f>
        <v>505025.35180000006</v>
      </c>
      <c r="P35" s="56">
        <f t="shared" si="37"/>
        <v>0.72313439030464488</v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3</v>
      </c>
      <c r="M36" s="8">
        <f t="shared" si="36"/>
        <v>8.3333333333333329E-2</v>
      </c>
      <c r="N36" s="58">
        <f>N25</f>
        <v>159800.38</v>
      </c>
      <c r="O36" s="58">
        <f>O25</f>
        <v>193358.45980000001</v>
      </c>
      <c r="P36" s="56">
        <f t="shared" si="37"/>
        <v>0.27686560969535506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97" t="s">
        <v>0</v>
      </c>
      <c r="K40" s="98"/>
      <c r="L40" s="79">
        <f>SUM(L34:L39)</f>
        <v>36</v>
      </c>
      <c r="M40" s="17">
        <f>SUM(M34:M39)</f>
        <v>1</v>
      </c>
      <c r="N40" s="80">
        <f>SUM(N34:N39)</f>
        <v>584386.67999999993</v>
      </c>
      <c r="O40" s="81">
        <f>SUM(O34:O39)</f>
        <v>698383.81160000013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33</v>
      </c>
      <c r="C41" s="8">
        <f t="shared" si="32"/>
        <v>0.91666666666666663</v>
      </c>
      <c r="D41" s="13">
        <f t="shared" si="33"/>
        <v>361113.68</v>
      </c>
      <c r="E41" s="14">
        <f t="shared" si="34"/>
        <v>428223.48760000005</v>
      </c>
      <c r="F41" s="21">
        <f t="shared" si="35"/>
        <v>0.61316353627805076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36</v>
      </c>
      <c r="C46" s="17">
        <f>SUM(C34:C45)</f>
        <v>1</v>
      </c>
      <c r="D46" s="18">
        <f>SUM(D34:D45)</f>
        <v>584386.67999999993</v>
      </c>
      <c r="E46" s="18">
        <f>SUM(E34:E45)</f>
        <v>698383.81160000013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J49" sqref="J49"/>
    </sheetView>
  </sheetViews>
  <sheetFormatPr defaultColWidth="9.21875" defaultRowHeight="14.4" x14ac:dyDescent="0.3"/>
  <cols>
    <col min="1" max="1" width="30.44140625" style="26" customWidth="1"/>
    <col min="2" max="2" width="11.21875" style="59" customWidth="1"/>
    <col min="3" max="3" width="10.77734375" style="26" customWidth="1"/>
    <col min="4" max="4" width="19.21875" style="26" customWidth="1"/>
    <col min="5" max="5" width="19.77734375" style="26" customWidth="1"/>
    <col min="6" max="6" width="11.44140625" style="26" customWidth="1"/>
    <col min="7" max="7" width="9.21875" style="26" customWidth="1"/>
    <col min="8" max="8" width="10.77734375" style="59" customWidth="1"/>
    <col min="9" max="9" width="17.21875" style="26" customWidth="1"/>
    <col min="10" max="10" width="20" style="26" customWidth="1"/>
    <col min="11" max="11" width="11.44140625" style="26" customWidth="1"/>
    <col min="12" max="12" width="11.77734375" style="26" customWidth="1"/>
    <col min="13" max="13" width="10.77734375" style="26" customWidth="1"/>
    <col min="14" max="14" width="20.21875" style="59" customWidth="1"/>
    <col min="15" max="15" width="19.77734375" style="26" customWidth="1"/>
    <col min="16" max="16" width="11.44140625" style="26" customWidth="1"/>
    <col min="17" max="17" width="9.21875" style="26" customWidth="1"/>
    <col min="18" max="18" width="11" style="26" customWidth="1"/>
    <col min="19" max="19" width="18.77734375" style="26" customWidth="1"/>
    <col min="20" max="20" width="19.5546875" style="26" customWidth="1"/>
    <col min="21" max="21" width="11.218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77734375" style="26" customWidth="1"/>
    <col min="27" max="27" width="9.21875" style="26" customWidth="1"/>
    <col min="28" max="28" width="10.77734375" style="26" customWidth="1"/>
    <col min="29" max="29" width="18.21875" style="26" customWidth="1"/>
    <col min="30" max="30" width="18.77734375" style="26" customWidth="1"/>
    <col min="31" max="31" width="10.77734375" style="26" customWidth="1"/>
    <col min="32" max="16384" width="9.218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3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BARCELONA REGIONAL AGÈNCIA DE DESENVOLUPAMENT URBÀ SA (BR)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44" t="s">
        <v>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6"/>
    </row>
    <row r="11" spans="1:31" ht="30" customHeight="1" thickBot="1" x14ac:dyDescent="0.35">
      <c r="A11" s="147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5">
      <c r="A12" s="148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">
      <c r="A13" s="39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6</v>
      </c>
      <c r="H13" s="20">
        <f t="shared" ref="H13:H24" si="2">IF(G13,G13/$G$25,"")</f>
        <v>5.4545454545454543E-2</v>
      </c>
      <c r="I13" s="10">
        <f>'CONTRACTACIO 1r TR 2022'!I13+'CONTRACTACIO 2n TR 2022'!I13+'CONTRACTACIO 3r TR 2022'!I13+'CONTRACTACIO 4t TR 2022'!I13</f>
        <v>281368.25</v>
      </c>
      <c r="J13" s="10">
        <f>'CONTRACTACIO 1r TR 2022'!J13+'CONTRACTACIO 2n TR 2022'!J13+'CONTRACTACIO 3r TR 2022'!J13+'CONTRACTACIO 4t TR 2022'!J13</f>
        <v>340455.57649999997</v>
      </c>
      <c r="K13" s="21">
        <f t="shared" ref="K13:K24" si="3">IF(J13,J13/$J$25,"")</f>
        <v>0.19257908530717943</v>
      </c>
      <c r="L13" s="9">
        <f>'CONTRACTACIO 1r TR 2022'!L13+'CONTRACTACIO 2n TR 2022'!L13+'CONTRACTACIO 3r TR 2022'!L13+'CONTRACTACIO 4t TR 2022'!L13</f>
        <v>1</v>
      </c>
      <c r="M13" s="20">
        <f t="shared" ref="M13:M24" si="4">IF(L13,L13/$L$25,"")</f>
        <v>8.3333333333333329E-2</v>
      </c>
      <c r="N13" s="10">
        <f>'CONTRACTACIO 1r TR 2022'!N13+'CONTRACTACIO 2n TR 2022'!N13+'CONTRACTACIO 3r TR 2022'!N13+'CONTRACTACIO 4t TR 2022'!N13</f>
        <v>132000</v>
      </c>
      <c r="O13" s="10">
        <f>'CONTRACTACIO 1r TR 2022'!O13+'CONTRACTACIO 2n TR 2022'!O13+'CONTRACTACIO 3r TR 2022'!O13+'CONTRACTACIO 4t TR 2022'!O13</f>
        <v>159720</v>
      </c>
      <c r="P13" s="21">
        <f t="shared" ref="P13:P24" si="5">IF(O13,O13/$O$25,"")</f>
        <v>0.45260589407742807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3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0</v>
      </c>
      <c r="H18" s="20" t="str">
        <f t="shared" si="2"/>
        <v/>
      </c>
      <c r="I18" s="13">
        <f>'CONTRACTACIO 1r TR 2022'!I18+'CONTRACTACIO 2n TR 2022'!I18+'CONTRACTACIO 3r TR 2022'!I18+'CONTRACTACIO 4t TR 2022'!I18</f>
        <v>0</v>
      </c>
      <c r="J18" s="13">
        <f>'CONTRACTACIO 1r TR 2022'!J18+'CONTRACTACIO 2n TR 2022'!J18+'CONTRACTACIO 3r TR 2022'!J18+'CONTRACTACIO 4t TR 2022'!J18</f>
        <v>0</v>
      </c>
      <c r="K18" s="21" t="str">
        <f t="shared" si="3"/>
        <v/>
      </c>
      <c r="L18" s="9">
        <f>'CONTRACTACIO 1r TR 2022'!L18+'CONTRACTACIO 2n TR 2022'!L18+'CONTRACTACIO 3r TR 2022'!L18+'CONTRACTACIO 4t TR 2022'!L18</f>
        <v>1</v>
      </c>
      <c r="M18" s="20">
        <f t="shared" si="4"/>
        <v>8.3333333333333329E-2</v>
      </c>
      <c r="N18" s="13">
        <f>'CONTRACTACIO 1r TR 2022'!N18+'CONTRACTACIO 2n TR 2022'!N18+'CONTRACTACIO 3r TR 2022'!N18+'CONTRACTACIO 4t TR 2022'!N18</f>
        <v>44374.55</v>
      </c>
      <c r="O18" s="13">
        <f>'CONTRACTACIO 1r TR 2022'!O18+'CONTRACTACIO 2n TR 2022'!O18+'CONTRACTACIO 3r TR 2022'!O18+'CONTRACTACIO 4t TR 2022'!O18</f>
        <v>53693.205500000004</v>
      </c>
      <c r="P18" s="21">
        <f t="shared" si="5"/>
        <v>0.15215290058358741</v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3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1</v>
      </c>
      <c r="H19" s="20">
        <f t="shared" si="2"/>
        <v>9.0909090909090905E-3</v>
      </c>
      <c r="I19" s="13">
        <f>'CONTRACTACIO 1r TR 2022'!I19+'CONTRACTACIO 2n TR 2022'!I19+'CONTRACTACIO 3r TR 2022'!I19+'CONTRACTACIO 4t TR 2022'!I19</f>
        <v>30000</v>
      </c>
      <c r="J19" s="13">
        <f>'CONTRACTACIO 1r TR 2022'!J19+'CONTRACTACIO 2n TR 2022'!J19+'CONTRACTACIO 3r TR 2022'!J19+'CONTRACTACIO 4t TR 2022'!J19</f>
        <v>36300</v>
      </c>
      <c r="K19" s="21">
        <f t="shared" si="3"/>
        <v>2.0533136418315105E-2</v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3">
      <c r="A20" s="43" t="s">
        <v>29</v>
      </c>
      <c r="B20" s="9">
        <f>'CONTRACTACIO 1r TR 2022'!B20+'CONTRACTACIO 2n TR 2022'!B20+'CONTRACTACIO 3r TR 2022'!B20+'CONTRACTACIO 4t TR 2022'!B20</f>
        <v>0</v>
      </c>
      <c r="C20" s="20" t="str">
        <f t="shared" si="0"/>
        <v/>
      </c>
      <c r="D20" s="13">
        <f>'CONTRACTACIO 1r TR 2022'!D20+'CONTRACTACIO 2n TR 2022'!D20+'CONTRACTACIO 3r TR 2022'!D20+'CONTRACTACIO 4t TR 2022'!D20</f>
        <v>0</v>
      </c>
      <c r="E20" s="13">
        <f>'CONTRACTACIO 1r TR 2022'!E20+'CONTRACTACIO 2n TR 2022'!E20+'CONTRACTACIO 3r TR 2022'!E20+'CONTRACTACIO 4t TR 2022'!E20</f>
        <v>0</v>
      </c>
      <c r="F20" s="21" t="str">
        <f t="shared" si="1"/>
        <v/>
      </c>
      <c r="G20" s="9">
        <f>'CONTRACTACIO 1r TR 2022'!G20+'CONTRACTACIO 2n TR 2022'!G20+'CONTRACTACIO 3r TR 2022'!G20+'CONTRACTACIO 4t TR 2022'!G20</f>
        <v>103</v>
      </c>
      <c r="H20" s="20">
        <f t="shared" si="2"/>
        <v>0.9363636363636364</v>
      </c>
      <c r="I20" s="13">
        <f>'CONTRACTACIO 1r TR 2022'!I20+'CONTRACTACIO 2n TR 2022'!I20+'CONTRACTACIO 3r TR 2022'!I20+'CONTRACTACIO 4t TR 2022'!I20</f>
        <v>1161506.1100000001</v>
      </c>
      <c r="J20" s="13">
        <f>'CONTRACTACIO 1r TR 2022'!J20+'CONTRACTACIO 2n TR 2022'!J20+'CONTRACTACIO 3r TR 2022'!J20+'CONTRACTACIO 4t TR 2022'!J20</f>
        <v>1391118.5203</v>
      </c>
      <c r="K20" s="21">
        <f t="shared" si="3"/>
        <v>0.78688777827450551</v>
      </c>
      <c r="L20" s="9">
        <f>'CONTRACTACIO 1r TR 2022'!L20+'CONTRACTACIO 2n TR 2022'!L20+'CONTRACTACIO 3r TR 2022'!L20+'CONTRACTACIO 4t TR 2022'!L20</f>
        <v>10</v>
      </c>
      <c r="M20" s="20">
        <f t="shared" si="4"/>
        <v>0.83333333333333337</v>
      </c>
      <c r="N20" s="13">
        <f>'CONTRACTACIO 1r TR 2022'!N20+'CONTRACTACIO 2n TR 2022'!N20+'CONTRACTACIO 3r TR 2022'!N20+'CONTRACTACIO 4t TR 2022'!N20</f>
        <v>115269.91</v>
      </c>
      <c r="O20" s="13">
        <f>'CONTRACTACIO 1r TR 2022'!O20+'CONTRACTACIO 2n TR 2022'!O20+'CONTRACTACIO 3r TR 2022'!O20+'CONTRACTACIO 4t TR 2022'!O20</f>
        <v>139476.58689999999</v>
      </c>
      <c r="P20" s="21">
        <f t="shared" si="5"/>
        <v>0.39524120533898444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40.200000000000003" hidden="1" customHeight="1" x14ac:dyDescent="0.3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40.200000000000003" customHeight="1" x14ac:dyDescent="0.3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40.200000000000003" customHeight="1" x14ac:dyDescent="0.3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110</v>
      </c>
      <c r="H25" s="17">
        <f t="shared" si="12"/>
        <v>1</v>
      </c>
      <c r="I25" s="18">
        <f t="shared" si="12"/>
        <v>1472874.36</v>
      </c>
      <c r="J25" s="18">
        <f t="shared" si="12"/>
        <v>1767874.0967999999</v>
      </c>
      <c r="K25" s="19">
        <f t="shared" si="12"/>
        <v>1</v>
      </c>
      <c r="L25" s="16">
        <f t="shared" si="12"/>
        <v>12</v>
      </c>
      <c r="M25" s="17">
        <f t="shared" si="12"/>
        <v>1</v>
      </c>
      <c r="N25" s="18">
        <f t="shared" si="12"/>
        <v>291644.45999999996</v>
      </c>
      <c r="O25" s="18">
        <f t="shared" si="12"/>
        <v>352889.79240000003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9" t="s">
        <v>10</v>
      </c>
      <c r="B31" s="152" t="s">
        <v>17</v>
      </c>
      <c r="C31" s="153"/>
      <c r="D31" s="153"/>
      <c r="E31" s="153"/>
      <c r="F31" s="154"/>
      <c r="G31" s="24"/>
      <c r="H31" s="47"/>
      <c r="I31" s="47"/>
      <c r="J31" s="158" t="s">
        <v>15</v>
      </c>
      <c r="K31" s="159"/>
      <c r="L31" s="152" t="s">
        <v>16</v>
      </c>
      <c r="M31" s="153"/>
      <c r="N31" s="153"/>
      <c r="O31" s="153"/>
      <c r="P31" s="154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50"/>
      <c r="B32" s="155"/>
      <c r="C32" s="156"/>
      <c r="D32" s="156"/>
      <c r="E32" s="156"/>
      <c r="F32" s="157"/>
      <c r="G32" s="24"/>
      <c r="J32" s="160"/>
      <c r="K32" s="161"/>
      <c r="L32" s="164"/>
      <c r="M32" s="165"/>
      <c r="N32" s="165"/>
      <c r="O32" s="165"/>
      <c r="P32" s="16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51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2"/>
      <c r="K33" s="163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7" customHeight="1" x14ac:dyDescent="0.3">
      <c r="A34" s="39" t="s">
        <v>25</v>
      </c>
      <c r="B34" s="9">
        <f t="shared" ref="B34:B43" si="13">B13+G13+L13+Q13+V13+AA13</f>
        <v>7</v>
      </c>
      <c r="C34" s="8">
        <f t="shared" ref="C34:C40" si="14">IF(B34,B34/$B$46,"")</f>
        <v>5.737704918032787E-2</v>
      </c>
      <c r="D34" s="10">
        <f t="shared" ref="D34:D43" si="15">D13+I13+N13+S13+X13+AC13</f>
        <v>413368.25</v>
      </c>
      <c r="E34" s="11">
        <f t="shared" ref="E34:E43" si="16">E13+J13+O13+T13+Y13+AD13</f>
        <v>500175.57649999997</v>
      </c>
      <c r="F34" s="21">
        <f t="shared" ref="F34:F40" si="17">IF(E34,E34/$E$46,"")</f>
        <v>0.23584689415316171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110</v>
      </c>
      <c r="M35" s="8">
        <f t="shared" si="18"/>
        <v>0.90163934426229508</v>
      </c>
      <c r="N35" s="58">
        <f>I25</f>
        <v>1472874.36</v>
      </c>
      <c r="O35" s="58">
        <f>J25</f>
        <v>1767874.0967999999</v>
      </c>
      <c r="P35" s="56">
        <f t="shared" si="19"/>
        <v>0.83360250794673885</v>
      </c>
    </row>
    <row r="36" spans="1:33" s="24" customFormat="1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5" t="s">
        <v>2</v>
      </c>
      <c r="K36" s="96"/>
      <c r="L36" s="57">
        <f>L25</f>
        <v>12</v>
      </c>
      <c r="M36" s="8">
        <f t="shared" si="18"/>
        <v>9.8360655737704916E-2</v>
      </c>
      <c r="N36" s="58">
        <f>N25</f>
        <v>291644.45999999996</v>
      </c>
      <c r="O36" s="58">
        <f>O25</f>
        <v>352889.79240000003</v>
      </c>
      <c r="P36" s="56">
        <f t="shared" si="19"/>
        <v>0.16639749205326107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8.1967213114754103E-3</v>
      </c>
      <c r="D39" s="13">
        <f t="shared" si="15"/>
        <v>44374.55</v>
      </c>
      <c r="E39" s="22">
        <f t="shared" si="16"/>
        <v>53693.205500000004</v>
      </c>
      <c r="F39" s="21">
        <f t="shared" si="17"/>
        <v>2.5317861065738106E-2</v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</v>
      </c>
      <c r="C40" s="8">
        <f t="shared" si="14"/>
        <v>8.1967213114754103E-3</v>
      </c>
      <c r="D40" s="13">
        <f t="shared" si="15"/>
        <v>30000</v>
      </c>
      <c r="E40" s="14">
        <f t="shared" si="16"/>
        <v>36300</v>
      </c>
      <c r="F40" s="21">
        <f t="shared" si="17"/>
        <v>1.7116474014319989E-2</v>
      </c>
      <c r="G40" s="24"/>
      <c r="H40" s="24"/>
      <c r="I40" s="24"/>
      <c r="J40" s="97" t="s">
        <v>0</v>
      </c>
      <c r="K40" s="98"/>
      <c r="L40" s="79">
        <f>SUM(L34:L39)</f>
        <v>122</v>
      </c>
      <c r="M40" s="17">
        <f>SUM(M34:M39)</f>
        <v>1</v>
      </c>
      <c r="N40" s="80">
        <f>SUM(N34:N39)</f>
        <v>1764518.82</v>
      </c>
      <c r="O40" s="81">
        <f>SUM(O34:O39)</f>
        <v>2120763.8892000001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113</v>
      </c>
      <c r="C41" s="8">
        <f>IF(B41,B41/$B$46,"")</f>
        <v>0.92622950819672134</v>
      </c>
      <c r="D41" s="13">
        <f t="shared" si="15"/>
        <v>1276776.02</v>
      </c>
      <c r="E41" s="14">
        <f t="shared" si="16"/>
        <v>1530595.1072</v>
      </c>
      <c r="F41" s="21">
        <f>IF(E41,E41/$E$46,"")</f>
        <v>0.72171877076678015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122</v>
      </c>
      <c r="C46" s="17">
        <f>SUM(C34:C45)</f>
        <v>1</v>
      </c>
      <c r="D46" s="18">
        <f>SUM(D34:D45)</f>
        <v>1764518.82</v>
      </c>
      <c r="E46" s="18">
        <f>SUM(E34:E45)</f>
        <v>2120763.8892000001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2023-03-13T11:15:50Z</dcterms:modified>
</cp:coreProperties>
</file>