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136" windowHeight="13056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6" l="1"/>
  <c r="N20" i="6"/>
  <c r="I20" i="6"/>
  <c r="D20" i="6"/>
  <c r="N20" i="5"/>
  <c r="I20" i="5"/>
  <c r="I13" i="5"/>
  <c r="N20" i="4" l="1"/>
  <c r="I13" i="4"/>
  <c r="I14" i="4"/>
  <c r="I20" i="4"/>
  <c r="D20" i="4"/>
  <c r="N20" i="1" l="1"/>
  <c r="I20" i="1"/>
  <c r="I13" i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 s="1"/>
  <c r="D44" i="5"/>
  <c r="B44" i="5"/>
  <c r="C44" i="5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/>
  <c r="T23" i="7"/>
  <c r="U23" i="7" s="1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/>
  <c r="Y22" i="7"/>
  <c r="Z22" i="7" s="1"/>
  <c r="X22" i="7"/>
  <c r="V22" i="7"/>
  <c r="T22" i="7"/>
  <c r="U22" i="7" s="1"/>
  <c r="S22" i="7"/>
  <c r="Q22" i="7"/>
  <c r="R22" i="7" s="1"/>
  <c r="O22" i="7"/>
  <c r="P22" i="7"/>
  <c r="N22" i="7"/>
  <c r="L22" i="7"/>
  <c r="M22" i="7" s="1"/>
  <c r="J22" i="7"/>
  <c r="I22" i="7"/>
  <c r="G22" i="7"/>
  <c r="E22" i="7"/>
  <c r="D22" i="7"/>
  <c r="D43" i="7" s="1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E34" i="7" s="1"/>
  <c r="O13" i="7"/>
  <c r="T13" i="7"/>
  <c r="Y13" i="7"/>
  <c r="Z13" i="7"/>
  <c r="AD13" i="7"/>
  <c r="AE13" i="7" s="1"/>
  <c r="E20" i="7"/>
  <c r="J20" i="7"/>
  <c r="O20" i="7"/>
  <c r="O25" i="7" s="1"/>
  <c r="O36" i="7" s="1"/>
  <c r="AD20" i="7"/>
  <c r="T20" i="7"/>
  <c r="U20" i="7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/>
  <c r="V19" i="7"/>
  <c r="W19" i="7" s="1"/>
  <c r="J25" i="6"/>
  <c r="O35" i="6" s="1"/>
  <c r="E25" i="6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34" i="6" s="1"/>
  <c r="L25" i="6"/>
  <c r="L36" i="6" s="1"/>
  <c r="V25" i="6"/>
  <c r="L38" i="6" s="1"/>
  <c r="M38" i="6" s="1"/>
  <c r="Q25" i="6"/>
  <c r="L37" i="6" s="1"/>
  <c r="AA25" i="6"/>
  <c r="L39" i="6"/>
  <c r="M39" i="6" s="1"/>
  <c r="E45" i="6"/>
  <c r="E34" i="6"/>
  <c r="E35" i="6"/>
  <c r="E36" i="6"/>
  <c r="E37" i="6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6" i="6" s="1"/>
  <c r="D42" i="6"/>
  <c r="B45" i="6"/>
  <c r="C45" i="6" s="1"/>
  <c r="B42" i="6"/>
  <c r="C42" i="6" s="1"/>
  <c r="B34" i="6"/>
  <c r="B35" i="6"/>
  <c r="B36" i="6"/>
  <c r="C36" i="6" s="1"/>
  <c r="B37" i="6"/>
  <c r="B38" i="6"/>
  <c r="C38" i="6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F36" i="5" s="1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B41" i="5"/>
  <c r="B42" i="5"/>
  <c r="C42" i="5" s="1"/>
  <c r="B45" i="5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F36" i="4" s="1"/>
  <c r="E37" i="4"/>
  <c r="F37" i="4" s="1"/>
  <c r="E38" i="4"/>
  <c r="E39" i="4"/>
  <c r="E40" i="4"/>
  <c r="F40" i="4" s="1"/>
  <c r="E41" i="4"/>
  <c r="E42" i="4"/>
  <c r="D45" i="4"/>
  <c r="B45" i="4"/>
  <c r="B42" i="4"/>
  <c r="C42" i="4" s="1"/>
  <c r="B34" i="4"/>
  <c r="B35" i="4"/>
  <c r="B36" i="4"/>
  <c r="C36" i="4" s="1"/>
  <c r="B37" i="4"/>
  <c r="C37" i="4" s="1"/>
  <c r="B38" i="4"/>
  <c r="B39" i="4"/>
  <c r="C39" i="4" s="1"/>
  <c r="B40" i="4"/>
  <c r="C40" i="4" s="1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25" i="4" s="1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L36" i="4" s="1"/>
  <c r="M19" i="4"/>
  <c r="M15" i="4"/>
  <c r="M16" i="4"/>
  <c r="M17" i="4"/>
  <c r="M18" i="4"/>
  <c r="M21" i="4"/>
  <c r="M24" i="4"/>
  <c r="J25" i="4"/>
  <c r="K20" i="4" s="1"/>
  <c r="K16" i="4"/>
  <c r="K17" i="4"/>
  <c r="I25" i="4"/>
  <c r="N35" i="4" s="1"/>
  <c r="G25" i="4"/>
  <c r="H13" i="4" s="1"/>
  <c r="H16" i="4"/>
  <c r="H17" i="4"/>
  <c r="H21" i="4"/>
  <c r="E25" i="4"/>
  <c r="F20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20" i="1" s="1"/>
  <c r="H22" i="1"/>
  <c r="L25" i="1"/>
  <c r="M20" i="1" s="1"/>
  <c r="V25" i="1"/>
  <c r="L38" i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25" i="1" s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F42" i="1" s="1"/>
  <c r="E34" i="1"/>
  <c r="E41" i="1"/>
  <c r="E35" i="1"/>
  <c r="F35" i="1" s="1"/>
  <c r="E36" i="1"/>
  <c r="E37" i="1"/>
  <c r="F37" i="1" s="1"/>
  <c r="E38" i="1"/>
  <c r="E39" i="1"/>
  <c r="E40" i="1"/>
  <c r="F40" i="1" s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C37" i="1" s="1"/>
  <c r="B38" i="1"/>
  <c r="C38" i="1"/>
  <c r="B39" i="1"/>
  <c r="C39" i="1" s="1"/>
  <c r="B40" i="1"/>
  <c r="C40" i="1" s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O34" i="6"/>
  <c r="F22" i="6"/>
  <c r="C22" i="6"/>
  <c r="O35" i="1"/>
  <c r="H20" i="6"/>
  <c r="H19" i="6"/>
  <c r="M18" i="6"/>
  <c r="M13" i="6"/>
  <c r="P19" i="6"/>
  <c r="P14" i="6"/>
  <c r="Z21" i="6"/>
  <c r="L35" i="6"/>
  <c r="H22" i="6"/>
  <c r="K22" i="6"/>
  <c r="AE25" i="6"/>
  <c r="M13" i="5"/>
  <c r="M39" i="5"/>
  <c r="H22" i="5"/>
  <c r="O38" i="5"/>
  <c r="K22" i="5"/>
  <c r="M14" i="4"/>
  <c r="P21" i="4"/>
  <c r="H19" i="4"/>
  <c r="H22" i="4"/>
  <c r="K13" i="4"/>
  <c r="K22" i="4"/>
  <c r="Z21" i="4"/>
  <c r="L34" i="1"/>
  <c r="F20" i="1"/>
  <c r="O34" i="1"/>
  <c r="F13" i="1"/>
  <c r="C13" i="1"/>
  <c r="K21" i="1"/>
  <c r="H16" i="1"/>
  <c r="H13" i="1"/>
  <c r="H14" i="1"/>
  <c r="H18" i="1"/>
  <c r="H24" i="1"/>
  <c r="L35" i="1"/>
  <c r="C42" i="1"/>
  <c r="X25" i="7"/>
  <c r="N39" i="7" s="1"/>
  <c r="Z18" i="6"/>
  <c r="C13" i="6"/>
  <c r="F14" i="6"/>
  <c r="K15" i="6"/>
  <c r="R16" i="6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Z25" i="5"/>
  <c r="R16" i="5"/>
  <c r="K19" i="5"/>
  <c r="C14" i="5"/>
  <c r="C13" i="5"/>
  <c r="E25" i="7"/>
  <c r="O34" i="7" s="1"/>
  <c r="F23" i="7"/>
  <c r="F43" i="5"/>
  <c r="AE21" i="5"/>
  <c r="AE20" i="5"/>
  <c r="C20" i="5"/>
  <c r="F21" i="5"/>
  <c r="F20" i="5"/>
  <c r="P21" i="5"/>
  <c r="E42" i="7"/>
  <c r="F42" i="7" s="1"/>
  <c r="C43" i="6"/>
  <c r="B36" i="7"/>
  <c r="S25" i="7"/>
  <c r="N37" i="7" s="1"/>
  <c r="V25" i="7"/>
  <c r="L39" i="7" s="1"/>
  <c r="M39" i="7" s="1"/>
  <c r="D39" i="7"/>
  <c r="Y25" i="7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K21" i="4"/>
  <c r="D42" i="7"/>
  <c r="AD25" i="7"/>
  <c r="O38" i="7" s="1"/>
  <c r="P38" i="7" s="1"/>
  <c r="W17" i="4"/>
  <c r="E38" i="7"/>
  <c r="F38" i="7" s="1"/>
  <c r="Z17" i="4"/>
  <c r="C18" i="4"/>
  <c r="C20" i="4"/>
  <c r="O34" i="4"/>
  <c r="M13" i="4"/>
  <c r="W20" i="4"/>
  <c r="P18" i="7"/>
  <c r="L35" i="4"/>
  <c r="F43" i="4"/>
  <c r="K22" i="7"/>
  <c r="Z14" i="7"/>
  <c r="B40" i="7"/>
  <c r="Q25" i="7"/>
  <c r="L37" i="7" s="1"/>
  <c r="M37" i="7" s="1"/>
  <c r="B25" i="7"/>
  <c r="L34" i="7" s="1"/>
  <c r="C24" i="7"/>
  <c r="B35" i="7"/>
  <c r="B37" i="7"/>
  <c r="C37" i="7" s="1"/>
  <c r="AC25" i="7"/>
  <c r="N38" i="7" s="1"/>
  <c r="N25" i="7"/>
  <c r="N36" i="7" s="1"/>
  <c r="D34" i="7"/>
  <c r="E37" i="7"/>
  <c r="B39" i="7"/>
  <c r="C39" i="7" s="1"/>
  <c r="M15" i="7"/>
  <c r="D40" i="7"/>
  <c r="D38" i="7"/>
  <c r="E39" i="7"/>
  <c r="F39" i="7" s="1"/>
  <c r="E35" i="7"/>
  <c r="B42" i="7"/>
  <c r="D45" i="7"/>
  <c r="E40" i="7"/>
  <c r="F40" i="7" s="1"/>
  <c r="E45" i="7"/>
  <c r="F45" i="7" s="1"/>
  <c r="B45" i="7"/>
  <c r="D36" i="7"/>
  <c r="E36" i="7"/>
  <c r="D37" i="7"/>
  <c r="C36" i="1"/>
  <c r="C35" i="1"/>
  <c r="B38" i="7"/>
  <c r="R17" i="7"/>
  <c r="D25" i="7"/>
  <c r="N34" i="7" s="1"/>
  <c r="H22" i="7"/>
  <c r="H21" i="7"/>
  <c r="F38" i="1"/>
  <c r="P17" i="7"/>
  <c r="P16" i="7"/>
  <c r="Z16" i="7"/>
  <c r="M16" i="7"/>
  <c r="F43" i="1"/>
  <c r="F44" i="1"/>
  <c r="F24" i="7"/>
  <c r="C22" i="7"/>
  <c r="C23" i="7"/>
  <c r="C44" i="1"/>
  <c r="F15" i="7"/>
  <c r="F22" i="7"/>
  <c r="F36" i="1"/>
  <c r="F39" i="1"/>
  <c r="C39" i="5"/>
  <c r="C43" i="5"/>
  <c r="C43" i="4"/>
  <c r="C45" i="1"/>
  <c r="C15" i="7"/>
  <c r="K24" i="7"/>
  <c r="F37" i="6"/>
  <c r="C37" i="6"/>
  <c r="F40" i="6"/>
  <c r="F36" i="6"/>
  <c r="C35" i="6"/>
  <c r="F35" i="6"/>
  <c r="U13" i="7"/>
  <c r="U16" i="7"/>
  <c r="F45" i="6"/>
  <c r="F39" i="6"/>
  <c r="AB18" i="7"/>
  <c r="AB19" i="7"/>
  <c r="C40" i="6"/>
  <c r="C45" i="5"/>
  <c r="F39" i="5"/>
  <c r="F45" i="5"/>
  <c r="P38" i="5"/>
  <c r="AE20" i="7"/>
  <c r="R16" i="7"/>
  <c r="C36" i="5"/>
  <c r="F37" i="5"/>
  <c r="C40" i="5"/>
  <c r="F18" i="7"/>
  <c r="F40" i="5"/>
  <c r="F35" i="5"/>
  <c r="F21" i="7"/>
  <c r="F13" i="7"/>
  <c r="F14" i="7"/>
  <c r="F20" i="7"/>
  <c r="F42" i="5"/>
  <c r="W20" i="7"/>
  <c r="O39" i="7"/>
  <c r="P39" i="7" s="1"/>
  <c r="Z21" i="7"/>
  <c r="AE18" i="7"/>
  <c r="AE21" i="7"/>
  <c r="AE17" i="7"/>
  <c r="F35" i="4"/>
  <c r="K18" i="7"/>
  <c r="C38" i="4"/>
  <c r="C35" i="4"/>
  <c r="F38" i="4"/>
  <c r="F42" i="4"/>
  <c r="P21" i="7"/>
  <c r="C45" i="4"/>
  <c r="K15" i="7"/>
  <c r="K14" i="7"/>
  <c r="K16" i="7"/>
  <c r="K19" i="7"/>
  <c r="AB20" i="7"/>
  <c r="AB17" i="7"/>
  <c r="C18" i="7"/>
  <c r="C14" i="7"/>
  <c r="C13" i="7"/>
  <c r="F39" i="4"/>
  <c r="R13" i="7"/>
  <c r="M19" i="7"/>
  <c r="K21" i="7"/>
  <c r="M18" i="7"/>
  <c r="M13" i="7"/>
  <c r="P13" i="7"/>
  <c r="P15" i="7"/>
  <c r="P14" i="7"/>
  <c r="P19" i="7"/>
  <c r="M14" i="7"/>
  <c r="H15" i="7"/>
  <c r="H19" i="7"/>
  <c r="H16" i="7"/>
  <c r="H14" i="7"/>
  <c r="H18" i="7"/>
  <c r="H24" i="7"/>
  <c r="P34" i="1"/>
  <c r="M34" i="1"/>
  <c r="C38" i="7"/>
  <c r="F35" i="7"/>
  <c r="F37" i="7"/>
  <c r="F36" i="7"/>
  <c r="C40" i="7"/>
  <c r="C36" i="7"/>
  <c r="C35" i="7"/>
  <c r="C45" i="7"/>
  <c r="E41" i="7" l="1"/>
  <c r="M36" i="6"/>
  <c r="K20" i="6"/>
  <c r="K25" i="6" s="1"/>
  <c r="J25" i="7"/>
  <c r="K20" i="7" s="1"/>
  <c r="C20" i="6"/>
  <c r="E46" i="5"/>
  <c r="F34" i="5" s="1"/>
  <c r="K20" i="5"/>
  <c r="H20" i="5"/>
  <c r="K13" i="5"/>
  <c r="H13" i="5"/>
  <c r="R25" i="1"/>
  <c r="O35" i="4"/>
  <c r="H20" i="4"/>
  <c r="P25" i="5"/>
  <c r="W25" i="6"/>
  <c r="U25" i="1"/>
  <c r="C25" i="1"/>
  <c r="B41" i="7"/>
  <c r="B34" i="7"/>
  <c r="E44" i="7"/>
  <c r="F44" i="7" s="1"/>
  <c r="W25" i="1"/>
  <c r="Z25" i="1"/>
  <c r="P20" i="7"/>
  <c r="P25" i="7" s="1"/>
  <c r="P20" i="4"/>
  <c r="P25" i="4" s="1"/>
  <c r="F25" i="1"/>
  <c r="P25" i="1"/>
  <c r="AE25" i="1"/>
  <c r="B46" i="1"/>
  <c r="C34" i="1" s="1"/>
  <c r="C46" i="1" s="1"/>
  <c r="C25" i="5"/>
  <c r="F25" i="5"/>
  <c r="H25" i="5"/>
  <c r="AE25" i="5"/>
  <c r="D46" i="5"/>
  <c r="D44" i="7"/>
  <c r="R25" i="6"/>
  <c r="U25" i="6"/>
  <c r="Z25" i="6"/>
  <c r="E43" i="7"/>
  <c r="B43" i="7"/>
  <c r="C43" i="7" s="1"/>
  <c r="M20" i="4"/>
  <c r="M25" i="4" s="1"/>
  <c r="I25" i="7"/>
  <c r="N35" i="7" s="1"/>
  <c r="N40" i="7" s="1"/>
  <c r="K25" i="4"/>
  <c r="D46" i="4"/>
  <c r="C20" i="7"/>
  <c r="M25" i="1"/>
  <c r="L36" i="1"/>
  <c r="D41" i="7"/>
  <c r="D46" i="7" s="1"/>
  <c r="D46" i="1"/>
  <c r="C41" i="1"/>
  <c r="K25" i="1"/>
  <c r="G25" i="7"/>
  <c r="H25" i="1"/>
  <c r="F43" i="7"/>
  <c r="AB25" i="4"/>
  <c r="E46" i="4"/>
  <c r="F41" i="4" s="1"/>
  <c r="B46" i="4"/>
  <c r="C41" i="4" s="1"/>
  <c r="W25" i="4"/>
  <c r="B46" i="5"/>
  <c r="C34" i="5" s="1"/>
  <c r="K25" i="5"/>
  <c r="H25" i="4"/>
  <c r="M25" i="6"/>
  <c r="N40" i="1"/>
  <c r="U25" i="4"/>
  <c r="AE25" i="4"/>
  <c r="B44" i="7"/>
  <c r="C44" i="7" s="1"/>
  <c r="C25" i="6"/>
  <c r="P25" i="6"/>
  <c r="C25" i="4"/>
  <c r="B46" i="6"/>
  <c r="R25" i="5"/>
  <c r="M25" i="5"/>
  <c r="E46" i="1"/>
  <c r="R25" i="4"/>
  <c r="U25" i="5"/>
  <c r="W25" i="5"/>
  <c r="AB25" i="5"/>
  <c r="F25" i="6"/>
  <c r="AB25" i="6"/>
  <c r="W22" i="7"/>
  <c r="W25" i="7" s="1"/>
  <c r="H25" i="6"/>
  <c r="F25" i="4"/>
  <c r="C42" i="7"/>
  <c r="N40" i="6"/>
  <c r="L40" i="6"/>
  <c r="M35" i="6" s="1"/>
  <c r="M37" i="6"/>
  <c r="O40" i="6"/>
  <c r="P34" i="6" s="1"/>
  <c r="P37" i="6"/>
  <c r="AA25" i="7"/>
  <c r="L38" i="7" s="1"/>
  <c r="E46" i="6"/>
  <c r="F41" i="6" s="1"/>
  <c r="AE25" i="7"/>
  <c r="L25" i="7"/>
  <c r="L36" i="7" s="1"/>
  <c r="N40" i="5"/>
  <c r="O40" i="5"/>
  <c r="P35" i="5" s="1"/>
  <c r="P34" i="5"/>
  <c r="L40" i="5"/>
  <c r="M35" i="5" s="1"/>
  <c r="M34" i="5"/>
  <c r="R25" i="7"/>
  <c r="C25" i="7"/>
  <c r="AB25" i="7"/>
  <c r="L40" i="4"/>
  <c r="M34" i="4" s="1"/>
  <c r="N40" i="4"/>
  <c r="O40" i="4"/>
  <c r="P35" i="4" s="1"/>
  <c r="F25" i="7"/>
  <c r="U25" i="7"/>
  <c r="Z25" i="7"/>
  <c r="M37" i="1"/>
  <c r="L40" i="1"/>
  <c r="M35" i="1" s="1"/>
  <c r="O40" i="1"/>
  <c r="P35" i="1" s="1"/>
  <c r="P36" i="6" l="1"/>
  <c r="F34" i="6"/>
  <c r="F46" i="6" s="1"/>
  <c r="B46" i="7"/>
  <c r="K13" i="7"/>
  <c r="K25" i="7" s="1"/>
  <c r="O35" i="7"/>
  <c r="O40" i="7" s="1"/>
  <c r="P35" i="7" s="1"/>
  <c r="P35" i="6"/>
  <c r="P40" i="6" s="1"/>
  <c r="M34" i="6"/>
  <c r="M40" i="6" s="1"/>
  <c r="C41" i="6"/>
  <c r="C34" i="6"/>
  <c r="M36" i="5"/>
  <c r="M40" i="5" s="1"/>
  <c r="P36" i="5"/>
  <c r="F41" i="5"/>
  <c r="F46" i="5" s="1"/>
  <c r="C41" i="5"/>
  <c r="C46" i="5" s="1"/>
  <c r="P40" i="5"/>
  <c r="E46" i="7"/>
  <c r="F34" i="7" s="1"/>
  <c r="P36" i="4"/>
  <c r="M35" i="4"/>
  <c r="M36" i="4"/>
  <c r="M40" i="4" s="1"/>
  <c r="P34" i="4"/>
  <c r="P40" i="4" s="1"/>
  <c r="F34" i="4"/>
  <c r="F46" i="4" s="1"/>
  <c r="C34" i="4"/>
  <c r="C46" i="4" s="1"/>
  <c r="P34" i="7"/>
  <c r="P36" i="1"/>
  <c r="P36" i="7"/>
  <c r="M36" i="1"/>
  <c r="M40" i="1" s="1"/>
  <c r="M20" i="7"/>
  <c r="M25" i="7" s="1"/>
  <c r="F34" i="1"/>
  <c r="F41" i="1"/>
  <c r="L35" i="7"/>
  <c r="L40" i="7" s="1"/>
  <c r="H20" i="7"/>
  <c r="H13" i="7"/>
  <c r="C34" i="7"/>
  <c r="C41" i="7"/>
  <c r="P40" i="1"/>
  <c r="M38" i="7"/>
  <c r="C46" i="6" l="1"/>
  <c r="F41" i="7"/>
  <c r="F46" i="7" s="1"/>
  <c r="H25" i="7"/>
  <c r="C46" i="7"/>
  <c r="P40" i="7"/>
  <c r="M35" i="7"/>
  <c r="M34" i="7"/>
  <c r="M36" i="7"/>
  <c r="F46" i="1"/>
  <c r="M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<sst xmlns="http://schemas.openxmlformats.org/spreadsheetml/2006/main" count="457" uniqueCount="62">
  <si>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</si>
  <si>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</si>
  <si>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</si>
  <si>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</si>
  <si>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</si>
  <si>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</si>
  <si>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</si>
  <si>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</si>
  <si>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</si>
  <si>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</si>
  <si>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</si>
  <si>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</si>
  <si>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</si>
  <si>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</si>
  <si>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</si>
  <si>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</si>
  <si>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</si>
  <si>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</si>
  <si>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</si>
  <si>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</si>
  <si>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</si>
  <si>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</si>
  <si>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</si>
  <si>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</si>
  <si>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</si>
  <si>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</si>
  <si>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</si>
  <si>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</si>
  <si>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</si>
  <si>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</si>
  <si>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</si>
  <si>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</si>
  <si>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</si>
  <si>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</si>
  <si>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</si>
  <si>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</si>
  <si>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</si>
  <si>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</si>
  <si>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</si>
  <si>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</si>
  <si>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</si>
  <si>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</si>
  <si>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</si>
  <si>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</si>
  <si>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</si>
  <si>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</si>
  <si>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</si>
  <si>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</si>
  <si>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</si>
  <si>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</si>
  <si>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</si>
  <si>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</si>
  <si>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</si>
  <si>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</si>
  <si>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</si>
  <si>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</si>
  <si>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</si>
  <si>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</si>
  <si>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</si>
  <si>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</si>
  <si>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</si>
  <si>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CONSORCI DEL BESÒS  (CB)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</si>
</sst>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66-408A-A536-9E2DA07A18EA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6-408A-A536-9E2DA07A18EA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6-408A-A536-9E2DA07A18EA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66-408A-A536-9E2DA07A18EA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66-408A-A536-9E2DA07A18EA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6-408A-A536-9E2DA07A18EA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66-408A-A536-9E2DA07A18EA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66-408A-A536-9E2DA07A18EA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66-408A-A536-9E2DA07A18EA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66-408A-A536-9E2DA07A18E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266-408A-A536-9E2DA07A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B3-4601-B8B0-3002C4D74E4E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B3-4601-B8B0-3002C4D74E4E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B3-4601-B8B0-3002C4D74E4E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B3-4601-B8B0-3002C4D74E4E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B3-4601-B8B0-3002C4D74E4E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B3-4601-B8B0-3002C4D74E4E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B3-4601-B8B0-3002C4D74E4E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B3-4601-B8B0-3002C4D74E4E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B3-4601-B8B0-3002C4D74E4E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B3-4601-B8B0-3002C4D74E4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624138.18000000005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469101.83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5B3-4601-B8B0-3002C4D74E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93-4487-8402-FB959AAD671B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93-4487-8402-FB959AAD671B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93-4487-8402-FB959AAD671B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93-4487-8402-FB959AAD671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2</c:v>
                </c:pt>
                <c:pt idx="1">
                  <c:v>57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93-4487-8402-FB959AAD67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C-422E-985F-2DF367E8C2EE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C-422E-985F-2DF367E8C2EE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FC-422E-985F-2DF367E8C2EE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C-422E-985F-2DF367E8C2EE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FC-422E-985F-2DF367E8C2EE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FC-422E-985F-2DF367E8C2E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91332.57</c:v>
                </c:pt>
                <c:pt idx="1">
                  <c:v>918655.53</c:v>
                </c:pt>
                <c:pt idx="2">
                  <c:v>83251.909999999989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7FC-422E-985F-2DF367E8C2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1710690</xdr:colOff>
      <xdr:row>2</xdr:row>
      <xdr:rowOff>156210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7" zoomScale="80" zoomScaleNormal="80" workbookViewId="0">
      <selection activeCell="K22" sqref="K2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44651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35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0.11764705882352941</v>
      </c>
      <c r="I13" s="4">
        <f>J13/1.21</f>
        <v>257362.00000000003</v>
      </c>
      <c r="J13" s="5">
        <v>311408.02</v>
      </c>
      <c r="K13" s="21">
        <f t="shared" ref="K13:K24" si="3">IF(J13,J13/$J$25,"")</f>
        <v>0.79074964563825323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15</v>
      </c>
      <c r="H20" s="62">
        <f t="shared" si="2"/>
        <v>0.88235294117647056</v>
      </c>
      <c r="I20" s="4">
        <f>J20/1.21</f>
        <v>68103.842975206615</v>
      </c>
      <c r="J20" s="66">
        <v>82405.649999999994</v>
      </c>
      <c r="K20" s="63">
        <f t="shared" si="3"/>
        <v>0.20925035436174672</v>
      </c>
      <c r="L20" s="64">
        <v>6</v>
      </c>
      <c r="M20" s="62">
        <f t="shared" si="4"/>
        <v>1</v>
      </c>
      <c r="N20" s="4">
        <f>O20/1.21</f>
        <v>29695.884297520661</v>
      </c>
      <c r="O20" s="66">
        <v>35932.019999999997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17</v>
      </c>
      <c r="H25" s="17">
        <f t="shared" si="12"/>
        <v>1</v>
      </c>
      <c r="I25" s="18">
        <f t="shared" si="12"/>
        <v>325465.84297520667</v>
      </c>
      <c r="J25" s="18">
        <f t="shared" si="12"/>
        <v>393813.67000000004</v>
      </c>
      <c r="K25" s="19">
        <f t="shared" si="12"/>
        <v>1</v>
      </c>
      <c r="L25" s="16">
        <f t="shared" si="12"/>
        <v>6</v>
      </c>
      <c r="M25" s="17">
        <f t="shared" si="12"/>
        <v>1</v>
      </c>
      <c r="N25" s="18">
        <f t="shared" si="12"/>
        <v>29695.884297520661</v>
      </c>
      <c r="O25" s="18">
        <f t="shared" si="12"/>
        <v>35932.019999999997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35" hidden="1" customHeight="1" x14ac:dyDescent="0.25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19" t="s">
        <v>54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2</v>
      </c>
      <c r="C34" s="8">
        <f t="shared" ref="C34:C43" si="14">IF(B34,B34/$B$46,"")</f>
        <v>8.6956521739130432E-2</v>
      </c>
      <c r="D34" s="10">
        <f t="shared" ref="D34:D45" si="15">D13+I13+N13+S13+AC13+X13</f>
        <v>257362.00000000003</v>
      </c>
      <c r="E34" s="11">
        <f t="shared" ref="E34:E45" si="16">E13+J13+O13+T13+AD13+Y13</f>
        <v>311408.02</v>
      </c>
      <c r="F34" s="21">
        <f t="shared" ref="F34:F43" si="17">IF(E34,E34/$E$46,"")</f>
        <v>0.72463325926549726</v>
      </c>
      <c r="J34" s="142" t="s">
        <v>3</v>
      </c>
      <c r="K34" s="143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8" t="s">
        <v>1</v>
      </c>
      <c r="K35" s="139"/>
      <c r="L35" s="57">
        <f>G25</f>
        <v>17</v>
      </c>
      <c r="M35" s="8">
        <f t="shared" si="18"/>
        <v>0.73913043478260865</v>
      </c>
      <c r="N35" s="58">
        <f>I25</f>
        <v>325465.84297520667</v>
      </c>
      <c r="O35" s="58">
        <f>J25</f>
        <v>393813.67000000004</v>
      </c>
      <c r="P35" s="56">
        <f t="shared" si="19"/>
        <v>0.91638771292854615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8" t="s">
        <v>2</v>
      </c>
      <c r="K36" s="139"/>
      <c r="L36" s="57">
        <f>L25</f>
        <v>6</v>
      </c>
      <c r="M36" s="8">
        <f t="shared" si="18"/>
        <v>0.2608695652173913</v>
      </c>
      <c r="N36" s="58">
        <f>N25</f>
        <v>29695.884297520661</v>
      </c>
      <c r="O36" s="58">
        <f>O25</f>
        <v>35932.019999999997</v>
      </c>
      <c r="P36" s="56">
        <f t="shared" si="19"/>
        <v>8.3612287071453795E-2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8" t="s">
        <v>34</v>
      </c>
      <c r="K37" s="139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8" t="s">
        <v>5</v>
      </c>
      <c r="K38" s="139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8" t="s">
        <v>4</v>
      </c>
      <c r="K39" s="139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J40" s="140" t="s">
        <v>0</v>
      </c>
      <c r="K40" s="141"/>
      <c r="L40" s="79">
        <f>SUM(L34:L39)</f>
        <v>23</v>
      </c>
      <c r="M40" s="17">
        <f>SUM(M34:M39)</f>
        <v>1</v>
      </c>
      <c r="N40" s="80">
        <f>SUM(N34:N39)</f>
        <v>355161.72727272735</v>
      </c>
      <c r="O40" s="81">
        <f>SUM(O34:O39)</f>
        <v>429745.69000000006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21</v>
      </c>
      <c r="C41" s="8">
        <f t="shared" si="14"/>
        <v>0.91304347826086951</v>
      </c>
      <c r="D41" s="13">
        <f t="shared" si="15"/>
        <v>97799.727272727279</v>
      </c>
      <c r="E41" s="14">
        <f t="shared" si="16"/>
        <v>118337.66999999998</v>
      </c>
      <c r="F41" s="21">
        <f t="shared" si="17"/>
        <v>0.27536674073450274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23</v>
      </c>
      <c r="C46" s="17">
        <f>SUM(C34:C45)</f>
        <v>1</v>
      </c>
      <c r="D46" s="18">
        <f>SUM(D34:D45)</f>
        <v>355161.72727272729</v>
      </c>
      <c r="E46" s="18">
        <f>SUM(E34:E45)</f>
        <v>429745.69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E25" sqref="E25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44855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CONSORCI DEL BESÒS  (CB)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35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8.3333333333333329E-2</v>
      </c>
      <c r="I13" s="4">
        <f>J13/1.21</f>
        <v>25500</v>
      </c>
      <c r="J13" s="5">
        <v>30855</v>
      </c>
      <c r="K13" s="21">
        <f t="shared" ref="K13:K21" si="3">IF(J13,J13/$J$25,"")</f>
        <v>0.30824409855659241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>
        <f>J14/1.21</f>
        <v>0</v>
      </c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1</v>
      </c>
      <c r="D20" s="65">
        <f>E20/1.21</f>
        <v>35493.264462809915</v>
      </c>
      <c r="E20" s="66">
        <v>42946.85</v>
      </c>
      <c r="F20" s="21">
        <f t="shared" si="1"/>
        <v>1</v>
      </c>
      <c r="G20" s="64">
        <v>11</v>
      </c>
      <c r="H20" s="62">
        <f t="shared" si="2"/>
        <v>0.91666666666666663</v>
      </c>
      <c r="I20" s="65">
        <f>J20/1.21</f>
        <v>57226.64462809918</v>
      </c>
      <c r="J20" s="66">
        <v>69244.240000000005</v>
      </c>
      <c r="K20" s="21">
        <f t="shared" si="3"/>
        <v>0.69175590144340759</v>
      </c>
      <c r="L20" s="64">
        <v>5</v>
      </c>
      <c r="M20" s="62">
        <f t="shared" si="4"/>
        <v>1</v>
      </c>
      <c r="N20" s="65">
        <f>O20/1.21</f>
        <v>10891.454545454546</v>
      </c>
      <c r="O20" s="66">
        <v>13178.66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35493.264462809915</v>
      </c>
      <c r="E25" s="18">
        <f t="shared" si="32"/>
        <v>42946.85</v>
      </c>
      <c r="F25" s="19">
        <f t="shared" si="32"/>
        <v>1</v>
      </c>
      <c r="G25" s="16">
        <f t="shared" si="32"/>
        <v>12</v>
      </c>
      <c r="H25" s="17">
        <f t="shared" si="32"/>
        <v>1</v>
      </c>
      <c r="I25" s="18">
        <f t="shared" si="32"/>
        <v>82726.64462809918</v>
      </c>
      <c r="J25" s="18">
        <f t="shared" si="32"/>
        <v>100099.24</v>
      </c>
      <c r="K25" s="19">
        <f t="shared" si="32"/>
        <v>1</v>
      </c>
      <c r="L25" s="16">
        <f t="shared" si="32"/>
        <v>5</v>
      </c>
      <c r="M25" s="17">
        <f t="shared" si="32"/>
        <v>1</v>
      </c>
      <c r="N25" s="18">
        <f t="shared" si="32"/>
        <v>10891.454545454546</v>
      </c>
      <c r="O25" s="18">
        <f t="shared" si="32"/>
        <v>13178.66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35" hidden="1" customHeight="1" x14ac:dyDescent="0.25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1</v>
      </c>
      <c r="C34" s="8">
        <f t="shared" ref="C34:C45" si="34">IF(B34,B34/$B$46,"")</f>
        <v>5.5555555555555552E-2</v>
      </c>
      <c r="D34" s="10">
        <f t="shared" ref="D34:D45" si="35">D13+I13+N13+S13+AC13+X13</f>
        <v>25500</v>
      </c>
      <c r="E34" s="11">
        <f t="shared" ref="E34:E45" si="36">E13+J13+O13+T13+AD13+Y13</f>
        <v>30855</v>
      </c>
      <c r="F34" s="21">
        <f t="shared" ref="F34:F42" si="37">IF(E34,E34/$E$46,"")</f>
        <v>0.19750391663292788</v>
      </c>
      <c r="J34" s="142" t="s">
        <v>3</v>
      </c>
      <c r="K34" s="143"/>
      <c r="L34" s="54">
        <f>B25</f>
        <v>1</v>
      </c>
      <c r="M34" s="8">
        <f t="shared" ref="M34:M39" si="38">IF(L34,L34/$L$40,"")</f>
        <v>5.5555555555555552E-2</v>
      </c>
      <c r="N34" s="55">
        <f>D25</f>
        <v>35493.264462809915</v>
      </c>
      <c r="O34" s="55">
        <f>E25</f>
        <v>42946.85</v>
      </c>
      <c r="P34" s="56">
        <f t="shared" ref="P34:P39" si="39">IF(O34,O34/$O$40,"")</f>
        <v>0.2749042645291479</v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8" t="s">
        <v>1</v>
      </c>
      <c r="K35" s="139"/>
      <c r="L35" s="57">
        <f>G25</f>
        <v>12</v>
      </c>
      <c r="M35" s="8">
        <f t="shared" si="38"/>
        <v>0.66666666666666663</v>
      </c>
      <c r="N35" s="58">
        <f>I25</f>
        <v>82726.64462809918</v>
      </c>
      <c r="O35" s="58">
        <f>J25</f>
        <v>100099.24</v>
      </c>
      <c r="P35" s="56">
        <f t="shared" si="39"/>
        <v>0.64073867937058637</v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8" t="s">
        <v>2</v>
      </c>
      <c r="K36" s="139"/>
      <c r="L36" s="57">
        <f>L25</f>
        <v>5</v>
      </c>
      <c r="M36" s="8">
        <f t="shared" si="38"/>
        <v>0.27777777777777779</v>
      </c>
      <c r="N36" s="58">
        <f>N25</f>
        <v>10891.454545454546</v>
      </c>
      <c r="O36" s="58">
        <f>O25</f>
        <v>13178.66</v>
      </c>
      <c r="P36" s="56">
        <f t="shared" si="39"/>
        <v>8.4357056100265795E-2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8" t="s">
        <v>34</v>
      </c>
      <c r="K37" s="139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8" t="s">
        <v>5</v>
      </c>
      <c r="K38" s="139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8" t="s">
        <v>4</v>
      </c>
      <c r="K39" s="139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140" t="s">
        <v>0</v>
      </c>
      <c r="K40" s="141"/>
      <c r="L40" s="79">
        <f>SUM(L34:L39)</f>
        <v>18</v>
      </c>
      <c r="M40" s="17">
        <f>SUM(M34:M39)</f>
        <v>1</v>
      </c>
      <c r="N40" s="80">
        <f>SUM(N34:N39)</f>
        <v>129111.36363636363</v>
      </c>
      <c r="O40" s="81">
        <f>SUM(O34:O39)</f>
        <v>156224.75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17</v>
      </c>
      <c r="C41" s="8">
        <f t="shared" si="34"/>
        <v>0.94444444444444442</v>
      </c>
      <c r="D41" s="13">
        <f t="shared" si="35"/>
        <v>103611.36363636363</v>
      </c>
      <c r="E41" s="14">
        <f t="shared" si="36"/>
        <v>125369.75</v>
      </c>
      <c r="F41" s="21">
        <f t="shared" si="37"/>
        <v>0.80249608336707212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18</v>
      </c>
      <c r="C46" s="17">
        <f>SUM(C34:C45)</f>
        <v>1</v>
      </c>
      <c r="D46" s="18">
        <f>SUM(D34:D45)</f>
        <v>129111.36363636363</v>
      </c>
      <c r="E46" s="18">
        <f>SUM(E34:E45)</f>
        <v>156224.75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B7" zoomScale="80" zoomScaleNormal="80" workbookViewId="0">
      <selection activeCell="T31" sqref="T31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44834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CONSORCI DEL BESÒS  (CB)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00000000000001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35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6.6666666666666666E-2</v>
      </c>
      <c r="I13" s="4">
        <f>J13/1.21</f>
        <v>62500</v>
      </c>
      <c r="J13" s="5">
        <v>75625</v>
      </c>
      <c r="K13" s="21">
        <f t="shared" ref="K13:K23" si="3">IF(J13,J13/$J$25,"")</f>
        <v>0.4380646653536408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14</v>
      </c>
      <c r="H20" s="62">
        <f t="shared" si="2"/>
        <v>0.93333333333333335</v>
      </c>
      <c r="I20" s="65">
        <f>J20/1.21</f>
        <v>80173</v>
      </c>
      <c r="J20" s="66">
        <v>97009.33</v>
      </c>
      <c r="K20" s="63">
        <f t="shared" si="3"/>
        <v>0.56193533464635914</v>
      </c>
      <c r="L20" s="64">
        <v>2</v>
      </c>
      <c r="M20" s="62">
        <f t="shared" si="4"/>
        <v>1</v>
      </c>
      <c r="N20" s="65">
        <f>O20/1.21</f>
        <v>4203.7933884297527</v>
      </c>
      <c r="O20" s="66">
        <v>5086.59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15</v>
      </c>
      <c r="H25" s="17">
        <f t="shared" si="22"/>
        <v>1</v>
      </c>
      <c r="I25" s="18">
        <f t="shared" si="22"/>
        <v>142673</v>
      </c>
      <c r="J25" s="18">
        <f t="shared" si="22"/>
        <v>172634.33000000002</v>
      </c>
      <c r="K25" s="19">
        <f t="shared" si="22"/>
        <v>1</v>
      </c>
      <c r="L25" s="16">
        <f t="shared" si="22"/>
        <v>2</v>
      </c>
      <c r="M25" s="17">
        <f t="shared" si="22"/>
        <v>1</v>
      </c>
      <c r="N25" s="18">
        <f t="shared" si="22"/>
        <v>4203.7933884297527</v>
      </c>
      <c r="O25" s="18">
        <f t="shared" si="22"/>
        <v>5086.59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35" hidden="1" customHeight="1" x14ac:dyDescent="0.25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1</v>
      </c>
      <c r="C34" s="8">
        <f t="shared" ref="C34:C42" si="24">IF(B34,B34/$B$46,"")</f>
        <v>5.8823529411764705E-2</v>
      </c>
      <c r="D34" s="10">
        <f t="shared" ref="D34:D45" si="25">D13+I13+N13+S13+AC13+X13</f>
        <v>62500</v>
      </c>
      <c r="E34" s="11">
        <f t="shared" ref="E34:E45" si="26">E13+J13+O13+T13+AD13+Y13</f>
        <v>75625</v>
      </c>
      <c r="F34" s="21">
        <f t="shared" ref="F34:F43" si="27">IF(E34,E34/$E$46,"")</f>
        <v>0.42552671908293072</v>
      </c>
      <c r="J34" s="142" t="s">
        <v>3</v>
      </c>
      <c r="K34" s="143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8" t="s">
        <v>1</v>
      </c>
      <c r="K35" s="139"/>
      <c r="L35" s="57">
        <f>G25</f>
        <v>15</v>
      </c>
      <c r="M35" s="8">
        <f>IF(L35,L35/$L$40,"")</f>
        <v>0.88235294117647056</v>
      </c>
      <c r="N35" s="58">
        <f>I25</f>
        <v>142673</v>
      </c>
      <c r="O35" s="58">
        <f>J25</f>
        <v>172634.33000000002</v>
      </c>
      <c r="P35" s="56">
        <f>IF(O35,O35/$O$40,"")</f>
        <v>0.97137877746750356</v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8" t="s">
        <v>2</v>
      </c>
      <c r="K36" s="139"/>
      <c r="L36" s="57">
        <f>L25</f>
        <v>2</v>
      </c>
      <c r="M36" s="8">
        <f>IF(L36,L36/$L$40,"")</f>
        <v>0.11764705882352941</v>
      </c>
      <c r="N36" s="58">
        <f>N25</f>
        <v>4203.7933884297527</v>
      </c>
      <c r="O36" s="58">
        <f>O25</f>
        <v>5086.59</v>
      </c>
      <c r="P36" s="56">
        <f>IF(O36,O36/$O$40,"")</f>
        <v>2.8621222532496455E-2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8" t="s">
        <v>34</v>
      </c>
      <c r="K37" s="139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8" t="s">
        <v>5</v>
      </c>
      <c r="K38" s="139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8" t="s">
        <v>4</v>
      </c>
      <c r="K39" s="139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0" t="s">
        <v>0</v>
      </c>
      <c r="K40" s="141"/>
      <c r="L40" s="79">
        <f>SUM(L34:L39)</f>
        <v>17</v>
      </c>
      <c r="M40" s="17">
        <f>SUM(M34:M39)</f>
        <v>1</v>
      </c>
      <c r="N40" s="80">
        <f>SUM(N34:N39)</f>
        <v>146876.79338842974</v>
      </c>
      <c r="O40" s="81">
        <f>SUM(O34:O39)</f>
        <v>177720.92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16</v>
      </c>
      <c r="C41" s="8">
        <f t="shared" si="24"/>
        <v>0.94117647058823528</v>
      </c>
      <c r="D41" s="13">
        <f t="shared" si="25"/>
        <v>84376.793388429753</v>
      </c>
      <c r="E41" s="14">
        <f t="shared" si="26"/>
        <v>102095.92</v>
      </c>
      <c r="F41" s="21">
        <f t="shared" si="27"/>
        <v>0.5744732809170694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17</v>
      </c>
      <c r="C46" s="17">
        <f>SUM(C34:C45)</f>
        <v>1</v>
      </c>
      <c r="D46" s="18">
        <f>SUM(D34:D45)</f>
        <v>146876.79338842974</v>
      </c>
      <c r="E46" s="18">
        <f>SUM(E34:E45)</f>
        <v>177720.91999999998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45071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CONSORCI DEL BESÒS  (CB)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35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0.15384615384615385</v>
      </c>
      <c r="I13" s="4">
        <f>J13/1.21</f>
        <v>170454.67768595042</v>
      </c>
      <c r="J13" s="5">
        <v>206250.16</v>
      </c>
      <c r="K13" s="21">
        <f t="shared" ref="K13:K21" si="3">IF(J13,J13/$J$25,"")</f>
        <v>0.81810145949583801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1</v>
      </c>
      <c r="D20" s="65">
        <f>E20/1.21</f>
        <v>39988.198347107442</v>
      </c>
      <c r="E20" s="66">
        <v>48385.72</v>
      </c>
      <c r="F20" s="21">
        <f t="shared" si="1"/>
        <v>1</v>
      </c>
      <c r="G20" s="64">
        <v>11</v>
      </c>
      <c r="H20" s="62">
        <f t="shared" si="2"/>
        <v>0.84615384615384615</v>
      </c>
      <c r="I20" s="65">
        <f>J20/1.21</f>
        <v>37899.280991735533</v>
      </c>
      <c r="J20" s="66">
        <v>45858.13</v>
      </c>
      <c r="K20" s="63">
        <f t="shared" si="3"/>
        <v>0.1818985405041619</v>
      </c>
      <c r="L20" s="64">
        <v>6</v>
      </c>
      <c r="M20" s="62">
        <f>IF(L20,L20/$L$25,"")</f>
        <v>1</v>
      </c>
      <c r="N20" s="65">
        <f>O20/1.21</f>
        <v>24012.099173553721</v>
      </c>
      <c r="O20" s="66">
        <v>29054.639999999999</v>
      </c>
      <c r="P20" s="63">
        <f>IF(O20,O20/$O$25,"")</f>
        <v>1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39988.198347107442</v>
      </c>
      <c r="E25" s="18">
        <f t="shared" si="30"/>
        <v>48385.72</v>
      </c>
      <c r="F25" s="19">
        <f t="shared" si="30"/>
        <v>1</v>
      </c>
      <c r="G25" s="16">
        <f t="shared" si="30"/>
        <v>13</v>
      </c>
      <c r="H25" s="17">
        <f t="shared" si="30"/>
        <v>1</v>
      </c>
      <c r="I25" s="18">
        <f t="shared" si="30"/>
        <v>208353.95867768594</v>
      </c>
      <c r="J25" s="18">
        <f t="shared" si="30"/>
        <v>252108.29</v>
      </c>
      <c r="K25" s="19">
        <f t="shared" si="30"/>
        <v>0.99999999999999989</v>
      </c>
      <c r="L25" s="16">
        <f t="shared" si="30"/>
        <v>6</v>
      </c>
      <c r="M25" s="17">
        <f t="shared" si="30"/>
        <v>1</v>
      </c>
      <c r="N25" s="18">
        <f t="shared" si="30"/>
        <v>24012.099173553721</v>
      </c>
      <c r="O25" s="18">
        <f t="shared" si="30"/>
        <v>29054.639999999999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35" hidden="1" customHeight="1" x14ac:dyDescent="0.25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2</v>
      </c>
      <c r="C34" s="8">
        <f t="shared" ref="C34:C45" si="32">IF(B34,B34/$B$46,"")</f>
        <v>0.1</v>
      </c>
      <c r="D34" s="10">
        <f t="shared" ref="D34:D42" si="33">D13+I13+N13+S13+AC13+X13</f>
        <v>170454.67768595042</v>
      </c>
      <c r="E34" s="11">
        <f t="shared" ref="E34:E42" si="34">E13+J13+O13+T13+AD13+Y13</f>
        <v>206250.16</v>
      </c>
      <c r="F34" s="21">
        <f t="shared" ref="F34:F42" si="35">IF(E34,E34/$E$46,"")</f>
        <v>0.62585648583297182</v>
      </c>
      <c r="J34" s="142" t="s">
        <v>3</v>
      </c>
      <c r="K34" s="143"/>
      <c r="L34" s="54">
        <f>B25</f>
        <v>1</v>
      </c>
      <c r="M34" s="8">
        <f t="shared" ref="M34:M39" si="36">IF(L34,L34/$L$40,"")</f>
        <v>0.05</v>
      </c>
      <c r="N34" s="55">
        <f>D25</f>
        <v>39988.198347107442</v>
      </c>
      <c r="O34" s="55">
        <f>E25</f>
        <v>48385.72</v>
      </c>
      <c r="P34" s="56">
        <f t="shared" ref="P34:P39" si="37">IF(O34,O34/$O$40,"")</f>
        <v>0.14682420941490731</v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8" t="s">
        <v>1</v>
      </c>
      <c r="K35" s="139"/>
      <c r="L35" s="57">
        <f>G25</f>
        <v>13</v>
      </c>
      <c r="M35" s="8">
        <f t="shared" si="36"/>
        <v>0.65</v>
      </c>
      <c r="N35" s="58">
        <f>I25</f>
        <v>208353.95867768594</v>
      </c>
      <c r="O35" s="58">
        <f>J25</f>
        <v>252108.29</v>
      </c>
      <c r="P35" s="56">
        <f t="shared" si="37"/>
        <v>0.76501084134315223</v>
      </c>
    </row>
    <row r="36" spans="1:33" ht="30" customHeight="1" x14ac:dyDescent="0.2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8" t="s">
        <v>2</v>
      </c>
      <c r="K36" s="139"/>
      <c r="L36" s="57">
        <f>L25</f>
        <v>6</v>
      </c>
      <c r="M36" s="8">
        <f t="shared" si="36"/>
        <v>0.3</v>
      </c>
      <c r="N36" s="58">
        <f>N25</f>
        <v>24012.099173553721</v>
      </c>
      <c r="O36" s="58">
        <f>O25</f>
        <v>29054.639999999999</v>
      </c>
      <c r="P36" s="56">
        <f t="shared" si="37"/>
        <v>8.8164949241940446E-2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8" t="s">
        <v>34</v>
      </c>
      <c r="K37" s="139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8" t="s">
        <v>5</v>
      </c>
      <c r="K38" s="139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8" t="s">
        <v>4</v>
      </c>
      <c r="K39" s="139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0" t="s">
        <v>0</v>
      </c>
      <c r="K40" s="141"/>
      <c r="L40" s="79">
        <f>SUM(L34:L39)</f>
        <v>20</v>
      </c>
      <c r="M40" s="17">
        <f>SUM(M34:M39)</f>
        <v>1</v>
      </c>
      <c r="N40" s="80">
        <f>SUM(N34:N39)</f>
        <v>272354.25619834708</v>
      </c>
      <c r="O40" s="81">
        <f>SUM(O34:O39)</f>
        <v>329548.65000000002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18</v>
      </c>
      <c r="C41" s="8">
        <f t="shared" si="32"/>
        <v>0.9</v>
      </c>
      <c r="D41" s="13">
        <f t="shared" si="33"/>
        <v>101899.57851239669</v>
      </c>
      <c r="E41" s="14">
        <f t="shared" si="34"/>
        <v>123298.49</v>
      </c>
      <c r="F41" s="21">
        <f t="shared" si="35"/>
        <v>0.37414351416702812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20</v>
      </c>
      <c r="C46" s="17">
        <f>SUM(C34:C45)</f>
        <v>1</v>
      </c>
      <c r="D46" s="18">
        <f>SUM(D34:D45)</f>
        <v>272354.25619834708</v>
      </c>
      <c r="E46" s="18">
        <f>SUM(E34:E45)</f>
        <v>329548.65000000002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9" zoomScale="80" zoomScaleNormal="80" workbookViewId="0">
      <selection activeCell="O35" sqref="O3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5546875" style="26" customWidth="1"/>
    <col min="4" max="4" width="19.109375" style="26" customWidth="1"/>
    <col min="5" max="5" width="19.55468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1" width="11.44140625" style="26" customWidth="1"/>
    <col min="12" max="12" width="11.5546875" style="26" customWidth="1"/>
    <col min="13" max="13" width="10.5546875" style="26" customWidth="1"/>
    <col min="14" max="14" width="20.1093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CONSORCI DEL BESÒS  (CB)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2" t="s">
        <v>6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4"/>
    </row>
    <row r="11" spans="1:31" ht="30" customHeight="1" thickBot="1" x14ac:dyDescent="0.35">
      <c r="A11" s="165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2" t="s">
        <v>4</v>
      </c>
      <c r="W11" s="133"/>
      <c r="X11" s="133"/>
      <c r="Y11" s="133"/>
      <c r="Z11" s="134"/>
      <c r="AA11" s="135" t="s">
        <v>5</v>
      </c>
      <c r="AB11" s="136"/>
      <c r="AC11" s="136"/>
      <c r="AD11" s="136"/>
      <c r="AE11" s="137"/>
    </row>
    <row r="12" spans="1:31" ht="39" customHeight="1" thickBot="1" x14ac:dyDescent="0.35">
      <c r="A12" s="166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6</v>
      </c>
      <c r="H13" s="20">
        <f t="shared" ref="H13:H24" si="2">IF(G13,G13/$G$25,"")</f>
        <v>0.10526315789473684</v>
      </c>
      <c r="I13" s="10">
        <f>'CONTRACTACIO 1r TR 2022'!I13+'CONTRACTACIO 2n TR 2022'!I13+'CONTRACTACIO 3r TR 2022'!I13+'CONTRACTACIO 4t TR 2022'!I13</f>
        <v>515816.67768595042</v>
      </c>
      <c r="J13" s="10">
        <f>'CONTRACTACIO 1r TR 2022'!J13+'CONTRACTACIO 2n TR 2022'!J13+'CONTRACTACIO 3r TR 2022'!J13+'CONTRACTACIO 4t TR 2022'!J13</f>
        <v>624138.18000000005</v>
      </c>
      <c r="K13" s="21">
        <f t="shared" ref="K13:K24" si="3">IF(J13,J13/$J$25,"")</f>
        <v>0.67940393283214662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0</v>
      </c>
      <c r="H19" s="20" t="str">
        <f t="shared" si="2"/>
        <v/>
      </c>
      <c r="I19" s="13">
        <f>'CONTRACTACIO 1r TR 2022'!I19+'CONTRACTACIO 2n TR 2022'!I19+'CONTRACTACIO 3r TR 2022'!I19+'CONTRACTACIO 4t TR 2022'!I19</f>
        <v>0</v>
      </c>
      <c r="J19" s="13">
        <f>'CONTRACTACIO 1r TR 2022'!J19+'CONTRACTACIO 2n TR 2022'!J19+'CONTRACTACIO 3r TR 2022'!J19+'CONTRACTACIO 4t TR 2022'!J19</f>
        <v>0</v>
      </c>
      <c r="K19" s="21" t="str">
        <f t="shared" si="3"/>
        <v/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2022'!B20+'CONTRACTACIO 2n TR 2022'!B20+'CONTRACTACIO 3r TR 2022'!B20+'CONTRACTACIO 4t TR 2022'!B20</f>
        <v>2</v>
      </c>
      <c r="C20" s="20">
        <f t="shared" si="0"/>
        <v>1</v>
      </c>
      <c r="D20" s="13">
        <f>'CONTRACTACIO 1r TR 2022'!D20+'CONTRACTACIO 2n TR 2022'!D20+'CONTRACTACIO 3r TR 2022'!D20+'CONTRACTACIO 4t TR 2022'!D20</f>
        <v>75481.462809917357</v>
      </c>
      <c r="E20" s="13">
        <f>'CONTRACTACIO 1r TR 2022'!E20+'CONTRACTACIO 2n TR 2022'!E20+'CONTRACTACIO 3r TR 2022'!E20+'CONTRACTACIO 4t TR 2022'!E20</f>
        <v>91332.57</v>
      </c>
      <c r="F20" s="21">
        <f t="shared" si="1"/>
        <v>1</v>
      </c>
      <c r="G20" s="9">
        <f>'CONTRACTACIO 1r TR 2022'!G20+'CONTRACTACIO 2n TR 2022'!G20+'CONTRACTACIO 3r TR 2022'!G20+'CONTRACTACIO 4t TR 2022'!G20</f>
        <v>51</v>
      </c>
      <c r="H20" s="20">
        <f t="shared" si="2"/>
        <v>0.89473684210526316</v>
      </c>
      <c r="I20" s="13">
        <f>'CONTRACTACIO 1r TR 2022'!I20+'CONTRACTACIO 2n TR 2022'!I20+'CONTRACTACIO 3r TR 2022'!I20+'CONTRACTACIO 4t TR 2022'!I20</f>
        <v>243402.7685950413</v>
      </c>
      <c r="J20" s="13">
        <f>'CONTRACTACIO 1r TR 2022'!J20+'CONTRACTACIO 2n TR 2022'!J20+'CONTRACTACIO 3r TR 2022'!J20+'CONTRACTACIO 4t TR 2022'!J20</f>
        <v>294517.35000000003</v>
      </c>
      <c r="K20" s="21">
        <f t="shared" si="3"/>
        <v>0.32059606716785349</v>
      </c>
      <c r="L20" s="9">
        <f>'CONTRACTACIO 1r TR 2022'!L20+'CONTRACTACIO 2n TR 2022'!L20+'CONTRACTACIO 3r TR 2022'!L20+'CONTRACTACIO 4t TR 2022'!L20</f>
        <v>19</v>
      </c>
      <c r="M20" s="20">
        <f t="shared" si="4"/>
        <v>1</v>
      </c>
      <c r="N20" s="13">
        <f>'CONTRACTACIO 1r TR 2022'!N20+'CONTRACTACIO 2n TR 2022'!N20+'CONTRACTACIO 3r TR 2022'!N20+'CONTRACTACIO 4t TR 2022'!N20</f>
        <v>68803.231404958686</v>
      </c>
      <c r="O20" s="13">
        <f>'CONTRACTACIO 1r TR 2022'!O20+'CONTRACTACIO 2n TR 2022'!O20+'CONTRACTACIO 3r TR 2022'!O20+'CONTRACTACIO 4t TR 2022'!O20</f>
        <v>83251.909999999989</v>
      </c>
      <c r="P20" s="21">
        <f t="shared" si="5"/>
        <v>1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" hidden="1" customHeight="1" x14ac:dyDescent="0.25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" customHeight="1" x14ac:dyDescent="0.2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75481.462809917357</v>
      </c>
      <c r="E25" s="18">
        <f t="shared" si="12"/>
        <v>91332.57</v>
      </c>
      <c r="F25" s="19">
        <f t="shared" si="12"/>
        <v>1</v>
      </c>
      <c r="G25" s="16">
        <f t="shared" si="12"/>
        <v>57</v>
      </c>
      <c r="H25" s="17">
        <f t="shared" si="12"/>
        <v>1</v>
      </c>
      <c r="I25" s="18">
        <f t="shared" si="12"/>
        <v>759219.44628099166</v>
      </c>
      <c r="J25" s="18">
        <f t="shared" si="12"/>
        <v>918655.53</v>
      </c>
      <c r="K25" s="19">
        <f t="shared" si="12"/>
        <v>1</v>
      </c>
      <c r="L25" s="16">
        <f t="shared" si="12"/>
        <v>19</v>
      </c>
      <c r="M25" s="17">
        <f t="shared" si="12"/>
        <v>1</v>
      </c>
      <c r="N25" s="18">
        <f t="shared" si="12"/>
        <v>68803.231404958686</v>
      </c>
      <c r="O25" s="18">
        <f t="shared" si="12"/>
        <v>83251.909999999989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35" hidden="1" customHeight="1" x14ac:dyDescent="0.25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4" t="s">
        <v>10</v>
      </c>
      <c r="B31" s="147" t="s">
        <v>17</v>
      </c>
      <c r="C31" s="148"/>
      <c r="D31" s="148"/>
      <c r="E31" s="148"/>
      <c r="F31" s="149"/>
      <c r="G31" s="24"/>
      <c r="H31" s="47"/>
      <c r="I31" s="47"/>
      <c r="J31" s="153" t="s">
        <v>15</v>
      </c>
      <c r="K31" s="154"/>
      <c r="L31" s="147" t="s">
        <v>16</v>
      </c>
      <c r="M31" s="148"/>
      <c r="N31" s="148"/>
      <c r="O31" s="148"/>
      <c r="P31" s="149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45"/>
      <c r="B32" s="150"/>
      <c r="C32" s="151"/>
      <c r="D32" s="151"/>
      <c r="E32" s="151"/>
      <c r="F32" s="152"/>
      <c r="G32" s="24"/>
      <c r="J32" s="155"/>
      <c r="K32" s="156"/>
      <c r="L32" s="159"/>
      <c r="M32" s="160"/>
      <c r="N32" s="160"/>
      <c r="O32" s="160"/>
      <c r="P32" s="161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35" customHeight="1" thickBot="1" x14ac:dyDescent="0.35">
      <c r="A33" s="146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7"/>
      <c r="K33" s="158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6</v>
      </c>
      <c r="C34" s="8">
        <f t="shared" ref="C34:C40" si="14">IF(B34,B34/$B$46,"")</f>
        <v>7.6923076923076927E-2</v>
      </c>
      <c r="D34" s="10">
        <f t="shared" ref="D34:D43" si="15">D13+I13+N13+S13+X13+AC13</f>
        <v>515816.67768595042</v>
      </c>
      <c r="E34" s="11">
        <f t="shared" ref="E34:E43" si="16">E13+J13+O13+T13+Y13+AD13</f>
        <v>624138.18000000005</v>
      </c>
      <c r="F34" s="21">
        <f t="shared" ref="F34:F40" si="17">IF(E34,E34/$E$46,"")</f>
        <v>0.57090682218994171</v>
      </c>
      <c r="J34" s="142" t="s">
        <v>3</v>
      </c>
      <c r="K34" s="143"/>
      <c r="L34" s="54">
        <f>B25</f>
        <v>2</v>
      </c>
      <c r="M34" s="8">
        <f t="shared" ref="M34:M39" si="18">IF(L34,L34/$L$40,"")</f>
        <v>2.564102564102564E-2</v>
      </c>
      <c r="N34" s="55">
        <f>D25</f>
        <v>75481.462809917357</v>
      </c>
      <c r="O34" s="55">
        <f>E25</f>
        <v>91332.57</v>
      </c>
      <c r="P34" s="56">
        <f t="shared" ref="P34:P39" si="19">IF(O34,O34/$O$40,"")</f>
        <v>8.3543018152070742E-2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8" t="s">
        <v>1</v>
      </c>
      <c r="K35" s="139"/>
      <c r="L35" s="57">
        <f>G25</f>
        <v>57</v>
      </c>
      <c r="M35" s="8">
        <f t="shared" si="18"/>
        <v>0.73076923076923073</v>
      </c>
      <c r="N35" s="58">
        <f>I25</f>
        <v>759219.44628099166</v>
      </c>
      <c r="O35" s="58">
        <f>J25</f>
        <v>918655.53</v>
      </c>
      <c r="P35" s="56">
        <f t="shared" si="19"/>
        <v>0.84030544216909886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38" t="s">
        <v>2</v>
      </c>
      <c r="K36" s="139"/>
      <c r="L36" s="57">
        <f>L25</f>
        <v>19</v>
      </c>
      <c r="M36" s="8">
        <f t="shared" si="18"/>
        <v>0.24358974358974358</v>
      </c>
      <c r="N36" s="58">
        <f>N25</f>
        <v>68803.231404958686</v>
      </c>
      <c r="O36" s="58">
        <f>O25</f>
        <v>83251.909999999989</v>
      </c>
      <c r="P36" s="56">
        <f t="shared" si="19"/>
        <v>7.6151539678830441E-2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8" t="s">
        <v>34</v>
      </c>
      <c r="K37" s="139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8" t="s">
        <v>5</v>
      </c>
      <c r="K38" s="139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138" t="s">
        <v>4</v>
      </c>
      <c r="K39" s="139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H40" s="24"/>
      <c r="I40" s="24"/>
      <c r="J40" s="140" t="s">
        <v>0</v>
      </c>
      <c r="K40" s="141"/>
      <c r="L40" s="79">
        <f>SUM(L34:L39)</f>
        <v>78</v>
      </c>
      <c r="M40" s="17">
        <f>SUM(M34:M39)</f>
        <v>1</v>
      </c>
      <c r="N40" s="80">
        <f>SUM(N34:N39)</f>
        <v>903504.1404958677</v>
      </c>
      <c r="O40" s="81">
        <f>SUM(O34:O39)</f>
        <v>1093240.01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72</v>
      </c>
      <c r="C41" s="8">
        <f>IF(B41,B41/$B$46,"")</f>
        <v>0.92307692307692313</v>
      </c>
      <c r="D41" s="13">
        <f t="shared" si="15"/>
        <v>387687.46280991734</v>
      </c>
      <c r="E41" s="14">
        <f t="shared" si="16"/>
        <v>469101.83</v>
      </c>
      <c r="F41" s="21">
        <f>IF(E41,E41/$E$46,"")</f>
        <v>0.4290931778100584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78</v>
      </c>
      <c r="C46" s="17">
        <f>SUM(C34:C45)</f>
        <v>1</v>
      </c>
      <c r="D46" s="18">
        <f>SUM(D34:D45)</f>
        <v>903504.1404958677</v>
      </c>
      <c r="E46" s="18">
        <f>SUM(E34:E45)</f>
        <v>1093240.01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14F4E9FDD6D48A4F4A25B5AC33AB4" ma:contentTypeVersion="16" ma:contentTypeDescription="Crea un document nou" ma:contentTypeScope="" ma:versionID="1244ba547f270893e42259ecfa5433a6">
  <xsd:schema xmlns:xsd="http://www.w3.org/2001/XMLSchema" xmlns:xs="http://www.w3.org/2001/XMLSchema" xmlns:p="http://schemas.microsoft.com/office/2006/metadata/properties" xmlns:ns2="b556faf4-caf0-43a6-b022-8644885041d5" xmlns:ns3="27dd97c3-2d4f-4d5e-99c8-436d3d1c592c" targetNamespace="http://schemas.microsoft.com/office/2006/metadata/properties" ma:root="true" ma:fieldsID="0ea8b1d8f246333272057ff38442e14c" ns2:_="" ns3:_="">
    <xsd:import namespace="b556faf4-caf0-43a6-b022-8644885041d5"/>
    <xsd:import namespace="27dd97c3-2d4f-4d5e-99c8-436d3d1c592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6faf4-caf0-43a6-b022-8644885041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ce474a2-f1b4-480e-9cc2-db955383e39c}" ma:internalName="TaxCatchAll" ma:showField="CatchAllData" ma:web="b556faf4-caf0-43a6-b022-864488504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97c3-2d4f-4d5e-99c8-436d3d1c5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a7f05f76-7d54-4fc9-82a1-33b4f3b219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AA9C30-282A-4BB8-8251-817A4131E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6faf4-caf0-43a6-b022-8644885041d5"/>
    <ds:schemaRef ds:uri="27dd97c3-2d4f-4d5e-99c8-436d3d1c5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BC506A-62CC-4BB2-B2E8-89BD174B48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2023-06-09T13:18:03Z</dcterms:modified>
</cp:coreProperties>
</file>