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2804" yWindow="-24" windowWidth="10200" windowHeight="9432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B42" i="7" s="1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O35" i="6" s="1"/>
  <c r="E25" i="6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/>
  <c r="AC25" i="6"/>
  <c r="N39" i="6"/>
  <c r="G25" i="6"/>
  <c r="L35" i="6" s="1"/>
  <c r="H15" i="6"/>
  <c r="B25" i="6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P20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25" i="5"/>
  <c r="P20" i="5" s="1"/>
  <c r="T25" i="5"/>
  <c r="O37" i="5"/>
  <c r="Y25" i="5"/>
  <c r="Z18" i="5"/>
  <c r="D25" i="5"/>
  <c r="N34" i="5"/>
  <c r="I25" i="5"/>
  <c r="N35" i="5" s="1"/>
  <c r="N25" i="5"/>
  <c r="N36" i="5" s="1"/>
  <c r="S25" i="5"/>
  <c r="N37" i="5"/>
  <c r="X25" i="5"/>
  <c r="N38" i="5"/>
  <c r="B25" i="5"/>
  <c r="L34" i="5"/>
  <c r="G25" i="5"/>
  <c r="H19" i="5" s="1"/>
  <c r="L25" i="5"/>
  <c r="M20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21" i="4" s="1"/>
  <c r="M19" i="4"/>
  <c r="M15" i="4"/>
  <c r="M16" i="4"/>
  <c r="M17" i="4"/>
  <c r="M18" i="4"/>
  <c r="M24" i="4"/>
  <c r="J25" i="4"/>
  <c r="K13" i="4" s="1"/>
  <c r="K16" i="4"/>
  <c r="K17" i="4"/>
  <c r="I25" i="4"/>
  <c r="N35" i="4" s="1"/>
  <c r="G25" i="4"/>
  <c r="H21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/>
  <c r="X25" i="1"/>
  <c r="N38" i="1"/>
  <c r="G25" i="1"/>
  <c r="H14" i="1" s="1"/>
  <c r="H22" i="1"/>
  <c r="L25" i="1"/>
  <c r="M20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46" i="1" s="1"/>
  <c r="F35" i="1" s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P25" i="1" s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F45" i="1"/>
  <c r="H20" i="6"/>
  <c r="H19" i="6"/>
  <c r="M18" i="6"/>
  <c r="P19" i="6"/>
  <c r="P14" i="6"/>
  <c r="Z21" i="6"/>
  <c r="H22" i="6"/>
  <c r="K22" i="6"/>
  <c r="AB25" i="6"/>
  <c r="AE25" i="6"/>
  <c r="M13" i="5"/>
  <c r="M25" i="5" s="1"/>
  <c r="AB25" i="5"/>
  <c r="L35" i="5"/>
  <c r="M39" i="5"/>
  <c r="H22" i="5"/>
  <c r="O38" i="5"/>
  <c r="O35" i="5"/>
  <c r="K22" i="5"/>
  <c r="U25" i="5"/>
  <c r="M14" i="4"/>
  <c r="P21" i="4"/>
  <c r="AE25" i="4"/>
  <c r="H19" i="4"/>
  <c r="H22" i="4"/>
  <c r="K22" i="4"/>
  <c r="Z21" i="4"/>
  <c r="U25" i="4"/>
  <c r="AB25" i="4"/>
  <c r="L34" i="1"/>
  <c r="F20" i="1"/>
  <c r="O34" i="1"/>
  <c r="F13" i="1"/>
  <c r="C13" i="1"/>
  <c r="K21" i="1"/>
  <c r="H16" i="1"/>
  <c r="H13" i="1"/>
  <c r="H18" i="1"/>
  <c r="H24" i="1"/>
  <c r="Z25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K14" i="6"/>
  <c r="K18" i="6"/>
  <c r="K21" i="6"/>
  <c r="K13" i="6"/>
  <c r="T25" i="7"/>
  <c r="O37" i="7"/>
  <c r="F13" i="6"/>
  <c r="W19" i="6"/>
  <c r="W18" i="6"/>
  <c r="K24" i="6"/>
  <c r="E46" i="6"/>
  <c r="F34" i="6" s="1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K19" i="5"/>
  <c r="K20" i="5"/>
  <c r="C14" i="5"/>
  <c r="C13" i="5"/>
  <c r="E25" i="7"/>
  <c r="F23" i="7"/>
  <c r="B46" i="5"/>
  <c r="C40" i="5" s="1"/>
  <c r="F43" i="5"/>
  <c r="AE21" i="5"/>
  <c r="AE20" i="5"/>
  <c r="C20" i="5"/>
  <c r="F21" i="5"/>
  <c r="F20" i="5"/>
  <c r="P21" i="5"/>
  <c r="C43" i="6"/>
  <c r="B36" i="7"/>
  <c r="S25" i="7"/>
  <c r="N37" i="7"/>
  <c r="V25" i="7"/>
  <c r="D39" i="7"/>
  <c r="Y25" i="7"/>
  <c r="Z20" i="7"/>
  <c r="B34" i="7"/>
  <c r="P15" i="4"/>
  <c r="H15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/>
  <c r="W17" i="4"/>
  <c r="O38" i="4"/>
  <c r="E38" i="7"/>
  <c r="Z17" i="4"/>
  <c r="C18" i="4"/>
  <c r="C20" i="4"/>
  <c r="O34" i="4"/>
  <c r="M13" i="4"/>
  <c r="W20" i="4"/>
  <c r="M20" i="4"/>
  <c r="O36" i="4"/>
  <c r="P20" i="4"/>
  <c r="P18" i="7"/>
  <c r="L35" i="4"/>
  <c r="F43" i="4"/>
  <c r="J25" i="7"/>
  <c r="K20" i="7" s="1"/>
  <c r="K22" i="7"/>
  <c r="Z14" i="7"/>
  <c r="B40" i="7"/>
  <c r="Q25" i="7"/>
  <c r="B25" i="7"/>
  <c r="C24" i="7"/>
  <c r="B35" i="7"/>
  <c r="B37" i="7"/>
  <c r="AC25" i="7"/>
  <c r="N38" i="7"/>
  <c r="D34" i="7"/>
  <c r="E37" i="7"/>
  <c r="E34" i="7"/>
  <c r="B39" i="7"/>
  <c r="M15" i="7"/>
  <c r="D40" i="7"/>
  <c r="D38" i="7"/>
  <c r="E39" i="7"/>
  <c r="E35" i="7"/>
  <c r="E41" i="7"/>
  <c r="D45" i="7"/>
  <c r="E40" i="7"/>
  <c r="E45" i="7"/>
  <c r="AA25" i="7"/>
  <c r="B45" i="7"/>
  <c r="D36" i="7"/>
  <c r="E36" i="7"/>
  <c r="D37" i="7"/>
  <c r="C36" i="1"/>
  <c r="B38" i="7"/>
  <c r="R17" i="7"/>
  <c r="D25" i="7"/>
  <c r="N34" i="7"/>
  <c r="H22" i="7"/>
  <c r="F38" i="1"/>
  <c r="P17" i="7"/>
  <c r="P16" i="7"/>
  <c r="F37" i="4"/>
  <c r="Z16" i="7"/>
  <c r="P39" i="1"/>
  <c r="F37" i="1"/>
  <c r="M16" i="7"/>
  <c r="F25" i="1"/>
  <c r="F43" i="1"/>
  <c r="F44" i="1"/>
  <c r="F24" i="7"/>
  <c r="C25" i="1"/>
  <c r="C22" i="7"/>
  <c r="C23" i="7"/>
  <c r="C44" i="1"/>
  <c r="Z25" i="6"/>
  <c r="Z25" i="4"/>
  <c r="F25" i="6"/>
  <c r="F15" i="7"/>
  <c r="F22" i="7"/>
  <c r="F34" i="1"/>
  <c r="F36" i="1"/>
  <c r="F39" i="1"/>
  <c r="C34" i="1"/>
  <c r="C36" i="6"/>
  <c r="C25" i="6"/>
  <c r="C39" i="5"/>
  <c r="C43" i="5"/>
  <c r="P39" i="5"/>
  <c r="P37" i="5"/>
  <c r="C25" i="5"/>
  <c r="AE25" i="5"/>
  <c r="C36" i="4"/>
  <c r="C43" i="4"/>
  <c r="W25" i="4"/>
  <c r="C45" i="1"/>
  <c r="C37" i="1"/>
  <c r="P38" i="1"/>
  <c r="C39" i="1"/>
  <c r="C15" i="7"/>
  <c r="K24" i="7"/>
  <c r="W25" i="6"/>
  <c r="F37" i="6"/>
  <c r="F41" i="6"/>
  <c r="C39" i="6"/>
  <c r="C37" i="6"/>
  <c r="F36" i="6"/>
  <c r="C35" i="6"/>
  <c r="F35" i="6"/>
  <c r="M37" i="6"/>
  <c r="P37" i="6"/>
  <c r="U13" i="7"/>
  <c r="U16" i="7"/>
  <c r="F45" i="6"/>
  <c r="M34" i="6"/>
  <c r="M38" i="6"/>
  <c r="P34" i="6"/>
  <c r="O34" i="7"/>
  <c r="P38" i="6"/>
  <c r="F39" i="6"/>
  <c r="AB18" i="7"/>
  <c r="AB19" i="7"/>
  <c r="C45" i="6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F34" i="5"/>
  <c r="C35" i="5"/>
  <c r="F18" i="7"/>
  <c r="F35" i="5"/>
  <c r="F21" i="7"/>
  <c r="C34" i="5"/>
  <c r="F13" i="7"/>
  <c r="F14" i="7"/>
  <c r="F20" i="7"/>
  <c r="F25" i="5"/>
  <c r="C41" i="5"/>
  <c r="M34" i="5"/>
  <c r="L39" i="7"/>
  <c r="W20" i="7"/>
  <c r="W25" i="7"/>
  <c r="P34" i="5"/>
  <c r="O39" i="7"/>
  <c r="Z21" i="7"/>
  <c r="Z25" i="7"/>
  <c r="AE18" i="7"/>
  <c r="AE21" i="7"/>
  <c r="AE17" i="7"/>
  <c r="F36" i="4"/>
  <c r="F25" i="4"/>
  <c r="C38" i="4"/>
  <c r="C25" i="4"/>
  <c r="F38" i="4"/>
  <c r="F45" i="4"/>
  <c r="C45" i="4"/>
  <c r="K15" i="7"/>
  <c r="K16" i="7"/>
  <c r="AB20" i="7"/>
  <c r="AB17" i="7"/>
  <c r="P34" i="4"/>
  <c r="C20" i="7"/>
  <c r="C18" i="7"/>
  <c r="C14" i="7"/>
  <c r="C13" i="7"/>
  <c r="R13" i="7"/>
  <c r="M19" i="7"/>
  <c r="M18" i="7"/>
  <c r="P15" i="7"/>
  <c r="P14" i="7"/>
  <c r="P19" i="7"/>
  <c r="M14" i="7"/>
  <c r="L34" i="7"/>
  <c r="L38" i="7"/>
  <c r="H15" i="7"/>
  <c r="H16" i="7"/>
  <c r="H24" i="7"/>
  <c r="P34" i="1"/>
  <c r="P37" i="1"/>
  <c r="M38" i="1"/>
  <c r="M34" i="1"/>
  <c r="F43" i="7"/>
  <c r="C38" i="7"/>
  <c r="C43" i="7"/>
  <c r="R25" i="7"/>
  <c r="U25" i="7"/>
  <c r="AE25" i="7"/>
  <c r="F25" i="7"/>
  <c r="AB25" i="7"/>
  <c r="P37" i="4"/>
  <c r="C25" i="7"/>
  <c r="P38" i="4"/>
  <c r="F38" i="7"/>
  <c r="M37" i="4"/>
  <c r="M38" i="4"/>
  <c r="M34" i="4"/>
  <c r="F45" i="7"/>
  <c r="F37" i="7"/>
  <c r="F36" i="7"/>
  <c r="C37" i="7"/>
  <c r="C36" i="7"/>
  <c r="C45" i="7"/>
  <c r="M37" i="7"/>
  <c r="M39" i="7"/>
  <c r="P39" i="7"/>
  <c r="P38" i="7"/>
  <c r="P37" i="7"/>
  <c r="P34" i="7"/>
  <c r="M38" i="7"/>
  <c r="M34" i="7"/>
  <c r="D46" i="6" l="1"/>
  <c r="B46" i="6"/>
  <c r="K20" i="6"/>
  <c r="H25" i="6"/>
  <c r="P21" i="6"/>
  <c r="F42" i="6"/>
  <c r="F40" i="6"/>
  <c r="F46" i="6" s="1"/>
  <c r="C42" i="6"/>
  <c r="N40" i="6"/>
  <c r="K19" i="6"/>
  <c r="K25" i="6" s="1"/>
  <c r="C40" i="6"/>
  <c r="O40" i="6"/>
  <c r="P35" i="6" s="1"/>
  <c r="P13" i="6"/>
  <c r="L40" i="6"/>
  <c r="M36" i="6" s="1"/>
  <c r="L25" i="7"/>
  <c r="M21" i="7" s="1"/>
  <c r="M13" i="6"/>
  <c r="M25" i="6" s="1"/>
  <c r="D46" i="5"/>
  <c r="N40" i="5"/>
  <c r="P25" i="5"/>
  <c r="C42" i="5"/>
  <c r="K25" i="5"/>
  <c r="E46" i="5"/>
  <c r="F42" i="5" s="1"/>
  <c r="E42" i="7"/>
  <c r="G25" i="7"/>
  <c r="L35" i="7" s="1"/>
  <c r="O36" i="5"/>
  <c r="L36" i="5"/>
  <c r="C46" i="5"/>
  <c r="H25" i="5"/>
  <c r="N25" i="7"/>
  <c r="N36" i="7" s="1"/>
  <c r="B41" i="7"/>
  <c r="H13" i="4"/>
  <c r="H20" i="4"/>
  <c r="H18" i="4"/>
  <c r="D41" i="7"/>
  <c r="P25" i="4"/>
  <c r="L36" i="4"/>
  <c r="D42" i="7"/>
  <c r="O25" i="7"/>
  <c r="P13" i="7" s="1"/>
  <c r="N40" i="4"/>
  <c r="M25" i="4"/>
  <c r="L40" i="4"/>
  <c r="M36" i="4" s="1"/>
  <c r="K21" i="7"/>
  <c r="K18" i="7"/>
  <c r="E46" i="4"/>
  <c r="F35" i="4" s="1"/>
  <c r="D46" i="4"/>
  <c r="M35" i="4"/>
  <c r="O35" i="4"/>
  <c r="K13" i="7"/>
  <c r="I25" i="7"/>
  <c r="N35" i="7" s="1"/>
  <c r="B46" i="4"/>
  <c r="C42" i="4" s="1"/>
  <c r="K25" i="4"/>
  <c r="K19" i="7"/>
  <c r="H25" i="4"/>
  <c r="E46" i="7"/>
  <c r="F39" i="7" s="1"/>
  <c r="K14" i="7"/>
  <c r="O35" i="7"/>
  <c r="F42" i="1"/>
  <c r="K19" i="1"/>
  <c r="F40" i="1"/>
  <c r="H25" i="1"/>
  <c r="B46" i="1"/>
  <c r="C41" i="1" s="1"/>
  <c r="H20" i="1"/>
  <c r="L35" i="1"/>
  <c r="L40" i="1" s="1"/>
  <c r="H19" i="1"/>
  <c r="M25" i="1"/>
  <c r="O40" i="1"/>
  <c r="P35" i="1" s="1"/>
  <c r="N40" i="1"/>
  <c r="D46" i="1"/>
  <c r="F41" i="1"/>
  <c r="K25" i="1"/>
  <c r="M20" i="7" l="1"/>
  <c r="L36" i="7"/>
  <c r="C34" i="6"/>
  <c r="C46" i="6" s="1"/>
  <c r="C41" i="6"/>
  <c r="P36" i="6"/>
  <c r="P40" i="6" s="1"/>
  <c r="P25" i="6"/>
  <c r="M35" i="6"/>
  <c r="M40" i="6" s="1"/>
  <c r="H21" i="7"/>
  <c r="H14" i="7"/>
  <c r="M13" i="7"/>
  <c r="M25" i="7" s="1"/>
  <c r="D46" i="7"/>
  <c r="N40" i="7"/>
  <c r="F40" i="5"/>
  <c r="F41" i="5"/>
  <c r="F46" i="5" s="1"/>
  <c r="H20" i="7"/>
  <c r="H13" i="7"/>
  <c r="H18" i="7"/>
  <c r="H19" i="7"/>
  <c r="L40" i="7"/>
  <c r="M36" i="7" s="1"/>
  <c r="O40" i="5"/>
  <c r="P35" i="5" s="1"/>
  <c r="L40" i="5"/>
  <c r="M35" i="5" s="1"/>
  <c r="K25" i="7"/>
  <c r="B46" i="7"/>
  <c r="F42" i="4"/>
  <c r="F41" i="4"/>
  <c r="C40" i="4"/>
  <c r="C41" i="4"/>
  <c r="P20" i="7"/>
  <c r="P21" i="7"/>
  <c r="O36" i="7"/>
  <c r="O40" i="7" s="1"/>
  <c r="P35" i="7" s="1"/>
  <c r="M40" i="4"/>
  <c r="F41" i="7"/>
  <c r="F34" i="4"/>
  <c r="F39" i="4"/>
  <c r="F42" i="7"/>
  <c r="F40" i="4"/>
  <c r="C34" i="4"/>
  <c r="O40" i="4"/>
  <c r="F34" i="7"/>
  <c r="C35" i="4"/>
  <c r="C39" i="4"/>
  <c r="F35" i="7"/>
  <c r="F40" i="7"/>
  <c r="P40" i="1"/>
  <c r="F46" i="1"/>
  <c r="P36" i="1"/>
  <c r="C35" i="1"/>
  <c r="C42" i="1"/>
  <c r="C40" i="1"/>
  <c r="C46" i="1" s="1"/>
  <c r="M35" i="1"/>
  <c r="M36" i="1"/>
  <c r="M35" i="7" l="1"/>
  <c r="H25" i="7"/>
  <c r="M40" i="7"/>
  <c r="M36" i="5"/>
  <c r="P36" i="5"/>
  <c r="P40" i="5"/>
  <c r="M40" i="5"/>
  <c r="C35" i="7"/>
  <c r="C40" i="7"/>
  <c r="C39" i="7"/>
  <c r="C34" i="7"/>
  <c r="C42" i="7"/>
  <c r="C41" i="7"/>
  <c r="P25" i="7"/>
  <c r="P35" i="4"/>
  <c r="P36" i="4"/>
  <c r="F46" i="4"/>
  <c r="C46" i="4"/>
  <c r="F46" i="7"/>
  <c r="P36" i="7"/>
  <c r="P40" i="7" s="1"/>
  <c r="M40" i="1"/>
  <c r="C46" i="7" l="1"/>
  <c r="P40" i="4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<sst xmlns="http://schemas.openxmlformats.org/spreadsheetml/2006/main" count="457" uniqueCount="62">
  <si>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</si>
  <si>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</si>
  <si>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</si>
  <si>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</si>
  <si>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</si>
  <si>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</si>
  <si>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</si>
  <si>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</si>
  <si>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</si>
  <si>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</si>
  <si>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</si>
  <si>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</si>
  <si>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</si>
  <si>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</si>
  <si>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</si>
  <si>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</si>
  <si>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</si>
  <si>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</si>
  <si>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</si>
  <si>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</si>
  <si>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</si>
  <si>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</si>
  <si>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</si>
  <si>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</si>
  <si>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</si>
  <si>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</si>
  <si>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</si>
  <si>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</si>
  <si>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</si>
  <si>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</si>
  <si>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</si>
  <si>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</si>
  <si>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</si>
  <si>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</si>
  <si>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</si>
  <si>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</si>
  <si>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</si>
  <si>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</si>
  <si>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</si>
  <si>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</si>
  <si>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</si>
  <si>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</si>
  <si>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</si>
  <si>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</si>
  <si>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</si>
  <si>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</si>
  <si>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</si>
  <si>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</si>
  <si>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</si>
  <si>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</si>
  <si>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</si>
  <si>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</si>
  <si>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</si>
  <si>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</si>
  <si>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</si>
  <si>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</si>
  <si>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</si>
  <si>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</si>
  <si>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</si>
  <si>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</si>
  <si>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CONSORCI DE BIBLIOTEQUES DE BARCELONA  (CBB)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</si>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</sst>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14</c:v>
                </c:pt>
                <c:pt idx="7">
                  <c:v>712</c:v>
                </c:pt>
                <c:pt idx="8">
                  <c:v>221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546571.88</c:v>
                </c:pt>
                <c:pt idx="1">
                  <c:v>43955.47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118580</c:v>
                </c:pt>
                <c:pt idx="6">
                  <c:v>95059.12</c:v>
                </c:pt>
                <c:pt idx="7">
                  <c:v>1381233.0299999998</c:v>
                </c:pt>
                <c:pt idx="8">
                  <c:v>64745.45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589</c:v>
                </c:pt>
                <c:pt idx="2">
                  <c:v>365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1396498.22</c:v>
                </c:pt>
                <c:pt idx="2">
                  <c:v>853646.73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theme="8" tint="0.59999389629810485"/>
  </sheetPr>
  <dimension ref="A1:AG108"/>
  <sheetViews>
    <sheetView showGridLines="0" showZeros="0" topLeftCell="A28" zoomScale="90" zoomScaleNormal="90" workbookViewId="0">
      <selection activeCell="B40" sqref="B4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44690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1.0416666666666666E-2</v>
      </c>
      <c r="I14" s="6">
        <v>20848.740000000002</v>
      </c>
      <c r="J14" s="7">
        <v>23482.27</v>
      </c>
      <c r="K14" s="21">
        <f t="shared" si="3"/>
        <v>5.9153635126930094E-2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</v>
      </c>
      <c r="H19" s="20">
        <f t="shared" si="2"/>
        <v>4.1666666666666664E-2</v>
      </c>
      <c r="I19" s="6">
        <v>71727.37</v>
      </c>
      <c r="J19" s="7">
        <v>86790.12</v>
      </c>
      <c r="K19" s="21">
        <f t="shared" si="3"/>
        <v>0.21863095395387575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182</v>
      </c>
      <c r="H20" s="66">
        <f t="shared" si="2"/>
        <v>0.94791666666666663</v>
      </c>
      <c r="I20" s="69">
        <v>257086.93</v>
      </c>
      <c r="J20" s="70">
        <v>286698.48</v>
      </c>
      <c r="K20" s="67">
        <f t="shared" si="3"/>
        <v>0.72221541091919406</v>
      </c>
      <c r="L20" s="68">
        <v>19</v>
      </c>
      <c r="M20" s="66">
        <f t="shared" si="4"/>
        <v>0.39583333333333331</v>
      </c>
      <c r="N20" s="69">
        <v>22469.439999999999</v>
      </c>
      <c r="O20" s="70">
        <v>27188.02</v>
      </c>
      <c r="P20" s="67">
        <f t="shared" si="5"/>
        <v>0.78861995669960994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>
        <v>29</v>
      </c>
      <c r="M21" s="20">
        <f t="shared" si="4"/>
        <v>0.60416666666666663</v>
      </c>
      <c r="N21" s="6">
        <v>6945.47</v>
      </c>
      <c r="O21" s="7">
        <v>7287.42</v>
      </c>
      <c r="P21" s="21">
        <f t="shared" si="5"/>
        <v>0.21138004330039006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192</v>
      </c>
      <c r="H25" s="17">
        <f t="shared" si="12"/>
        <v>1</v>
      </c>
      <c r="I25" s="18">
        <f t="shared" si="12"/>
        <v>349663.04</v>
      </c>
      <c r="J25" s="18">
        <f t="shared" si="12"/>
        <v>396970.87</v>
      </c>
      <c r="K25" s="19">
        <f t="shared" si="12"/>
        <v>0.99999999999999989</v>
      </c>
      <c r="L25" s="16">
        <f t="shared" si="12"/>
        <v>48</v>
      </c>
      <c r="M25" s="17">
        <f t="shared" si="12"/>
        <v>1</v>
      </c>
      <c r="N25" s="18">
        <f t="shared" si="12"/>
        <v>29414.91</v>
      </c>
      <c r="O25" s="18">
        <f t="shared" si="12"/>
        <v>34475.440000000002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customHeight="1" x14ac:dyDescent="0.3">
      <c r="A27" s="125" t="s">
        <v>61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2</v>
      </c>
      <c r="C35" s="8">
        <f t="shared" si="14"/>
        <v>8.3333333333333332E-3</v>
      </c>
      <c r="D35" s="13">
        <f t="shared" si="15"/>
        <v>20848.740000000002</v>
      </c>
      <c r="E35" s="14">
        <f t="shared" si="16"/>
        <v>23482.27</v>
      </c>
      <c r="F35" s="21">
        <f t="shared" si="17"/>
        <v>5.4426864839798958E-2</v>
      </c>
      <c r="J35" s="145" t="s">
        <v>1</v>
      </c>
      <c r="K35" s="146"/>
      <c r="L35" s="60">
        <f>G25</f>
        <v>192</v>
      </c>
      <c r="M35" s="8">
        <f t="shared" si="18"/>
        <v>0.8</v>
      </c>
      <c r="N35" s="61">
        <f>I25</f>
        <v>349663.04</v>
      </c>
      <c r="O35" s="61">
        <f>J25</f>
        <v>396970.87</v>
      </c>
      <c r="P35" s="59">
        <f t="shared" si="19"/>
        <v>0.92009332516947473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48</v>
      </c>
      <c r="M36" s="8">
        <f t="shared" si="18"/>
        <v>0.2</v>
      </c>
      <c r="N36" s="61">
        <f>N25</f>
        <v>29414.91</v>
      </c>
      <c r="O36" s="61">
        <f>O25</f>
        <v>34475.440000000002</v>
      </c>
      <c r="P36" s="59">
        <f t="shared" si="19"/>
        <v>7.9906674830525271E-2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8</v>
      </c>
      <c r="C40" s="8">
        <f t="shared" si="14"/>
        <v>3.3333333333333333E-2</v>
      </c>
      <c r="D40" s="13">
        <f t="shared" si="15"/>
        <v>71727.37</v>
      </c>
      <c r="E40" s="23">
        <f t="shared" si="16"/>
        <v>86790.12</v>
      </c>
      <c r="F40" s="21">
        <f t="shared" si="17"/>
        <v>0.20116088140839586</v>
      </c>
      <c r="G40" s="25"/>
      <c r="J40" s="147" t="s">
        <v>0</v>
      </c>
      <c r="K40" s="148"/>
      <c r="L40" s="83">
        <f>SUM(L34:L39)</f>
        <v>240</v>
      </c>
      <c r="M40" s="17">
        <f>SUM(M34:M39)</f>
        <v>1</v>
      </c>
      <c r="N40" s="84">
        <f>SUM(N34:N39)</f>
        <v>379077.94999999995</v>
      </c>
      <c r="O40" s="85">
        <f>SUM(O34:O39)</f>
        <v>431446.31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201</v>
      </c>
      <c r="C41" s="8">
        <f t="shared" si="14"/>
        <v>0.83750000000000002</v>
      </c>
      <c r="D41" s="13">
        <f t="shared" si="15"/>
        <v>279556.37</v>
      </c>
      <c r="E41" s="23">
        <f t="shared" si="16"/>
        <v>313886.5</v>
      </c>
      <c r="F41" s="21">
        <f t="shared" si="17"/>
        <v>0.72752157736613854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29</v>
      </c>
      <c r="C42" s="8">
        <f t="shared" si="14"/>
        <v>0.12083333333333333</v>
      </c>
      <c r="D42" s="13">
        <f t="shared" si="15"/>
        <v>6945.47</v>
      </c>
      <c r="E42" s="14">
        <f t="shared" si="16"/>
        <v>7287.42</v>
      </c>
      <c r="F42" s="21">
        <f t="shared" si="17"/>
        <v>1.689067638566662E-2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240</v>
      </c>
      <c r="C46" s="17">
        <f>SUM(C34:C45)</f>
        <v>1</v>
      </c>
      <c r="D46" s="18">
        <f>SUM(D34:D45)</f>
        <v>379077.94999999995</v>
      </c>
      <c r="E46" s="18">
        <f>SUM(E34:E45)</f>
        <v>431446.31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theme="8" tint="0.59999389629810485"/>
  </sheetPr>
  <dimension ref="A1:AG108"/>
  <sheetViews>
    <sheetView showGridLines="0" showZeros="0" zoomScale="70" zoomScaleNormal="70" workbookViewId="0">
      <selection activeCell="G18" sqref="G1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55</v>
      </c>
      <c r="C7" s="32"/>
      <c r="D7" s="32"/>
      <c r="E7" s="32"/>
      <c r="F7" s="32"/>
      <c r="G7" s="33"/>
      <c r="H7" s="73"/>
      <c r="I7" s="90" t="s">
        <v>46</v>
      </c>
      <c r="J7" s="91">
        <v>44796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DE BIBLIOTEQUES DE BARCELONA  (CBB)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7.2992700729927005E-3</v>
      </c>
      <c r="I13" s="4">
        <v>120874.3</v>
      </c>
      <c r="J13" s="5">
        <v>146257.9</v>
      </c>
      <c r="K13" s="21">
        <f t="shared" ref="K13:K21" si="3">IF(J13,J13/$J$25,"")</f>
        <v>0.27201937915753349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7.2992700729927005E-3</v>
      </c>
      <c r="I14" s="6">
        <v>16920</v>
      </c>
      <c r="J14" s="7">
        <v>20473.2</v>
      </c>
      <c r="K14" s="21">
        <f t="shared" si="3"/>
        <v>3.8077308325690541E-2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7.2992700729927005E-3</v>
      </c>
      <c r="I18" s="69">
        <v>98000</v>
      </c>
      <c r="J18" s="70">
        <v>118580</v>
      </c>
      <c r="K18" s="67">
        <f t="shared" si="3"/>
        <v>0.22054232954596176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1.4598540145985401E-2</v>
      </c>
      <c r="I19" s="6">
        <v>3595.04</v>
      </c>
      <c r="J19" s="7">
        <v>4350</v>
      </c>
      <c r="K19" s="21">
        <f t="shared" si="3"/>
        <v>8.0903957962972992E-3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129</v>
      </c>
      <c r="H20" s="66">
        <f t="shared" si="2"/>
        <v>0.94160583941605835</v>
      </c>
      <c r="I20" s="69">
        <v>219964.31</v>
      </c>
      <c r="J20" s="70">
        <v>247582.45</v>
      </c>
      <c r="K20" s="21">
        <f t="shared" si="3"/>
        <v>0.46046896844068647</v>
      </c>
      <c r="L20" s="68">
        <v>19</v>
      </c>
      <c r="M20" s="66">
        <f t="shared" si="4"/>
        <v>0.20430107526881722</v>
      </c>
      <c r="N20" s="69">
        <v>19395.53</v>
      </c>
      <c r="O20" s="70">
        <v>23235.89</v>
      </c>
      <c r="P20" s="67">
        <f t="shared" si="5"/>
        <v>0.46249504879548886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2.1897810218978103E-2</v>
      </c>
      <c r="I21" s="6">
        <v>356.21</v>
      </c>
      <c r="J21" s="7">
        <v>431.01</v>
      </c>
      <c r="K21" s="21">
        <f t="shared" si="3"/>
        <v>8.0161873383036749E-4</v>
      </c>
      <c r="L21" s="2">
        <v>74</v>
      </c>
      <c r="M21" s="20">
        <f t="shared" si="4"/>
        <v>0.79569892473118276</v>
      </c>
      <c r="N21" s="6">
        <v>25867.13</v>
      </c>
      <c r="O21" s="6">
        <v>27004.41</v>
      </c>
      <c r="P21" s="21">
        <f t="shared" si="5"/>
        <v>0.53750495120451114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137</v>
      </c>
      <c r="H25" s="17">
        <f t="shared" si="32"/>
        <v>0.99999999999999989</v>
      </c>
      <c r="I25" s="18">
        <f t="shared" si="32"/>
        <v>459709.86000000004</v>
      </c>
      <c r="J25" s="18">
        <f t="shared" si="32"/>
        <v>537674.56000000006</v>
      </c>
      <c r="K25" s="19">
        <f t="shared" si="32"/>
        <v>0.99999999999999989</v>
      </c>
      <c r="L25" s="16">
        <f t="shared" si="32"/>
        <v>93</v>
      </c>
      <c r="M25" s="17">
        <f t="shared" si="32"/>
        <v>1</v>
      </c>
      <c r="N25" s="18">
        <f t="shared" si="32"/>
        <v>45262.66</v>
      </c>
      <c r="O25" s="18">
        <f t="shared" si="32"/>
        <v>50240.3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35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4.3478260869565218E-3</v>
      </c>
      <c r="D34" s="10">
        <f t="shared" ref="D34:D45" si="35">D13+I13+N13+S13+AC13+X13</f>
        <v>120874.3</v>
      </c>
      <c r="E34" s="11">
        <f t="shared" ref="E34:E45" si="36">E13+J13+O13+T13+AD13+Y13</f>
        <v>146257.9</v>
      </c>
      <c r="F34" s="21">
        <f t="shared" ref="F34:F42" si="37">IF(E34,E34/$E$46,"")</f>
        <v>0.24877394662213503</v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1</v>
      </c>
      <c r="C35" s="8">
        <f t="shared" si="34"/>
        <v>4.3478260869565218E-3</v>
      </c>
      <c r="D35" s="13">
        <f t="shared" si="35"/>
        <v>16920</v>
      </c>
      <c r="E35" s="14">
        <f t="shared" si="36"/>
        <v>20473.2</v>
      </c>
      <c r="F35" s="21">
        <f t="shared" si="37"/>
        <v>3.4823409634517487E-2</v>
      </c>
      <c r="J35" s="145" t="s">
        <v>1</v>
      </c>
      <c r="K35" s="146"/>
      <c r="L35" s="60">
        <f>G25</f>
        <v>137</v>
      </c>
      <c r="M35" s="8">
        <f t="shared" si="38"/>
        <v>0.59565217391304348</v>
      </c>
      <c r="N35" s="61">
        <f>I25</f>
        <v>459709.86000000004</v>
      </c>
      <c r="O35" s="61">
        <f>J25</f>
        <v>537674.56000000006</v>
      </c>
      <c r="P35" s="59">
        <f t="shared" si="39"/>
        <v>0.91454493938118853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93</v>
      </c>
      <c r="M36" s="8">
        <f t="shared" si="38"/>
        <v>0.40434782608695652</v>
      </c>
      <c r="N36" s="61">
        <f>N25</f>
        <v>45262.66</v>
      </c>
      <c r="O36" s="61">
        <f>O25</f>
        <v>50240.3</v>
      </c>
      <c r="P36" s="59">
        <f t="shared" si="39"/>
        <v>8.5455060618811363E-2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1</v>
      </c>
      <c r="C39" s="8">
        <f t="shared" si="34"/>
        <v>4.3478260869565218E-3</v>
      </c>
      <c r="D39" s="13">
        <f t="shared" si="35"/>
        <v>98000</v>
      </c>
      <c r="E39" s="22">
        <f t="shared" si="36"/>
        <v>118580</v>
      </c>
      <c r="F39" s="21">
        <f t="shared" si="37"/>
        <v>0.20169587140559775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2</v>
      </c>
      <c r="C40" s="8">
        <f t="shared" si="34"/>
        <v>8.6956521739130436E-3</v>
      </c>
      <c r="D40" s="13">
        <f t="shared" si="35"/>
        <v>3595.04</v>
      </c>
      <c r="E40" s="23">
        <f t="shared" si="36"/>
        <v>4350</v>
      </c>
      <c r="F40" s="21">
        <f t="shared" si="37"/>
        <v>7.3990305330945373E-3</v>
      </c>
      <c r="G40" s="25"/>
      <c r="J40" s="147" t="s">
        <v>0</v>
      </c>
      <c r="K40" s="148"/>
      <c r="L40" s="83">
        <f>SUM(L34:L39)</f>
        <v>230</v>
      </c>
      <c r="M40" s="17">
        <f>SUM(M34:M39)</f>
        <v>1</v>
      </c>
      <c r="N40" s="84">
        <f>SUM(N34:N39)</f>
        <v>504972.52</v>
      </c>
      <c r="O40" s="85">
        <f>SUM(O34:O39)</f>
        <v>587914.8600000001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148</v>
      </c>
      <c r="C41" s="8">
        <f t="shared" si="34"/>
        <v>0.64347826086956517</v>
      </c>
      <c r="D41" s="13">
        <f t="shared" si="35"/>
        <v>239359.84</v>
      </c>
      <c r="E41" s="23">
        <f t="shared" si="36"/>
        <v>270818.34000000003</v>
      </c>
      <c r="F41" s="21">
        <f t="shared" si="37"/>
        <v>0.46064210726022475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77</v>
      </c>
      <c r="C42" s="8">
        <f t="shared" si="34"/>
        <v>0.33478260869565218</v>
      </c>
      <c r="D42" s="13">
        <f t="shared" si="35"/>
        <v>26223.34</v>
      </c>
      <c r="E42" s="14">
        <f t="shared" si="36"/>
        <v>27435.42</v>
      </c>
      <c r="F42" s="21">
        <f t="shared" si="37"/>
        <v>4.6665634544430463E-2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230</v>
      </c>
      <c r="C46" s="17">
        <f>SUM(C34:C45)</f>
        <v>1</v>
      </c>
      <c r="D46" s="18">
        <f>SUM(D34:D45)</f>
        <v>504972.52</v>
      </c>
      <c r="E46" s="18">
        <f>SUM(E34:E45)</f>
        <v>587914.86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tabColor theme="8" tint="0.59999389629810485"/>
  </sheetPr>
  <dimension ref="A1:AG108"/>
  <sheetViews>
    <sheetView showGridLines="0" showZeros="0" zoomScale="80" zoomScaleNormal="80" workbookViewId="0">
      <selection activeCell="N29" sqref="N2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44865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DE BIBLIOTEQUES DE BARCELONA  (CBB)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2.5974025974025976E-2</v>
      </c>
      <c r="I19" s="6">
        <v>1099.1735537190082</v>
      </c>
      <c r="J19" s="7">
        <v>1230</v>
      </c>
      <c r="K19" s="21">
        <f t="shared" si="3"/>
        <v>9.1820975673264239E-3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71</v>
      </c>
      <c r="H20" s="66">
        <f t="shared" si="2"/>
        <v>0.92207792207792205</v>
      </c>
      <c r="I20" s="69">
        <v>112232.6215829625</v>
      </c>
      <c r="J20" s="70">
        <v>132240.12</v>
      </c>
      <c r="K20" s="67">
        <f t="shared" si="3"/>
        <v>0.98718836110158881</v>
      </c>
      <c r="L20" s="68">
        <v>23</v>
      </c>
      <c r="M20" s="66">
        <f t="shared" si="4"/>
        <v>0.29487179487179488</v>
      </c>
      <c r="N20" s="69">
        <v>119948.61554354732</v>
      </c>
      <c r="O20" s="70">
        <v>125337.15000000001</v>
      </c>
      <c r="P20" s="67">
        <f t="shared" si="5"/>
        <v>0.90900338501585454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</v>
      </c>
      <c r="H21" s="20">
        <f t="shared" si="2"/>
        <v>5.1948051948051951E-2</v>
      </c>
      <c r="I21" s="6">
        <v>441.99999999999994</v>
      </c>
      <c r="J21" s="7">
        <v>486.2</v>
      </c>
      <c r="K21" s="21">
        <f t="shared" si="3"/>
        <v>3.6295413310846398E-3</v>
      </c>
      <c r="L21" s="2">
        <v>55</v>
      </c>
      <c r="M21" s="20">
        <f t="shared" si="4"/>
        <v>0.70512820512820518</v>
      </c>
      <c r="N21" s="6">
        <v>11951.499364272091</v>
      </c>
      <c r="O21" s="7">
        <v>12546.989999999998</v>
      </c>
      <c r="P21" s="21">
        <f t="shared" si="5"/>
        <v>9.0996614984145366E-2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77</v>
      </c>
      <c r="H25" s="17">
        <f t="shared" si="22"/>
        <v>1</v>
      </c>
      <c r="I25" s="18">
        <f t="shared" si="22"/>
        <v>113773.79513668151</v>
      </c>
      <c r="J25" s="18">
        <f t="shared" si="22"/>
        <v>133956.32</v>
      </c>
      <c r="K25" s="19">
        <f t="shared" si="22"/>
        <v>0.99999999999999989</v>
      </c>
      <c r="L25" s="16">
        <f t="shared" si="22"/>
        <v>78</v>
      </c>
      <c r="M25" s="17">
        <f t="shared" si="22"/>
        <v>1</v>
      </c>
      <c r="N25" s="18">
        <f t="shared" si="22"/>
        <v>131900.1149078194</v>
      </c>
      <c r="O25" s="18">
        <f t="shared" si="22"/>
        <v>137884.14000000001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77</v>
      </c>
      <c r="M35" s="8">
        <f>IF(L35,L35/$L$40,"")</f>
        <v>0.49677419354838709</v>
      </c>
      <c r="N35" s="61">
        <f>I25</f>
        <v>113773.79513668151</v>
      </c>
      <c r="O35" s="61">
        <f>J25</f>
        <v>133956.32</v>
      </c>
      <c r="P35" s="59">
        <f>IF(O35,O35/$O$40,"")</f>
        <v>0.49277550516210866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78</v>
      </c>
      <c r="M36" s="8">
        <f>IF(L36,L36/$L$40,"")</f>
        <v>0.50322580645161286</v>
      </c>
      <c r="N36" s="61">
        <f>N25</f>
        <v>131900.1149078194</v>
      </c>
      <c r="O36" s="61">
        <f>O25</f>
        <v>137884.14000000001</v>
      </c>
      <c r="P36" s="59">
        <f>IF(O36,O36/$O$40,"")</f>
        <v>0.50722449483789134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2</v>
      </c>
      <c r="C40" s="8">
        <f t="shared" si="24"/>
        <v>1.2903225806451613E-2</v>
      </c>
      <c r="D40" s="13">
        <f t="shared" si="25"/>
        <v>1099.1735537190082</v>
      </c>
      <c r="E40" s="23">
        <f t="shared" si="26"/>
        <v>1230</v>
      </c>
      <c r="F40" s="21">
        <f t="shared" si="27"/>
        <v>4.5247127671870476E-3</v>
      </c>
      <c r="G40" s="25"/>
      <c r="J40" s="147" t="s">
        <v>0</v>
      </c>
      <c r="K40" s="148"/>
      <c r="L40" s="83">
        <f>SUM(L34:L39)</f>
        <v>155</v>
      </c>
      <c r="M40" s="17">
        <f>SUM(M34:M39)</f>
        <v>1</v>
      </c>
      <c r="N40" s="84">
        <f>SUM(N34:N39)</f>
        <v>245673.9100445009</v>
      </c>
      <c r="O40" s="85">
        <f>SUM(O34:O39)</f>
        <v>271840.46000000002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94</v>
      </c>
      <c r="C41" s="8">
        <f t="shared" si="24"/>
        <v>0.6064516129032258</v>
      </c>
      <c r="D41" s="13">
        <f t="shared" si="25"/>
        <v>232181.23712650983</v>
      </c>
      <c r="E41" s="23">
        <f t="shared" si="26"/>
        <v>257577.27000000002</v>
      </c>
      <c r="F41" s="21">
        <f t="shared" si="27"/>
        <v>0.94753102610258977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59</v>
      </c>
      <c r="C42" s="8">
        <f t="shared" si="24"/>
        <v>0.38064516129032255</v>
      </c>
      <c r="D42" s="13">
        <f t="shared" si="25"/>
        <v>12393.499364272091</v>
      </c>
      <c r="E42" s="14">
        <f t="shared" si="26"/>
        <v>13033.189999999999</v>
      </c>
      <c r="F42" s="21">
        <f t="shared" si="27"/>
        <v>4.7944261130223209E-2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155</v>
      </c>
      <c r="C46" s="17">
        <f>SUM(C34:C45)</f>
        <v>1</v>
      </c>
      <c r="D46" s="18">
        <f>SUM(D34:D45)</f>
        <v>245673.91004450092</v>
      </c>
      <c r="E46" s="18">
        <f>SUM(E34:E45)</f>
        <v>271840.46000000002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tabColor theme="8" tint="0.59999389629810485"/>
  </sheetPr>
  <dimension ref="A1:AG108"/>
  <sheetViews>
    <sheetView showGridLines="0" showZeros="0" tabSelected="1" zoomScale="80" zoomScaleNormal="80" workbookViewId="0">
      <selection activeCell="N8" sqref="N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44953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DE BIBLIOTEQUES DE BARCELONA  (CBB)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>
        <v>2</v>
      </c>
      <c r="M13" s="20">
        <f>IF(L13,L13/$L$25,"")</f>
        <v>1.3698630136986301E-2</v>
      </c>
      <c r="N13" s="4">
        <v>330838</v>
      </c>
      <c r="O13" s="5">
        <v>400313.98</v>
      </c>
      <c r="P13" s="21">
        <f>IF(O13,O13/$O$25,"")</f>
        <v>0.63436491284284202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1.092896174863388E-2</v>
      </c>
      <c r="I19" s="6">
        <v>2222.31</v>
      </c>
      <c r="J19" s="7">
        <v>2689</v>
      </c>
      <c r="K19" s="21">
        <f t="shared" si="3"/>
        <v>8.2007592213481292E-3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179</v>
      </c>
      <c r="H20" s="66">
        <f t="shared" si="2"/>
        <v>0.97814207650273222</v>
      </c>
      <c r="I20" s="69">
        <v>282840.96999999997</v>
      </c>
      <c r="J20" s="70">
        <v>324931.37</v>
      </c>
      <c r="K20" s="67">
        <f t="shared" si="3"/>
        <v>0.99095720670612897</v>
      </c>
      <c r="L20" s="68">
        <v>90</v>
      </c>
      <c r="M20" s="66">
        <f>IF(L20,L20/$L$25,"")</f>
        <v>0.61643835616438358</v>
      </c>
      <c r="N20" s="69">
        <v>192400.38</v>
      </c>
      <c r="O20" s="70">
        <v>214019.55</v>
      </c>
      <c r="P20" s="67">
        <f>IF(O20,O20/$O$25,"")</f>
        <v>0.3391500171500737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1.092896174863388E-2</v>
      </c>
      <c r="I21" s="6">
        <v>228.18</v>
      </c>
      <c r="J21" s="7">
        <v>276.10000000000002</v>
      </c>
      <c r="K21" s="21">
        <f t="shared" si="3"/>
        <v>8.4203407252295224E-4</v>
      </c>
      <c r="L21" s="2">
        <v>54</v>
      </c>
      <c r="M21" s="20">
        <f>IF(L21,L21/$L$25,"")</f>
        <v>0.36986301369863012</v>
      </c>
      <c r="N21" s="6">
        <v>15836.19</v>
      </c>
      <c r="O21" s="7">
        <v>16713.32</v>
      </c>
      <c r="P21" s="21">
        <f>IF(O21,O21/$O$25,"")</f>
        <v>2.648507000708426E-2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183</v>
      </c>
      <c r="H25" s="17">
        <f t="shared" si="30"/>
        <v>1</v>
      </c>
      <c r="I25" s="18">
        <f t="shared" si="30"/>
        <v>285291.45999999996</v>
      </c>
      <c r="J25" s="18">
        <f t="shared" si="30"/>
        <v>327896.46999999997</v>
      </c>
      <c r="K25" s="19">
        <f t="shared" si="30"/>
        <v>1</v>
      </c>
      <c r="L25" s="16">
        <f t="shared" si="30"/>
        <v>146</v>
      </c>
      <c r="M25" s="17">
        <f t="shared" si="30"/>
        <v>1</v>
      </c>
      <c r="N25" s="18">
        <f t="shared" si="30"/>
        <v>539074.56999999995</v>
      </c>
      <c r="O25" s="18">
        <f t="shared" si="30"/>
        <v>631046.85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2</v>
      </c>
      <c r="C34" s="8">
        <f t="shared" ref="C34:C45" si="32">IF(B34,B34/$B$46,"")</f>
        <v>6.0790273556231003E-3</v>
      </c>
      <c r="D34" s="10">
        <f t="shared" ref="D34:D42" si="33">D13+I13+N13+S13+AC13+X13</f>
        <v>330838</v>
      </c>
      <c r="E34" s="11">
        <f t="shared" ref="E34:E42" si="34">E13+J13+O13+T13+AD13+Y13</f>
        <v>400313.98</v>
      </c>
      <c r="F34" s="21">
        <f t="shared" ref="F34:F42" si="35">IF(E34,E34/$E$46,"")</f>
        <v>0.4174532234084492</v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183</v>
      </c>
      <c r="M35" s="8">
        <f t="shared" si="36"/>
        <v>0.55623100303951367</v>
      </c>
      <c r="N35" s="61">
        <f>I25</f>
        <v>285291.45999999996</v>
      </c>
      <c r="O35" s="61">
        <f>J25</f>
        <v>327896.46999999997</v>
      </c>
      <c r="P35" s="59">
        <f t="shared" si="37"/>
        <v>0.34193519383397969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146</v>
      </c>
      <c r="M36" s="8">
        <f t="shared" si="36"/>
        <v>0.44376899696048633</v>
      </c>
      <c r="N36" s="61">
        <f>N25</f>
        <v>539074.56999999995</v>
      </c>
      <c r="O36" s="61">
        <f>O25</f>
        <v>631046.85</v>
      </c>
      <c r="P36" s="59">
        <f t="shared" si="37"/>
        <v>0.65806480616602037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2</v>
      </c>
      <c r="C40" s="8">
        <f t="shared" si="32"/>
        <v>6.0790273556231003E-3</v>
      </c>
      <c r="D40" s="13">
        <f t="shared" si="33"/>
        <v>2222.31</v>
      </c>
      <c r="E40" s="23">
        <f t="shared" si="34"/>
        <v>2689</v>
      </c>
      <c r="F40" s="21">
        <f t="shared" si="35"/>
        <v>2.8041281939374689E-3</v>
      </c>
      <c r="G40" s="25"/>
      <c r="J40" s="147" t="s">
        <v>0</v>
      </c>
      <c r="K40" s="148"/>
      <c r="L40" s="83">
        <f>SUM(L34:L39)</f>
        <v>329</v>
      </c>
      <c r="M40" s="17">
        <f>SUM(M34:M39)</f>
        <v>1</v>
      </c>
      <c r="N40" s="84">
        <f>SUM(N34:N39)</f>
        <v>824366.02999999991</v>
      </c>
      <c r="O40" s="85">
        <f>SUM(O34:O39)</f>
        <v>958943.32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269</v>
      </c>
      <c r="C41" s="8">
        <f t="shared" si="32"/>
        <v>0.81762917933130697</v>
      </c>
      <c r="D41" s="13">
        <f t="shared" si="33"/>
        <v>475241.35</v>
      </c>
      <c r="E41" s="23">
        <f t="shared" si="34"/>
        <v>538950.91999999993</v>
      </c>
      <c r="F41" s="21">
        <f t="shared" si="35"/>
        <v>0.56202583485330493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56</v>
      </c>
      <c r="C42" s="8">
        <f t="shared" si="32"/>
        <v>0.1702127659574468</v>
      </c>
      <c r="D42" s="13">
        <f t="shared" si="33"/>
        <v>16064.37</v>
      </c>
      <c r="E42" s="14">
        <f t="shared" si="34"/>
        <v>16989.419999999998</v>
      </c>
      <c r="F42" s="21">
        <f t="shared" si="35"/>
        <v>1.7716813544308332E-2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329</v>
      </c>
      <c r="C46" s="17">
        <f>SUM(C34:C45)</f>
        <v>1</v>
      </c>
      <c r="D46" s="18">
        <f>SUM(D34:D45)</f>
        <v>824366.02999999991</v>
      </c>
      <c r="E46" s="18">
        <f>SUM(E34:E45)</f>
        <v>958943.32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>
    <tabColor rgb="FF0070C0"/>
  </sheetPr>
  <dimension ref="A1:AG109"/>
  <sheetViews>
    <sheetView showGridLines="0" showZeros="0" topLeftCell="A31" zoomScale="80" zoomScaleNormal="80" workbookViewId="0">
      <selection activeCell="E41" sqref="E41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58</v>
      </c>
      <c r="B7" s="31" t="s">
        <v>59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CONSORCI DE BIBLIOTEQUES DE BARCELONA  (CBB)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1</v>
      </c>
      <c r="H13" s="20">
        <f t="shared" ref="H13:H24" si="2">IF(G13,G13/$G$25,"")</f>
        <v>1.697792869269949E-3</v>
      </c>
      <c r="I13" s="10">
        <f>'CONTRACTACIO 1r TR 2022'!I13+'CONTRACTACIO 2n TR 2022'!I13+'CONTRACTACIO 3r TR 2022'!I13+'CONTRACTACIO 4t TR 2022'!I13</f>
        <v>120874.3</v>
      </c>
      <c r="J13" s="10">
        <f>'CONTRACTACIO 1r TR 2022'!J13+'CONTRACTACIO 2n TR 2022'!J13+'CONTRACTACIO 3r TR 2022'!J13+'CONTRACTACIO 4t TR 2022'!J13</f>
        <v>146257.9</v>
      </c>
      <c r="K13" s="21">
        <f t="shared" ref="K13:K24" si="3">IF(J13,J13/$J$25,"")</f>
        <v>0.1047318914591957</v>
      </c>
      <c r="L13" s="9">
        <f>'CONTRACTACIO 1r TR 2022'!L13+'CONTRACTACIO 2n TR 2022'!L13+'CONTRACTACIO 3r TR 2022'!L13+'CONTRACTACIO 4t TR 2022'!L13</f>
        <v>2</v>
      </c>
      <c r="M13" s="20">
        <f t="shared" ref="M13:M24" si="4">IF(L13,L13/$L$25,"")</f>
        <v>5.4794520547945206E-3</v>
      </c>
      <c r="N13" s="10">
        <f>'CONTRACTACIO 1r TR 2022'!N13+'CONTRACTACIO 2n TR 2022'!N13+'CONTRACTACIO 3r TR 2022'!N13+'CONTRACTACIO 4t TR 2022'!N13</f>
        <v>330838</v>
      </c>
      <c r="O13" s="10">
        <f>'CONTRACTACIO 1r TR 2022'!O13+'CONTRACTACIO 2n TR 2022'!O13+'CONTRACTACIO 3r TR 2022'!O13+'CONTRACTACIO 4t TR 2022'!O13</f>
        <v>400313.98</v>
      </c>
      <c r="P13" s="21">
        <f t="shared" ref="P13:P24" si="5">IF(O13,O13/$O$25,"")</f>
        <v>0.46894571950155539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3</v>
      </c>
      <c r="H14" s="20">
        <f t="shared" si="2"/>
        <v>5.0933786078098476E-3</v>
      </c>
      <c r="I14" s="13">
        <f>'CONTRACTACIO 1r TR 2022'!I14+'CONTRACTACIO 2n TR 2022'!I14+'CONTRACTACIO 3r TR 2022'!I14+'CONTRACTACIO 4t TR 2022'!I14</f>
        <v>37768.740000000005</v>
      </c>
      <c r="J14" s="13">
        <f>'CONTRACTACIO 1r TR 2022'!J14+'CONTRACTACIO 2n TR 2022'!J14+'CONTRACTACIO 3r TR 2022'!J14+'CONTRACTACIO 4t TR 2022'!J14</f>
        <v>43955.47</v>
      </c>
      <c r="K14" s="21">
        <f t="shared" si="3"/>
        <v>3.1475493037148305E-2</v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1</v>
      </c>
      <c r="H18" s="20">
        <f t="shared" si="2"/>
        <v>1.697792869269949E-3</v>
      </c>
      <c r="I18" s="13">
        <f>'CONTRACTACIO 1r TR 2022'!I18+'CONTRACTACIO 2n TR 2022'!I18+'CONTRACTACIO 3r TR 2022'!I18+'CONTRACTACIO 4t TR 2022'!I18</f>
        <v>98000</v>
      </c>
      <c r="J18" s="13">
        <f>'CONTRACTACIO 1r TR 2022'!J18+'CONTRACTACIO 2n TR 2022'!J18+'CONTRACTACIO 3r TR 2022'!J18+'CONTRACTACIO 4t TR 2022'!J18</f>
        <v>118580</v>
      </c>
      <c r="K18" s="21">
        <f t="shared" si="3"/>
        <v>8.4912388932368285E-2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14</v>
      </c>
      <c r="H19" s="20">
        <f t="shared" si="2"/>
        <v>2.3769100169779286E-2</v>
      </c>
      <c r="I19" s="13">
        <f>'CONTRACTACIO 1r TR 2022'!I19+'CONTRACTACIO 2n TR 2022'!I19+'CONTRACTACIO 3r TR 2022'!I19+'CONTRACTACIO 4t TR 2022'!I19</f>
        <v>78643.893553718997</v>
      </c>
      <c r="J19" s="13">
        <f>'CONTRACTACIO 1r TR 2022'!J19+'CONTRACTACIO 2n TR 2022'!J19+'CONTRACTACIO 3r TR 2022'!J19+'CONTRACTACIO 4t TR 2022'!J19</f>
        <v>95059.12</v>
      </c>
      <c r="K19" s="21">
        <f t="shared" si="3"/>
        <v>6.806963205438242E-2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561</v>
      </c>
      <c r="H20" s="20">
        <f t="shared" si="2"/>
        <v>0.95246179966044142</v>
      </c>
      <c r="I20" s="13">
        <f>'CONTRACTACIO 1r TR 2022'!I20+'CONTRACTACIO 2n TR 2022'!I20+'CONTRACTACIO 3r TR 2022'!I20+'CONTRACTACIO 4t TR 2022'!I20</f>
        <v>872124.83158296242</v>
      </c>
      <c r="J20" s="13">
        <f>'CONTRACTACIO 1r TR 2022'!J20+'CONTRACTACIO 2n TR 2022'!J20+'CONTRACTACIO 3r TR 2022'!J20+'CONTRACTACIO 4t TR 2022'!J20</f>
        <v>991452.41999999993</v>
      </c>
      <c r="K20" s="21">
        <f t="shared" si="3"/>
        <v>0.70995609289068762</v>
      </c>
      <c r="L20" s="9">
        <f>'CONTRACTACIO 1r TR 2022'!L20+'CONTRACTACIO 2n TR 2022'!L20+'CONTRACTACIO 3r TR 2022'!L20+'CONTRACTACIO 4t TR 2022'!L20</f>
        <v>151</v>
      </c>
      <c r="M20" s="20">
        <f t="shared" si="4"/>
        <v>0.41369863013698632</v>
      </c>
      <c r="N20" s="13">
        <f>'CONTRACTACIO 1r TR 2022'!N20+'CONTRACTACIO 2n TR 2022'!N20+'CONTRACTACIO 3r TR 2022'!N20+'CONTRACTACIO 4t TR 2022'!N20</f>
        <v>354213.9655435473</v>
      </c>
      <c r="O20" s="13">
        <f>'CONTRACTACIO 1r TR 2022'!O20+'CONTRACTACIO 2n TR 2022'!O20+'CONTRACTACIO 3r TR 2022'!O20+'CONTRACTACIO 4t TR 2022'!O20</f>
        <v>389780.61</v>
      </c>
      <c r="P20" s="21">
        <f t="shared" si="5"/>
        <v>0.45660645827109297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9</v>
      </c>
      <c r="H21" s="20">
        <f t="shared" si="2"/>
        <v>1.5280135823429542E-2</v>
      </c>
      <c r="I21" s="13">
        <f>'CONTRACTACIO 1r TR 2022'!I21+'CONTRACTACIO 2n TR 2022'!I21+'CONTRACTACIO 3r TR 2022'!I21+'CONTRACTACIO 4t TR 2022'!I21</f>
        <v>1026.3899999999999</v>
      </c>
      <c r="J21" s="13">
        <f>'CONTRACTACIO 1r TR 2022'!J21+'CONTRACTACIO 2n TR 2022'!J21+'CONTRACTACIO 3r TR 2022'!J21+'CONTRACTACIO 4t TR 2022'!J21</f>
        <v>1193.31</v>
      </c>
      <c r="K21" s="21">
        <f t="shared" si="3"/>
        <v>8.5450162621761164E-4</v>
      </c>
      <c r="L21" s="9">
        <f>'CONTRACTACIO 1r TR 2022'!L21+'CONTRACTACIO 2n TR 2022'!L21+'CONTRACTACIO 3r TR 2022'!L21+'CONTRACTACIO 4t TR 2022'!L21</f>
        <v>212</v>
      </c>
      <c r="M21" s="20">
        <f t="shared" si="4"/>
        <v>0.58082191780821912</v>
      </c>
      <c r="N21" s="13">
        <f>'CONTRACTACIO 1r TR 2022'!N21+'CONTRACTACIO 2n TR 2022'!N21+'CONTRACTACIO 3r TR 2022'!N21+'CONTRACTACIO 4t TR 2022'!N21</f>
        <v>60600.289364272088</v>
      </c>
      <c r="O21" s="13">
        <f>'CONTRACTACIO 1r TR 2022'!O21+'CONTRACTACIO 2n TR 2022'!O21+'CONTRACTACIO 3r TR 2022'!O21+'CONTRACTACIO 4t TR 2022'!O21</f>
        <v>63552.14</v>
      </c>
      <c r="P21" s="21">
        <f t="shared" si="5"/>
        <v>7.4447822227351593E-2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589</v>
      </c>
      <c r="H25" s="17">
        <f t="shared" si="12"/>
        <v>1</v>
      </c>
      <c r="I25" s="18">
        <f t="shared" si="12"/>
        <v>1208438.1551366814</v>
      </c>
      <c r="J25" s="18">
        <f t="shared" si="12"/>
        <v>1396498.22</v>
      </c>
      <c r="K25" s="19">
        <f t="shared" si="12"/>
        <v>1</v>
      </c>
      <c r="L25" s="16">
        <f t="shared" si="12"/>
        <v>365</v>
      </c>
      <c r="M25" s="17">
        <f t="shared" si="12"/>
        <v>1</v>
      </c>
      <c r="N25" s="18">
        <f t="shared" si="12"/>
        <v>745652.25490781944</v>
      </c>
      <c r="O25" s="18">
        <f t="shared" si="12"/>
        <v>853646.73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3</v>
      </c>
      <c r="C34" s="8">
        <f t="shared" ref="C34:C40" si="14">IF(B34,B34/$B$46,"")</f>
        <v>3.1446540880503146E-3</v>
      </c>
      <c r="D34" s="10">
        <f t="shared" ref="D34:D43" si="15">D13+I13+N13+S13+X13+AC13</f>
        <v>451712.3</v>
      </c>
      <c r="E34" s="11">
        <f t="shared" ref="E34:E43" si="16">E13+J13+O13+T13+Y13+AD13</f>
        <v>546571.88</v>
      </c>
      <c r="F34" s="21">
        <f t="shared" ref="F34:F40" si="17">IF(E34,E34/$E$46,"")</f>
        <v>0.24290518706361561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3</v>
      </c>
      <c r="C35" s="8">
        <f t="shared" si="14"/>
        <v>3.1446540880503146E-3</v>
      </c>
      <c r="D35" s="13">
        <f t="shared" si="15"/>
        <v>37768.740000000005</v>
      </c>
      <c r="E35" s="14">
        <f t="shared" si="16"/>
        <v>43955.47</v>
      </c>
      <c r="F35" s="21">
        <f t="shared" si="17"/>
        <v>1.9534505988158674E-2</v>
      </c>
      <c r="J35" s="145" t="s">
        <v>1</v>
      </c>
      <c r="K35" s="146"/>
      <c r="L35" s="60">
        <f>G25</f>
        <v>589</v>
      </c>
      <c r="M35" s="8">
        <f t="shared" si="18"/>
        <v>0.61740041928721179</v>
      </c>
      <c r="N35" s="61">
        <f>I25</f>
        <v>1208438.1551366814</v>
      </c>
      <c r="O35" s="61">
        <f>J25</f>
        <v>1396498.22</v>
      </c>
      <c r="P35" s="59">
        <f t="shared" si="19"/>
        <v>0.62062589345633035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365</v>
      </c>
      <c r="M36" s="8">
        <f t="shared" si="18"/>
        <v>0.38259958071278827</v>
      </c>
      <c r="N36" s="61">
        <f>N25</f>
        <v>745652.25490781944</v>
      </c>
      <c r="O36" s="61">
        <f>O25</f>
        <v>853646.73</v>
      </c>
      <c r="P36" s="59">
        <f t="shared" si="19"/>
        <v>0.37937410654366949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1.0482180293501049E-3</v>
      </c>
      <c r="D39" s="13">
        <f t="shared" si="15"/>
        <v>98000</v>
      </c>
      <c r="E39" s="22">
        <f t="shared" si="16"/>
        <v>118580</v>
      </c>
      <c r="F39" s="21">
        <f t="shared" si="17"/>
        <v>5.2698827246662486E-2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14</v>
      </c>
      <c r="C40" s="8">
        <f t="shared" si="14"/>
        <v>1.4675052410901468E-2</v>
      </c>
      <c r="D40" s="13">
        <f t="shared" si="15"/>
        <v>78643.893553718997</v>
      </c>
      <c r="E40" s="23">
        <f t="shared" si="16"/>
        <v>95059.12</v>
      </c>
      <c r="F40" s="21">
        <f t="shared" si="17"/>
        <v>4.2245776210994755E-2</v>
      </c>
      <c r="G40" s="25"/>
      <c r="H40" s="25"/>
      <c r="I40" s="25"/>
      <c r="J40" s="147" t="s">
        <v>0</v>
      </c>
      <c r="K40" s="148"/>
      <c r="L40" s="83">
        <f>SUM(L34:L39)</f>
        <v>954</v>
      </c>
      <c r="M40" s="17">
        <f>SUM(M34:M39)</f>
        <v>1</v>
      </c>
      <c r="N40" s="84">
        <f>SUM(N34:N39)</f>
        <v>1954090.4100445008</v>
      </c>
      <c r="O40" s="85">
        <f>SUM(O34:O39)</f>
        <v>2250144.9500000002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712</v>
      </c>
      <c r="C41" s="8">
        <f>IF(B41,B41/$B$46,"")</f>
        <v>0.74633123689727465</v>
      </c>
      <c r="D41" s="13">
        <f t="shared" si="15"/>
        <v>1226338.7971265097</v>
      </c>
      <c r="E41" s="23">
        <f t="shared" si="16"/>
        <v>1381233.0299999998</v>
      </c>
      <c r="F41" s="21">
        <f>IF(E41,E41/$E$46,"")</f>
        <v>0.61384180161371371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221</v>
      </c>
      <c r="C42" s="8">
        <f>IF(B42,B42/$B$46,"")</f>
        <v>0.23165618448637318</v>
      </c>
      <c r="D42" s="13">
        <f t="shared" si="15"/>
        <v>61626.679364272088</v>
      </c>
      <c r="E42" s="14">
        <f t="shared" si="16"/>
        <v>64745.45</v>
      </c>
      <c r="F42" s="21">
        <f>IF(E42,E42/$E$46,"")</f>
        <v>2.8773901876854642E-2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954</v>
      </c>
      <c r="C46" s="17">
        <f>SUM(C34:C45)</f>
        <v>1</v>
      </c>
      <c r="D46" s="18">
        <f>SUM(D34:D45)</f>
        <v>1954090.4100445008</v>
      </c>
      <c r="E46" s="18">
        <f>SUM(E34:E45)</f>
        <v>2250144.9500000002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2023-02-24T11:07:51Z</dcterms:modified>
</cp:coreProperties>
</file>