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7176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N20" i="6" l="1"/>
  <c r="I20" i="6"/>
  <c r="O15" i="6" l="1"/>
  <c r="O13" i="6"/>
  <c r="J18" i="6"/>
  <c r="J15" i="6"/>
  <c r="J14" i="6"/>
  <c r="J13" i="6"/>
  <c r="E14" i="6"/>
  <c r="O18" i="5" l="1"/>
  <c r="E24" i="5" l="1"/>
  <c r="E14" i="5"/>
  <c r="E13" i="5"/>
  <c r="T18" i="5"/>
  <c r="T13" i="5"/>
  <c r="O14" i="5"/>
  <c r="O13" i="5"/>
  <c r="J19" i="5" l="1"/>
  <c r="N20" i="5" l="1"/>
  <c r="I20" i="5"/>
  <c r="I20" i="4" l="1"/>
  <c r="N20" i="4"/>
  <c r="O18" i="4" l="1"/>
  <c r="O13" i="4"/>
  <c r="J24" i="4"/>
  <c r="J18" i="4"/>
  <c r="J14" i="4"/>
  <c r="J13" i="4"/>
  <c r="J18" i="1" l="1"/>
  <c r="O15" i="1"/>
  <c r="O14" i="1"/>
  <c r="O13" i="1"/>
  <c r="J14" i="1"/>
  <c r="J13" i="1"/>
  <c r="E13" i="1"/>
  <c r="N20" i="1"/>
  <c r="I20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 s="1"/>
  <c r="O22" i="7"/>
  <c r="P22" i="7"/>
  <c r="N22" i="7"/>
  <c r="L22" i="7"/>
  <c r="M22" i="7" s="1"/>
  <c r="J22" i="7"/>
  <c r="K22" i="7" s="1"/>
  <c r="I22" i="7"/>
  <c r="G22" i="7"/>
  <c r="H22" i="7" s="1"/>
  <c r="E22" i="7"/>
  <c r="D22" i="7"/>
  <c r="B22" i="7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C13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AE21" i="7" s="1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AE14" i="7" s="1"/>
  <c r="J15" i="7"/>
  <c r="O15" i="7"/>
  <c r="E15" i="7"/>
  <c r="F15" i="7" s="1"/>
  <c r="T15" i="7"/>
  <c r="U15" i="7" s="1"/>
  <c r="Y15" i="7"/>
  <c r="Z15" i="7" s="1"/>
  <c r="AD15" i="7"/>
  <c r="J16" i="7"/>
  <c r="K16" i="7" s="1"/>
  <c r="O16" i="7"/>
  <c r="E16" i="7"/>
  <c r="F16" i="7" s="1"/>
  <c r="T16" i="7"/>
  <c r="U16" i="7" s="1"/>
  <c r="Y16" i="7"/>
  <c r="Z16" i="7" s="1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F18" i="7" s="1"/>
  <c r="T18" i="7"/>
  <c r="Y18" i="7"/>
  <c r="Z18" i="7" s="1"/>
  <c r="J19" i="7"/>
  <c r="O19" i="7"/>
  <c r="AD19" i="7"/>
  <c r="AE19" i="7" s="1"/>
  <c r="E19" i="7"/>
  <c r="F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R16" i="7" s="1"/>
  <c r="V16" i="7"/>
  <c r="W16" i="7" s="1"/>
  <c r="AA16" i="7"/>
  <c r="AB16" i="7"/>
  <c r="B13" i="7"/>
  <c r="G13" i="7"/>
  <c r="L13" i="7"/>
  <c r="Q13" i="7"/>
  <c r="V13" i="7"/>
  <c r="W13" i="7" s="1"/>
  <c r="AA13" i="7"/>
  <c r="AB13" i="7"/>
  <c r="B20" i="7"/>
  <c r="C20" i="7" s="1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/>
  <c r="AA15" i="7"/>
  <c r="AB15" i="7" s="1"/>
  <c r="G17" i="7"/>
  <c r="H17" i="7" s="1"/>
  <c r="L17" i="7"/>
  <c r="M17" i="7" s="1"/>
  <c r="B17" i="7"/>
  <c r="C17" i="7"/>
  <c r="Q17" i="7"/>
  <c r="B38" i="7" s="1"/>
  <c r="C38" i="7" s="1"/>
  <c r="V17" i="7"/>
  <c r="W17" i="7" s="1"/>
  <c r="AA17" i="7"/>
  <c r="AB17" i="7" s="1"/>
  <c r="G18" i="7"/>
  <c r="L18" i="7"/>
  <c r="AA18" i="7"/>
  <c r="B18" i="7"/>
  <c r="Q18" i="7"/>
  <c r="V18" i="7"/>
  <c r="W18" i="7" s="1"/>
  <c r="G19" i="7"/>
  <c r="L19" i="7"/>
  <c r="AA19" i="7"/>
  <c r="B19" i="7"/>
  <c r="C19" i="7" s="1"/>
  <c r="Q19" i="7"/>
  <c r="R19" i="7" s="1"/>
  <c r="V19" i="7"/>
  <c r="W19" i="7" s="1"/>
  <c r="J25" i="6"/>
  <c r="O35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F37" i="6" s="1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V25" i="5"/>
  <c r="L38" i="5"/>
  <c r="M38" i="5" s="1"/>
  <c r="E34" i="5"/>
  <c r="E35" i="5"/>
  <c r="E36" i="5"/>
  <c r="F36" i="5" s="1"/>
  <c r="E41" i="5"/>
  <c r="E42" i="5"/>
  <c r="E39" i="5"/>
  <c r="E40" i="5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9" i="5"/>
  <c r="U20" i="5"/>
  <c r="U21" i="5"/>
  <c r="R14" i="5"/>
  <c r="R15" i="5"/>
  <c r="R17" i="5"/>
  <c r="R19" i="5"/>
  <c r="R20" i="5"/>
  <c r="R21" i="5"/>
  <c r="P17" i="5"/>
  <c r="M15" i="5"/>
  <c r="M16" i="5"/>
  <c r="M17" i="5"/>
  <c r="M19" i="5"/>
  <c r="M21" i="5"/>
  <c r="K16" i="5"/>
  <c r="K17" i="5"/>
  <c r="H16" i="5"/>
  <c r="H17" i="5"/>
  <c r="H21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B36" i="4"/>
  <c r="C36" i="4" s="1"/>
  <c r="B37" i="4"/>
  <c r="C37" i="4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L36" i="4" s="1"/>
  <c r="M19" i="4"/>
  <c r="M15" i="4"/>
  <c r="M16" i="4"/>
  <c r="M17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4" i="1" s="1"/>
  <c r="H22" i="1"/>
  <c r="L25" i="1"/>
  <c r="L36" i="1" s="1"/>
  <c r="M20" i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M13" i="1"/>
  <c r="F14" i="1"/>
  <c r="F15" i="1"/>
  <c r="F16" i="1"/>
  <c r="F17" i="1"/>
  <c r="F18" i="1"/>
  <c r="F19" i="1"/>
  <c r="F21" i="1"/>
  <c r="P16" i="1"/>
  <c r="P16" i="5"/>
  <c r="P16" i="4"/>
  <c r="O39" i="1"/>
  <c r="P39" i="1" s="1"/>
  <c r="F22" i="1"/>
  <c r="F23" i="1"/>
  <c r="F24" i="1"/>
  <c r="C22" i="1"/>
  <c r="C23" i="1"/>
  <c r="F22" i="6"/>
  <c r="L34" i="6"/>
  <c r="C22" i="6"/>
  <c r="F45" i="1"/>
  <c r="H20" i="6"/>
  <c r="H19" i="6"/>
  <c r="M18" i="6"/>
  <c r="P19" i="6"/>
  <c r="P14" i="6"/>
  <c r="Z21" i="6"/>
  <c r="H22" i="6"/>
  <c r="K22" i="6"/>
  <c r="H22" i="5"/>
  <c r="K22" i="5"/>
  <c r="M14" i="4"/>
  <c r="P21" i="4"/>
  <c r="H19" i="4"/>
  <c r="H22" i="4"/>
  <c r="K13" i="4"/>
  <c r="K22" i="4"/>
  <c r="Z21" i="4"/>
  <c r="L34" i="1"/>
  <c r="F20" i="1"/>
  <c r="K21" i="1"/>
  <c r="H16" i="1"/>
  <c r="H24" i="1"/>
  <c r="Z18" i="6"/>
  <c r="C20" i="6"/>
  <c r="C13" i="6"/>
  <c r="R16" i="6"/>
  <c r="U16" i="6"/>
  <c r="U13" i="6"/>
  <c r="H18" i="6"/>
  <c r="H24" i="6"/>
  <c r="H14" i="6"/>
  <c r="K19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F23" i="7"/>
  <c r="F43" i="5"/>
  <c r="AE21" i="5"/>
  <c r="AE20" i="5"/>
  <c r="C20" i="5"/>
  <c r="F21" i="5"/>
  <c r="F20" i="5"/>
  <c r="P21" i="5"/>
  <c r="Z20" i="7"/>
  <c r="P15" i="4"/>
  <c r="H15" i="4"/>
  <c r="H18" i="4"/>
  <c r="K15" i="4"/>
  <c r="K18" i="4"/>
  <c r="C15" i="4"/>
  <c r="F15" i="4"/>
  <c r="P14" i="4"/>
  <c r="P13" i="4"/>
  <c r="P18" i="4"/>
  <c r="H24" i="4"/>
  <c r="K20" i="4"/>
  <c r="K24" i="4"/>
  <c r="C14" i="4"/>
  <c r="F14" i="4"/>
  <c r="F20" i="4"/>
  <c r="K21" i="4"/>
  <c r="H20" i="4"/>
  <c r="W17" i="4"/>
  <c r="Z17" i="4"/>
  <c r="C18" i="4"/>
  <c r="C20" i="4"/>
  <c r="H13" i="4"/>
  <c r="M13" i="4"/>
  <c r="W20" i="4"/>
  <c r="M20" i="4"/>
  <c r="P20" i="4"/>
  <c r="P17" i="7"/>
  <c r="P16" i="7"/>
  <c r="C22" i="7"/>
  <c r="C23" i="7"/>
  <c r="F22" i="7"/>
  <c r="C45" i="1"/>
  <c r="C15" i="7"/>
  <c r="C37" i="6"/>
  <c r="F45" i="6"/>
  <c r="AB18" i="7"/>
  <c r="AB19" i="7"/>
  <c r="AE20" i="7"/>
  <c r="C37" i="5"/>
  <c r="F21" i="7"/>
  <c r="F42" i="5"/>
  <c r="W20" i="7"/>
  <c r="AE17" i="7"/>
  <c r="F36" i="4"/>
  <c r="C18" i="7"/>
  <c r="P19" i="7"/>
  <c r="H16" i="7"/>
  <c r="P38" i="4"/>
  <c r="P20" i="6" l="1"/>
  <c r="K20" i="6"/>
  <c r="H15" i="6"/>
  <c r="P15" i="6"/>
  <c r="P13" i="6"/>
  <c r="K13" i="6"/>
  <c r="K18" i="6"/>
  <c r="K15" i="6"/>
  <c r="K14" i="6"/>
  <c r="F14" i="6"/>
  <c r="M13" i="6"/>
  <c r="M25" i="6" s="1"/>
  <c r="H13" i="6"/>
  <c r="C13" i="5"/>
  <c r="AC25" i="7"/>
  <c r="N38" i="7" s="1"/>
  <c r="R17" i="7"/>
  <c r="C14" i="5"/>
  <c r="C25" i="5" s="1"/>
  <c r="U18" i="5"/>
  <c r="AE25" i="1"/>
  <c r="F45" i="5"/>
  <c r="F13" i="5"/>
  <c r="F25" i="5" s="1"/>
  <c r="R18" i="5"/>
  <c r="R13" i="5"/>
  <c r="P20" i="5"/>
  <c r="M18" i="5"/>
  <c r="M14" i="5"/>
  <c r="M13" i="5"/>
  <c r="H19" i="5"/>
  <c r="H25" i="5" s="1"/>
  <c r="M20" i="5"/>
  <c r="H20" i="5"/>
  <c r="Q25" i="7"/>
  <c r="L37" i="7" s="1"/>
  <c r="B41" i="7"/>
  <c r="E43" i="7"/>
  <c r="F43" i="7" s="1"/>
  <c r="B34" i="7"/>
  <c r="D42" i="7"/>
  <c r="E39" i="7"/>
  <c r="E38" i="7"/>
  <c r="F38" i="7" s="1"/>
  <c r="B39" i="7"/>
  <c r="M18" i="4"/>
  <c r="M25" i="4" s="1"/>
  <c r="Z25" i="1"/>
  <c r="H20" i="1"/>
  <c r="E40" i="7"/>
  <c r="AE25" i="5"/>
  <c r="Z25" i="4"/>
  <c r="D25" i="7"/>
  <c r="N34" i="7" s="1"/>
  <c r="K19" i="4"/>
  <c r="K14" i="4"/>
  <c r="D46" i="4"/>
  <c r="H14" i="4"/>
  <c r="H25" i="4" s="1"/>
  <c r="D41" i="7"/>
  <c r="B42" i="7"/>
  <c r="D39" i="7"/>
  <c r="D37" i="7"/>
  <c r="P14" i="1"/>
  <c r="R25" i="6"/>
  <c r="AB25" i="6"/>
  <c r="B46" i="6"/>
  <c r="C39" i="6" s="1"/>
  <c r="D44" i="7"/>
  <c r="D38" i="7"/>
  <c r="X25" i="7"/>
  <c r="N39" i="7" s="1"/>
  <c r="N25" i="7"/>
  <c r="N36" i="7" s="1"/>
  <c r="R13" i="7"/>
  <c r="B37" i="7"/>
  <c r="C37" i="7" s="1"/>
  <c r="E46" i="4"/>
  <c r="F34" i="4" s="1"/>
  <c r="V25" i="7"/>
  <c r="L39" i="7" s="1"/>
  <c r="M39" i="7" s="1"/>
  <c r="D40" i="7"/>
  <c r="E36" i="7"/>
  <c r="P25" i="4"/>
  <c r="K25" i="5"/>
  <c r="P25" i="5"/>
  <c r="P13" i="1"/>
  <c r="P25" i="1" s="1"/>
  <c r="P15" i="1"/>
  <c r="P20" i="1"/>
  <c r="W25" i="1"/>
  <c r="B46" i="5"/>
  <c r="E44" i="7"/>
  <c r="F44" i="7" s="1"/>
  <c r="G25" i="7"/>
  <c r="L35" i="7" s="1"/>
  <c r="H19" i="1"/>
  <c r="K20" i="1"/>
  <c r="K13" i="1"/>
  <c r="E46" i="1"/>
  <c r="F36" i="1" s="1"/>
  <c r="K14" i="1"/>
  <c r="F13" i="1"/>
  <c r="E41" i="7"/>
  <c r="B25" i="7"/>
  <c r="C24" i="7" s="1"/>
  <c r="H18" i="1"/>
  <c r="L35" i="1"/>
  <c r="H13" i="1"/>
  <c r="M25" i="1"/>
  <c r="F25" i="6"/>
  <c r="AE25" i="6"/>
  <c r="B40" i="7"/>
  <c r="D35" i="7"/>
  <c r="D45" i="7"/>
  <c r="AD25" i="7"/>
  <c r="O38" i="7" s="1"/>
  <c r="P38" i="7" s="1"/>
  <c r="K21" i="7"/>
  <c r="E42" i="7"/>
  <c r="F42" i="7" s="1"/>
  <c r="Y25" i="7"/>
  <c r="O39" i="7" s="1"/>
  <c r="P39" i="7" s="1"/>
  <c r="E25" i="7"/>
  <c r="O34" i="7" s="1"/>
  <c r="D36" i="7"/>
  <c r="E34" i="7"/>
  <c r="W25" i="4"/>
  <c r="C25" i="4"/>
  <c r="U25" i="1"/>
  <c r="U25" i="4"/>
  <c r="AE25" i="4"/>
  <c r="Z25" i="5"/>
  <c r="E46" i="5"/>
  <c r="F39" i="5" s="1"/>
  <c r="B45" i="7"/>
  <c r="S25" i="7"/>
  <c r="N37" i="7" s="1"/>
  <c r="D34" i="7"/>
  <c r="O25" i="7"/>
  <c r="P15" i="7" s="1"/>
  <c r="W25" i="7"/>
  <c r="E37" i="7"/>
  <c r="F37" i="7" s="1"/>
  <c r="B46" i="4"/>
  <c r="C45" i="4" s="1"/>
  <c r="I25" i="7"/>
  <c r="N35" i="7" s="1"/>
  <c r="T25" i="7"/>
  <c r="O37" i="7" s="1"/>
  <c r="F25" i="1"/>
  <c r="R25" i="4"/>
  <c r="U25" i="5"/>
  <c r="W25" i="5"/>
  <c r="AB25" i="5"/>
  <c r="D46" i="5"/>
  <c r="B35" i="7"/>
  <c r="B43" i="7"/>
  <c r="C43" i="7" s="1"/>
  <c r="D43" i="7"/>
  <c r="B44" i="7"/>
  <c r="C44" i="7" s="1"/>
  <c r="F20" i="7"/>
  <c r="E45" i="7"/>
  <c r="J25" i="7"/>
  <c r="K24" i="7" s="1"/>
  <c r="N40" i="1"/>
  <c r="B46" i="1"/>
  <c r="C41" i="1" s="1"/>
  <c r="D46" i="1"/>
  <c r="C25" i="1"/>
  <c r="R25" i="1"/>
  <c r="AB25" i="1"/>
  <c r="D46" i="6"/>
  <c r="B36" i="7"/>
  <c r="AE15" i="7"/>
  <c r="AE25" i="7" s="1"/>
  <c r="E35" i="7"/>
  <c r="Z13" i="7"/>
  <c r="Z25" i="7" s="1"/>
  <c r="W25" i="6"/>
  <c r="C25" i="6"/>
  <c r="P25" i="6"/>
  <c r="U25" i="6"/>
  <c r="Z25" i="6"/>
  <c r="AB25" i="4"/>
  <c r="H25" i="6"/>
  <c r="F25" i="4"/>
  <c r="C42" i="7"/>
  <c r="N40" i="6"/>
  <c r="L40" i="6"/>
  <c r="M34" i="6" s="1"/>
  <c r="M37" i="6"/>
  <c r="O40" i="6"/>
  <c r="P34" i="6" s="1"/>
  <c r="P37" i="6"/>
  <c r="AA25" i="7"/>
  <c r="L38" i="7" s="1"/>
  <c r="E46" i="6"/>
  <c r="F40" i="6" s="1"/>
  <c r="L25" i="7"/>
  <c r="N40" i="5"/>
  <c r="O40" i="5"/>
  <c r="P35" i="5" s="1"/>
  <c r="L40" i="5"/>
  <c r="M35" i="5" s="1"/>
  <c r="AB25" i="7"/>
  <c r="M34" i="4"/>
  <c r="L40" i="4"/>
  <c r="M35" i="4" s="1"/>
  <c r="N40" i="4"/>
  <c r="O40" i="4"/>
  <c r="M37" i="1"/>
  <c r="L40" i="1"/>
  <c r="M34" i="1" s="1"/>
  <c r="O40" i="1"/>
  <c r="P35" i="1" s="1"/>
  <c r="K25" i="6" l="1"/>
  <c r="C40" i="6"/>
  <c r="F36" i="6"/>
  <c r="F41" i="6"/>
  <c r="C41" i="6"/>
  <c r="P36" i="6"/>
  <c r="F39" i="6"/>
  <c r="K15" i="7"/>
  <c r="F35" i="6"/>
  <c r="F34" i="6"/>
  <c r="P35" i="6"/>
  <c r="M36" i="6"/>
  <c r="C35" i="6"/>
  <c r="C36" i="6"/>
  <c r="H15" i="7"/>
  <c r="M35" i="6"/>
  <c r="C34" i="6"/>
  <c r="F24" i="7"/>
  <c r="R18" i="7"/>
  <c r="U18" i="7"/>
  <c r="P34" i="5"/>
  <c r="F14" i="7"/>
  <c r="C39" i="5"/>
  <c r="C45" i="5"/>
  <c r="L34" i="7"/>
  <c r="C14" i="7"/>
  <c r="M34" i="5"/>
  <c r="R25" i="7"/>
  <c r="M37" i="5"/>
  <c r="R25" i="5"/>
  <c r="U13" i="7"/>
  <c r="U25" i="7" s="1"/>
  <c r="P37" i="5"/>
  <c r="F41" i="5"/>
  <c r="F35" i="5"/>
  <c r="F34" i="5"/>
  <c r="M25" i="5"/>
  <c r="C34" i="5"/>
  <c r="C35" i="5"/>
  <c r="F40" i="5"/>
  <c r="C41" i="5"/>
  <c r="C40" i="5"/>
  <c r="P36" i="5"/>
  <c r="M36" i="5"/>
  <c r="K25" i="1"/>
  <c r="P18" i="7"/>
  <c r="K25" i="4"/>
  <c r="F35" i="4"/>
  <c r="F41" i="4"/>
  <c r="C41" i="4"/>
  <c r="F40" i="4"/>
  <c r="C40" i="4"/>
  <c r="P35" i="4"/>
  <c r="P36" i="4"/>
  <c r="F45" i="4"/>
  <c r="F39" i="4"/>
  <c r="M14" i="7"/>
  <c r="M18" i="7"/>
  <c r="M36" i="4"/>
  <c r="M40" i="4" s="1"/>
  <c r="H24" i="7"/>
  <c r="C34" i="4"/>
  <c r="C39" i="4"/>
  <c r="H20" i="7"/>
  <c r="C35" i="4"/>
  <c r="D46" i="7"/>
  <c r="F13" i="7"/>
  <c r="H18" i="7"/>
  <c r="H19" i="7"/>
  <c r="H13" i="7"/>
  <c r="H14" i="7"/>
  <c r="K14" i="7"/>
  <c r="K18" i="7"/>
  <c r="F34" i="1"/>
  <c r="F39" i="1"/>
  <c r="P13" i="7"/>
  <c r="P14" i="7"/>
  <c r="F41" i="1"/>
  <c r="F40" i="1"/>
  <c r="F35" i="1"/>
  <c r="P36" i="1"/>
  <c r="O35" i="7"/>
  <c r="K13" i="7"/>
  <c r="K19" i="7"/>
  <c r="P34" i="1"/>
  <c r="O36" i="7"/>
  <c r="P20" i="7"/>
  <c r="M20" i="7"/>
  <c r="K20" i="7"/>
  <c r="M19" i="7"/>
  <c r="C13" i="7"/>
  <c r="C39" i="1"/>
  <c r="C40" i="1"/>
  <c r="H25" i="1"/>
  <c r="C36" i="1"/>
  <c r="M15" i="7"/>
  <c r="N40" i="7"/>
  <c r="M35" i="1"/>
  <c r="C34" i="1"/>
  <c r="C35" i="1"/>
  <c r="L36" i="7"/>
  <c r="M13" i="7"/>
  <c r="M36" i="1"/>
  <c r="B46" i="7"/>
  <c r="C45" i="7" s="1"/>
  <c r="E46" i="7"/>
  <c r="F39" i="7" s="1"/>
  <c r="M38" i="7"/>
  <c r="P40" i="6" l="1"/>
  <c r="F46" i="6"/>
  <c r="C46" i="6"/>
  <c r="M40" i="6"/>
  <c r="L40" i="7"/>
  <c r="M37" i="7" s="1"/>
  <c r="P40" i="1"/>
  <c r="P40" i="5"/>
  <c r="F25" i="7"/>
  <c r="C25" i="7"/>
  <c r="M40" i="5"/>
  <c r="F46" i="5"/>
  <c r="C46" i="5"/>
  <c r="P40" i="4"/>
  <c r="F46" i="4"/>
  <c r="F45" i="7"/>
  <c r="C46" i="4"/>
  <c r="K25" i="7"/>
  <c r="H25" i="7"/>
  <c r="F40" i="7"/>
  <c r="F36" i="7"/>
  <c r="P25" i="7"/>
  <c r="F46" i="1"/>
  <c r="F35" i="7"/>
  <c r="F34" i="7"/>
  <c r="O40" i="7"/>
  <c r="P37" i="7" s="1"/>
  <c r="M25" i="7"/>
  <c r="F41" i="7"/>
  <c r="C40" i="7"/>
  <c r="C41" i="7"/>
  <c r="C34" i="7"/>
  <c r="C39" i="7"/>
  <c r="M40" i="1"/>
  <c r="C36" i="7"/>
  <c r="C35" i="7"/>
  <c r="C46" i="1"/>
  <c r="M34" i="7" l="1"/>
  <c r="M36" i="7"/>
  <c r="M35" i="7"/>
  <c r="F46" i="7"/>
  <c r="P35" i="7"/>
  <c r="P34" i="7"/>
  <c r="P36" i="7"/>
  <c r="C46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<sst xmlns="http://schemas.openxmlformats.org/spreadsheetml/2006/main" count="457" uniqueCount="62">
  <si>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</si>
  <si>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</si>
  <si>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</si>
  <si>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</si>
  <si>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</si>
  <si>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</si>
  <si>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</si>
  <si>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</si>
  <si>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</si>
  <si>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</si>
  <si>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</si>
  <si>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</si>
  <si>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</si>
  <si>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</si>
  <si>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</si>
  <si>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</si>
  <si>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</si>
  <si>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</si>
  <si>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</si>
  <si>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</si>
  <si>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</si>
  <si>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</si>
  <si>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</si>
  <si>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</si>
  <si>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</si>
  <si>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</si>
  <si>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</si>
  <si>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</si>
  <si>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</si>
  <si>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</si>
  <si>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</si>
  <si>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</si>
  <si>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</si>
  <si>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</si>
  <si>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</si>
  <si>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</si>
  <si>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</si>
  <si>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</si>
  <si>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</si>
  <si>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</si>
  <si>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</si>
  <si>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</si>
  <si>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</si>
  <si>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</si>
  <si>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</si>
  <si>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</si>
  <si>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</si>
  <si>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</si>
  <si>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</si>
  <si>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</si>
  <si>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</si>
  <si>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</si>
  <si>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</si>
  <si>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</si>
  <si>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</si>
  <si>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</si>
  <si>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</si>
  <si>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</si>
  <si>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</si>
  <si>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</si>
  <si>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</si>
  <si>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CEMENTIRIS DE BARCELONA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</si>
</sst>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4-4CEB-B6D9-7F532DBC0B6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4-4CEB-B6D9-7F532DBC0B6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4-4CEB-B6D9-7F532DBC0B6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4-4CEB-B6D9-7F532DBC0B6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4-4CEB-B6D9-7F532DBC0B6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4-4CEB-B6D9-7F532DBC0B6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4-4CEB-B6D9-7F532DBC0B6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4-4CEB-B6D9-7F532DBC0B6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A4-4CEB-B6D9-7F532DBC0B6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A4-4CEB-B6D9-7F532DBC0B6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135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28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4A4-4CEB-B6D9-7F532DBC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9-4DAA-8784-013B236272B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9-4DAA-8784-013B236272B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9-4DAA-8784-013B236272B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D9-4DAA-8784-013B236272B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D9-4DAA-8784-013B236272B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D9-4DAA-8784-013B236272B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D9-4DAA-8784-013B236272B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D9-4DAA-8784-013B236272B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D9-4DAA-8784-013B236272B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D9-4DAA-8784-013B236272B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43232481.326099992</c:v>
                </c:pt>
                <c:pt idx="1">
                  <c:v>2238704.4537</c:v>
                </c:pt>
                <c:pt idx="2">
                  <c:v>133107.33259999999</c:v>
                </c:pt>
                <c:pt idx="3">
                  <c:v>0</c:v>
                </c:pt>
                <c:pt idx="4">
                  <c:v>0</c:v>
                </c:pt>
                <c:pt idx="5">
                  <c:v>129235.35679999999</c:v>
                </c:pt>
                <c:pt idx="6">
                  <c:v>1092413.4342</c:v>
                </c:pt>
                <c:pt idx="7">
                  <c:v>287995.12</c:v>
                </c:pt>
                <c:pt idx="8">
                  <c:v>0</c:v>
                </c:pt>
                <c:pt idx="9">
                  <c:v>0</c:v>
                </c:pt>
                <c:pt idx="10">
                  <c:v>350539.29900000006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AD9-4DAA-8784-013B23627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81-49D4-A58E-C0E94AACE67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81-49D4-A58E-C0E94AACE67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81-49D4-A58E-C0E94AACE67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81-49D4-A58E-C0E94AACE67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151</c:v>
                </c:pt>
                <c:pt idx="2">
                  <c:v>47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81-49D4-A58E-C0E94AACE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26-4276-AD13-80C54AE41F4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26-4276-AD13-80C54AE41F4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26-4276-AD13-80C54AE41F4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26-4276-AD13-80C54AE41F4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26-4276-AD13-80C54AE41F4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26-4276-AD13-80C54AE41F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4488512.0730999997</c:v>
                </c:pt>
                <c:pt idx="1">
                  <c:v>37666639.407499991</c:v>
                </c:pt>
                <c:pt idx="2">
                  <c:v>1298034.8447999998</c:v>
                </c:pt>
                <c:pt idx="3">
                  <c:v>4011289.997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26-4276-AD13-80C54AE41F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44747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4" si="0">IF(B13,B13/$B$25,"")</f>
        <v>1</v>
      </c>
      <c r="D13" s="4">
        <v>494910.43</v>
      </c>
      <c r="E13" s="5">
        <f>D13*1.21</f>
        <v>598841.62029999995</v>
      </c>
      <c r="F13" s="21">
        <f t="shared" ref="F13:F24" si="1">IF(E13,E13/$E$25,"")</f>
        <v>1</v>
      </c>
      <c r="G13" s="1">
        <v>48</v>
      </c>
      <c r="H13" s="20">
        <f t="shared" ref="H13:H24" si="2">IF(G13,G13/$G$25,"")</f>
        <v>0.76190476190476186</v>
      </c>
      <c r="I13" s="4">
        <v>12571708.890000001</v>
      </c>
      <c r="J13" s="5">
        <f>I13*1.21</f>
        <v>15211767.756899999</v>
      </c>
      <c r="K13" s="21">
        <f t="shared" ref="K13:K24" si="3">IF(J13,J13/$J$25,"")</f>
        <v>0.98227145623013012</v>
      </c>
      <c r="L13" s="1">
        <v>8</v>
      </c>
      <c r="M13" s="20">
        <f t="shared" ref="M13:M24" si="4">IF(L13,L13/$L$25,"")</f>
        <v>0.44444444444444442</v>
      </c>
      <c r="N13" s="4">
        <v>63434</v>
      </c>
      <c r="O13" s="5">
        <f>N13*1.21</f>
        <v>76755.14</v>
      </c>
      <c r="P13" s="21">
        <f t="shared" ref="P13:P24" si="5">IF(O13,O13/$O$25,"")</f>
        <v>0.29986427204003441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3.1746031746031744E-2</v>
      </c>
      <c r="I14" s="6">
        <v>143321.57</v>
      </c>
      <c r="J14" s="7">
        <f>I14*1.21</f>
        <v>173419.09969999999</v>
      </c>
      <c r="K14" s="21">
        <f t="shared" si="3"/>
        <v>1.1198214061818651E-2</v>
      </c>
      <c r="L14" s="2">
        <v>1</v>
      </c>
      <c r="M14" s="20">
        <f t="shared" si="4"/>
        <v>5.5555555555555552E-2</v>
      </c>
      <c r="N14" s="6">
        <v>30000</v>
      </c>
      <c r="O14" s="7">
        <f>N14*1.21</f>
        <v>36300</v>
      </c>
      <c r="P14" s="21">
        <f t="shared" si="5"/>
        <v>0.14181555886750058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3</v>
      </c>
      <c r="M15" s="20">
        <f t="shared" si="4"/>
        <v>0.16666666666666666</v>
      </c>
      <c r="N15" s="6">
        <v>67980.06</v>
      </c>
      <c r="O15" s="7">
        <f>N15*1.21</f>
        <v>82255.872599999988</v>
      </c>
      <c r="P15" s="21">
        <f t="shared" si="5"/>
        <v>0.32135434002487401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3.1746031746031744E-2</v>
      </c>
      <c r="I18" s="69">
        <v>37644</v>
      </c>
      <c r="J18" s="70">
        <f>I18*1.21</f>
        <v>45549.24</v>
      </c>
      <c r="K18" s="67">
        <f t="shared" si="3"/>
        <v>2.941256993927022E-3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7.9365079365079361E-2</v>
      </c>
      <c r="I19" s="6">
        <v>27160</v>
      </c>
      <c r="J19" s="7">
        <v>32863.599999999999</v>
      </c>
      <c r="K19" s="21">
        <f t="shared" si="3"/>
        <v>2.1221055136292082E-3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9.5238095238095233E-2</v>
      </c>
      <c r="I20" s="69">
        <f>J20/1.21</f>
        <v>18775.140495867767</v>
      </c>
      <c r="J20" s="70">
        <v>22717.919999999998</v>
      </c>
      <c r="K20" s="67">
        <f t="shared" si="3"/>
        <v>1.4669672004949932E-3</v>
      </c>
      <c r="L20" s="68">
        <v>6</v>
      </c>
      <c r="M20" s="66">
        <f t="shared" si="4"/>
        <v>0.33333333333333331</v>
      </c>
      <c r="N20" s="69">
        <f>O20/1.21</f>
        <v>50128.314049586777</v>
      </c>
      <c r="O20" s="70">
        <v>60655.26</v>
      </c>
      <c r="P20" s="67">
        <f t="shared" si="5"/>
        <v>0.23696582906759101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494910.43</v>
      </c>
      <c r="E25" s="18">
        <f t="shared" si="12"/>
        <v>598841.62029999995</v>
      </c>
      <c r="F25" s="19">
        <f t="shared" si="12"/>
        <v>1</v>
      </c>
      <c r="G25" s="16">
        <f t="shared" si="12"/>
        <v>63</v>
      </c>
      <c r="H25" s="17">
        <f t="shared" si="12"/>
        <v>0.99999999999999989</v>
      </c>
      <c r="I25" s="18">
        <f t="shared" si="12"/>
        <v>12798609.600495869</v>
      </c>
      <c r="J25" s="18">
        <f t="shared" si="12"/>
        <v>15486317.616599999</v>
      </c>
      <c r="K25" s="19">
        <f t="shared" si="12"/>
        <v>1</v>
      </c>
      <c r="L25" s="16">
        <f t="shared" si="12"/>
        <v>18</v>
      </c>
      <c r="M25" s="17">
        <f t="shared" si="12"/>
        <v>1</v>
      </c>
      <c r="N25" s="18">
        <f t="shared" si="12"/>
        <v>211542.37404958677</v>
      </c>
      <c r="O25" s="18">
        <f t="shared" si="12"/>
        <v>255966.2726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57</v>
      </c>
      <c r="C34" s="8">
        <f t="shared" ref="C34:C43" si="14">IF(B34,B34/$B$46,"")</f>
        <v>0.69512195121951215</v>
      </c>
      <c r="D34" s="10">
        <f t="shared" ref="D34:D45" si="15">D13+I13+N13+S13+AC13+X13</f>
        <v>13130053.32</v>
      </c>
      <c r="E34" s="11">
        <f t="shared" ref="E34:E45" si="16">E13+J13+O13+T13+AD13+Y13</f>
        <v>15887364.517200001</v>
      </c>
      <c r="F34" s="21">
        <f t="shared" ref="F34:F43" si="17">IF(E34,E34/$E$46,"")</f>
        <v>0.9722319621107981</v>
      </c>
      <c r="J34" s="106" t="s">
        <v>3</v>
      </c>
      <c r="K34" s="107"/>
      <c r="L34" s="57">
        <f>B25</f>
        <v>1</v>
      </c>
      <c r="M34" s="8">
        <f t="shared" ref="M34:M39" si="18">IF(L34,L34/$L$40,"")</f>
        <v>1.2195121951219513E-2</v>
      </c>
      <c r="N34" s="58">
        <f>D25</f>
        <v>494910.43</v>
      </c>
      <c r="O34" s="58">
        <f>E25</f>
        <v>598841.62029999995</v>
      </c>
      <c r="P34" s="59">
        <f t="shared" ref="P34:P39" si="19">IF(O34,O34/$O$40,"")</f>
        <v>3.6646289752309914E-2</v>
      </c>
    </row>
    <row r="35" spans="1:33" s="25" customFormat="1" ht="30" customHeight="1" x14ac:dyDescent="0.3">
      <c r="A35" s="43" t="s">
        <v>18</v>
      </c>
      <c r="B35" s="12">
        <f t="shared" si="13"/>
        <v>3</v>
      </c>
      <c r="C35" s="8">
        <f t="shared" si="14"/>
        <v>3.6585365853658534E-2</v>
      </c>
      <c r="D35" s="13">
        <f t="shared" si="15"/>
        <v>173321.57</v>
      </c>
      <c r="E35" s="14">
        <f t="shared" si="16"/>
        <v>209719.09969999999</v>
      </c>
      <c r="F35" s="21">
        <f t="shared" si="17"/>
        <v>1.2833822222225677E-2</v>
      </c>
      <c r="J35" s="102" t="s">
        <v>1</v>
      </c>
      <c r="K35" s="103"/>
      <c r="L35" s="60">
        <f>G25</f>
        <v>63</v>
      </c>
      <c r="M35" s="8">
        <f t="shared" si="18"/>
        <v>0.76829268292682928</v>
      </c>
      <c r="N35" s="61">
        <f>I25</f>
        <v>12798609.600495869</v>
      </c>
      <c r="O35" s="61">
        <f>J25</f>
        <v>15486317.616599999</v>
      </c>
      <c r="P35" s="59">
        <f t="shared" si="19"/>
        <v>0.94768977862613846</v>
      </c>
    </row>
    <row r="36" spans="1:33" ht="30" customHeight="1" x14ac:dyDescent="0.3">
      <c r="A36" s="43" t="s">
        <v>19</v>
      </c>
      <c r="B36" s="12">
        <f t="shared" si="13"/>
        <v>3</v>
      </c>
      <c r="C36" s="8">
        <f t="shared" si="14"/>
        <v>3.6585365853658534E-2</v>
      </c>
      <c r="D36" s="13">
        <f t="shared" si="15"/>
        <v>67980.06</v>
      </c>
      <c r="E36" s="14">
        <f t="shared" si="16"/>
        <v>82255.872599999988</v>
      </c>
      <c r="F36" s="21">
        <f t="shared" si="17"/>
        <v>5.0336724084384579E-3</v>
      </c>
      <c r="G36" s="25"/>
      <c r="J36" s="102" t="s">
        <v>2</v>
      </c>
      <c r="K36" s="103"/>
      <c r="L36" s="60">
        <f>L25</f>
        <v>18</v>
      </c>
      <c r="M36" s="8">
        <f t="shared" si="18"/>
        <v>0.21951219512195122</v>
      </c>
      <c r="N36" s="61">
        <f>N25</f>
        <v>211542.37404958677</v>
      </c>
      <c r="O36" s="61">
        <f>O25</f>
        <v>255966.2726</v>
      </c>
      <c r="P36" s="59">
        <f t="shared" si="19"/>
        <v>1.5663931621551566E-2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</v>
      </c>
      <c r="C39" s="8">
        <f t="shared" si="14"/>
        <v>2.4390243902439025E-2</v>
      </c>
      <c r="D39" s="13">
        <f t="shared" si="15"/>
        <v>37644</v>
      </c>
      <c r="E39" s="22">
        <f t="shared" si="16"/>
        <v>45549.24</v>
      </c>
      <c r="F39" s="21">
        <f t="shared" si="17"/>
        <v>2.7873991894572809E-3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5</v>
      </c>
      <c r="C40" s="8">
        <f t="shared" si="14"/>
        <v>6.097560975609756E-2</v>
      </c>
      <c r="D40" s="13">
        <f t="shared" si="15"/>
        <v>27160</v>
      </c>
      <c r="E40" s="23">
        <f t="shared" si="16"/>
        <v>32863.599999999999</v>
      </c>
      <c r="F40" s="21">
        <f t="shared" si="17"/>
        <v>2.0110977044325721E-3</v>
      </c>
      <c r="G40" s="25"/>
      <c r="J40" s="104" t="s">
        <v>0</v>
      </c>
      <c r="K40" s="105"/>
      <c r="L40" s="83">
        <f>SUM(L34:L39)</f>
        <v>82</v>
      </c>
      <c r="M40" s="17">
        <f>SUM(M34:M39)</f>
        <v>1</v>
      </c>
      <c r="N40" s="84">
        <f>SUM(N34:N39)</f>
        <v>13505062.404545456</v>
      </c>
      <c r="O40" s="85">
        <f>SUM(O34:O39)</f>
        <v>16341125.509500001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</v>
      </c>
      <c r="C41" s="8">
        <f t="shared" si="14"/>
        <v>0.14634146341463414</v>
      </c>
      <c r="D41" s="13">
        <f t="shared" si="15"/>
        <v>68903.454545454544</v>
      </c>
      <c r="E41" s="23">
        <f t="shared" si="16"/>
        <v>83373.179999999993</v>
      </c>
      <c r="F41" s="21">
        <f t="shared" si="17"/>
        <v>5.102046364647928E-3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82</v>
      </c>
      <c r="C46" s="17">
        <f>SUM(C34:C45)</f>
        <v>1</v>
      </c>
      <c r="D46" s="18">
        <f>SUM(D34:D45)</f>
        <v>13505062.404545456</v>
      </c>
      <c r="E46" s="18">
        <f>SUM(E34:E45)</f>
        <v>16341125.509500001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E20" sqref="E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44839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CEMENTIRIS DE BARCELONA SA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1" si="2">IF(G13,G13/$G$25,"")</f>
        <v>0.28125</v>
      </c>
      <c r="I13" s="4">
        <v>369025.06</v>
      </c>
      <c r="J13" s="5">
        <f>I13*1.21</f>
        <v>446520.32259999996</v>
      </c>
      <c r="K13" s="21">
        <f t="shared" ref="K13:K21" si="3">IF(J13,J13/$J$25,"")</f>
        <v>0.36998585406527085</v>
      </c>
      <c r="L13" s="1">
        <v>5</v>
      </c>
      <c r="M13" s="20">
        <f t="shared" ref="M13:M21" si="4">IF(L13,L13/$L$25,"")</f>
        <v>0.5</v>
      </c>
      <c r="N13" s="4">
        <v>447091.35</v>
      </c>
      <c r="O13" s="5">
        <f>N13*1.21</f>
        <v>540980.5334999999</v>
      </c>
      <c r="P13" s="21">
        <f t="shared" ref="P13:P21" si="5">IF(O13,O13/$O$25,"")</f>
        <v>0.94518242606042013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3.125E-2</v>
      </c>
      <c r="I14" s="6">
        <v>1300</v>
      </c>
      <c r="J14" s="7">
        <f>I14*1.21</f>
        <v>1573</v>
      </c>
      <c r="K14" s="21">
        <f t="shared" si="3"/>
        <v>1.3033846814762447E-3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3.125E-2</v>
      </c>
      <c r="I18" s="69">
        <v>4000</v>
      </c>
      <c r="J18" s="70">
        <f>I18*1.21</f>
        <v>4840</v>
      </c>
      <c r="K18" s="67">
        <f t="shared" si="3"/>
        <v>4.0104144045422915E-3</v>
      </c>
      <c r="L18" s="71">
        <v>1</v>
      </c>
      <c r="M18" s="66">
        <f t="shared" si="4"/>
        <v>0.1</v>
      </c>
      <c r="N18" s="69">
        <v>3200</v>
      </c>
      <c r="O18" s="70">
        <f>N18*1.21</f>
        <v>3872</v>
      </c>
      <c r="P18" s="67">
        <f t="shared" si="5"/>
        <v>6.7650241128425883E-3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10</v>
      </c>
      <c r="H19" s="20">
        <f t="shared" si="2"/>
        <v>0.3125</v>
      </c>
      <c r="I19" s="6">
        <v>557147.1</v>
      </c>
      <c r="J19" s="7">
        <v>674147.99099999992</v>
      </c>
      <c r="K19" s="21">
        <f t="shared" si="3"/>
        <v>0.55859768882224103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0.3125</v>
      </c>
      <c r="I20" s="69">
        <f>J20/1.21</f>
        <v>52891</v>
      </c>
      <c r="J20" s="70">
        <v>63998.11</v>
      </c>
      <c r="K20" s="21">
        <f t="shared" si="3"/>
        <v>5.3028707067661586E-2</v>
      </c>
      <c r="L20" s="68">
        <v>4</v>
      </c>
      <c r="M20" s="66">
        <f t="shared" si="4"/>
        <v>0.4</v>
      </c>
      <c r="N20" s="69">
        <f>O20/1.21</f>
        <v>22729.876033057852</v>
      </c>
      <c r="O20" s="70">
        <v>27503.15</v>
      </c>
      <c r="P20" s="67">
        <f t="shared" si="5"/>
        <v>4.8052549826737248E-2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1</v>
      </c>
      <c r="H24" s="66">
        <f t="shared" ref="H24" si="23">IF(G24,G24/$G$25,"")</f>
        <v>3.125E-2</v>
      </c>
      <c r="I24" s="69">
        <v>13040</v>
      </c>
      <c r="J24" s="70">
        <f>I24*1.21</f>
        <v>15778.4</v>
      </c>
      <c r="K24" s="67">
        <f t="shared" ref="K24" si="24">IF(J24,J24/$J$25,"")</f>
        <v>1.3073950958807871E-2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32</v>
      </c>
      <c r="H25" s="17">
        <f t="shared" si="32"/>
        <v>1</v>
      </c>
      <c r="I25" s="18">
        <f t="shared" si="32"/>
        <v>997403.15999999992</v>
      </c>
      <c r="J25" s="18">
        <f t="shared" si="32"/>
        <v>1206857.8236</v>
      </c>
      <c r="K25" s="19">
        <f t="shared" si="32"/>
        <v>0.99999999999999989</v>
      </c>
      <c r="L25" s="16">
        <f t="shared" si="32"/>
        <v>10</v>
      </c>
      <c r="M25" s="17">
        <f t="shared" si="32"/>
        <v>1</v>
      </c>
      <c r="N25" s="18">
        <f t="shared" si="32"/>
        <v>473021.22603305784</v>
      </c>
      <c r="O25" s="18">
        <f t="shared" si="32"/>
        <v>572355.68349999993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14</v>
      </c>
      <c r="C34" s="8">
        <f t="shared" ref="C34:C45" si="34">IF(B34,B34/$B$46,"")</f>
        <v>0.33333333333333331</v>
      </c>
      <c r="D34" s="10">
        <f t="shared" ref="D34:D45" si="35">D13+I13+N13+S13+AC13+X13</f>
        <v>816116.40999999992</v>
      </c>
      <c r="E34" s="11">
        <f t="shared" ref="E34:E45" si="36">E13+J13+O13+T13+AD13+Y13</f>
        <v>987500.85609999986</v>
      </c>
      <c r="F34" s="21">
        <f t="shared" ref="F34:F42" si="37">IF(E34,E34/$E$46,"")</f>
        <v>0.55502099785065195</v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1</v>
      </c>
      <c r="C35" s="8">
        <f t="shared" si="34"/>
        <v>2.3809523809523808E-2</v>
      </c>
      <c r="D35" s="13">
        <f t="shared" si="35"/>
        <v>1300</v>
      </c>
      <c r="E35" s="14">
        <f t="shared" si="36"/>
        <v>1573</v>
      </c>
      <c r="F35" s="21">
        <f t="shared" si="37"/>
        <v>8.8409850404288235E-4</v>
      </c>
      <c r="J35" s="102" t="s">
        <v>1</v>
      </c>
      <c r="K35" s="103"/>
      <c r="L35" s="60">
        <f>G25</f>
        <v>32</v>
      </c>
      <c r="M35" s="8">
        <f t="shared" si="38"/>
        <v>0.76190476190476186</v>
      </c>
      <c r="N35" s="61">
        <f>I25</f>
        <v>997403.15999999992</v>
      </c>
      <c r="O35" s="61">
        <f>J25</f>
        <v>1206857.8236</v>
      </c>
      <c r="P35" s="59">
        <f t="shared" si="39"/>
        <v>0.67830972437203341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10</v>
      </c>
      <c r="M36" s="8">
        <f t="shared" si="38"/>
        <v>0.23809523809523808</v>
      </c>
      <c r="N36" s="61">
        <f>N25</f>
        <v>473021.22603305784</v>
      </c>
      <c r="O36" s="61">
        <f>O25</f>
        <v>572355.68349999993</v>
      </c>
      <c r="P36" s="59">
        <f t="shared" si="39"/>
        <v>0.32169027562796648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2</v>
      </c>
      <c r="C39" s="8">
        <f t="shared" si="34"/>
        <v>4.7619047619047616E-2</v>
      </c>
      <c r="D39" s="13">
        <f t="shared" si="35"/>
        <v>7200</v>
      </c>
      <c r="E39" s="22">
        <f t="shared" si="36"/>
        <v>8712</v>
      </c>
      <c r="F39" s="21">
        <f t="shared" si="37"/>
        <v>4.8965455608528862E-3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10</v>
      </c>
      <c r="C40" s="8">
        <f t="shared" si="34"/>
        <v>0.23809523809523808</v>
      </c>
      <c r="D40" s="13">
        <f t="shared" si="35"/>
        <v>557147.1</v>
      </c>
      <c r="E40" s="23">
        <f t="shared" si="36"/>
        <v>674147.99099999992</v>
      </c>
      <c r="F40" s="21">
        <f t="shared" si="37"/>
        <v>0.3789022443398693</v>
      </c>
      <c r="G40" s="25"/>
      <c r="J40" s="104" t="s">
        <v>0</v>
      </c>
      <c r="K40" s="105"/>
      <c r="L40" s="83">
        <f>SUM(L34:L39)</f>
        <v>42</v>
      </c>
      <c r="M40" s="17">
        <f>SUM(M34:M39)</f>
        <v>1</v>
      </c>
      <c r="N40" s="84">
        <f>SUM(N34:N39)</f>
        <v>1470424.3860330577</v>
      </c>
      <c r="O40" s="85">
        <f>SUM(O34:O39)</f>
        <v>1779213.5071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14</v>
      </c>
      <c r="C41" s="8">
        <f t="shared" si="34"/>
        <v>0.33333333333333331</v>
      </c>
      <c r="D41" s="13">
        <f t="shared" si="35"/>
        <v>75620.876033057852</v>
      </c>
      <c r="E41" s="23">
        <f t="shared" si="36"/>
        <v>91501.260000000009</v>
      </c>
      <c r="F41" s="21">
        <f t="shared" si="37"/>
        <v>5.1427925673260544E-2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1</v>
      </c>
      <c r="C45" s="8">
        <f t="shared" si="34"/>
        <v>2.3809523809523808E-2</v>
      </c>
      <c r="D45" s="13">
        <f t="shared" si="35"/>
        <v>13040</v>
      </c>
      <c r="E45" s="14">
        <f t="shared" si="36"/>
        <v>15778.4</v>
      </c>
      <c r="F45" s="21">
        <f>IF(E45,E45/$E$46,"")</f>
        <v>8.8681880713224505E-3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42</v>
      </c>
      <c r="C46" s="17">
        <f>SUM(C34:C45)</f>
        <v>0.99999999999999989</v>
      </c>
      <c r="D46" s="18">
        <f>SUM(D34:D45)</f>
        <v>1470424.3860330577</v>
      </c>
      <c r="E46" s="18">
        <f>SUM(E34:E45)</f>
        <v>1779213.5070999998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E24" sqref="E2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CEMENTIRIS DE BARCELONA SA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3" si="0">IF(B13,B13/$B$25,"")</f>
        <v>0.33333333333333331</v>
      </c>
      <c r="D13" s="4">
        <v>1410991.95</v>
      </c>
      <c r="E13" s="5">
        <f>D13*1.21</f>
        <v>1707300.2594999999</v>
      </c>
      <c r="F13" s="21">
        <f t="shared" ref="F13:F24" si="1">IF(E13,E13/$E$25,"")</f>
        <v>0.71831219089904452</v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7</v>
      </c>
      <c r="M13" s="20">
        <f t="shared" ref="M13:M23" si="4">IF(L13,L13/$L$25,"")</f>
        <v>0.53846153846153844</v>
      </c>
      <c r="N13" s="4">
        <v>165019.47</v>
      </c>
      <c r="O13" s="5">
        <f>N13*1.21</f>
        <v>199673.55869999999</v>
      </c>
      <c r="P13" s="21">
        <f t="shared" ref="P13:P23" si="5">IF(O13,O13/$O$25,"")</f>
        <v>0.68257989058253055</v>
      </c>
      <c r="Q13" s="1">
        <v>28</v>
      </c>
      <c r="R13" s="20">
        <f t="shared" ref="R13:R23" si="6">IF(Q13,Q13/$Q$25,"")</f>
        <v>0.90322580645161288</v>
      </c>
      <c r="S13" s="4">
        <v>3293313.62</v>
      </c>
      <c r="T13" s="5">
        <f>S13*1.21</f>
        <v>3984909.4802000001</v>
      </c>
      <c r="U13" s="21">
        <f t="shared" ref="U13:U24" si="7">IF(T13,T13/$T$25,"")</f>
        <v>0.9934234331549876</v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0.33333333333333331</v>
      </c>
      <c r="D14" s="6">
        <v>276661.90000000002</v>
      </c>
      <c r="E14" s="7">
        <f>D14*1.21</f>
        <v>334760.89900000003</v>
      </c>
      <c r="F14" s="21">
        <f t="shared" si="1"/>
        <v>0.14084390455047771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7.6923076923076927E-2</v>
      </c>
      <c r="N14" s="6">
        <v>3036</v>
      </c>
      <c r="O14" s="7">
        <f>N14*1.21</f>
        <v>3673.56</v>
      </c>
      <c r="P14" s="21">
        <f t="shared" si="5"/>
        <v>1.2557988144117557E-2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 t="shared" si="4"/>
        <v>7.6923076923076927E-2</v>
      </c>
      <c r="N18" s="69">
        <v>35000</v>
      </c>
      <c r="O18" s="70">
        <f>N18*1.21</f>
        <v>42350</v>
      </c>
      <c r="P18" s="67">
        <f t="shared" si="5"/>
        <v>0.14477259059424061</v>
      </c>
      <c r="Q18" s="71">
        <v>3</v>
      </c>
      <c r="R18" s="66">
        <f t="shared" si="6"/>
        <v>9.6774193548387094E-2</v>
      </c>
      <c r="S18" s="69">
        <v>21802.080000000002</v>
      </c>
      <c r="T18" s="70">
        <f>S18*1.21</f>
        <v>26380.516800000001</v>
      </c>
      <c r="U18" s="67">
        <f t="shared" si="7"/>
        <v>6.5765668450123785E-3</v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0.4</v>
      </c>
      <c r="I19" s="6">
        <v>250015.92</v>
      </c>
      <c r="J19" s="7">
        <f>I19*1.21</f>
        <v>302519.26319999999</v>
      </c>
      <c r="K19" s="21">
        <f t="shared" si="3"/>
        <v>0.90939839412550161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0.6</v>
      </c>
      <c r="I20" s="69">
        <f>J20/1.21</f>
        <v>24908.603305785124</v>
      </c>
      <c r="J20" s="70">
        <v>30139.41</v>
      </c>
      <c r="K20" s="67">
        <f t="shared" si="3"/>
        <v>9.0601605874498517E-2</v>
      </c>
      <c r="L20" s="68">
        <v>4</v>
      </c>
      <c r="M20" s="66">
        <f t="shared" si="4"/>
        <v>0.30769230769230771</v>
      </c>
      <c r="N20" s="69">
        <f>O20/1.21</f>
        <v>38703</v>
      </c>
      <c r="O20" s="70">
        <v>46830.63</v>
      </c>
      <c r="P20" s="67">
        <f t="shared" si="5"/>
        <v>0.16008953067911125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12">IF(B24,B24/$B$25,"")</f>
        <v>0.33333333333333331</v>
      </c>
      <c r="D24" s="69">
        <v>276661.90000000002</v>
      </c>
      <c r="E24" s="70">
        <f>D24*1.21</f>
        <v>334760.89900000003</v>
      </c>
      <c r="F24" s="67">
        <f t="shared" si="1"/>
        <v>0.14084390455047771</v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1964315.75</v>
      </c>
      <c r="E25" s="18">
        <f t="shared" si="22"/>
        <v>2376822.0575000001</v>
      </c>
      <c r="F25" s="19">
        <f t="shared" si="22"/>
        <v>0.99999999999999989</v>
      </c>
      <c r="G25" s="16">
        <f t="shared" si="22"/>
        <v>10</v>
      </c>
      <c r="H25" s="17">
        <f t="shared" si="22"/>
        <v>1</v>
      </c>
      <c r="I25" s="18">
        <f t="shared" si="22"/>
        <v>274924.52330578514</v>
      </c>
      <c r="J25" s="18">
        <f t="shared" si="22"/>
        <v>332658.67319999996</v>
      </c>
      <c r="K25" s="19">
        <f t="shared" si="22"/>
        <v>1.0000000000000002</v>
      </c>
      <c r="L25" s="16">
        <f t="shared" si="22"/>
        <v>13</v>
      </c>
      <c r="M25" s="17">
        <f t="shared" si="22"/>
        <v>1</v>
      </c>
      <c r="N25" s="18">
        <f t="shared" si="22"/>
        <v>241758.47</v>
      </c>
      <c r="O25" s="18">
        <f t="shared" si="22"/>
        <v>292527.7487</v>
      </c>
      <c r="P25" s="19">
        <f t="shared" si="22"/>
        <v>1</v>
      </c>
      <c r="Q25" s="16">
        <f t="shared" si="22"/>
        <v>31</v>
      </c>
      <c r="R25" s="17">
        <f t="shared" si="22"/>
        <v>1</v>
      </c>
      <c r="S25" s="18">
        <f t="shared" si="22"/>
        <v>3315115.7</v>
      </c>
      <c r="T25" s="18">
        <f t="shared" si="22"/>
        <v>4011289.997</v>
      </c>
      <c r="U25" s="19">
        <f t="shared" si="22"/>
        <v>1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36</v>
      </c>
      <c r="C34" s="8">
        <f t="shared" ref="C34:C42" si="24">IF(B34,B34/$B$46,"")</f>
        <v>0.63157894736842102</v>
      </c>
      <c r="D34" s="10">
        <f t="shared" ref="D34:D45" si="25">D13+I13+N13+S13+AC13+X13</f>
        <v>4869325.04</v>
      </c>
      <c r="E34" s="11">
        <f t="shared" ref="E34:E45" si="26">E13+J13+O13+T13+AD13+Y13</f>
        <v>5891883.2983999997</v>
      </c>
      <c r="F34" s="21">
        <f t="shared" ref="F34:F43" si="27">IF(E34,E34/$E$46,"")</f>
        <v>0.84010160386391619</v>
      </c>
      <c r="J34" s="106" t="s">
        <v>3</v>
      </c>
      <c r="K34" s="107"/>
      <c r="L34" s="57">
        <f>B25</f>
        <v>3</v>
      </c>
      <c r="M34" s="8">
        <f>IF(L34,L34/$L$40,"")</f>
        <v>5.2631578947368418E-2</v>
      </c>
      <c r="N34" s="58">
        <f>D25</f>
        <v>1964315.75</v>
      </c>
      <c r="O34" s="58">
        <f>E25</f>
        <v>2376822.0575000001</v>
      </c>
      <c r="P34" s="59">
        <f>IF(O34,O34/$O$40,"")</f>
        <v>0.33890216785982963</v>
      </c>
    </row>
    <row r="35" spans="1:33" s="25" customFormat="1" ht="30" customHeight="1" x14ac:dyDescent="0.3">
      <c r="A35" s="43" t="s">
        <v>18</v>
      </c>
      <c r="B35" s="12">
        <f t="shared" si="23"/>
        <v>2</v>
      </c>
      <c r="C35" s="8">
        <f t="shared" si="24"/>
        <v>3.5087719298245612E-2</v>
      </c>
      <c r="D35" s="13">
        <f t="shared" si="25"/>
        <v>279697.90000000002</v>
      </c>
      <c r="E35" s="14">
        <f t="shared" si="26"/>
        <v>338434.45900000003</v>
      </c>
      <c r="F35" s="21">
        <f t="shared" si="27"/>
        <v>4.8256103763278303E-2</v>
      </c>
      <c r="J35" s="102" t="s">
        <v>1</v>
      </c>
      <c r="K35" s="103"/>
      <c r="L35" s="60">
        <f>G25</f>
        <v>10</v>
      </c>
      <c r="M35" s="8">
        <f>IF(L35,L35/$L$40,"")</f>
        <v>0.17543859649122806</v>
      </c>
      <c r="N35" s="61">
        <f>I25</f>
        <v>274924.52330578514</v>
      </c>
      <c r="O35" s="61">
        <f>J25</f>
        <v>332658.67319999996</v>
      </c>
      <c r="P35" s="59">
        <f>IF(O35,O35/$O$40,"")</f>
        <v>4.7432556067506362E-2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13</v>
      </c>
      <c r="M36" s="8">
        <f>IF(L36,L36/$L$40,"")</f>
        <v>0.22807017543859648</v>
      </c>
      <c r="N36" s="61">
        <f>N25</f>
        <v>241758.47</v>
      </c>
      <c r="O36" s="61">
        <f>O25</f>
        <v>292527.7487</v>
      </c>
      <c r="P36" s="59">
        <f>IF(O36,O36/$O$40,"")</f>
        <v>4.1710437632786673E-2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31</v>
      </c>
      <c r="M37" s="8">
        <f>IF(L37,L37/$L$40,"")</f>
        <v>0.54385964912280704</v>
      </c>
      <c r="N37" s="61">
        <f>S25</f>
        <v>3315115.7</v>
      </c>
      <c r="O37" s="61">
        <f>T25</f>
        <v>4011289.997</v>
      </c>
      <c r="P37" s="59">
        <f>IF(O37,O37/$O$40,"")</f>
        <v>0.57195483843987738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4</v>
      </c>
      <c r="C39" s="8">
        <f t="shared" si="24"/>
        <v>7.0175438596491224E-2</v>
      </c>
      <c r="D39" s="13">
        <f t="shared" si="25"/>
        <v>56802.080000000002</v>
      </c>
      <c r="E39" s="22">
        <f t="shared" si="26"/>
        <v>68730.516799999998</v>
      </c>
      <c r="F39" s="21">
        <f t="shared" si="27"/>
        <v>9.8000273382461388E-3</v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4</v>
      </c>
      <c r="C40" s="8">
        <f t="shared" si="24"/>
        <v>7.0175438596491224E-2</v>
      </c>
      <c r="D40" s="13">
        <f t="shared" si="25"/>
        <v>250015.92</v>
      </c>
      <c r="E40" s="23">
        <f t="shared" si="26"/>
        <v>302519.26319999999</v>
      </c>
      <c r="F40" s="21">
        <f t="shared" si="27"/>
        <v>4.3135090317058103E-2</v>
      </c>
      <c r="G40" s="25"/>
      <c r="J40" s="104" t="s">
        <v>0</v>
      </c>
      <c r="K40" s="105"/>
      <c r="L40" s="83">
        <f>SUM(L34:L39)</f>
        <v>57</v>
      </c>
      <c r="M40" s="17">
        <f>SUM(M34:M39)</f>
        <v>1</v>
      </c>
      <c r="N40" s="84">
        <f>SUM(N34:N39)</f>
        <v>5796114.4433057848</v>
      </c>
      <c r="O40" s="85">
        <f>SUM(O34:O39)</f>
        <v>7013298.4764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10</v>
      </c>
      <c r="C41" s="8">
        <f t="shared" si="24"/>
        <v>0.17543859649122806</v>
      </c>
      <c r="D41" s="13">
        <f t="shared" si="25"/>
        <v>63611.603305785124</v>
      </c>
      <c r="E41" s="23">
        <f t="shared" si="26"/>
        <v>76970.039999999994</v>
      </c>
      <c r="F41" s="21">
        <f t="shared" si="27"/>
        <v>1.0974870135501424E-2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1</v>
      </c>
      <c r="C45" s="8">
        <f t="shared" ref="C45" si="32">IF(B45,B45/$B$46,"")</f>
        <v>1.7543859649122806E-2</v>
      </c>
      <c r="D45" s="13">
        <f t="shared" si="25"/>
        <v>276661.90000000002</v>
      </c>
      <c r="E45" s="14">
        <f t="shared" si="26"/>
        <v>334760.89900000003</v>
      </c>
      <c r="F45" s="21">
        <f t="shared" ref="F45" si="33">IF(E45,E45/$E$46,"")</f>
        <v>4.7732304581999813E-2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57</v>
      </c>
      <c r="C46" s="17">
        <f>SUM(C34:C45)</f>
        <v>1</v>
      </c>
      <c r="D46" s="18">
        <f>SUM(D34:D45)</f>
        <v>5796114.4433057858</v>
      </c>
      <c r="E46" s="18">
        <f>SUM(E34:E45)</f>
        <v>7013298.4764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45104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CEMENTIRIS DE BARCELONA SA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25</v>
      </c>
      <c r="H13" s="20">
        <f t="shared" ref="H13:H21" si="2">IF(G13,G13/$G$25,"")</f>
        <v>0.54347826086956519</v>
      </c>
      <c r="I13" s="4">
        <v>16807228.640000001</v>
      </c>
      <c r="J13" s="5">
        <f>I13*1.21</f>
        <v>20336746.654399998</v>
      </c>
      <c r="K13" s="21">
        <f t="shared" ref="K13:K21" si="3">IF(J13,J13/$J$25,"")</f>
        <v>0.98526905150416244</v>
      </c>
      <c r="L13" s="1">
        <v>3</v>
      </c>
      <c r="M13" s="20">
        <f>IF(L13,L13/$L$25,"")</f>
        <v>0.5</v>
      </c>
      <c r="N13" s="4">
        <v>106600</v>
      </c>
      <c r="O13" s="5">
        <f>N13*1.21</f>
        <v>128986</v>
      </c>
      <c r="P13" s="21">
        <f>IF(O13,O13/$O$25,"")</f>
        <v>0.72797301173224793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1</v>
      </c>
      <c r="D14" s="6">
        <v>1250287.93</v>
      </c>
      <c r="E14" s="7">
        <f>D14*1.21</f>
        <v>1512848.3953</v>
      </c>
      <c r="F14" s="21">
        <f t="shared" si="1"/>
        <v>1</v>
      </c>
      <c r="G14" s="2">
        <v>3</v>
      </c>
      <c r="H14" s="20">
        <f t="shared" si="2"/>
        <v>6.5217391304347824E-2</v>
      </c>
      <c r="I14" s="6">
        <v>145561.57</v>
      </c>
      <c r="J14" s="7">
        <f>I14*1.21</f>
        <v>176129.49970000001</v>
      </c>
      <c r="K14" s="21">
        <f t="shared" si="3"/>
        <v>8.5330730652425253E-3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2.1739130434782608E-2</v>
      </c>
      <c r="I15" s="6">
        <v>3026</v>
      </c>
      <c r="J15" s="7">
        <f>I15*1.21</f>
        <v>3661.46</v>
      </c>
      <c r="K15" s="21">
        <f t="shared" si="3"/>
        <v>1.7738939677157837E-4</v>
      </c>
      <c r="L15" s="2">
        <v>2</v>
      </c>
      <c r="M15" s="20">
        <f>IF(L15,L15/$L$25,"")</f>
        <v>0.33333333333333331</v>
      </c>
      <c r="N15" s="6">
        <v>39000</v>
      </c>
      <c r="O15" s="7">
        <f>N15*1.21</f>
        <v>47190</v>
      </c>
      <c r="P15" s="21">
        <f>IF(O15,O15/$O$25,"")</f>
        <v>0.26633158965813947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2.1739130434782608E-2</v>
      </c>
      <c r="I18" s="69">
        <v>5160</v>
      </c>
      <c r="J18" s="70">
        <f>I18*1.21</f>
        <v>6243.5999999999995</v>
      </c>
      <c r="K18" s="67">
        <f t="shared" si="3"/>
        <v>3.0248819806389434E-4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0.19565217391304349</v>
      </c>
      <c r="I19" s="6">
        <v>68498</v>
      </c>
      <c r="J19" s="7">
        <v>82882.58</v>
      </c>
      <c r="K19" s="21">
        <f t="shared" si="3"/>
        <v>4.0154722075543877E-3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0.15217391304347827</v>
      </c>
      <c r="I20" s="69">
        <f>J20/1.21</f>
        <v>29042.561983471074</v>
      </c>
      <c r="J20" s="70">
        <v>35141.5</v>
      </c>
      <c r="K20" s="67">
        <f t="shared" si="3"/>
        <v>1.7025256282052574E-3</v>
      </c>
      <c r="L20" s="68">
        <v>1</v>
      </c>
      <c r="M20" s="66">
        <f>IF(L20,L20/$L$25,"")</f>
        <v>0.16666666666666666</v>
      </c>
      <c r="N20" s="69">
        <f>O20/1.21</f>
        <v>834</v>
      </c>
      <c r="O20" s="70">
        <v>1009.14</v>
      </c>
      <c r="P20" s="67">
        <f>IF(O20,O20/$O$25,"")</f>
        <v>5.695398609612521E-3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1250287.93</v>
      </c>
      <c r="E25" s="18">
        <f t="shared" si="30"/>
        <v>1512848.3953</v>
      </c>
      <c r="F25" s="19">
        <f t="shared" si="30"/>
        <v>1</v>
      </c>
      <c r="G25" s="16">
        <f t="shared" si="30"/>
        <v>46</v>
      </c>
      <c r="H25" s="17">
        <f t="shared" si="30"/>
        <v>0.99999999999999989</v>
      </c>
      <c r="I25" s="18">
        <f t="shared" si="30"/>
        <v>17058516.771983471</v>
      </c>
      <c r="J25" s="18">
        <f t="shared" si="30"/>
        <v>20640805.294099998</v>
      </c>
      <c r="K25" s="19">
        <f t="shared" si="30"/>
        <v>1</v>
      </c>
      <c r="L25" s="16">
        <f t="shared" si="30"/>
        <v>6</v>
      </c>
      <c r="M25" s="17">
        <f t="shared" si="30"/>
        <v>0.99999999999999989</v>
      </c>
      <c r="N25" s="18">
        <f t="shared" si="30"/>
        <v>146434</v>
      </c>
      <c r="O25" s="18">
        <f t="shared" si="30"/>
        <v>177185.14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28</v>
      </c>
      <c r="C34" s="8">
        <f t="shared" ref="C34:C45" si="32">IF(B34,B34/$B$46,"")</f>
        <v>0.52830188679245282</v>
      </c>
      <c r="D34" s="10">
        <f t="shared" ref="D34:D42" si="33">D13+I13+N13+S13+AC13+X13</f>
        <v>16913828.640000001</v>
      </c>
      <c r="E34" s="11">
        <f t="shared" ref="E34:E42" si="34">E13+J13+O13+T13+AD13+Y13</f>
        <v>20465732.654399998</v>
      </c>
      <c r="F34" s="21">
        <f t="shared" ref="F34:F42" si="35">IF(E34,E34/$E$46,"")</f>
        <v>0.91647845433623087</v>
      </c>
      <c r="J34" s="106" t="s">
        <v>3</v>
      </c>
      <c r="K34" s="107"/>
      <c r="L34" s="57">
        <f>B25</f>
        <v>1</v>
      </c>
      <c r="M34" s="8">
        <f t="shared" ref="M34:M39" si="36">IF(L34,L34/$L$40,"")</f>
        <v>1.8867924528301886E-2</v>
      </c>
      <c r="N34" s="58">
        <f>D25</f>
        <v>1250287.93</v>
      </c>
      <c r="O34" s="58">
        <f>E25</f>
        <v>1512848.3953</v>
      </c>
      <c r="P34" s="59">
        <f t="shared" ref="P34:P39" si="37">IF(O34,O34/$O$40,"")</f>
        <v>6.774704733922654E-2</v>
      </c>
    </row>
    <row r="35" spans="1:33" s="25" customFormat="1" ht="30" customHeight="1" x14ac:dyDescent="0.3">
      <c r="A35" s="43" t="s">
        <v>18</v>
      </c>
      <c r="B35" s="12">
        <f t="shared" si="31"/>
        <v>4</v>
      </c>
      <c r="C35" s="8">
        <f t="shared" si="32"/>
        <v>7.5471698113207544E-2</v>
      </c>
      <c r="D35" s="13">
        <f t="shared" si="33"/>
        <v>1395849.5</v>
      </c>
      <c r="E35" s="14">
        <f t="shared" si="34"/>
        <v>1688977.895</v>
      </c>
      <c r="F35" s="21">
        <f t="shared" si="35"/>
        <v>7.5634323811264587E-2</v>
      </c>
      <c r="J35" s="102" t="s">
        <v>1</v>
      </c>
      <c r="K35" s="103"/>
      <c r="L35" s="60">
        <f>G25</f>
        <v>46</v>
      </c>
      <c r="M35" s="8">
        <f t="shared" si="36"/>
        <v>0.86792452830188682</v>
      </c>
      <c r="N35" s="61">
        <f>I25</f>
        <v>17058516.771983471</v>
      </c>
      <c r="O35" s="61">
        <f>J25</f>
        <v>20640805.294099998</v>
      </c>
      <c r="P35" s="59">
        <f t="shared" si="37"/>
        <v>0.92431840343252303</v>
      </c>
    </row>
    <row r="36" spans="1:33" ht="30" customHeight="1" x14ac:dyDescent="0.3">
      <c r="A36" s="43" t="s">
        <v>19</v>
      </c>
      <c r="B36" s="12">
        <f t="shared" si="31"/>
        <v>3</v>
      </c>
      <c r="C36" s="8">
        <f t="shared" si="32"/>
        <v>5.6603773584905662E-2</v>
      </c>
      <c r="D36" s="13">
        <f t="shared" si="33"/>
        <v>42026</v>
      </c>
      <c r="E36" s="14">
        <f t="shared" si="34"/>
        <v>50851.46</v>
      </c>
      <c r="F36" s="21">
        <f t="shared" si="35"/>
        <v>2.2771853931904586E-3</v>
      </c>
      <c r="G36" s="25"/>
      <c r="J36" s="102" t="s">
        <v>2</v>
      </c>
      <c r="K36" s="103"/>
      <c r="L36" s="60">
        <f>L25</f>
        <v>6</v>
      </c>
      <c r="M36" s="8">
        <f t="shared" si="36"/>
        <v>0.11320754716981132</v>
      </c>
      <c r="N36" s="61">
        <f>N25</f>
        <v>146434</v>
      </c>
      <c r="O36" s="61">
        <f>O25</f>
        <v>177185.14</v>
      </c>
      <c r="P36" s="59">
        <f t="shared" si="37"/>
        <v>7.934549228250409E-3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</v>
      </c>
      <c r="C39" s="8">
        <f t="shared" si="32"/>
        <v>1.8867924528301886E-2</v>
      </c>
      <c r="D39" s="13">
        <f t="shared" si="33"/>
        <v>5160</v>
      </c>
      <c r="E39" s="22">
        <f t="shared" si="34"/>
        <v>6243.5999999999995</v>
      </c>
      <c r="F39" s="21">
        <f t="shared" si="35"/>
        <v>2.7959540829159964E-4</v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9</v>
      </c>
      <c r="C40" s="8">
        <f t="shared" si="32"/>
        <v>0.16981132075471697</v>
      </c>
      <c r="D40" s="13">
        <f t="shared" si="33"/>
        <v>68498</v>
      </c>
      <c r="E40" s="23">
        <f t="shared" si="34"/>
        <v>82882.58</v>
      </c>
      <c r="F40" s="21">
        <f t="shared" si="35"/>
        <v>3.7115748599143399E-3</v>
      </c>
      <c r="G40" s="25"/>
      <c r="J40" s="104" t="s">
        <v>0</v>
      </c>
      <c r="K40" s="105"/>
      <c r="L40" s="83">
        <f>SUM(L34:L39)</f>
        <v>53</v>
      </c>
      <c r="M40" s="17">
        <f>SUM(M34:M39)</f>
        <v>1</v>
      </c>
      <c r="N40" s="84">
        <f>SUM(N34:N39)</f>
        <v>18455238.70198347</v>
      </c>
      <c r="O40" s="85">
        <f>SUM(O34:O39)</f>
        <v>22330838.829399999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8</v>
      </c>
      <c r="C41" s="8">
        <f t="shared" si="32"/>
        <v>0.15094339622641509</v>
      </c>
      <c r="D41" s="13">
        <f t="shared" si="33"/>
        <v>29876.561983471074</v>
      </c>
      <c r="E41" s="23">
        <f t="shared" si="34"/>
        <v>36150.639999999999</v>
      </c>
      <c r="F41" s="21">
        <f t="shared" si="35"/>
        <v>1.6188661911081161E-3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53</v>
      </c>
      <c r="C46" s="17">
        <f>SUM(C34:C45)</f>
        <v>0.99999999999999989</v>
      </c>
      <c r="D46" s="18">
        <f>SUM(D34:D45)</f>
        <v>18455238.70198347</v>
      </c>
      <c r="E46" s="18">
        <f>SUM(E34:E45)</f>
        <v>22330838.829399999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CEMENTIRIS DE BARCELONA SA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2</v>
      </c>
      <c r="C13" s="20">
        <f t="shared" ref="C13:C24" si="0">IF(B13,B13/$B$25,"")</f>
        <v>0.4</v>
      </c>
      <c r="D13" s="10">
        <f>'CONTRACTACIO 1r TR 2022'!D13+'CONTRACTACIO 2n TR 2022'!D13+'CONTRACTACIO 3r TR 2022'!D13+'CONTRACTACIO 4t TR 2022'!D13</f>
        <v>1905902.38</v>
      </c>
      <c r="E13" s="10">
        <f>'CONTRACTACIO 1r TR 2022'!E13+'CONTRACTACIO 2n TR 2022'!E13+'CONTRACTACIO 3r TR 2022'!E13+'CONTRACTACIO 4t TR 2022'!E13</f>
        <v>2306141.8797999998</v>
      </c>
      <c r="F13" s="21">
        <f t="shared" ref="F13:F24" si="1">IF(E13,E13/$E$25,"")</f>
        <v>0.51378760761742992</v>
      </c>
      <c r="G13" s="9">
        <f>'CONTRACTACIO 1r TR 2022'!G13+'CONTRACTACIO 2n TR 2022'!G13+'CONTRACTACIO 3r TR 2022'!G13+'CONTRACTACIO 4t TR 2022'!G13</f>
        <v>82</v>
      </c>
      <c r="H13" s="20">
        <f t="shared" ref="H13:H24" si="2">IF(G13,G13/$G$25,"")</f>
        <v>0.54304635761589404</v>
      </c>
      <c r="I13" s="10">
        <f>'CONTRACTACIO 1r TR 2022'!I13+'CONTRACTACIO 2n TR 2022'!I13+'CONTRACTACIO 3r TR 2022'!I13+'CONTRACTACIO 4t TR 2022'!I13</f>
        <v>29747962.590000004</v>
      </c>
      <c r="J13" s="10">
        <f>'CONTRACTACIO 1r TR 2022'!J13+'CONTRACTACIO 2n TR 2022'!J13+'CONTRACTACIO 3r TR 2022'!J13+'CONTRACTACIO 4t TR 2022'!J13</f>
        <v>35995034.733899996</v>
      </c>
      <c r="K13" s="21">
        <f t="shared" ref="K13:K24" si="3">IF(J13,J13/$J$25,"")</f>
        <v>0.9556210827433903</v>
      </c>
      <c r="L13" s="9">
        <f>'CONTRACTACIO 1r TR 2022'!L13+'CONTRACTACIO 2n TR 2022'!L13+'CONTRACTACIO 3r TR 2022'!L13+'CONTRACTACIO 4t TR 2022'!L13</f>
        <v>23</v>
      </c>
      <c r="M13" s="20">
        <f t="shared" ref="M13:M24" si="4">IF(L13,L13/$L$25,"")</f>
        <v>0.48936170212765956</v>
      </c>
      <c r="N13" s="10">
        <f>'CONTRACTACIO 1r TR 2022'!N13+'CONTRACTACIO 2n TR 2022'!N13+'CONTRACTACIO 3r TR 2022'!N13+'CONTRACTACIO 4t TR 2022'!N13</f>
        <v>782144.82</v>
      </c>
      <c r="O13" s="10">
        <f>'CONTRACTACIO 1r TR 2022'!O13+'CONTRACTACIO 2n TR 2022'!O13+'CONTRACTACIO 3r TR 2022'!O13+'CONTRACTACIO 4t TR 2022'!O13</f>
        <v>946395.23219999997</v>
      </c>
      <c r="P13" s="21">
        <f t="shared" ref="P13:P24" si="5">IF(O13,O13/$O$25,"")</f>
        <v>0.7290984798992971</v>
      </c>
      <c r="Q13" s="9">
        <f>'CONTRACTACIO 1r TR 2022'!Q13+'CONTRACTACIO 2n TR 2022'!Q13+'CONTRACTACIO 3r TR 2022'!Q13+'CONTRACTACIO 4t TR 2022'!Q13</f>
        <v>28</v>
      </c>
      <c r="R13" s="20">
        <f t="shared" ref="R13:R24" si="6">IF(Q13,Q13/$Q$25,"")</f>
        <v>0.90322580645161288</v>
      </c>
      <c r="S13" s="10">
        <f>'CONTRACTACIO 1r TR 2022'!S13+'CONTRACTACIO 2n TR 2022'!S13+'CONTRACTACIO 3r TR 2022'!S13+'CONTRACTACIO 4t TR 2022'!S13</f>
        <v>3293313.62</v>
      </c>
      <c r="T13" s="10">
        <f>'CONTRACTACIO 1r TR 2022'!T13+'CONTRACTACIO 2n TR 2022'!T13+'CONTRACTACIO 3r TR 2022'!T13+'CONTRACTACIO 4t TR 2022'!T13</f>
        <v>3984909.4802000001</v>
      </c>
      <c r="U13" s="21">
        <f t="shared" ref="U13:U24" si="7">IF(T13,T13/$T$25,"")</f>
        <v>0.9934234331549876</v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2</v>
      </c>
      <c r="C14" s="20">
        <f t="shared" si="0"/>
        <v>0.4</v>
      </c>
      <c r="D14" s="13">
        <f>'CONTRACTACIO 1r TR 2022'!D14+'CONTRACTACIO 2n TR 2022'!D14+'CONTRACTACIO 3r TR 2022'!D14+'CONTRACTACIO 4t TR 2022'!D14</f>
        <v>1526949.83</v>
      </c>
      <c r="E14" s="13">
        <f>'CONTRACTACIO 1r TR 2022'!E14+'CONTRACTACIO 2n TR 2022'!E14+'CONTRACTACIO 3r TR 2022'!E14+'CONTRACTACIO 4t TR 2022'!E14</f>
        <v>1847609.2943</v>
      </c>
      <c r="F14" s="21">
        <f t="shared" si="1"/>
        <v>0.41163068389029528</v>
      </c>
      <c r="G14" s="9">
        <f>'CONTRACTACIO 1r TR 2022'!G14+'CONTRACTACIO 2n TR 2022'!G14+'CONTRACTACIO 3r TR 2022'!G14+'CONTRACTACIO 4t TR 2022'!G14</f>
        <v>6</v>
      </c>
      <c r="H14" s="20">
        <f t="shared" si="2"/>
        <v>3.9735099337748346E-2</v>
      </c>
      <c r="I14" s="13">
        <f>'CONTRACTACIO 1r TR 2022'!I14+'CONTRACTACIO 2n TR 2022'!I14+'CONTRACTACIO 3r TR 2022'!I14+'CONTRACTACIO 4t TR 2022'!I14</f>
        <v>290183.14</v>
      </c>
      <c r="J14" s="13">
        <f>'CONTRACTACIO 1r TR 2022'!J14+'CONTRACTACIO 2n TR 2022'!J14+'CONTRACTACIO 3r TR 2022'!J14+'CONTRACTACIO 4t TR 2022'!J14</f>
        <v>351121.59940000001</v>
      </c>
      <c r="K14" s="21">
        <f t="shared" si="3"/>
        <v>9.3218191196023301E-3</v>
      </c>
      <c r="L14" s="9">
        <f>'CONTRACTACIO 1r TR 2022'!L14+'CONTRACTACIO 2n TR 2022'!L14+'CONTRACTACIO 3r TR 2022'!L14+'CONTRACTACIO 4t TR 2022'!L14</f>
        <v>2</v>
      </c>
      <c r="M14" s="20">
        <f t="shared" si="4"/>
        <v>4.2553191489361701E-2</v>
      </c>
      <c r="N14" s="13">
        <f>'CONTRACTACIO 1r TR 2022'!N14+'CONTRACTACIO 2n TR 2022'!N14+'CONTRACTACIO 3r TR 2022'!N14+'CONTRACTACIO 4t TR 2022'!N14</f>
        <v>33036</v>
      </c>
      <c r="O14" s="13">
        <f>'CONTRACTACIO 1r TR 2022'!O14+'CONTRACTACIO 2n TR 2022'!O14+'CONTRACTACIO 3r TR 2022'!O14+'CONTRACTACIO 4t TR 2022'!O14</f>
        <v>39973.56</v>
      </c>
      <c r="P14" s="21">
        <f t="shared" si="5"/>
        <v>3.0795444482970787E-2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1</v>
      </c>
      <c r="H15" s="20">
        <f t="shared" si="2"/>
        <v>6.6225165562913907E-3</v>
      </c>
      <c r="I15" s="13">
        <f>'CONTRACTACIO 1r TR 2022'!I15+'CONTRACTACIO 2n TR 2022'!I15+'CONTRACTACIO 3r TR 2022'!I15+'CONTRACTACIO 4t TR 2022'!I15</f>
        <v>3026</v>
      </c>
      <c r="J15" s="13">
        <f>'CONTRACTACIO 1r TR 2022'!J15+'CONTRACTACIO 2n TR 2022'!J15+'CONTRACTACIO 3r TR 2022'!J15+'CONTRACTACIO 4t TR 2022'!J15</f>
        <v>3661.46</v>
      </c>
      <c r="K15" s="21">
        <f t="shared" si="3"/>
        <v>9.7206973003037493E-5</v>
      </c>
      <c r="L15" s="9">
        <f>'CONTRACTACIO 1r TR 2022'!L15+'CONTRACTACIO 2n TR 2022'!L15+'CONTRACTACIO 3r TR 2022'!L15+'CONTRACTACIO 4t TR 2022'!L15</f>
        <v>5</v>
      </c>
      <c r="M15" s="20">
        <f t="shared" si="4"/>
        <v>0.10638297872340426</v>
      </c>
      <c r="N15" s="13">
        <f>'CONTRACTACIO 1r TR 2022'!N15+'CONTRACTACIO 2n TR 2022'!N15+'CONTRACTACIO 3r TR 2022'!N15+'CONTRACTACIO 4t TR 2022'!N15</f>
        <v>106980.06</v>
      </c>
      <c r="O15" s="13">
        <f>'CONTRACTACIO 1r TR 2022'!O15+'CONTRACTACIO 2n TR 2022'!O15+'CONTRACTACIO 3r TR 2022'!O15+'CONTRACTACIO 4t TR 2022'!O15</f>
        <v>129445.87259999999</v>
      </c>
      <c r="P15" s="21">
        <f t="shared" si="5"/>
        <v>9.9724497472904822E-2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4</v>
      </c>
      <c r="H18" s="20">
        <f t="shared" si="2"/>
        <v>2.6490066225165563E-2</v>
      </c>
      <c r="I18" s="13">
        <f>'CONTRACTACIO 1r TR 2022'!I18+'CONTRACTACIO 2n TR 2022'!I18+'CONTRACTACIO 3r TR 2022'!I18+'CONTRACTACIO 4t TR 2022'!I18</f>
        <v>46804</v>
      </c>
      <c r="J18" s="13">
        <f>'CONTRACTACIO 1r TR 2022'!J18+'CONTRACTACIO 2n TR 2022'!J18+'CONTRACTACIO 3r TR 2022'!J18+'CONTRACTACIO 4t TR 2022'!J18</f>
        <v>56632.84</v>
      </c>
      <c r="K18" s="21">
        <f t="shared" si="3"/>
        <v>1.5035278137588124E-3</v>
      </c>
      <c r="L18" s="9">
        <f>'CONTRACTACIO 1r TR 2022'!L18+'CONTRACTACIO 2n TR 2022'!L18+'CONTRACTACIO 3r TR 2022'!L18+'CONTRACTACIO 4t TR 2022'!L18</f>
        <v>2</v>
      </c>
      <c r="M18" s="20">
        <f t="shared" si="4"/>
        <v>4.2553191489361701E-2</v>
      </c>
      <c r="N18" s="13">
        <f>'CONTRACTACIO 1r TR 2022'!N18+'CONTRACTACIO 2n TR 2022'!N18+'CONTRACTACIO 3r TR 2022'!N18+'CONTRACTACIO 4t TR 2022'!N18</f>
        <v>38200</v>
      </c>
      <c r="O18" s="13">
        <f>'CONTRACTACIO 1r TR 2022'!O18+'CONTRACTACIO 2n TR 2022'!O18+'CONTRACTACIO 3r TR 2022'!O18+'CONTRACTACIO 4t TR 2022'!O18</f>
        <v>46222</v>
      </c>
      <c r="P18" s="21">
        <f t="shared" si="5"/>
        <v>3.5609213562461682E-2</v>
      </c>
      <c r="Q18" s="9">
        <f>'CONTRACTACIO 1r TR 2022'!Q18+'CONTRACTACIO 2n TR 2022'!Q18+'CONTRACTACIO 3r TR 2022'!Q18+'CONTRACTACIO 4t TR 2022'!Q18</f>
        <v>3</v>
      </c>
      <c r="R18" s="20">
        <f t="shared" si="6"/>
        <v>9.6774193548387094E-2</v>
      </c>
      <c r="S18" s="13">
        <f>'CONTRACTACIO 1r TR 2022'!S18+'CONTRACTACIO 2n TR 2022'!S18+'CONTRACTACIO 3r TR 2022'!S18+'CONTRACTACIO 4t TR 2022'!S18</f>
        <v>21802.080000000002</v>
      </c>
      <c r="T18" s="13">
        <f>'CONTRACTACIO 1r TR 2022'!T18+'CONTRACTACIO 2n TR 2022'!T18+'CONTRACTACIO 3r TR 2022'!T18+'CONTRACTACIO 4t TR 2022'!T18</f>
        <v>26380.516800000001</v>
      </c>
      <c r="U18" s="21">
        <f t="shared" si="7"/>
        <v>6.5765668450123785E-3</v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28</v>
      </c>
      <c r="H19" s="20">
        <f t="shared" si="2"/>
        <v>0.18543046357615894</v>
      </c>
      <c r="I19" s="13">
        <f>'CONTRACTACIO 1r TR 2022'!I19+'CONTRACTACIO 2n TR 2022'!I19+'CONTRACTACIO 3r TR 2022'!I19+'CONTRACTACIO 4t TR 2022'!I19</f>
        <v>902821.02</v>
      </c>
      <c r="J19" s="13">
        <f>'CONTRACTACIO 1r TR 2022'!J19+'CONTRACTACIO 2n TR 2022'!J19+'CONTRACTACIO 3r TR 2022'!J19+'CONTRACTACIO 4t TR 2022'!J19</f>
        <v>1092413.4342</v>
      </c>
      <c r="K19" s="21">
        <f t="shared" si="3"/>
        <v>2.9002147560381619E-2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29</v>
      </c>
      <c r="H20" s="20">
        <f t="shared" si="2"/>
        <v>0.19205298013245034</v>
      </c>
      <c r="I20" s="13">
        <f>'CONTRACTACIO 1r TR 2022'!I20+'CONTRACTACIO 2n TR 2022'!I20+'CONTRACTACIO 3r TR 2022'!I20+'CONTRACTACIO 4t TR 2022'!I20</f>
        <v>125617.30578512396</v>
      </c>
      <c r="J20" s="13">
        <f>'CONTRACTACIO 1r TR 2022'!J20+'CONTRACTACIO 2n TR 2022'!J20+'CONTRACTACIO 3r TR 2022'!J20+'CONTRACTACIO 4t TR 2022'!J20</f>
        <v>151996.94</v>
      </c>
      <c r="K20" s="21">
        <f t="shared" si="3"/>
        <v>4.035319911490037E-3</v>
      </c>
      <c r="L20" s="9">
        <f>'CONTRACTACIO 1r TR 2022'!L20+'CONTRACTACIO 2n TR 2022'!L20+'CONTRACTACIO 3r TR 2022'!L20+'CONTRACTACIO 4t TR 2022'!L20</f>
        <v>15</v>
      </c>
      <c r="M20" s="20">
        <f t="shared" si="4"/>
        <v>0.31914893617021278</v>
      </c>
      <c r="N20" s="13">
        <f>'CONTRACTACIO 1r TR 2022'!N20+'CONTRACTACIO 2n TR 2022'!N20+'CONTRACTACIO 3r TR 2022'!N20+'CONTRACTACIO 4t TR 2022'!N20</f>
        <v>112395.19008264464</v>
      </c>
      <c r="O20" s="13">
        <f>'CONTRACTACIO 1r TR 2022'!O20+'CONTRACTACIO 2n TR 2022'!O20+'CONTRACTACIO 3r TR 2022'!O20+'CONTRACTACIO 4t TR 2022'!O20</f>
        <v>135998.18000000002</v>
      </c>
      <c r="P20" s="21">
        <f t="shared" si="5"/>
        <v>0.10477236458236566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1</v>
      </c>
      <c r="C24" s="66">
        <f t="shared" si="0"/>
        <v>0.2</v>
      </c>
      <c r="D24" s="77">
        <f>'CONTRACTACIO 1r TR 2022'!D24+'CONTRACTACIO 2n TR 2022'!D24+'CONTRACTACIO 3r TR 2022'!D24+'CONTRACTACIO 4t TR 2022'!D24</f>
        <v>276661.90000000002</v>
      </c>
      <c r="E24" s="78">
        <f>'CONTRACTACIO 1r TR 2022'!E24+'CONTRACTACIO 2n TR 2022'!E24+'CONTRACTACIO 3r TR 2022'!E24+'CONTRACTACIO 4t TR 2022'!E24</f>
        <v>334760.89900000003</v>
      </c>
      <c r="F24" s="67">
        <f t="shared" si="1"/>
        <v>7.4581708492274759E-2</v>
      </c>
      <c r="G24" s="81">
        <f>'CONTRACTACIO 1r TR 2022'!G24+'CONTRACTACIO 2n TR 2022'!G24+'CONTRACTACIO 3r TR 2022'!G24+'CONTRACTACIO 4t TR 2022'!G24</f>
        <v>1</v>
      </c>
      <c r="H24" s="66">
        <f t="shared" si="2"/>
        <v>6.6225165562913907E-3</v>
      </c>
      <c r="I24" s="77">
        <f>'CONTRACTACIO 1r TR 2022'!I24+'CONTRACTACIO 2n TR 2022'!I24+'CONTRACTACIO 3r TR 2022'!I24+'CONTRACTACIO 4t TR 2022'!I24</f>
        <v>13040</v>
      </c>
      <c r="J24" s="78">
        <f>'CONTRACTACIO 1r TR 2022'!J24+'CONTRACTACIO 2n TR 2022'!J24+'CONTRACTACIO 3r TR 2022'!J24+'CONTRACTACIO 4t TR 2022'!J24</f>
        <v>15778.4</v>
      </c>
      <c r="K24" s="67">
        <f t="shared" si="3"/>
        <v>4.1889587837396196E-4</v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3709514.11</v>
      </c>
      <c r="E25" s="18">
        <f t="shared" si="12"/>
        <v>4488512.0730999997</v>
      </c>
      <c r="F25" s="19">
        <f t="shared" si="12"/>
        <v>0.99999999999999989</v>
      </c>
      <c r="G25" s="16">
        <f t="shared" si="12"/>
        <v>151</v>
      </c>
      <c r="H25" s="17">
        <f t="shared" si="12"/>
        <v>1</v>
      </c>
      <c r="I25" s="18">
        <f t="shared" si="12"/>
        <v>31129454.055785127</v>
      </c>
      <c r="J25" s="18">
        <f t="shared" si="12"/>
        <v>37666639.407499991</v>
      </c>
      <c r="K25" s="19">
        <f t="shared" si="12"/>
        <v>1.0000000000000002</v>
      </c>
      <c r="L25" s="16">
        <f t="shared" si="12"/>
        <v>47</v>
      </c>
      <c r="M25" s="17">
        <f t="shared" si="12"/>
        <v>1</v>
      </c>
      <c r="N25" s="18">
        <f t="shared" si="12"/>
        <v>1072756.0700826445</v>
      </c>
      <c r="O25" s="18">
        <f t="shared" si="12"/>
        <v>1298034.8447999998</v>
      </c>
      <c r="P25" s="19">
        <f t="shared" si="12"/>
        <v>1</v>
      </c>
      <c r="Q25" s="16">
        <f t="shared" si="12"/>
        <v>31</v>
      </c>
      <c r="R25" s="17">
        <f t="shared" si="12"/>
        <v>1</v>
      </c>
      <c r="S25" s="18">
        <f t="shared" si="12"/>
        <v>3315115.7</v>
      </c>
      <c r="T25" s="18">
        <f t="shared" si="12"/>
        <v>4011289.997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135</v>
      </c>
      <c r="C34" s="8">
        <f t="shared" ref="C34:C40" si="14">IF(B34,B34/$B$46,"")</f>
        <v>0.57692307692307687</v>
      </c>
      <c r="D34" s="10">
        <f t="shared" ref="D34:D43" si="15">D13+I13+N13+S13+X13+AC13</f>
        <v>35729323.410000004</v>
      </c>
      <c r="E34" s="11">
        <f t="shared" ref="E34:E43" si="16">E13+J13+O13+T13+Y13+AD13</f>
        <v>43232481.326099992</v>
      </c>
      <c r="F34" s="21">
        <f t="shared" ref="F34:F40" si="17">IF(E34,E34/$E$46,"")</f>
        <v>0.91083868770500298</v>
      </c>
      <c r="J34" s="106" t="s">
        <v>3</v>
      </c>
      <c r="K34" s="107"/>
      <c r="L34" s="57">
        <f>B25</f>
        <v>5</v>
      </c>
      <c r="M34" s="8">
        <f t="shared" ref="M34:M39" si="18">IF(L34,L34/$L$40,"")</f>
        <v>2.1367521367521368E-2</v>
      </c>
      <c r="N34" s="58">
        <f>D25</f>
        <v>3709514.11</v>
      </c>
      <c r="O34" s="58">
        <f>E25</f>
        <v>4488512.0730999997</v>
      </c>
      <c r="P34" s="59">
        <f t="shared" ref="P34:P39" si="19">IF(O34,O34/$O$40,"")</f>
        <v>9.4565713579393862E-2</v>
      </c>
    </row>
    <row r="35" spans="1:33" s="25" customFormat="1" ht="30" customHeight="1" x14ac:dyDescent="0.3">
      <c r="A35" s="43" t="s">
        <v>18</v>
      </c>
      <c r="B35" s="12">
        <f t="shared" si="13"/>
        <v>10</v>
      </c>
      <c r="C35" s="8">
        <f t="shared" si="14"/>
        <v>4.2735042735042736E-2</v>
      </c>
      <c r="D35" s="13">
        <f t="shared" si="15"/>
        <v>1850168.9700000002</v>
      </c>
      <c r="E35" s="14">
        <f t="shared" si="16"/>
        <v>2238704.4537</v>
      </c>
      <c r="F35" s="21">
        <f t="shared" si="17"/>
        <v>4.716589388859399E-2</v>
      </c>
      <c r="J35" s="102" t="s">
        <v>1</v>
      </c>
      <c r="K35" s="103"/>
      <c r="L35" s="60">
        <f>G25</f>
        <v>151</v>
      </c>
      <c r="M35" s="8">
        <f t="shared" si="18"/>
        <v>0.64529914529914534</v>
      </c>
      <c r="N35" s="61">
        <f>I25</f>
        <v>31129454.055785127</v>
      </c>
      <c r="O35" s="61">
        <f>J25</f>
        <v>37666639.407499991</v>
      </c>
      <c r="P35" s="59">
        <f t="shared" si="19"/>
        <v>0.79357537101328779</v>
      </c>
    </row>
    <row r="36" spans="1:33" s="25" customFormat="1" ht="30" customHeight="1" x14ac:dyDescent="0.3">
      <c r="A36" s="43" t="s">
        <v>19</v>
      </c>
      <c r="B36" s="12">
        <f t="shared" si="13"/>
        <v>6</v>
      </c>
      <c r="C36" s="8">
        <f t="shared" si="14"/>
        <v>2.564102564102564E-2</v>
      </c>
      <c r="D36" s="13">
        <f t="shared" si="15"/>
        <v>110006.06</v>
      </c>
      <c r="E36" s="14">
        <f t="shared" si="16"/>
        <v>133107.33259999999</v>
      </c>
      <c r="F36" s="21">
        <f t="shared" si="17"/>
        <v>2.804356919391154E-3</v>
      </c>
      <c r="J36" s="102" t="s">
        <v>2</v>
      </c>
      <c r="K36" s="103"/>
      <c r="L36" s="60">
        <f>L25</f>
        <v>47</v>
      </c>
      <c r="M36" s="8">
        <f t="shared" si="18"/>
        <v>0.20085470085470086</v>
      </c>
      <c r="N36" s="61">
        <f>N25</f>
        <v>1072756.0700826445</v>
      </c>
      <c r="O36" s="61">
        <f>O25</f>
        <v>1298034.8447999998</v>
      </c>
      <c r="P36" s="59">
        <f t="shared" si="19"/>
        <v>2.7347501655409941E-2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31</v>
      </c>
      <c r="M37" s="8">
        <f t="shared" si="18"/>
        <v>0.13247863247863248</v>
      </c>
      <c r="N37" s="61">
        <f>S25</f>
        <v>3315115.7</v>
      </c>
      <c r="O37" s="61">
        <f>T25</f>
        <v>4011289.997</v>
      </c>
      <c r="P37" s="59">
        <f t="shared" si="19"/>
        <v>8.4511413751908279E-2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9</v>
      </c>
      <c r="C39" s="8">
        <f t="shared" si="14"/>
        <v>3.8461538461538464E-2</v>
      </c>
      <c r="D39" s="13">
        <f t="shared" si="15"/>
        <v>106806.08</v>
      </c>
      <c r="E39" s="22">
        <f t="shared" si="16"/>
        <v>129235.35679999999</v>
      </c>
      <c r="F39" s="21">
        <f t="shared" si="17"/>
        <v>2.7227806311856378E-3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28</v>
      </c>
      <c r="C40" s="8">
        <f t="shared" si="14"/>
        <v>0.11965811965811966</v>
      </c>
      <c r="D40" s="13">
        <f t="shared" si="15"/>
        <v>902821.02</v>
      </c>
      <c r="E40" s="23">
        <f t="shared" si="16"/>
        <v>1092413.4342</v>
      </c>
      <c r="F40" s="21">
        <f t="shared" si="17"/>
        <v>2.3015390010411967E-2</v>
      </c>
      <c r="G40" s="25"/>
      <c r="H40" s="25"/>
      <c r="I40" s="25"/>
      <c r="J40" s="104" t="s">
        <v>0</v>
      </c>
      <c r="K40" s="105"/>
      <c r="L40" s="83">
        <f>SUM(L34:L39)</f>
        <v>234</v>
      </c>
      <c r="M40" s="17">
        <f>SUM(M34:M39)</f>
        <v>1</v>
      </c>
      <c r="N40" s="84">
        <f>SUM(N34:N39)</f>
        <v>39226839.935867772</v>
      </c>
      <c r="O40" s="85">
        <f>SUM(O34:O39)</f>
        <v>47464476.322399996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44</v>
      </c>
      <c r="C41" s="8">
        <f>IF(B41,B41/$B$46,"")</f>
        <v>0.18803418803418803</v>
      </c>
      <c r="D41" s="13">
        <f t="shared" si="15"/>
        <v>238012.49586776859</v>
      </c>
      <c r="E41" s="23">
        <f t="shared" si="16"/>
        <v>287995.12</v>
      </c>
      <c r="F41" s="21">
        <f>IF(E41,E41/$E$46,"")</f>
        <v>6.067592909775473E-3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2</v>
      </c>
      <c r="C45" s="8">
        <f>IF(B45,B45/$B$46,"")</f>
        <v>8.5470085470085479E-3</v>
      </c>
      <c r="D45" s="13">
        <f t="shared" ref="D45" si="24">D24+I24+N24+S24+X24+AC24</f>
        <v>289701.90000000002</v>
      </c>
      <c r="E45" s="14">
        <f t="shared" ref="E45" si="25">E24+J24+O24+T24+Y24+AD24</f>
        <v>350539.29900000006</v>
      </c>
      <c r="F45" s="21">
        <f>IF(E45,E45/$E$46,"")</f>
        <v>7.3852979356388571E-3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234</v>
      </c>
      <c r="C46" s="17">
        <f>SUM(C34:C45)</f>
        <v>0.99999999999999989</v>
      </c>
      <c r="D46" s="18">
        <f>SUM(D34:D45)</f>
        <v>39226839.935867772</v>
      </c>
      <c r="E46" s="18">
        <f>SUM(E34:E45)</f>
        <v>47464476.322399989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2023-08-01T09:53:10Z</dcterms:modified>
</cp:coreProperties>
</file>