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  <sheet name="Full1" sheetId="8" r:id="rId6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D43" i="7" s="1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E43" i="7"/>
  <c r="C13" i="4"/>
  <c r="B25" i="1"/>
  <c r="C14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O25" i="7" s="1"/>
  <c r="O36" i="7" s="1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N25" i="7" s="1"/>
  <c r="N36" i="7" s="1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B25" i="7" s="1"/>
  <c r="C14" i="7" s="1"/>
  <c r="G20" i="7"/>
  <c r="L20" i="7"/>
  <c r="L25" i="7" s="1"/>
  <c r="M20" i="7" s="1"/>
  <c r="AA20" i="7"/>
  <c r="Q20" i="7"/>
  <c r="R20" i="7"/>
  <c r="V20" i="7"/>
  <c r="B21" i="7"/>
  <c r="C21" i="7"/>
  <c r="G21" i="7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 s="1"/>
  <c r="E25" i="6"/>
  <c r="O25" i="6"/>
  <c r="P20" i="6" s="1"/>
  <c r="P25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15" i="6"/>
  <c r="B25" i="6"/>
  <c r="C20" i="6" s="1"/>
  <c r="L25" i="6"/>
  <c r="L36" i="6" s="1"/>
  <c r="V25" i="6"/>
  <c r="L38" i="6" s="1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D46" i="6" s="1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O35" i="5" s="1"/>
  <c r="O25" i="5"/>
  <c r="O36" i="5"/>
  <c r="T25" i="5"/>
  <c r="O37" i="5"/>
  <c r="Y25" i="5"/>
  <c r="Z18" i="5"/>
  <c r="D25" i="5"/>
  <c r="N34" i="5" s="1"/>
  <c r="I25" i="5"/>
  <c r="N35" i="5" s="1"/>
  <c r="N25" i="5"/>
  <c r="N36" i="5"/>
  <c r="S25" i="5"/>
  <c r="N37" i="5"/>
  <c r="X25" i="5"/>
  <c r="N38" i="5"/>
  <c r="B25" i="5"/>
  <c r="L34" i="5" s="1"/>
  <c r="G25" i="5"/>
  <c r="H20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25" i="5" s="1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9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C20" i="4" s="1"/>
  <c r="C25" i="4" s="1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4" i="1" s="1"/>
  <c r="K22" i="1"/>
  <c r="O25" i="1"/>
  <c r="O36" i="1" s="1"/>
  <c r="E25" i="1"/>
  <c r="Y25" i="1"/>
  <c r="O38" i="1"/>
  <c r="I25" i="1"/>
  <c r="N35" i="1" s="1"/>
  <c r="N25" i="1"/>
  <c r="N36" i="1"/>
  <c r="D25" i="1"/>
  <c r="N34" i="1" s="1"/>
  <c r="X25" i="1"/>
  <c r="N38" i="1"/>
  <c r="G25" i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25" i="1" s="1"/>
  <c r="M15" i="1"/>
  <c r="M14" i="1"/>
  <c r="K24" i="1"/>
  <c r="K20" i="1"/>
  <c r="K19" i="1"/>
  <c r="K18" i="1"/>
  <c r="K17" i="1"/>
  <c r="K16" i="1"/>
  <c r="K15" i="1"/>
  <c r="H21" i="1"/>
  <c r="H19" i="1"/>
  <c r="H17" i="1"/>
  <c r="H15" i="1"/>
  <c r="C24" i="1"/>
  <c r="C21" i="1"/>
  <c r="C19" i="1"/>
  <c r="C18" i="1"/>
  <c r="C17" i="1"/>
  <c r="C16" i="1"/>
  <c r="C15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F45" i="1"/>
  <c r="H20" i="6"/>
  <c r="H19" i="6"/>
  <c r="M18" i="6"/>
  <c r="M13" i="6"/>
  <c r="P19" i="6"/>
  <c r="P14" i="6"/>
  <c r="Z21" i="6"/>
  <c r="L35" i="6"/>
  <c r="H22" i="6"/>
  <c r="O35" i="6"/>
  <c r="K22" i="6"/>
  <c r="AB25" i="6"/>
  <c r="AE25" i="6"/>
  <c r="M13" i="5"/>
  <c r="AB25" i="5"/>
  <c r="M39" i="5"/>
  <c r="H22" i="5"/>
  <c r="O38" i="5"/>
  <c r="K22" i="5"/>
  <c r="U25" i="5"/>
  <c r="M14" i="4"/>
  <c r="P21" i="4"/>
  <c r="AE25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5" i="1" s="1"/>
  <c r="H20" i="1"/>
  <c r="H13" i="1"/>
  <c r="H14" i="1"/>
  <c r="H18" i="1"/>
  <c r="H24" i="1"/>
  <c r="L35" i="1"/>
  <c r="Z25" i="1"/>
  <c r="U25" i="1"/>
  <c r="C42" i="1"/>
  <c r="X25" i="7"/>
  <c r="N39" i="7"/>
  <c r="Z18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O37" i="7"/>
  <c r="F13" i="6"/>
  <c r="F25" i="6" s="1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K19" i="5"/>
  <c r="C14" i="5"/>
  <c r="C13" i="5"/>
  <c r="C25" i="5" s="1"/>
  <c r="F23" i="7"/>
  <c r="D46" i="5"/>
  <c r="F43" i="5"/>
  <c r="AE21" i="5"/>
  <c r="AE20" i="5"/>
  <c r="C20" i="5"/>
  <c r="F21" i="5"/>
  <c r="P21" i="5"/>
  <c r="E42" i="7"/>
  <c r="C43" i="6"/>
  <c r="B36" i="7"/>
  <c r="S25" i="7"/>
  <c r="N37" i="7"/>
  <c r="V25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25" i="4" s="1"/>
  <c r="P13" i="4"/>
  <c r="P18" i="4"/>
  <c r="H24" i="4"/>
  <c r="K24" i="4"/>
  <c r="C14" i="4"/>
  <c r="F14" i="4"/>
  <c r="K21" i="4"/>
  <c r="AD25" i="7"/>
  <c r="O38" i="7"/>
  <c r="W17" i="4"/>
  <c r="O38" i="4"/>
  <c r="E38" i="7"/>
  <c r="Z17" i="4"/>
  <c r="C18" i="4"/>
  <c r="H13" i="4"/>
  <c r="M13" i="4"/>
  <c r="M25" i="4" s="1"/>
  <c r="W20" i="4"/>
  <c r="M20" i="4"/>
  <c r="O36" i="4"/>
  <c r="P20" i="4"/>
  <c r="L36" i="4"/>
  <c r="P18" i="7"/>
  <c r="F43" i="4"/>
  <c r="K22" i="7"/>
  <c r="Z14" i="7"/>
  <c r="Q25" i="7"/>
  <c r="C24" i="7"/>
  <c r="B35" i="7"/>
  <c r="B37" i="7"/>
  <c r="AC25" i="7"/>
  <c r="N38" i="7"/>
  <c r="E37" i="7"/>
  <c r="E34" i="7"/>
  <c r="B39" i="7"/>
  <c r="M15" i="7"/>
  <c r="D40" i="7"/>
  <c r="D38" i="7"/>
  <c r="E39" i="7"/>
  <c r="E35" i="7"/>
  <c r="B42" i="7"/>
  <c r="D45" i="7"/>
  <c r="E40" i="7"/>
  <c r="E45" i="7"/>
  <c r="AA25" i="7"/>
  <c r="B45" i="7"/>
  <c r="D36" i="7"/>
  <c r="E36" i="7"/>
  <c r="D37" i="7"/>
  <c r="C36" i="1"/>
  <c r="B38" i="7"/>
  <c r="R17" i="7"/>
  <c r="H22" i="7"/>
  <c r="H21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Z25" i="6"/>
  <c r="Z25" i="4"/>
  <c r="F15" i="7"/>
  <c r="F22" i="7"/>
  <c r="F34" i="1"/>
  <c r="F42" i="1"/>
  <c r="F36" i="1"/>
  <c r="F39" i="1"/>
  <c r="F40" i="1"/>
  <c r="C34" i="1"/>
  <c r="C36" i="6"/>
  <c r="C39" i="5"/>
  <c r="C43" i="5"/>
  <c r="P39" i="5"/>
  <c r="P37" i="5"/>
  <c r="AE25" i="5"/>
  <c r="C36" i="4"/>
  <c r="C43" i="4"/>
  <c r="W25" i="4"/>
  <c r="C45" i="1"/>
  <c r="C37" i="1"/>
  <c r="P38" i="1"/>
  <c r="L40" i="1"/>
  <c r="M34" i="1" s="1"/>
  <c r="C39" i="1"/>
  <c r="C15" i="7"/>
  <c r="K24" i="7"/>
  <c r="F37" i="6"/>
  <c r="C39" i="6"/>
  <c r="C37" i="6"/>
  <c r="F36" i="6"/>
  <c r="C35" i="6"/>
  <c r="F35" i="6"/>
  <c r="F42" i="6"/>
  <c r="M37" i="6"/>
  <c r="P37" i="6"/>
  <c r="U13" i="7"/>
  <c r="U16" i="7"/>
  <c r="F45" i="6"/>
  <c r="P38" i="6"/>
  <c r="F39" i="6"/>
  <c r="AB18" i="7"/>
  <c r="AB19" i="7"/>
  <c r="C45" i="6"/>
  <c r="C45" i="5"/>
  <c r="F39" i="5"/>
  <c r="F45" i="5"/>
  <c r="P25" i="5"/>
  <c r="P38" i="5"/>
  <c r="M37" i="5"/>
  <c r="M38" i="5"/>
  <c r="AE20" i="7"/>
  <c r="L37" i="7"/>
  <c r="R16" i="7"/>
  <c r="C36" i="5"/>
  <c r="C37" i="5"/>
  <c r="F36" i="5"/>
  <c r="F37" i="5"/>
  <c r="C40" i="5"/>
  <c r="C35" i="5"/>
  <c r="F18" i="7"/>
  <c r="F40" i="5"/>
  <c r="F35" i="5"/>
  <c r="F13" i="7"/>
  <c r="F14" i="7"/>
  <c r="L39" i="7"/>
  <c r="W20" i="7"/>
  <c r="W25" i="7"/>
  <c r="O39" i="7"/>
  <c r="Z21" i="7"/>
  <c r="Z25" i="7"/>
  <c r="AE18" i="7"/>
  <c r="AE21" i="7"/>
  <c r="AE17" i="7"/>
  <c r="F35" i="4"/>
  <c r="F36" i="4"/>
  <c r="K18" i="7"/>
  <c r="C38" i="4"/>
  <c r="C35" i="4"/>
  <c r="F38" i="4"/>
  <c r="F42" i="4"/>
  <c r="P21" i="7"/>
  <c r="F45" i="4"/>
  <c r="C45" i="4"/>
  <c r="K15" i="7"/>
  <c r="K16" i="7"/>
  <c r="AB20" i="7"/>
  <c r="AB17" i="7"/>
  <c r="AB25" i="7" s="1"/>
  <c r="C18" i="7"/>
  <c r="C39" i="4"/>
  <c r="C13" i="7"/>
  <c r="F34" i="4"/>
  <c r="F39" i="4"/>
  <c r="R13" i="7"/>
  <c r="M19" i="7"/>
  <c r="C34" i="4"/>
  <c r="K21" i="7"/>
  <c r="M18" i="7"/>
  <c r="M13" i="7"/>
  <c r="P13" i="7"/>
  <c r="P15" i="7"/>
  <c r="P14" i="7"/>
  <c r="P20" i="7"/>
  <c r="P19" i="7"/>
  <c r="M14" i="7"/>
  <c r="L38" i="7"/>
  <c r="C42" i="7"/>
  <c r="H15" i="7"/>
  <c r="H16" i="7"/>
  <c r="H18" i="7"/>
  <c r="H24" i="7"/>
  <c r="P37" i="1"/>
  <c r="M36" i="1"/>
  <c r="M38" i="1"/>
  <c r="F43" i="7"/>
  <c r="C38" i="7"/>
  <c r="C43" i="7"/>
  <c r="R25" i="7"/>
  <c r="U25" i="7"/>
  <c r="AE25" i="7"/>
  <c r="P37" i="4"/>
  <c r="P38" i="4"/>
  <c r="F38" i="7"/>
  <c r="M37" i="4"/>
  <c r="M38" i="4"/>
  <c r="F39" i="7"/>
  <c r="F45" i="7"/>
  <c r="F37" i="7"/>
  <c r="F36" i="7"/>
  <c r="C37" i="7"/>
  <c r="C39" i="7"/>
  <c r="C36" i="7"/>
  <c r="C45" i="7"/>
  <c r="M37" i="7"/>
  <c r="M39" i="7"/>
  <c r="P39" i="7"/>
  <c r="P38" i="7"/>
  <c r="P37" i="7"/>
  <c r="D42" i="7" l="1"/>
  <c r="W25" i="6"/>
  <c r="K25" i="6"/>
  <c r="B46" i="6"/>
  <c r="C40" i="6" s="1"/>
  <c r="H25" i="6"/>
  <c r="C25" i="6"/>
  <c r="O36" i="6"/>
  <c r="O40" i="6"/>
  <c r="P34" i="6" s="1"/>
  <c r="L40" i="6"/>
  <c r="M36" i="6" s="1"/>
  <c r="M20" i="6"/>
  <c r="M25" i="6" s="1"/>
  <c r="E46" i="6"/>
  <c r="P35" i="6"/>
  <c r="N40" i="6"/>
  <c r="E25" i="7"/>
  <c r="O34" i="7" s="1"/>
  <c r="H13" i="5"/>
  <c r="F20" i="5"/>
  <c r="F25" i="5"/>
  <c r="F21" i="7"/>
  <c r="F20" i="7"/>
  <c r="F25" i="7" s="1"/>
  <c r="D25" i="7"/>
  <c r="N34" i="7" s="1"/>
  <c r="N40" i="5"/>
  <c r="E46" i="5"/>
  <c r="F34" i="5" s="1"/>
  <c r="E41" i="7"/>
  <c r="E46" i="7" s="1"/>
  <c r="F34" i="7" s="1"/>
  <c r="J25" i="7"/>
  <c r="K20" i="7" s="1"/>
  <c r="K20" i="5"/>
  <c r="K25" i="5" s="1"/>
  <c r="H25" i="5"/>
  <c r="L35" i="5"/>
  <c r="L40" i="5" s="1"/>
  <c r="M34" i="5" s="1"/>
  <c r="O40" i="5"/>
  <c r="P35" i="5" s="1"/>
  <c r="D41" i="7"/>
  <c r="D46" i="7" s="1"/>
  <c r="B46" i="5"/>
  <c r="P36" i="4"/>
  <c r="P25" i="7"/>
  <c r="E46" i="4"/>
  <c r="F41" i="4" s="1"/>
  <c r="M25" i="7"/>
  <c r="K25" i="4"/>
  <c r="I25" i="7"/>
  <c r="N35" i="7" s="1"/>
  <c r="K20" i="4"/>
  <c r="O35" i="4"/>
  <c r="G25" i="7"/>
  <c r="H13" i="7" s="1"/>
  <c r="B46" i="4"/>
  <c r="H20" i="4"/>
  <c r="O40" i="4"/>
  <c r="P35" i="4" s="1"/>
  <c r="F20" i="4"/>
  <c r="F25" i="4" s="1"/>
  <c r="N40" i="4"/>
  <c r="D46" i="4"/>
  <c r="C20" i="7"/>
  <c r="C25" i="7" s="1"/>
  <c r="L40" i="4"/>
  <c r="M35" i="4"/>
  <c r="H25" i="4"/>
  <c r="H14" i="7"/>
  <c r="B40" i="7"/>
  <c r="H19" i="4"/>
  <c r="P36" i="1"/>
  <c r="L36" i="7"/>
  <c r="K25" i="1"/>
  <c r="B41" i="7"/>
  <c r="E46" i="1"/>
  <c r="B46" i="1"/>
  <c r="C35" i="1" s="1"/>
  <c r="O35" i="1"/>
  <c r="O40" i="1"/>
  <c r="P34" i="1" s="1"/>
  <c r="D46" i="1"/>
  <c r="F25" i="1"/>
  <c r="L34" i="7"/>
  <c r="C20" i="1"/>
  <c r="C25" i="1" s="1"/>
  <c r="M35" i="1"/>
  <c r="M40" i="1" s="1"/>
  <c r="N40" i="1"/>
  <c r="M38" i="6" l="1"/>
  <c r="K19" i="7"/>
  <c r="F40" i="6"/>
  <c r="F34" i="6"/>
  <c r="C41" i="6"/>
  <c r="C34" i="6"/>
  <c r="F41" i="6"/>
  <c r="H19" i="7"/>
  <c r="M35" i="6"/>
  <c r="P36" i="6"/>
  <c r="P40" i="6" s="1"/>
  <c r="M34" i="6"/>
  <c r="N40" i="7"/>
  <c r="K14" i="7"/>
  <c r="K25" i="7" s="1"/>
  <c r="K13" i="7"/>
  <c r="H20" i="7"/>
  <c r="L35" i="7"/>
  <c r="L40" i="7" s="1"/>
  <c r="M38" i="7" s="1"/>
  <c r="C41" i="5"/>
  <c r="C46" i="5" s="1"/>
  <c r="C34" i="5"/>
  <c r="F41" i="5"/>
  <c r="F42" i="5"/>
  <c r="F40" i="7"/>
  <c r="F42" i="7"/>
  <c r="P36" i="5"/>
  <c r="P34" i="5"/>
  <c r="P40" i="5" s="1"/>
  <c r="M36" i="5"/>
  <c r="O35" i="7"/>
  <c r="M35" i="5"/>
  <c r="B46" i="7"/>
  <c r="F40" i="4"/>
  <c r="F46" i="4" s="1"/>
  <c r="P34" i="4"/>
  <c r="P40" i="4" s="1"/>
  <c r="M34" i="4"/>
  <c r="M36" i="4"/>
  <c r="C40" i="4"/>
  <c r="C41" i="4"/>
  <c r="M40" i="4"/>
  <c r="C41" i="1"/>
  <c r="C46" i="1" s="1"/>
  <c r="P35" i="1"/>
  <c r="P40" i="1" s="1"/>
  <c r="F35" i="7"/>
  <c r="F41" i="7"/>
  <c r="F35" i="1"/>
  <c r="F41" i="1"/>
  <c r="O40" i="7"/>
  <c r="F46" i="6" l="1"/>
  <c r="C46" i="6"/>
  <c r="H25" i="7"/>
  <c r="M40" i="6"/>
  <c r="M35" i="7"/>
  <c r="M34" i="7"/>
  <c r="M36" i="7"/>
  <c r="C35" i="7"/>
  <c r="C34" i="7"/>
  <c r="F46" i="5"/>
  <c r="M40" i="5"/>
  <c r="C41" i="7"/>
  <c r="C40" i="7"/>
  <c r="C46" i="4"/>
  <c r="P34" i="7"/>
  <c r="P36" i="7"/>
  <c r="F46" i="1"/>
  <c r="F46" i="7"/>
  <c r="P35" i="7"/>
  <c r="M40" i="7" l="1"/>
  <c r="C46" i="7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<sst xmlns="http://schemas.openxmlformats.org/spreadsheetml/2006/main" count="457" uniqueCount="62">
  <si>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</si>
  <si>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</si>
  <si>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</si>
  <si>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</si>
  <si>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</si>
  <si>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</si>
  <si>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</si>
  <si>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</si>
  <si>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</si>
  <si>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</si>
  <si>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</si>
  <si>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</si>
  <si>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</si>
  <si>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</si>
  <si>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</si>
  <si>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</si>
  <si>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</si>
  <si>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</si>
  <si>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</si>
  <si>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</si>
  <si>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</si>
  <si>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</si>
  <si>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</si>
  <si>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</si>
  <si>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</si>
  <si>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</si>
  <si>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</si>
  <si>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</si>
  <si>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</si>
  <si>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</si>
  <si>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</si>
  <si>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</si>
  <si>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</si>
  <si>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</si>
  <si>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</si>
  <si>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</si>
  <si>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</si>
  <si>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</si>
  <si>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</si>
  <si>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</si>
  <si>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</si>
  <si>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</si>
  <si>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</si>
  <si>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</si>
  <si>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</si>
  <si>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</si>
  <si>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</si>
  <si>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</si>
  <si>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</si>
  <si>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</si>
  <si>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</si>
  <si>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</si>
  <si>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</si>
  <si>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</si>
  <si>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</si>
  <si>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</si>
  <si>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</si>
  <si>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</si>
  <si>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</si>
  <si>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</si>
  <si>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CONSORCI MUSEU DE CIÈNCIES NATURALS DE BARCELONA (CMCNB)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</si>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</sst>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316255.74</c:v>
                </c:pt>
                <c:pt idx="1">
                  <c:v>49610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5258.74</c:v>
                </c:pt>
                <c:pt idx="7">
                  <c:v>2416970.92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24</c:v>
                </c:pt>
                <c:pt idx="1">
                  <c:v>425</c:v>
                </c:pt>
                <c:pt idx="2">
                  <c:v>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288468.75</c:v>
                </c:pt>
                <c:pt idx="1">
                  <c:v>1961951.4200000002</c:v>
                </c:pt>
                <c:pt idx="2">
                  <c:v>537675.23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90" zoomScaleNormal="90" workbookViewId="0">
      <selection activeCell="B35" sqref="B35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7.4074074074074077E-3</v>
      </c>
      <c r="I14" s="6">
        <v>41000</v>
      </c>
      <c r="J14" s="7">
        <v>49610</v>
      </c>
      <c r="K14" s="21">
        <f t="shared" si="3"/>
        <v>8.2794600997614043E-2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1</v>
      </c>
      <c r="D20" s="69">
        <v>40615.71</v>
      </c>
      <c r="E20" s="70">
        <v>49145.009999999995</v>
      </c>
      <c r="F20" s="21">
        <f t="shared" si="1"/>
        <v>1</v>
      </c>
      <c r="G20" s="68">
        <v>134</v>
      </c>
      <c r="H20" s="66">
        <f t="shared" si="2"/>
        <v>0.99259259259259258</v>
      </c>
      <c r="I20" s="69">
        <v>460209.52000000014</v>
      </c>
      <c r="J20" s="70">
        <v>549583.65999999992</v>
      </c>
      <c r="K20" s="67">
        <f t="shared" si="3"/>
        <v>0.91720539900238596</v>
      </c>
      <c r="L20" s="68">
        <v>71</v>
      </c>
      <c r="M20" s="66">
        <f t="shared" si="4"/>
        <v>1</v>
      </c>
      <c r="N20" s="69">
        <v>99754.709999999992</v>
      </c>
      <c r="O20" s="70">
        <v>116426.62999999999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40615.71</v>
      </c>
      <c r="E25" s="18">
        <f t="shared" si="12"/>
        <v>49145.009999999995</v>
      </c>
      <c r="F25" s="19">
        <f t="shared" si="12"/>
        <v>1</v>
      </c>
      <c r="G25" s="16">
        <f t="shared" si="12"/>
        <v>135</v>
      </c>
      <c r="H25" s="17">
        <f t="shared" si="12"/>
        <v>1</v>
      </c>
      <c r="I25" s="18">
        <f t="shared" si="12"/>
        <v>501209.52000000014</v>
      </c>
      <c r="J25" s="18">
        <f t="shared" si="12"/>
        <v>599193.65999999992</v>
      </c>
      <c r="K25" s="19">
        <f t="shared" si="12"/>
        <v>1</v>
      </c>
      <c r="L25" s="16">
        <f t="shared" si="12"/>
        <v>71</v>
      </c>
      <c r="M25" s="17">
        <f t="shared" si="12"/>
        <v>1</v>
      </c>
      <c r="N25" s="18">
        <f t="shared" si="12"/>
        <v>99754.709999999992</v>
      </c>
      <c r="O25" s="18">
        <f t="shared" si="12"/>
        <v>116426.62999999999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3</v>
      </c>
      <c r="M34" s="8">
        <f t="shared" ref="M34:M39" si="18">IF(L34,L34/$L$40,"")</f>
        <v>1.4354066985645933E-2</v>
      </c>
      <c r="N34" s="58">
        <f>D25</f>
        <v>40615.71</v>
      </c>
      <c r="O34" s="58">
        <f>E25</f>
        <v>49145.009999999995</v>
      </c>
      <c r="P34" s="59">
        <f t="shared" ref="P34:P39" si="19">IF(O34,O34/$O$40,"")</f>
        <v>6.4261558415372663E-2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4.7846889952153108E-3</v>
      </c>
      <c r="D35" s="13">
        <f t="shared" si="15"/>
        <v>41000</v>
      </c>
      <c r="E35" s="14">
        <f t="shared" si="16"/>
        <v>49610</v>
      </c>
      <c r="F35" s="21">
        <f t="shared" si="17"/>
        <v>6.4869575018636438E-2</v>
      </c>
      <c r="J35" s="145" t="s">
        <v>1</v>
      </c>
      <c r="K35" s="146"/>
      <c r="L35" s="60">
        <f>G25</f>
        <v>135</v>
      </c>
      <c r="M35" s="8">
        <f t="shared" si="18"/>
        <v>0.64593301435406703</v>
      </c>
      <c r="N35" s="61">
        <f>I25</f>
        <v>501209.52000000014</v>
      </c>
      <c r="O35" s="61">
        <f>J25</f>
        <v>599193.65999999992</v>
      </c>
      <c r="P35" s="59">
        <f t="shared" si="19"/>
        <v>0.78350006204517908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71</v>
      </c>
      <c r="M36" s="8">
        <f t="shared" si="18"/>
        <v>0.33971291866028708</v>
      </c>
      <c r="N36" s="61">
        <f>N25</f>
        <v>99754.709999999992</v>
      </c>
      <c r="O36" s="61">
        <f>O25</f>
        <v>116426.62999999999</v>
      </c>
      <c r="P36" s="59">
        <f t="shared" si="19"/>
        <v>0.15223837953944824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209</v>
      </c>
      <c r="M40" s="17">
        <f>SUM(M34:M39)</f>
        <v>1</v>
      </c>
      <c r="N40" s="84">
        <f>SUM(N34:N39)</f>
        <v>641579.94000000006</v>
      </c>
      <c r="O40" s="85">
        <f>SUM(O34:O39)</f>
        <v>764765.29999999993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208</v>
      </c>
      <c r="C41" s="8">
        <f t="shared" si="14"/>
        <v>0.99521531100478466</v>
      </c>
      <c r="D41" s="13">
        <f t="shared" si="15"/>
        <v>600579.94000000018</v>
      </c>
      <c r="E41" s="23">
        <f t="shared" si="16"/>
        <v>715155.29999999993</v>
      </c>
      <c r="F41" s="21">
        <f t="shared" si="17"/>
        <v>0.93513042498136356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209</v>
      </c>
      <c r="C46" s="17">
        <f>SUM(C34:C45)</f>
        <v>1</v>
      </c>
      <c r="D46" s="18">
        <f>SUM(D34:D45)</f>
        <v>641579.94000000018</v>
      </c>
      <c r="E46" s="18">
        <f>SUM(E34:E45)</f>
        <v>764765.29999999993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>
        <v>44764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4.5977011494252873E-2</v>
      </c>
      <c r="I19" s="6">
        <v>3636.36</v>
      </c>
      <c r="J19" s="7">
        <v>4000</v>
      </c>
      <c r="K19" s="21">
        <f t="shared" si="3"/>
        <v>1.3382065462923115E-2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6</v>
      </c>
      <c r="C20" s="66">
        <f t="shared" si="0"/>
        <v>1</v>
      </c>
      <c r="D20" s="69">
        <v>37055.93</v>
      </c>
      <c r="E20" s="70">
        <v>44837.68</v>
      </c>
      <c r="F20" s="21">
        <f t="shared" si="1"/>
        <v>1</v>
      </c>
      <c r="G20" s="68">
        <v>83</v>
      </c>
      <c r="H20" s="66">
        <f t="shared" si="2"/>
        <v>0.95402298850574707</v>
      </c>
      <c r="I20" s="69">
        <v>246576.97000000003</v>
      </c>
      <c r="J20" s="70">
        <v>294907.51999999996</v>
      </c>
      <c r="K20" s="21">
        <f t="shared" si="3"/>
        <v>0.98661793453707691</v>
      </c>
      <c r="L20" s="68">
        <v>36</v>
      </c>
      <c r="M20" s="66">
        <f t="shared" si="4"/>
        <v>1</v>
      </c>
      <c r="N20" s="69">
        <v>45894.89</v>
      </c>
      <c r="O20" s="70">
        <v>55211.810000000005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6</v>
      </c>
      <c r="C25" s="17">
        <f t="shared" si="32"/>
        <v>1</v>
      </c>
      <c r="D25" s="18">
        <f t="shared" si="32"/>
        <v>37055.93</v>
      </c>
      <c r="E25" s="18">
        <f t="shared" si="32"/>
        <v>44837.68</v>
      </c>
      <c r="F25" s="19">
        <f t="shared" si="32"/>
        <v>1</v>
      </c>
      <c r="G25" s="16">
        <f t="shared" si="32"/>
        <v>87</v>
      </c>
      <c r="H25" s="17">
        <f t="shared" si="32"/>
        <v>1</v>
      </c>
      <c r="I25" s="18">
        <f t="shared" si="32"/>
        <v>250213.33000000002</v>
      </c>
      <c r="J25" s="18">
        <f t="shared" si="32"/>
        <v>298907.51999999996</v>
      </c>
      <c r="K25" s="19">
        <f t="shared" si="32"/>
        <v>1</v>
      </c>
      <c r="L25" s="16">
        <f t="shared" si="32"/>
        <v>36</v>
      </c>
      <c r="M25" s="17">
        <f t="shared" si="32"/>
        <v>1</v>
      </c>
      <c r="N25" s="18">
        <f t="shared" si="32"/>
        <v>45894.89</v>
      </c>
      <c r="O25" s="18">
        <f t="shared" si="32"/>
        <v>55211.810000000005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6</v>
      </c>
      <c r="M34" s="8">
        <f t="shared" ref="M34:M39" si="38">IF(L34,L34/$L$40,"")</f>
        <v>4.6511627906976744E-2</v>
      </c>
      <c r="N34" s="58">
        <f>D25</f>
        <v>37055.93</v>
      </c>
      <c r="O34" s="58">
        <f>E25</f>
        <v>44837.68</v>
      </c>
      <c r="P34" s="59">
        <f t="shared" ref="P34:P39" si="39">IF(O34,O34/$O$40,"")</f>
        <v>0.11238724693670631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87</v>
      </c>
      <c r="M35" s="8">
        <f t="shared" si="38"/>
        <v>0.67441860465116277</v>
      </c>
      <c r="N35" s="61">
        <f>I25</f>
        <v>250213.33000000002</v>
      </c>
      <c r="O35" s="61">
        <f>J25</f>
        <v>298907.51999999996</v>
      </c>
      <c r="P35" s="59">
        <f t="shared" si="39"/>
        <v>0.74922237862169661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36</v>
      </c>
      <c r="M36" s="8">
        <f t="shared" si="38"/>
        <v>0.27906976744186046</v>
      </c>
      <c r="N36" s="61">
        <f>N25</f>
        <v>45894.89</v>
      </c>
      <c r="O36" s="61">
        <f>O25</f>
        <v>55211.810000000005</v>
      </c>
      <c r="P36" s="59">
        <f t="shared" si="39"/>
        <v>0.13839037444159713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4</v>
      </c>
      <c r="C40" s="8">
        <f t="shared" si="34"/>
        <v>3.1007751937984496E-2</v>
      </c>
      <c r="D40" s="13">
        <f t="shared" si="35"/>
        <v>3636.36</v>
      </c>
      <c r="E40" s="23">
        <f t="shared" si="36"/>
        <v>4000</v>
      </c>
      <c r="F40" s="21">
        <f t="shared" si="37"/>
        <v>1.0026142917002512E-2</v>
      </c>
      <c r="G40" s="25"/>
      <c r="J40" s="147" t="s">
        <v>0</v>
      </c>
      <c r="K40" s="148"/>
      <c r="L40" s="83">
        <f>SUM(L34:L39)</f>
        <v>129</v>
      </c>
      <c r="M40" s="17">
        <f>SUM(M34:M39)</f>
        <v>1</v>
      </c>
      <c r="N40" s="84">
        <f>SUM(N34:N39)</f>
        <v>333164.15000000002</v>
      </c>
      <c r="O40" s="85">
        <f>SUM(O34:O39)</f>
        <v>398957.00999999995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125</v>
      </c>
      <c r="C41" s="8">
        <f t="shared" si="34"/>
        <v>0.96899224806201545</v>
      </c>
      <c r="D41" s="13">
        <f t="shared" si="35"/>
        <v>329527.79000000004</v>
      </c>
      <c r="E41" s="23">
        <f t="shared" si="36"/>
        <v>394957.00999999995</v>
      </c>
      <c r="F41" s="21">
        <f t="shared" si="37"/>
        <v>0.98997385708299745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129</v>
      </c>
      <c r="C46" s="17">
        <f>SUM(C34:C45)</f>
        <v>1</v>
      </c>
      <c r="D46" s="18">
        <f>SUM(D34:D45)</f>
        <v>333164.15000000002</v>
      </c>
      <c r="E46" s="18">
        <f>SUM(E34:E45)</f>
        <v>398957.00999999995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80" zoomScaleNormal="80" workbookViewId="0">
      <selection activeCell="B41" sqref="B41:E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1.282051282051282E-2</v>
      </c>
      <c r="I13" s="4">
        <v>51212.03</v>
      </c>
      <c r="J13" s="5">
        <v>61966.559999999998</v>
      </c>
      <c r="K13" s="21">
        <f t="shared" ref="K13:K23" si="3">IF(J13,J13/$J$25,"")</f>
        <v>0.16475409783762135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v>11435</v>
      </c>
      <c r="E20" s="70">
        <v>13836.35</v>
      </c>
      <c r="F20" s="21">
        <f t="shared" si="1"/>
        <v>1</v>
      </c>
      <c r="G20" s="68">
        <v>77</v>
      </c>
      <c r="H20" s="66">
        <f t="shared" si="2"/>
        <v>0.98717948717948723</v>
      </c>
      <c r="I20" s="69">
        <v>261075.54</v>
      </c>
      <c r="J20" s="70">
        <v>314148.88</v>
      </c>
      <c r="K20" s="67">
        <f t="shared" si="3"/>
        <v>0.83524590216237871</v>
      </c>
      <c r="L20" s="68">
        <v>31</v>
      </c>
      <c r="M20" s="66">
        <f t="shared" si="4"/>
        <v>1</v>
      </c>
      <c r="N20" s="69">
        <v>60485.910000000018</v>
      </c>
      <c r="O20" s="70">
        <v>72808.13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11435</v>
      </c>
      <c r="E25" s="18">
        <f t="shared" si="22"/>
        <v>13836.35</v>
      </c>
      <c r="F25" s="19">
        <f t="shared" si="22"/>
        <v>1</v>
      </c>
      <c r="G25" s="16">
        <f t="shared" si="22"/>
        <v>78</v>
      </c>
      <c r="H25" s="17">
        <f t="shared" si="22"/>
        <v>1</v>
      </c>
      <c r="I25" s="18">
        <f t="shared" si="22"/>
        <v>312287.57</v>
      </c>
      <c r="J25" s="18">
        <f t="shared" si="22"/>
        <v>376115.44</v>
      </c>
      <c r="K25" s="19">
        <f t="shared" si="22"/>
        <v>1</v>
      </c>
      <c r="L25" s="16">
        <f t="shared" si="22"/>
        <v>31</v>
      </c>
      <c r="M25" s="17">
        <f t="shared" si="22"/>
        <v>1</v>
      </c>
      <c r="N25" s="18">
        <f t="shared" si="22"/>
        <v>60485.910000000018</v>
      </c>
      <c r="O25" s="18">
        <f t="shared" si="22"/>
        <v>72808.13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9.0090090090090089E-3</v>
      </c>
      <c r="D34" s="10">
        <f t="shared" ref="D34:D45" si="25">D13+I13+N13+S13+AC13+X13</f>
        <v>51212.03</v>
      </c>
      <c r="E34" s="11">
        <f t="shared" ref="E34:E45" si="26">E13+J13+O13+T13+AD13+Y13</f>
        <v>61966.559999999998</v>
      </c>
      <c r="F34" s="21">
        <f t="shared" ref="F34:F43" si="27">IF(E34,E34/$E$46,"")</f>
        <v>0.13390649734747986</v>
      </c>
      <c r="J34" s="149" t="s">
        <v>3</v>
      </c>
      <c r="K34" s="150"/>
      <c r="L34" s="57">
        <f>B25</f>
        <v>2</v>
      </c>
      <c r="M34" s="8">
        <f>IF(L34,L34/$L$40,"")</f>
        <v>1.8018018018018018E-2</v>
      </c>
      <c r="N34" s="58">
        <f>D25</f>
        <v>11435</v>
      </c>
      <c r="O34" s="58">
        <f>E25</f>
        <v>13836.35</v>
      </c>
      <c r="P34" s="59">
        <f>IF(O34,O34/$O$40,"")</f>
        <v>2.9899629164081454E-2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78</v>
      </c>
      <c r="M35" s="8">
        <f>IF(L35,L35/$L$40,"")</f>
        <v>0.70270270270270274</v>
      </c>
      <c r="N35" s="61">
        <f>I25</f>
        <v>312287.57</v>
      </c>
      <c r="O35" s="61">
        <f>J25</f>
        <v>376115.44</v>
      </c>
      <c r="P35" s="59">
        <f>IF(O35,O35/$O$40,"")</f>
        <v>0.81276580737588511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31</v>
      </c>
      <c r="M36" s="8">
        <f>IF(L36,L36/$L$40,"")</f>
        <v>0.27927927927927926</v>
      </c>
      <c r="N36" s="61">
        <f>N25</f>
        <v>60485.910000000018</v>
      </c>
      <c r="O36" s="61">
        <f>O25</f>
        <v>72808.13</v>
      </c>
      <c r="P36" s="59">
        <f>IF(O36,O36/$O$40,"")</f>
        <v>0.15733456346003347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111</v>
      </c>
      <c r="M40" s="17">
        <f>SUM(M34:M39)</f>
        <v>1</v>
      </c>
      <c r="N40" s="84">
        <f>SUM(N34:N39)</f>
        <v>384208.48000000004</v>
      </c>
      <c r="O40" s="85">
        <f>SUM(O34:O39)</f>
        <v>462759.92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110</v>
      </c>
      <c r="C41" s="8">
        <f t="shared" si="24"/>
        <v>0.99099099099099097</v>
      </c>
      <c r="D41" s="13">
        <f t="shared" si="25"/>
        <v>332996.45000000007</v>
      </c>
      <c r="E41" s="23">
        <f t="shared" si="26"/>
        <v>400793.36</v>
      </c>
      <c r="F41" s="21">
        <f t="shared" si="27"/>
        <v>0.86609350265252016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111</v>
      </c>
      <c r="C46" s="17">
        <f>SUM(C34:C45)</f>
        <v>1</v>
      </c>
      <c r="D46" s="18">
        <f>SUM(D34:D45)</f>
        <v>384208.4800000001</v>
      </c>
      <c r="E46" s="18">
        <f>SUM(E34:E45)</f>
        <v>462759.92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0" zoomScale="80" zoomScaleNormal="80" workbookViewId="0">
      <selection activeCell="N16" sqref="N1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8.0000000000000002E-3</v>
      </c>
      <c r="I13" s="4">
        <v>210156.35</v>
      </c>
      <c r="J13" s="5">
        <v>254289.18</v>
      </c>
      <c r="K13" s="21">
        <f t="shared" ref="K13:K21" si="3">IF(J13,J13/$J$25,"")</f>
        <v>0.36974889157855612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1.6E-2</v>
      </c>
      <c r="I19" s="6">
        <v>1178.74</v>
      </c>
      <c r="J19" s="7">
        <v>1258.74</v>
      </c>
      <c r="K19" s="21">
        <f t="shared" si="3"/>
        <v>1.8302694585180218E-3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13</v>
      </c>
      <c r="C20" s="66">
        <f t="shared" si="0"/>
        <v>1</v>
      </c>
      <c r="D20" s="69">
        <v>149297.28</v>
      </c>
      <c r="E20" s="70">
        <v>180649.71</v>
      </c>
      <c r="F20" s="21">
        <f t="shared" si="1"/>
        <v>1</v>
      </c>
      <c r="G20" s="68">
        <v>122</v>
      </c>
      <c r="H20" s="66">
        <f t="shared" si="2"/>
        <v>0.97599999999999998</v>
      </c>
      <c r="I20" s="69">
        <v>362629.77999999991</v>
      </c>
      <c r="J20" s="70">
        <v>432186.88000000006</v>
      </c>
      <c r="K20" s="67">
        <f t="shared" si="3"/>
        <v>0.62842083896292589</v>
      </c>
      <c r="L20" s="68">
        <v>82</v>
      </c>
      <c r="M20" s="66">
        <f>IF(L20,L20/$L$25,"")</f>
        <v>1</v>
      </c>
      <c r="N20" s="69">
        <v>243662.65999999995</v>
      </c>
      <c r="O20" s="70">
        <v>293228.65999999992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13</v>
      </c>
      <c r="C25" s="17">
        <f t="shared" si="30"/>
        <v>1</v>
      </c>
      <c r="D25" s="18">
        <f t="shared" si="30"/>
        <v>149297.28</v>
      </c>
      <c r="E25" s="18">
        <f t="shared" si="30"/>
        <v>180649.71</v>
      </c>
      <c r="F25" s="19">
        <f t="shared" si="30"/>
        <v>1</v>
      </c>
      <c r="G25" s="16">
        <f t="shared" si="30"/>
        <v>125</v>
      </c>
      <c r="H25" s="17">
        <f t="shared" si="30"/>
        <v>1</v>
      </c>
      <c r="I25" s="18">
        <f t="shared" si="30"/>
        <v>573964.86999999988</v>
      </c>
      <c r="J25" s="18">
        <f t="shared" si="30"/>
        <v>687734.8</v>
      </c>
      <c r="K25" s="19">
        <f t="shared" si="30"/>
        <v>1</v>
      </c>
      <c r="L25" s="16">
        <f t="shared" si="30"/>
        <v>82</v>
      </c>
      <c r="M25" s="17">
        <f t="shared" si="30"/>
        <v>1</v>
      </c>
      <c r="N25" s="18">
        <f t="shared" si="30"/>
        <v>243662.65999999995</v>
      </c>
      <c r="O25" s="18">
        <f t="shared" si="30"/>
        <v>293228.65999999992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4.5454545454545452E-3</v>
      </c>
      <c r="D34" s="10">
        <f t="shared" ref="D34:D42" si="33">D13+I13+N13+S13+AC13+X13</f>
        <v>210156.35</v>
      </c>
      <c r="E34" s="11">
        <f t="shared" ref="E34:E42" si="34">E13+J13+O13+T13+AD13+Y13</f>
        <v>254289.18</v>
      </c>
      <c r="F34" s="21">
        <f t="shared" ref="F34:F42" si="35">IF(E34,E34/$E$46,"")</f>
        <v>0.21891037960597504</v>
      </c>
      <c r="J34" s="149" t="s">
        <v>3</v>
      </c>
      <c r="K34" s="150"/>
      <c r="L34" s="57">
        <f>B25</f>
        <v>13</v>
      </c>
      <c r="M34" s="8">
        <f t="shared" ref="M34:M39" si="36">IF(L34,L34/$L$40,"")</f>
        <v>5.909090909090909E-2</v>
      </c>
      <c r="N34" s="58">
        <f>D25</f>
        <v>149297.28</v>
      </c>
      <c r="O34" s="58">
        <f>E25</f>
        <v>180649.71</v>
      </c>
      <c r="P34" s="59">
        <f t="shared" ref="P34:P39" si="37">IF(O34,O34/$O$40,"")</f>
        <v>0.1555162378195144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125</v>
      </c>
      <c r="M35" s="8">
        <f t="shared" si="36"/>
        <v>0.56818181818181823</v>
      </c>
      <c r="N35" s="61">
        <f>I25</f>
        <v>573964.86999999988</v>
      </c>
      <c r="O35" s="61">
        <f>J25</f>
        <v>687734.8</v>
      </c>
      <c r="P35" s="59">
        <f t="shared" si="37"/>
        <v>0.59205148302511079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82</v>
      </c>
      <c r="M36" s="8">
        <f t="shared" si="36"/>
        <v>0.37272727272727274</v>
      </c>
      <c r="N36" s="61">
        <f>N25</f>
        <v>243662.65999999995</v>
      </c>
      <c r="O36" s="61">
        <f>O25</f>
        <v>293228.65999999992</v>
      </c>
      <c r="P36" s="59">
        <f t="shared" si="37"/>
        <v>0.25243227915537486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</v>
      </c>
      <c r="C40" s="8">
        <f t="shared" si="32"/>
        <v>9.0909090909090905E-3</v>
      </c>
      <c r="D40" s="13">
        <f t="shared" si="33"/>
        <v>1178.74</v>
      </c>
      <c r="E40" s="23">
        <f t="shared" si="34"/>
        <v>1258.74</v>
      </c>
      <c r="F40" s="21">
        <f t="shared" si="35"/>
        <v>1.0836137472511611E-3</v>
      </c>
      <c r="G40" s="25"/>
      <c r="J40" s="147" t="s">
        <v>0</v>
      </c>
      <c r="K40" s="148"/>
      <c r="L40" s="83">
        <f>SUM(L34:L39)</f>
        <v>220</v>
      </c>
      <c r="M40" s="17">
        <f>SUM(M34:M39)</f>
        <v>1</v>
      </c>
      <c r="N40" s="84">
        <f>SUM(N34:N39)</f>
        <v>966924.80999999982</v>
      </c>
      <c r="O40" s="85">
        <f>SUM(O34:O39)</f>
        <v>1161613.17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217</v>
      </c>
      <c r="C41" s="8">
        <f t="shared" si="32"/>
        <v>0.98636363636363633</v>
      </c>
      <c r="D41" s="13">
        <f t="shared" si="33"/>
        <v>755589.71999999986</v>
      </c>
      <c r="E41" s="23">
        <f t="shared" si="34"/>
        <v>906065.25</v>
      </c>
      <c r="F41" s="21">
        <f t="shared" si="35"/>
        <v>0.78000600664677389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220</v>
      </c>
      <c r="C46" s="17">
        <f>SUM(C34:C45)</f>
        <v>1</v>
      </c>
      <c r="D46" s="18">
        <f>SUM(D34:D45)</f>
        <v>966924.80999999982</v>
      </c>
      <c r="E46" s="18">
        <f>SUM(E34:E45)</f>
        <v>1161613.17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C28" zoomScale="80" zoomScaleNormal="80" workbookViewId="0">
      <selection activeCell="O40" sqref="O40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58</v>
      </c>
      <c r="B7" s="31" t="s">
        <v>59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2</v>
      </c>
      <c r="H13" s="20">
        <f t="shared" ref="H13:H24" si="2">IF(G13,G13/$G$25,"")</f>
        <v>4.7058823529411761E-3</v>
      </c>
      <c r="I13" s="10">
        <f>'CONTRACTACIO 1r TR 2022'!I13+'CONTRACTACIO 2n TR 2022'!I13+'CONTRACTACIO 3r TR 2022'!I13+'CONTRACTACIO 4t TR 2022'!I13</f>
        <v>261368.38</v>
      </c>
      <c r="J13" s="10">
        <f>'CONTRACTACIO 1r TR 2022'!J13+'CONTRACTACIO 2n TR 2022'!J13+'CONTRACTACIO 3r TR 2022'!J13+'CONTRACTACIO 4t TR 2022'!J13</f>
        <v>316255.74</v>
      </c>
      <c r="K13" s="21">
        <f t="shared" ref="K13:K24" si="3">IF(J13,J13/$J$25,"")</f>
        <v>0.1611944805442736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1</v>
      </c>
      <c r="H14" s="20">
        <f t="shared" si="2"/>
        <v>2.352941176470588E-3</v>
      </c>
      <c r="I14" s="13">
        <f>'CONTRACTACIO 1r TR 2022'!I14+'CONTRACTACIO 2n TR 2022'!I14+'CONTRACTACIO 3r TR 2022'!I14+'CONTRACTACIO 4t TR 2022'!I14</f>
        <v>41000</v>
      </c>
      <c r="J14" s="13">
        <f>'CONTRACTACIO 1r TR 2022'!J14+'CONTRACTACIO 2n TR 2022'!J14+'CONTRACTACIO 3r TR 2022'!J14+'CONTRACTACIO 4t TR 2022'!J14</f>
        <v>49610</v>
      </c>
      <c r="K14" s="21">
        <f t="shared" si="3"/>
        <v>2.5286049131634462E-2</v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6</v>
      </c>
      <c r="H19" s="20">
        <f t="shared" si="2"/>
        <v>1.411764705882353E-2</v>
      </c>
      <c r="I19" s="13">
        <f>'CONTRACTACIO 1r TR 2022'!I19+'CONTRACTACIO 2n TR 2022'!I19+'CONTRACTACIO 3r TR 2022'!I19+'CONTRACTACIO 4t TR 2022'!I19</f>
        <v>4815.1000000000004</v>
      </c>
      <c r="J19" s="13">
        <f>'CONTRACTACIO 1r TR 2022'!J19+'CONTRACTACIO 2n TR 2022'!J19+'CONTRACTACIO 3r TR 2022'!J19+'CONTRACTACIO 4t TR 2022'!J19</f>
        <v>5258.74</v>
      </c>
      <c r="K19" s="21">
        <f t="shared" si="3"/>
        <v>2.6803619836825517E-3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24</v>
      </c>
      <c r="C20" s="20">
        <f t="shared" si="0"/>
        <v>1</v>
      </c>
      <c r="D20" s="13">
        <f>'CONTRACTACIO 1r TR 2022'!D20+'CONTRACTACIO 2n TR 2022'!D20+'CONTRACTACIO 3r TR 2022'!D20+'CONTRACTACIO 4t TR 2022'!D20</f>
        <v>238403.91999999998</v>
      </c>
      <c r="E20" s="13">
        <f>'CONTRACTACIO 1r TR 2022'!E20+'CONTRACTACIO 2n TR 2022'!E20+'CONTRACTACIO 3r TR 2022'!E20+'CONTRACTACIO 4t TR 2022'!E20</f>
        <v>288468.75</v>
      </c>
      <c r="F20" s="21">
        <f t="shared" si="1"/>
        <v>1</v>
      </c>
      <c r="G20" s="9">
        <f>'CONTRACTACIO 1r TR 2022'!G20+'CONTRACTACIO 2n TR 2022'!G20+'CONTRACTACIO 3r TR 2022'!G20+'CONTRACTACIO 4t TR 2022'!G20</f>
        <v>416</v>
      </c>
      <c r="H20" s="20">
        <f t="shared" si="2"/>
        <v>0.97882352941176476</v>
      </c>
      <c r="I20" s="13">
        <f>'CONTRACTACIO 1r TR 2022'!I20+'CONTRACTACIO 2n TR 2022'!I20+'CONTRACTACIO 3r TR 2022'!I20+'CONTRACTACIO 4t TR 2022'!I20</f>
        <v>1330491.81</v>
      </c>
      <c r="J20" s="13">
        <f>'CONTRACTACIO 1r TR 2022'!J20+'CONTRACTACIO 2n TR 2022'!J20+'CONTRACTACIO 3r TR 2022'!J20+'CONTRACTACIO 4t TR 2022'!J20</f>
        <v>1590826.9400000002</v>
      </c>
      <c r="K20" s="21">
        <f t="shared" si="3"/>
        <v>0.8108391083404094</v>
      </c>
      <c r="L20" s="9">
        <f>'CONTRACTACIO 1r TR 2022'!L20+'CONTRACTACIO 2n TR 2022'!L20+'CONTRACTACIO 3r TR 2022'!L20+'CONTRACTACIO 4t TR 2022'!L20</f>
        <v>220</v>
      </c>
      <c r="M20" s="20">
        <f t="shared" si="4"/>
        <v>1</v>
      </c>
      <c r="N20" s="13">
        <f>'CONTRACTACIO 1r TR 2022'!N20+'CONTRACTACIO 2n TR 2022'!N20+'CONTRACTACIO 3r TR 2022'!N20+'CONTRACTACIO 4t TR 2022'!N20</f>
        <v>449798.16999999993</v>
      </c>
      <c r="O20" s="13">
        <f>'CONTRACTACIO 1r TR 2022'!O20+'CONTRACTACIO 2n TR 2022'!O20+'CONTRACTACIO 3r TR 2022'!O20+'CONTRACTACIO 4t TR 2022'!O20</f>
        <v>537675.23</v>
      </c>
      <c r="P20" s="21">
        <f t="shared" si="5"/>
        <v>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24</v>
      </c>
      <c r="C25" s="17">
        <f t="shared" si="12"/>
        <v>1</v>
      </c>
      <c r="D25" s="18">
        <f t="shared" si="12"/>
        <v>238403.91999999998</v>
      </c>
      <c r="E25" s="18">
        <f t="shared" si="12"/>
        <v>288468.75</v>
      </c>
      <c r="F25" s="19">
        <f t="shared" si="12"/>
        <v>1</v>
      </c>
      <c r="G25" s="16">
        <f t="shared" si="12"/>
        <v>425</v>
      </c>
      <c r="H25" s="17">
        <f t="shared" si="12"/>
        <v>1</v>
      </c>
      <c r="I25" s="18">
        <f t="shared" si="12"/>
        <v>1637675.29</v>
      </c>
      <c r="J25" s="18">
        <f t="shared" si="12"/>
        <v>1961951.4200000002</v>
      </c>
      <c r="K25" s="19">
        <f t="shared" si="12"/>
        <v>1</v>
      </c>
      <c r="L25" s="16">
        <f t="shared" si="12"/>
        <v>220</v>
      </c>
      <c r="M25" s="17">
        <f t="shared" si="12"/>
        <v>1</v>
      </c>
      <c r="N25" s="18">
        <f t="shared" si="12"/>
        <v>449798.16999999993</v>
      </c>
      <c r="O25" s="18">
        <f t="shared" si="12"/>
        <v>537675.23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2</v>
      </c>
      <c r="C34" s="8">
        <f t="shared" ref="C34:C40" si="14">IF(B34,B34/$B$46,"")</f>
        <v>2.9895366218236174E-3</v>
      </c>
      <c r="D34" s="10">
        <f t="shared" ref="D34:D43" si="15">D13+I13+N13+S13+X13+AC13</f>
        <v>261368.38</v>
      </c>
      <c r="E34" s="11">
        <f t="shared" ref="E34:E43" si="16">E13+J13+O13+T13+Y13+AD13</f>
        <v>316255.74</v>
      </c>
      <c r="F34" s="21">
        <f t="shared" ref="F34:F40" si="17">IF(E34,E34/$E$46,"")</f>
        <v>0.11343074559069966</v>
      </c>
      <c r="J34" s="149" t="s">
        <v>3</v>
      </c>
      <c r="K34" s="150"/>
      <c r="L34" s="57">
        <f>B25</f>
        <v>24</v>
      </c>
      <c r="M34" s="8">
        <f t="shared" ref="M34:M39" si="18">IF(L34,L34/$L$40,"")</f>
        <v>3.5874439461883408E-2</v>
      </c>
      <c r="N34" s="58">
        <f>D25</f>
        <v>238403.91999999998</v>
      </c>
      <c r="O34" s="58">
        <f>E25</f>
        <v>288468.75</v>
      </c>
      <c r="P34" s="59">
        <f t="shared" ref="P34:P39" si="19">IF(O34,O34/$O$40,"")</f>
        <v>0.1034644474503993</v>
      </c>
    </row>
    <row r="35" spans="1:33" s="25" customFormat="1" ht="30" customHeight="1" x14ac:dyDescent="0.25">
      <c r="A35" s="43" t="s">
        <v>18</v>
      </c>
      <c r="B35" s="12">
        <f t="shared" si="13"/>
        <v>1</v>
      </c>
      <c r="C35" s="8">
        <f t="shared" si="14"/>
        <v>1.4947683109118087E-3</v>
      </c>
      <c r="D35" s="13">
        <f t="shared" si="15"/>
        <v>41000</v>
      </c>
      <c r="E35" s="14">
        <f t="shared" si="16"/>
        <v>49610</v>
      </c>
      <c r="F35" s="21">
        <f t="shared" si="17"/>
        <v>1.7793508787396588E-2</v>
      </c>
      <c r="J35" s="145" t="s">
        <v>1</v>
      </c>
      <c r="K35" s="146"/>
      <c r="L35" s="60">
        <f>G25</f>
        <v>425</v>
      </c>
      <c r="M35" s="8">
        <f t="shared" si="18"/>
        <v>0.63527653213751867</v>
      </c>
      <c r="N35" s="61">
        <f>I25</f>
        <v>1637675.29</v>
      </c>
      <c r="O35" s="61">
        <f>J25</f>
        <v>1961951.4200000002</v>
      </c>
      <c r="P35" s="59">
        <f t="shared" si="19"/>
        <v>0.70368876904283839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220</v>
      </c>
      <c r="M36" s="8">
        <f t="shared" si="18"/>
        <v>0.32884902840059793</v>
      </c>
      <c r="N36" s="61">
        <f>N25</f>
        <v>449798.16999999993</v>
      </c>
      <c r="O36" s="61">
        <f>O25</f>
        <v>537675.23</v>
      </c>
      <c r="P36" s="59">
        <f t="shared" si="19"/>
        <v>0.19284678350676235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</v>
      </c>
      <c r="C40" s="8">
        <f t="shared" si="14"/>
        <v>8.9686098654708519E-3</v>
      </c>
      <c r="D40" s="13">
        <f t="shared" si="15"/>
        <v>4815.1000000000004</v>
      </c>
      <c r="E40" s="23">
        <f t="shared" si="16"/>
        <v>5258.74</v>
      </c>
      <c r="F40" s="21">
        <f t="shared" si="17"/>
        <v>1.8861406248867954E-3</v>
      </c>
      <c r="G40" s="25"/>
      <c r="H40" s="25"/>
      <c r="I40" s="25"/>
      <c r="J40" s="147" t="s">
        <v>0</v>
      </c>
      <c r="K40" s="148"/>
      <c r="L40" s="83">
        <f>SUM(L34:L39)</f>
        <v>669</v>
      </c>
      <c r="M40" s="17">
        <f>SUM(M34:M39)</f>
        <v>1</v>
      </c>
      <c r="N40" s="84">
        <f>SUM(N34:N39)</f>
        <v>2325877.38</v>
      </c>
      <c r="O40" s="85">
        <f>SUM(O34:O39)</f>
        <v>2788095.4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660</v>
      </c>
      <c r="C41" s="8">
        <f>IF(B41,B41/$B$46,"")</f>
        <v>0.98654708520179368</v>
      </c>
      <c r="D41" s="13">
        <f t="shared" si="15"/>
        <v>2018693.9</v>
      </c>
      <c r="E41" s="23">
        <f t="shared" si="16"/>
        <v>2416970.92</v>
      </c>
      <c r="F41" s="21">
        <f>IF(E41,E41/$E$46,"")</f>
        <v>0.86688960499701695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669</v>
      </c>
      <c r="C46" s="17">
        <f>SUM(C34:C45)</f>
        <v>1</v>
      </c>
      <c r="D46" s="18">
        <f>SUM(D34:D45)</f>
        <v>2325877.38</v>
      </c>
      <c r="E46" s="18">
        <f>SUM(E34:E45)</f>
        <v>2788095.4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Full1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2023-03-28T11:12:54Z</dcterms:modified>
</cp:coreProperties>
</file>