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_A MIA__\CM 2022\2022 MENORS Memoria\"/>
    </mc:Choice>
  </mc:AlternateContent>
  <xr:revisionPtr revIDLastSave="0" documentId="13_ncr:1_{C75D848E-86CE-42E1-AB2B-E0772CE66F67}" xr6:coauthVersionLast="47" xr6:coauthVersionMax="47" xr10:uidLastSave="{00000000-0000-0000-0000-000000000000}"/>
  <bookViews>
    <workbookView xWindow="19080" yWindow="-120" windowWidth="15600" windowHeight="11160" tabRatio="700" firstSheet="3" activeTab="4" xr2:uid="{00000000-000D-0000-FFFF-FFFF00000000}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/>
  <c r="P38" i="6" s="1"/>
  <c r="T25" i="6"/>
  <c r="O37" i="6" s="1"/>
  <c r="AD25" i="6"/>
  <c r="O39" i="6"/>
  <c r="P39" i="6" s="1"/>
  <c r="I25" i="6"/>
  <c r="N35" i="6" s="1"/>
  <c r="D25" i="6"/>
  <c r="N34" i="6" s="1"/>
  <c r="N25" i="6"/>
  <c r="N36" i="6"/>
  <c r="X25" i="6"/>
  <c r="N38" i="6" s="1"/>
  <c r="S25" i="6"/>
  <c r="N37" i="6" s="1"/>
  <c r="AC25" i="6"/>
  <c r="N39" i="6" s="1"/>
  <c r="G25" i="6"/>
  <c r="H15" i="6"/>
  <c r="B25" i="6"/>
  <c r="L25" i="6"/>
  <c r="L36" i="6"/>
  <c r="V25" i="6"/>
  <c r="L38" i="6"/>
  <c r="M38" i="6" s="1"/>
  <c r="Q25" i="6"/>
  <c r="L37" i="6" s="1"/>
  <c r="AA25" i="6"/>
  <c r="L39" i="6"/>
  <c r="M39" i="6" s="1"/>
  <c r="E45" i="6"/>
  <c r="E34" i="6"/>
  <c r="E35" i="6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 s="1"/>
  <c r="AA25" i="5"/>
  <c r="L39" i="5"/>
  <c r="E25" i="5"/>
  <c r="O34" i="5" s="1"/>
  <c r="J25" i="5"/>
  <c r="O25" i="5"/>
  <c r="O36" i="5" s="1"/>
  <c r="T25" i="5"/>
  <c r="O37" i="5"/>
  <c r="Y25" i="5"/>
  <c r="Z18" i="5"/>
  <c r="D25" i="5"/>
  <c r="N34" i="5"/>
  <c r="I25" i="5"/>
  <c r="N35" i="5" s="1"/>
  <c r="N25" i="5"/>
  <c r="N36" i="5"/>
  <c r="S25" i="5"/>
  <c r="N37" i="5" s="1"/>
  <c r="X25" i="5"/>
  <c r="N38" i="5"/>
  <c r="B25" i="5"/>
  <c r="L34" i="5" s="1"/>
  <c r="G25" i="5"/>
  <c r="L25" i="5"/>
  <c r="L36" i="5"/>
  <c r="Q25" i="5"/>
  <c r="L37" i="5" s="1"/>
  <c r="M37" i="5" s="1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K16" i="4"/>
  <c r="K17" i="4"/>
  <c r="I25" i="4"/>
  <c r="N35" i="4" s="1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22" i="1"/>
  <c r="O25" i="1"/>
  <c r="O36" i="1" s="1"/>
  <c r="E25" i="1"/>
  <c r="Y25" i="1"/>
  <c r="O38" i="1" s="1"/>
  <c r="P38" i="1" s="1"/>
  <c r="I25" i="1"/>
  <c r="N35" i="1"/>
  <c r="N25" i="1"/>
  <c r="N36" i="1"/>
  <c r="D25" i="1"/>
  <c r="N34" i="1"/>
  <c r="X25" i="1"/>
  <c r="N38" i="1" s="1"/>
  <c r="G25" i="1"/>
  <c r="H22" i="1"/>
  <c r="L25" i="1"/>
  <c r="M20" i="1"/>
  <c r="V25" i="1"/>
  <c r="L38" i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 s="1"/>
  <c r="N40" i="1" s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W25" i="1"/>
  <c r="M25" i="1"/>
  <c r="O35" i="1"/>
  <c r="D46" i="1"/>
  <c r="E46" i="1"/>
  <c r="F45" i="1"/>
  <c r="H20" i="6"/>
  <c r="H19" i="6"/>
  <c r="M18" i="6"/>
  <c r="M13" i="6"/>
  <c r="M25" i="6" s="1"/>
  <c r="P19" i="6"/>
  <c r="P14" i="6"/>
  <c r="Z21" i="6"/>
  <c r="L35" i="6"/>
  <c r="M36" i="6"/>
  <c r="H22" i="6"/>
  <c r="O35" i="6"/>
  <c r="K22" i="6"/>
  <c r="AE25" i="6"/>
  <c r="M13" i="5"/>
  <c r="M25" i="5" s="1"/>
  <c r="L35" i="5"/>
  <c r="M39" i="5"/>
  <c r="H22" i="5"/>
  <c r="O38" i="5"/>
  <c r="O35" i="5"/>
  <c r="K22" i="5"/>
  <c r="M14" i="4"/>
  <c r="P21" i="4"/>
  <c r="H19" i="4"/>
  <c r="H22" i="4"/>
  <c r="K13" i="4"/>
  <c r="K22" i="4"/>
  <c r="Z21" i="4"/>
  <c r="L34" i="1"/>
  <c r="F20" i="1"/>
  <c r="O34" i="1"/>
  <c r="F13" i="1"/>
  <c r="C13" i="1"/>
  <c r="K21" i="1"/>
  <c r="H16" i="1"/>
  <c r="H20" i="1"/>
  <c r="H13" i="1"/>
  <c r="H14" i="1"/>
  <c r="H18" i="1"/>
  <c r="H24" i="1"/>
  <c r="K25" i="1"/>
  <c r="L35" i="1"/>
  <c r="Z25" i="1"/>
  <c r="F41" i="1"/>
  <c r="U25" i="1"/>
  <c r="B46" i="1"/>
  <c r="C42" i="1"/>
  <c r="X25" i="7"/>
  <c r="N39" i="7" s="1"/>
  <c r="Z18" i="6"/>
  <c r="C20" i="6"/>
  <c r="C13" i="6"/>
  <c r="F14" i="6"/>
  <c r="K15" i="6"/>
  <c r="R16" i="6"/>
  <c r="R25" i="6"/>
  <c r="U16" i="6"/>
  <c r="U13" i="6"/>
  <c r="H18" i="6"/>
  <c r="H13" i="6"/>
  <c r="H24" i="6"/>
  <c r="H14" i="6"/>
  <c r="H25" i="6" s="1"/>
  <c r="D35" i="7"/>
  <c r="K19" i="6"/>
  <c r="K14" i="6"/>
  <c r="K18" i="6"/>
  <c r="K21" i="6"/>
  <c r="K13" i="6"/>
  <c r="T25" i="7"/>
  <c r="O37" i="7" s="1"/>
  <c r="P37" i="7" s="1"/>
  <c r="F13" i="6"/>
  <c r="W19" i="6"/>
  <c r="W18" i="6"/>
  <c r="K24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Z25" i="5"/>
  <c r="R16" i="5"/>
  <c r="R25" i="5" s="1"/>
  <c r="H13" i="5"/>
  <c r="H20" i="5"/>
  <c r="K19" i="5"/>
  <c r="K20" i="5"/>
  <c r="C14" i="5"/>
  <c r="C13" i="5"/>
  <c r="E25" i="7"/>
  <c r="F23" i="7"/>
  <c r="B46" i="5"/>
  <c r="D46" i="5"/>
  <c r="E46" i="5"/>
  <c r="F43" i="5"/>
  <c r="AE21" i="5"/>
  <c r="AE20" i="5"/>
  <c r="C20" i="5"/>
  <c r="F21" i="5"/>
  <c r="F20" i="5"/>
  <c r="P21" i="5"/>
  <c r="E42" i="7"/>
  <c r="B46" i="6"/>
  <c r="C43" i="6"/>
  <c r="B36" i="7"/>
  <c r="S25" i="7"/>
  <c r="N37" i="7" s="1"/>
  <c r="V25" i="7"/>
  <c r="L39" i="7" s="1"/>
  <c r="M39" i="7" s="1"/>
  <c r="D39" i="7"/>
  <c r="Y25" i="7"/>
  <c r="Z20" i="7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P38" i="7" s="1"/>
  <c r="H20" i="4"/>
  <c r="I25" i="7"/>
  <c r="N35" i="7" s="1"/>
  <c r="W17" i="4"/>
  <c r="O38" i="4"/>
  <c r="E38" i="7"/>
  <c r="Z17" i="4"/>
  <c r="C18" i="4"/>
  <c r="C20" i="4"/>
  <c r="O34" i="4"/>
  <c r="P34" i="4" s="1"/>
  <c r="H13" i="4"/>
  <c r="O35" i="4"/>
  <c r="M13" i="4"/>
  <c r="W20" i="4"/>
  <c r="M20" i="4"/>
  <c r="B46" i="4"/>
  <c r="O36" i="4"/>
  <c r="P20" i="4"/>
  <c r="D46" i="4"/>
  <c r="L36" i="4"/>
  <c r="O25" i="7"/>
  <c r="P18" i="7"/>
  <c r="L35" i="4"/>
  <c r="E46" i="4"/>
  <c r="F43" i="4"/>
  <c r="J25" i="7"/>
  <c r="K22" i="7"/>
  <c r="Z14" i="7"/>
  <c r="B40" i="7"/>
  <c r="Q25" i="7"/>
  <c r="L37" i="7" s="1"/>
  <c r="M37" i="7" s="1"/>
  <c r="B25" i="7"/>
  <c r="L34" i="7" s="1"/>
  <c r="M34" i="7" s="1"/>
  <c r="C24" i="7"/>
  <c r="B35" i="7"/>
  <c r="B37" i="7"/>
  <c r="AC25" i="7"/>
  <c r="N38" i="7" s="1"/>
  <c r="N25" i="7"/>
  <c r="N36" i="7" s="1"/>
  <c r="D34" i="7"/>
  <c r="E37" i="7"/>
  <c r="E34" i="7"/>
  <c r="B39" i="7"/>
  <c r="M15" i="7"/>
  <c r="D40" i="7"/>
  <c r="D38" i="7"/>
  <c r="E39" i="7"/>
  <c r="E35" i="7"/>
  <c r="E41" i="7"/>
  <c r="B42" i="7"/>
  <c r="D41" i="7"/>
  <c r="D45" i="7"/>
  <c r="E40" i="7"/>
  <c r="E45" i="7"/>
  <c r="B41" i="7"/>
  <c r="B45" i="7"/>
  <c r="D36" i="7"/>
  <c r="E36" i="7"/>
  <c r="D37" i="7"/>
  <c r="C36" i="1"/>
  <c r="C35" i="1"/>
  <c r="B38" i="7"/>
  <c r="R17" i="7"/>
  <c r="D25" i="7"/>
  <c r="N34" i="7" s="1"/>
  <c r="G25" i="7"/>
  <c r="L35" i="7" s="1"/>
  <c r="H22" i="7"/>
  <c r="H21" i="7"/>
  <c r="F38" i="1"/>
  <c r="P17" i="7"/>
  <c r="P16" i="7"/>
  <c r="F37" i="4"/>
  <c r="Z16" i="7"/>
  <c r="P39" i="1"/>
  <c r="F37" i="1"/>
  <c r="M16" i="7"/>
  <c r="F25" i="1"/>
  <c r="F43" i="1"/>
  <c r="F44" i="1"/>
  <c r="F24" i="7"/>
  <c r="C25" i="1"/>
  <c r="C22" i="7"/>
  <c r="C23" i="7"/>
  <c r="C40" i="1"/>
  <c r="C44" i="1"/>
  <c r="Z25" i="4"/>
  <c r="H25" i="1"/>
  <c r="F15" i="7"/>
  <c r="F22" i="7"/>
  <c r="F34" i="1"/>
  <c r="F42" i="1"/>
  <c r="F36" i="1"/>
  <c r="F35" i="1"/>
  <c r="F39" i="1"/>
  <c r="F40" i="1"/>
  <c r="C34" i="1"/>
  <c r="C36" i="6"/>
  <c r="C41" i="6"/>
  <c r="C39" i="5"/>
  <c r="C43" i="5"/>
  <c r="P39" i="5"/>
  <c r="P37" i="5"/>
  <c r="C25" i="5"/>
  <c r="AE25" i="5"/>
  <c r="C36" i="4"/>
  <c r="C43" i="4"/>
  <c r="P25" i="4"/>
  <c r="K25" i="4"/>
  <c r="C41" i="1"/>
  <c r="C45" i="1"/>
  <c r="C37" i="1"/>
  <c r="C39" i="1"/>
  <c r="C15" i="7"/>
  <c r="K24" i="7"/>
  <c r="F37" i="6"/>
  <c r="C39" i="6"/>
  <c r="C37" i="6"/>
  <c r="F40" i="6"/>
  <c r="F36" i="6"/>
  <c r="C35" i="6"/>
  <c r="F35" i="6"/>
  <c r="K25" i="6"/>
  <c r="U13" i="7"/>
  <c r="U16" i="7"/>
  <c r="F45" i="6"/>
  <c r="C34" i="6"/>
  <c r="M34" i="6"/>
  <c r="P34" i="6"/>
  <c r="O34" i="7"/>
  <c r="F34" i="6"/>
  <c r="F39" i="6"/>
  <c r="AB18" i="7"/>
  <c r="AB19" i="7"/>
  <c r="P36" i="6"/>
  <c r="C40" i="6"/>
  <c r="C45" i="6"/>
  <c r="H25" i="5"/>
  <c r="C45" i="5"/>
  <c r="F39" i="5"/>
  <c r="F45" i="5"/>
  <c r="P25" i="5"/>
  <c r="P38" i="5"/>
  <c r="M38" i="5"/>
  <c r="AE20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W20" i="7"/>
  <c r="W25" i="7" s="1"/>
  <c r="O39" i="7"/>
  <c r="P39" i="7" s="1"/>
  <c r="Z21" i="7"/>
  <c r="AE18" i="7"/>
  <c r="AE21" i="7"/>
  <c r="AE17" i="7"/>
  <c r="F35" i="4"/>
  <c r="F36" i="4"/>
  <c r="M25" i="4"/>
  <c r="K18" i="7"/>
  <c r="C38" i="4"/>
  <c r="C3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C20" i="7"/>
  <c r="C18" i="7"/>
  <c r="C14" i="7"/>
  <c r="C40" i="4"/>
  <c r="C39" i="4"/>
  <c r="C13" i="7"/>
  <c r="F34" i="4"/>
  <c r="F39" i="4"/>
  <c r="R13" i="7"/>
  <c r="M19" i="7"/>
  <c r="C34" i="4"/>
  <c r="K21" i="7"/>
  <c r="M18" i="7"/>
  <c r="C41" i="4"/>
  <c r="M13" i="7"/>
  <c r="F40" i="4"/>
  <c r="F41" i="4"/>
  <c r="P13" i="7"/>
  <c r="O36" i="7"/>
  <c r="P15" i="7"/>
  <c r="P14" i="7"/>
  <c r="P20" i="7"/>
  <c r="P19" i="7"/>
  <c r="E46" i="7"/>
  <c r="M14" i="7"/>
  <c r="H15" i="7"/>
  <c r="H19" i="7"/>
  <c r="H16" i="7"/>
  <c r="H20" i="7"/>
  <c r="H13" i="7"/>
  <c r="H14" i="7"/>
  <c r="H18" i="7"/>
  <c r="H24" i="7"/>
  <c r="P34" i="1"/>
  <c r="P37" i="1"/>
  <c r="M38" i="1"/>
  <c r="M34" i="1"/>
  <c r="F40" i="7"/>
  <c r="F43" i="7"/>
  <c r="C38" i="7"/>
  <c r="C43" i="7"/>
  <c r="P37" i="4"/>
  <c r="P38" i="4"/>
  <c r="F38" i="7"/>
  <c r="M37" i="4"/>
  <c r="F41" i="7"/>
  <c r="F39" i="7"/>
  <c r="F35" i="7"/>
  <c r="F42" i="7"/>
  <c r="F45" i="7"/>
  <c r="F37" i="7"/>
  <c r="F36" i="7"/>
  <c r="F34" i="7"/>
  <c r="C37" i="7"/>
  <c r="C39" i="7"/>
  <c r="C34" i="7"/>
  <c r="C36" i="7"/>
  <c r="C35" i="7"/>
  <c r="C45" i="7"/>
  <c r="P34" i="7"/>
  <c r="F46" i="5" l="1"/>
  <c r="C46" i="5"/>
  <c r="C46" i="6"/>
  <c r="F46" i="1"/>
  <c r="B46" i="7"/>
  <c r="W25" i="4"/>
  <c r="D46" i="7"/>
  <c r="C25" i="4"/>
  <c r="K25" i="5"/>
  <c r="W25" i="6"/>
  <c r="H25" i="4"/>
  <c r="P25" i="1"/>
  <c r="F25" i="4"/>
  <c r="R25" i="4"/>
  <c r="U25" i="4"/>
  <c r="AB25" i="4"/>
  <c r="AE25" i="4"/>
  <c r="U25" i="5"/>
  <c r="W25" i="5"/>
  <c r="AB25" i="5"/>
  <c r="C25" i="6"/>
  <c r="F25" i="6"/>
  <c r="P25" i="6"/>
  <c r="U25" i="6"/>
  <c r="Z25" i="6"/>
  <c r="AB25" i="6"/>
  <c r="C46" i="1"/>
  <c r="F46" i="4"/>
  <c r="C42" i="7"/>
  <c r="N40" i="6"/>
  <c r="L40" i="6"/>
  <c r="M35" i="6" s="1"/>
  <c r="M37" i="6"/>
  <c r="M40" i="6" s="1"/>
  <c r="O40" i="6"/>
  <c r="P35" i="6" s="1"/>
  <c r="P37" i="6"/>
  <c r="P40" i="6" s="1"/>
  <c r="AA25" i="7"/>
  <c r="L38" i="7" s="1"/>
  <c r="E46" i="6"/>
  <c r="F41" i="6" s="1"/>
  <c r="F46" i="6" s="1"/>
  <c r="AE25" i="7"/>
  <c r="L25" i="7"/>
  <c r="N40" i="5"/>
  <c r="O40" i="5"/>
  <c r="P34" i="5"/>
  <c r="L40" i="5"/>
  <c r="M34" i="5"/>
  <c r="R25" i="7"/>
  <c r="C25" i="7"/>
  <c r="AB25" i="7"/>
  <c r="C46" i="4"/>
  <c r="M34" i="4"/>
  <c r="L40" i="4"/>
  <c r="N40" i="4"/>
  <c r="O40" i="7"/>
  <c r="P36" i="7" s="1"/>
  <c r="O40" i="4"/>
  <c r="F25" i="7"/>
  <c r="U25" i="7"/>
  <c r="Z25" i="7"/>
  <c r="H25" i="7"/>
  <c r="P25" i="7"/>
  <c r="F46" i="7"/>
  <c r="K25" i="7"/>
  <c r="N40" i="7"/>
  <c r="M37" i="1"/>
  <c r="L40" i="1"/>
  <c r="O40" i="1"/>
  <c r="P35" i="7"/>
  <c r="P40" i="7" s="1"/>
  <c r="P35" i="5" l="1"/>
  <c r="P36" i="5"/>
  <c r="M35" i="5"/>
  <c r="M36" i="5"/>
  <c r="C41" i="7"/>
  <c r="C40" i="7"/>
  <c r="C46" i="7" s="1"/>
  <c r="P35" i="4"/>
  <c r="P36" i="4"/>
  <c r="M35" i="4"/>
  <c r="M36" i="4"/>
  <c r="M40" i="4"/>
  <c r="P35" i="1"/>
  <c r="P36" i="1"/>
  <c r="P40" i="1"/>
  <c r="M35" i="1"/>
  <c r="M36" i="1"/>
  <c r="L36" i="7"/>
  <c r="M20" i="7"/>
  <c r="M25" i="7" s="1"/>
  <c r="M40" i="1"/>
  <c r="L40" i="7"/>
  <c r="M35" i="7" s="1"/>
  <c r="M38" i="7"/>
  <c r="P40" i="5" l="1"/>
  <c r="M40" i="5"/>
  <c r="P40" i="4"/>
  <c r="M36" i="7"/>
  <c r="M40" i="7" s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<sst xmlns="http://schemas.openxmlformats.org/spreadsheetml/2006/main" count="457" uniqueCount="62">
  <si>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</si>
  <si>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</si>
  <si>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</si>
  <si>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</si>
  <si>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</si>
  <si>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</si>
  <si>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</si>
  <si>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</si>
  <si>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</si>
  <si>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</si>
  <si>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</si>
  <si>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</si>
  <si>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</si>
  <si>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</si>
  <si>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</si>
  <si>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</si>
  <si>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</si>
  <si>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</si>
  <si>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</si>
  <si>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</si>
  <si>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</si>
  <si>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</si>
  <si>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</si>
  <si>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</si>
  <si>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</si>
  <si>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</si>
  <si>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</si>
  <si>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</si>
  <si>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</si>
  <si>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</si>
  <si>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</si>
  <si>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</si>
  <si>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</si>
  <si>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</si>
  <si>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</si>
  <si>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</si>
  <si>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</si>
  <si>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</si>
  <si>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</si>
  <si>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</si>
  <si>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</si>
  <si>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</si>
  <si>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</si>
  <si>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</si>
  <si>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</si>
  <si>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</si>
  <si>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</si>
  <si>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</si>
  <si>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</si>
  <si>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</si>
  <si>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</si>
  <si>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</si>
  <si>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</si>
  <si>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</si>
  <si>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</si>
  <si>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</si>
  <si>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</si>
  <si>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</si>
  <si>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</si>
  <si>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</si>
  <si>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</si>
  <si>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FUNDACIÓ CASA AMÈRICA DE CATALUNYA  (FCAC)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</si>
</sst>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 2" xfId="47" xr:uid="{00000000-0005-0000-0000-000001000000}"/>
    <cellStyle name="20% - Èmfasi2 2" xfId="49" xr:uid="{00000000-0005-0000-0000-000003000000}"/>
    <cellStyle name="20% - Èmfasi3 2" xfId="51" xr:uid="{00000000-0005-0000-0000-000005000000}"/>
    <cellStyle name="20% - Èmfasi4 2" xfId="53" xr:uid="{00000000-0005-0000-0000-000007000000}"/>
    <cellStyle name="20% - Èmfasi5 2" xfId="55" xr:uid="{00000000-0005-0000-0000-000009000000}"/>
    <cellStyle name="20% - Èmfasi6 2" xfId="57" xr:uid="{00000000-0005-0000-0000-00000B000000}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Èmfasi1 2" xfId="48" xr:uid="{00000000-0005-0000-0000-00000D000000}"/>
    <cellStyle name="40% - Èmfasi2 2" xfId="50" xr:uid="{00000000-0005-0000-0000-00000F000000}"/>
    <cellStyle name="40% - Èmfasi3 2" xfId="52" xr:uid="{00000000-0005-0000-0000-000011000000}"/>
    <cellStyle name="40% - Èmfasi4 2" xfId="54" xr:uid="{00000000-0005-0000-0000-000013000000}"/>
    <cellStyle name="40% - Èmfasi5 2" xfId="56" xr:uid="{00000000-0005-0000-0000-000015000000}"/>
    <cellStyle name="40% - Èmfasi6 2" xfId="58" xr:uid="{00000000-0005-0000-0000-000017000000}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59" builtinId="8"/>
    <cellStyle name="Incorrecto" xfId="9" builtinId="27" customBuiltin="1"/>
    <cellStyle name="Moneda" xfId="2" builtinId="4"/>
    <cellStyle name="Neutral" xfId="10" builtinId="28" customBuiltin="1"/>
    <cellStyle name="Normal" xfId="0" builtinId="0"/>
    <cellStyle name="Normal 2" xfId="44" xr:uid="{00000000-0005-0000-0000-00002E000000}"/>
    <cellStyle name="Normal 3" xfId="45" xr:uid="{00000000-0005-0000-0000-00002F000000}"/>
    <cellStyle name="Nota 2" xfId="46" xr:uid="{00000000-0005-0000-0000-000031000000}"/>
    <cellStyle name="Notas" xfId="17" builtinId="10" customBuiltin="1"/>
    <cellStyle name="Porcentaje" xfId="1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66-4EAE-9B2A-54ABD586C2E9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66-4EAE-9B2A-54ABD586C2E9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66-4EAE-9B2A-54ABD586C2E9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66-4EAE-9B2A-54ABD586C2E9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66-4EAE-9B2A-54ABD586C2E9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66-4EAE-9B2A-54ABD586C2E9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66-4EAE-9B2A-54ABD586C2E9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66-4EAE-9B2A-54ABD586C2E9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66-4EAE-9B2A-54ABD586C2E9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66-4EAE-9B2A-54ABD586C2E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66-4EAE-9B2A-54ABD586C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7D-44C9-AA4C-8ABA375425E3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7D-44C9-AA4C-8ABA375425E3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7D-44C9-AA4C-8ABA375425E3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7D-44C9-AA4C-8ABA375425E3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7D-44C9-AA4C-8ABA375425E3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7D-44C9-AA4C-8ABA375425E3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7D-44C9-AA4C-8ABA375425E3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7D-44C9-AA4C-8ABA375425E3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7D-44C9-AA4C-8ABA375425E3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7D-44C9-AA4C-8ABA375425E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28840.35</c:v>
                </c:pt>
                <c:pt idx="7">
                  <c:v>308598.69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7D-44C9-AA4C-8ABA375425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2F-4285-A035-290171E61E2A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2F-4285-A035-290171E61E2A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2F-4285-A035-290171E61E2A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2F-4285-A035-290171E61E2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169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2F-4285-A035-290171E61E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39-44A2-838E-E955C0254CC4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39-44A2-838E-E955C0254CC4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39-44A2-838E-E955C0254CC4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39-44A2-838E-E955C0254CC4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39-44A2-838E-E955C0254CC4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39-44A2-838E-E955C0254CC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296196.99</c:v>
                </c:pt>
                <c:pt idx="2">
                  <c:v>41242.050000000003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39-44A2-838E-E955C0254C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G108"/>
  <sheetViews>
    <sheetView showGridLines="0" showZeros="0" topLeftCell="F15" zoomScale="80" zoomScaleNormal="80" workbookViewId="0">
      <selection activeCell="O22" sqref="O22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ht="14.45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5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5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x14ac:dyDescent="0.3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35">
      <c r="A6" s="28"/>
      <c r="B6" s="25"/>
      <c r="H6" s="25"/>
      <c r="N6" s="25"/>
    </row>
    <row r="7" spans="1:31" s="24" customFormat="1" ht="24.75" customHeight="1" x14ac:dyDescent="0.25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4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58</v>
      </c>
      <c r="H20" s="62">
        <f t="shared" si="2"/>
        <v>1</v>
      </c>
      <c r="I20" s="65">
        <v>139710.14000000001</v>
      </c>
      <c r="J20" s="66">
        <v>163934.10999999999</v>
      </c>
      <c r="K20" s="63">
        <f t="shared" si="3"/>
        <v>1</v>
      </c>
      <c r="L20" s="64">
        <v>15</v>
      </c>
      <c r="M20" s="62">
        <f t="shared" si="4"/>
        <v>1</v>
      </c>
      <c r="N20" s="65">
        <v>29637.56</v>
      </c>
      <c r="O20" s="66">
        <v>35782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58</v>
      </c>
      <c r="H25" s="17">
        <f t="shared" si="12"/>
        <v>1</v>
      </c>
      <c r="I25" s="18">
        <f t="shared" si="12"/>
        <v>139710.14000000001</v>
      </c>
      <c r="J25" s="18">
        <f t="shared" si="12"/>
        <v>163934.10999999999</v>
      </c>
      <c r="K25" s="19">
        <f t="shared" si="12"/>
        <v>1</v>
      </c>
      <c r="L25" s="16">
        <f t="shared" si="12"/>
        <v>15</v>
      </c>
      <c r="M25" s="17">
        <f t="shared" si="12"/>
        <v>1</v>
      </c>
      <c r="N25" s="18">
        <f t="shared" si="12"/>
        <v>29637.56</v>
      </c>
      <c r="O25" s="18">
        <f t="shared" si="12"/>
        <v>35782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hidden="1" customHeight="1" x14ac:dyDescent="0.3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3">
      <c r="A28" s="143" t="s">
        <v>54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58</v>
      </c>
      <c r="M35" s="8">
        <f t="shared" si="18"/>
        <v>0.79452054794520544</v>
      </c>
      <c r="N35" s="58">
        <f>I25</f>
        <v>139710.14000000001</v>
      </c>
      <c r="O35" s="58">
        <f>J25</f>
        <v>163934.10999999999</v>
      </c>
      <c r="P35" s="56">
        <f t="shared" si="19"/>
        <v>0.82083568521337613</v>
      </c>
    </row>
    <row r="36" spans="1:33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15</v>
      </c>
      <c r="M36" s="8">
        <f t="shared" si="18"/>
        <v>0.20547945205479451</v>
      </c>
      <c r="N36" s="58">
        <f>N25</f>
        <v>29637.56</v>
      </c>
      <c r="O36" s="58">
        <f>O25</f>
        <v>35782</v>
      </c>
      <c r="P36" s="56">
        <f t="shared" si="19"/>
        <v>0.1791643147866239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24"/>
      <c r="J40" s="97" t="s">
        <v>0</v>
      </c>
      <c r="K40" s="98"/>
      <c r="L40" s="79">
        <f>SUM(L34:L39)</f>
        <v>73</v>
      </c>
      <c r="M40" s="17">
        <f>SUM(M34:M39)</f>
        <v>1</v>
      </c>
      <c r="N40" s="80">
        <f>SUM(N34:N39)</f>
        <v>169347.7</v>
      </c>
      <c r="O40" s="81">
        <f>SUM(O34:O39)</f>
        <v>199716.11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73</v>
      </c>
      <c r="C41" s="8">
        <f t="shared" si="14"/>
        <v>1</v>
      </c>
      <c r="D41" s="13">
        <f t="shared" si="15"/>
        <v>169347.7</v>
      </c>
      <c r="E41" s="14">
        <f t="shared" si="16"/>
        <v>199716.11</v>
      </c>
      <c r="F41" s="21">
        <f t="shared" si="17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73</v>
      </c>
      <c r="C46" s="17">
        <f>SUM(C34:C45)</f>
        <v>1</v>
      </c>
      <c r="D46" s="18">
        <f>SUM(D34:D45)</f>
        <v>169347.7</v>
      </c>
      <c r="E46" s="18">
        <f>SUM(E34:E45)</f>
        <v>199716.11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 xr:uid="{00000000-0004-0000-00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G108"/>
  <sheetViews>
    <sheetView showGridLines="0" showZeros="0" topLeftCell="A26" zoomScale="80" zoomScaleNormal="80" workbookViewId="0">
      <selection activeCell="E38" sqref="E38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ht="14.45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5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5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3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>
        <v>44818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FUNDACIÓ CASA AMÈRICA DE CATALUNYA  (FCAC)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1.3888888888888888E-2</v>
      </c>
      <c r="I19" s="6">
        <v>23835</v>
      </c>
      <c r="J19" s="7">
        <v>28840.35</v>
      </c>
      <c r="K19" s="21">
        <f t="shared" si="3"/>
        <v>0.27563840961243835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71</v>
      </c>
      <c r="H20" s="62">
        <f t="shared" si="2"/>
        <v>0.98611111111111116</v>
      </c>
      <c r="I20" s="65">
        <v>72567.16</v>
      </c>
      <c r="J20" s="66">
        <v>75790.75</v>
      </c>
      <c r="K20" s="21">
        <f t="shared" si="3"/>
        <v>0.72436159038756154</v>
      </c>
      <c r="L20" s="64">
        <v>3</v>
      </c>
      <c r="M20" s="62">
        <f t="shared" si="4"/>
        <v>1</v>
      </c>
      <c r="N20" s="65">
        <v>599</v>
      </c>
      <c r="O20" s="66">
        <v>699.29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72</v>
      </c>
      <c r="H25" s="17">
        <f t="shared" si="32"/>
        <v>1</v>
      </c>
      <c r="I25" s="18">
        <f t="shared" si="32"/>
        <v>96402.16</v>
      </c>
      <c r="J25" s="18">
        <f t="shared" si="32"/>
        <v>104631.1</v>
      </c>
      <c r="K25" s="19">
        <f t="shared" si="32"/>
        <v>0.99999999999999989</v>
      </c>
      <c r="L25" s="16">
        <f t="shared" si="32"/>
        <v>3</v>
      </c>
      <c r="M25" s="17">
        <f t="shared" si="32"/>
        <v>1</v>
      </c>
      <c r="N25" s="18">
        <f t="shared" si="32"/>
        <v>599</v>
      </c>
      <c r="O25" s="18">
        <f t="shared" si="32"/>
        <v>699.29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5">
      <c r="B26" s="25"/>
      <c r="H26" s="25"/>
      <c r="N26" s="25"/>
    </row>
    <row r="27" spans="1:31" s="47" customFormat="1" ht="34.15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3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72</v>
      </c>
      <c r="M35" s="8">
        <f t="shared" si="38"/>
        <v>0.96</v>
      </c>
      <c r="N35" s="58">
        <f>I25</f>
        <v>96402.16</v>
      </c>
      <c r="O35" s="58">
        <f>J25</f>
        <v>104631.1</v>
      </c>
      <c r="P35" s="56">
        <f t="shared" si="39"/>
        <v>0.99336098537183815</v>
      </c>
    </row>
    <row r="36" spans="1:33" ht="30" customHeight="1" x14ac:dyDescent="0.3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3</v>
      </c>
      <c r="M36" s="8">
        <f t="shared" si="38"/>
        <v>0.04</v>
      </c>
      <c r="N36" s="58">
        <f>N25</f>
        <v>599</v>
      </c>
      <c r="O36" s="58">
        <f>O25</f>
        <v>699.29</v>
      </c>
      <c r="P36" s="56">
        <f t="shared" si="39"/>
        <v>6.6390146281619196E-3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3"/>
        <v>1</v>
      </c>
      <c r="C40" s="8">
        <f t="shared" si="34"/>
        <v>1.3333333333333334E-2</v>
      </c>
      <c r="D40" s="13">
        <f t="shared" si="35"/>
        <v>23835</v>
      </c>
      <c r="E40" s="14">
        <f t="shared" si="36"/>
        <v>28840.35</v>
      </c>
      <c r="F40" s="21">
        <f t="shared" si="37"/>
        <v>0.27380844217893813</v>
      </c>
      <c r="G40" s="24"/>
      <c r="J40" s="97" t="s">
        <v>0</v>
      </c>
      <c r="K40" s="98"/>
      <c r="L40" s="79">
        <f>SUM(L34:L39)</f>
        <v>75</v>
      </c>
      <c r="M40" s="17">
        <f>SUM(M34:M39)</f>
        <v>1</v>
      </c>
      <c r="N40" s="80">
        <f>SUM(N34:N39)</f>
        <v>97001.16</v>
      </c>
      <c r="O40" s="81">
        <f>SUM(O34:O39)</f>
        <v>105330.39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3"/>
        <v>74</v>
      </c>
      <c r="C41" s="8">
        <f t="shared" si="34"/>
        <v>0.98666666666666669</v>
      </c>
      <c r="D41" s="13">
        <f t="shared" si="35"/>
        <v>73166.16</v>
      </c>
      <c r="E41" s="14">
        <f t="shared" si="36"/>
        <v>76490.039999999994</v>
      </c>
      <c r="F41" s="21">
        <f t="shared" si="37"/>
        <v>0.72619155782106193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75</v>
      </c>
      <c r="C46" s="17">
        <f>SUM(C34:C45)</f>
        <v>1</v>
      </c>
      <c r="D46" s="18">
        <f>SUM(D34:D45)</f>
        <v>97001.16</v>
      </c>
      <c r="E46" s="18">
        <f>SUM(E34:E45)</f>
        <v>105330.38999999998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 xr:uid="{00000000-0004-0000-01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AG108"/>
  <sheetViews>
    <sheetView showGridLines="0" showZeros="0" topLeftCell="E12" zoomScale="80" zoomScaleNormal="80" workbookViewId="0">
      <selection activeCell="K9" sqref="K9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ht="14.45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5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5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3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44889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FUNDACIÓ CASA AMÈRICA DE CATALUNYA  (FCAC)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899999999999999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23</v>
      </c>
      <c r="H20" s="62">
        <f t="shared" si="2"/>
        <v>1</v>
      </c>
      <c r="I20" s="65">
        <v>14693</v>
      </c>
      <c r="J20" s="66">
        <v>15474.63</v>
      </c>
      <c r="K20" s="63">
        <f t="shared" si="3"/>
        <v>1</v>
      </c>
      <c r="L20" s="64">
        <v>6</v>
      </c>
      <c r="M20" s="62">
        <f t="shared" si="4"/>
        <v>1</v>
      </c>
      <c r="N20" s="65">
        <v>4029.08</v>
      </c>
      <c r="O20" s="66">
        <v>4760.76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23</v>
      </c>
      <c r="H25" s="17">
        <f t="shared" si="22"/>
        <v>1</v>
      </c>
      <c r="I25" s="18">
        <f t="shared" si="22"/>
        <v>14693</v>
      </c>
      <c r="J25" s="18">
        <f t="shared" si="22"/>
        <v>15474.63</v>
      </c>
      <c r="K25" s="19">
        <f t="shared" si="22"/>
        <v>1</v>
      </c>
      <c r="L25" s="16">
        <f t="shared" si="22"/>
        <v>6</v>
      </c>
      <c r="M25" s="17">
        <f t="shared" si="22"/>
        <v>1</v>
      </c>
      <c r="N25" s="18">
        <f t="shared" si="22"/>
        <v>4029.08</v>
      </c>
      <c r="O25" s="18">
        <f t="shared" si="22"/>
        <v>4760.76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3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2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23</v>
      </c>
      <c r="M35" s="8">
        <f>IF(L35,L35/$L$40,"")</f>
        <v>0.7931034482758621</v>
      </c>
      <c r="N35" s="58">
        <f>I25</f>
        <v>14693</v>
      </c>
      <c r="O35" s="58">
        <f>J25</f>
        <v>15474.63</v>
      </c>
      <c r="P35" s="56">
        <f>IF(O35,O35/$O$40,"")</f>
        <v>0.76473099851300119</v>
      </c>
    </row>
    <row r="36" spans="1:33" ht="30" customHeight="1" x14ac:dyDescent="0.25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6</v>
      </c>
      <c r="M36" s="8">
        <f>IF(L36,L36/$L$40,"")</f>
        <v>0.20689655172413793</v>
      </c>
      <c r="N36" s="58">
        <f>N25</f>
        <v>4029.08</v>
      </c>
      <c r="O36" s="58">
        <f>O25</f>
        <v>4760.76</v>
      </c>
      <c r="P36" s="56">
        <f>IF(O36,O36/$O$40,"")</f>
        <v>0.23526900148699878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97" t="s">
        <v>0</v>
      </c>
      <c r="K40" s="98"/>
      <c r="L40" s="79">
        <f>SUM(L34:L39)</f>
        <v>29</v>
      </c>
      <c r="M40" s="17">
        <f>SUM(M34:M39)</f>
        <v>1</v>
      </c>
      <c r="N40" s="80">
        <f>SUM(N34:N39)</f>
        <v>18722.080000000002</v>
      </c>
      <c r="O40" s="81">
        <f>SUM(O34:O39)</f>
        <v>20235.39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23"/>
        <v>29</v>
      </c>
      <c r="C41" s="8">
        <f t="shared" si="24"/>
        <v>1</v>
      </c>
      <c r="D41" s="13">
        <f t="shared" si="25"/>
        <v>18722.080000000002</v>
      </c>
      <c r="E41" s="14">
        <f t="shared" si="26"/>
        <v>20235.39</v>
      </c>
      <c r="F41" s="21">
        <f t="shared" si="27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29</v>
      </c>
      <c r="C46" s="17">
        <f>SUM(C34:C45)</f>
        <v>1</v>
      </c>
      <c r="D46" s="18">
        <f>SUM(D34:D45)</f>
        <v>18722.080000000002</v>
      </c>
      <c r="E46" s="18">
        <f>SUM(E34:E45)</f>
        <v>20235.39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 xr:uid="{00000000-0004-0000-02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G108"/>
  <sheetViews>
    <sheetView showGridLines="0" showZeros="0" topLeftCell="F29" zoomScale="80" zoomScaleNormal="80" workbookViewId="0">
      <selection activeCell="J24" sqref="J24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ht="14.45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5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5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3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44965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FUNDACIÓ CASA AMÈRICA DE CATALUNYA  (FCAC)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16</v>
      </c>
      <c r="H20" s="62">
        <f t="shared" si="2"/>
        <v>1</v>
      </c>
      <c r="I20" s="65">
        <v>10405.58</v>
      </c>
      <c r="J20" s="66">
        <v>12157.15</v>
      </c>
      <c r="K20" s="63">
        <f t="shared" si="3"/>
        <v>1</v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50000000000003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16</v>
      </c>
      <c r="H25" s="17">
        <f t="shared" si="30"/>
        <v>1</v>
      </c>
      <c r="I25" s="18">
        <f t="shared" si="30"/>
        <v>10405.58</v>
      </c>
      <c r="J25" s="18">
        <f t="shared" si="30"/>
        <v>12157.15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3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2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16</v>
      </c>
      <c r="M35" s="8">
        <f t="shared" si="36"/>
        <v>1</v>
      </c>
      <c r="N35" s="58">
        <f>I25</f>
        <v>10405.58</v>
      </c>
      <c r="O35" s="58">
        <f>J25</f>
        <v>12157.15</v>
      </c>
      <c r="P35" s="56">
        <f t="shared" si="37"/>
        <v>1</v>
      </c>
    </row>
    <row r="36" spans="1:33" ht="30" customHeight="1" x14ac:dyDescent="0.25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97" t="s">
        <v>0</v>
      </c>
      <c r="K40" s="98"/>
      <c r="L40" s="79">
        <f>SUM(L34:L39)</f>
        <v>16</v>
      </c>
      <c r="M40" s="17">
        <f>SUM(M34:M39)</f>
        <v>1</v>
      </c>
      <c r="N40" s="80">
        <f>SUM(N34:N39)</f>
        <v>10405.58</v>
      </c>
      <c r="O40" s="81">
        <f>SUM(O34:O39)</f>
        <v>12157.15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1"/>
        <v>16</v>
      </c>
      <c r="C41" s="8">
        <f t="shared" si="32"/>
        <v>1</v>
      </c>
      <c r="D41" s="13">
        <f t="shared" si="33"/>
        <v>10405.58</v>
      </c>
      <c r="E41" s="14">
        <f t="shared" si="34"/>
        <v>12157.15</v>
      </c>
      <c r="F41" s="21">
        <f t="shared" si="35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16</v>
      </c>
      <c r="C46" s="17">
        <f>SUM(C34:C45)</f>
        <v>1</v>
      </c>
      <c r="D46" s="18">
        <f>SUM(D34:D45)</f>
        <v>10405.58</v>
      </c>
      <c r="E46" s="18">
        <f>SUM(E34:E45)</f>
        <v>12157.15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G109"/>
  <sheetViews>
    <sheetView showGridLines="0" showZeros="0" tabSelected="1" topLeftCell="A17" zoomScale="80" zoomScaleNormal="80" workbookViewId="0">
      <selection activeCell="L36" sqref="L36"/>
    </sheetView>
  </sheetViews>
  <sheetFormatPr baseColWidth="10" defaultColWidth="9.140625" defaultRowHeight="15" x14ac:dyDescent="0.25"/>
  <cols>
    <col min="1" max="1" width="30.42578125" style="26" customWidth="1"/>
    <col min="2" max="2" width="11.140625" style="59" customWidth="1"/>
    <col min="3" max="3" width="10.7109375" style="26" customWidth="1"/>
    <col min="4" max="4" width="19.140625" style="26" customWidth="1"/>
    <col min="5" max="5" width="19.710937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1" width="11.42578125" style="26" customWidth="1"/>
    <col min="12" max="12" width="11.7109375" style="26" customWidth="1"/>
    <col min="13" max="13" width="10.7109375" style="26" customWidth="1"/>
    <col min="14" max="14" width="20.14062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5.425781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ht="14.45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5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5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x14ac:dyDescent="0.35">
      <c r="B4" s="25"/>
      <c r="H4" s="25"/>
      <c r="N4" s="25"/>
    </row>
    <row r="5" spans="1:31" s="24" customFormat="1" ht="30.75" customHeight="1" x14ac:dyDescent="0.25">
      <c r="A5" s="27" t="s">
        <v>37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FUNDACIÓ CASA AMÈRICA DE CATALUNYA  (FCAC)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4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44" t="s">
        <v>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6"/>
    </row>
    <row r="11" spans="1:31" ht="30" customHeight="1" thickBot="1" x14ac:dyDescent="0.3">
      <c r="A11" s="147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">
      <c r="A12" s="148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5">
      <c r="A13" s="39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0</v>
      </c>
      <c r="H13" s="20" t="str">
        <f t="shared" ref="H13:H24" si="2">IF(G13,G13/$G$25,"")</f>
        <v/>
      </c>
      <c r="I13" s="10">
        <f>'CONTRACTACIO 1r TR 2022'!I13+'CONTRACTACIO 2n TR 2022'!I13+'CONTRACTACIO 3r TR 2022'!I13+'CONTRACTACIO 4t TR 2022'!I13</f>
        <v>0</v>
      </c>
      <c r="J13" s="10">
        <f>'CONTRACTACIO 1r TR 2022'!J13+'CONTRACTACIO 2n TR 2022'!J13+'CONTRACTACIO 3r TR 2022'!J13+'CONTRACTACIO 4t TR 2022'!J13</f>
        <v>0</v>
      </c>
      <c r="K13" s="21" t="str">
        <f t="shared" ref="K13:K24" si="3">IF(J13,J13/$J$25,"")</f>
        <v/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35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0</v>
      </c>
      <c r="H18" s="20" t="str">
        <f t="shared" si="2"/>
        <v/>
      </c>
      <c r="I18" s="13">
        <f>'CONTRACTACIO 1r TR 2022'!I18+'CONTRACTACIO 2n TR 2022'!I18+'CONTRACTACIO 3r TR 2022'!I18+'CONTRACTACIO 4t TR 2022'!I18</f>
        <v>0</v>
      </c>
      <c r="J18" s="13">
        <f>'CONTRACTACIO 1r TR 2022'!J18+'CONTRACTACIO 2n TR 2022'!J18+'CONTRACTACIO 3r TR 2022'!J18+'CONTRACTACIO 4t TR 2022'!J18</f>
        <v>0</v>
      </c>
      <c r="K18" s="21" t="str">
        <f t="shared" si="3"/>
        <v/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1</v>
      </c>
      <c r="H19" s="20">
        <f t="shared" si="2"/>
        <v>5.9171597633136093E-3</v>
      </c>
      <c r="I19" s="13">
        <f>'CONTRACTACIO 1r TR 2022'!I19+'CONTRACTACIO 2n TR 2022'!I19+'CONTRACTACIO 3r TR 2022'!I19+'CONTRACTACIO 4t TR 2022'!I19</f>
        <v>23835</v>
      </c>
      <c r="J19" s="13">
        <f>'CONTRACTACIO 1r TR 2022'!J19+'CONTRACTACIO 2n TR 2022'!J19+'CONTRACTACIO 3r TR 2022'!J19+'CONTRACTACIO 4t TR 2022'!J19</f>
        <v>28840.35</v>
      </c>
      <c r="K19" s="21">
        <f t="shared" si="3"/>
        <v>9.7368815260411662E-2</v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2022'!B20+'CONTRACTACIO 2n TR 2022'!B20+'CONTRACTACIO 3r TR 2022'!B20+'CONTRACTACIO 4t TR 2022'!B20</f>
        <v>0</v>
      </c>
      <c r="C20" s="20" t="str">
        <f t="shared" si="0"/>
        <v/>
      </c>
      <c r="D20" s="13">
        <f>'CONTRACTACIO 1r TR 2022'!D20+'CONTRACTACIO 2n TR 2022'!D20+'CONTRACTACIO 3r TR 2022'!D20+'CONTRACTACIO 4t TR 2022'!D20</f>
        <v>0</v>
      </c>
      <c r="E20" s="13">
        <f>'CONTRACTACIO 1r TR 2022'!E20+'CONTRACTACIO 2n TR 2022'!E20+'CONTRACTACIO 3r TR 2022'!E20+'CONTRACTACIO 4t TR 2022'!E20</f>
        <v>0</v>
      </c>
      <c r="F20" s="21" t="str">
        <f t="shared" si="1"/>
        <v/>
      </c>
      <c r="G20" s="9">
        <f>'CONTRACTACIO 1r TR 2022'!G20+'CONTRACTACIO 2n TR 2022'!G20+'CONTRACTACIO 3r TR 2022'!G20+'CONTRACTACIO 4t TR 2022'!G20</f>
        <v>168</v>
      </c>
      <c r="H20" s="20">
        <f t="shared" si="2"/>
        <v>0.99408284023668636</v>
      </c>
      <c r="I20" s="13">
        <f>'CONTRACTACIO 1r TR 2022'!I20+'CONTRACTACIO 2n TR 2022'!I20+'CONTRACTACIO 3r TR 2022'!I20+'CONTRACTACIO 4t TR 2022'!I20</f>
        <v>237375.88</v>
      </c>
      <c r="J20" s="13">
        <f>'CONTRACTACIO 1r TR 2022'!J20+'CONTRACTACIO 2n TR 2022'!J20+'CONTRACTACIO 3r TR 2022'!J20+'CONTRACTACIO 4t TR 2022'!J20</f>
        <v>267356.64</v>
      </c>
      <c r="K20" s="21">
        <f t="shared" si="3"/>
        <v>0.90263118473958837</v>
      </c>
      <c r="L20" s="9">
        <f>'CONTRACTACIO 1r TR 2022'!L20+'CONTRACTACIO 2n TR 2022'!L20+'CONTRACTACIO 3r TR 2022'!L20+'CONTRACTACIO 4t TR 2022'!L20</f>
        <v>24</v>
      </c>
      <c r="M20" s="20">
        <f t="shared" si="4"/>
        <v>1</v>
      </c>
      <c r="N20" s="13">
        <f>'CONTRACTACIO 1r TR 2022'!N20+'CONTRACTACIO 2n TR 2022'!N20+'CONTRACTACIO 3r TR 2022'!N20+'CONTRACTACIO 4t TR 2022'!N20</f>
        <v>34265.64</v>
      </c>
      <c r="O20" s="13">
        <f>'CONTRACTACIO 1r TR 2022'!O20+'CONTRACTACIO 2n TR 2022'!O20+'CONTRACTACIO 3r TR 2022'!O20+'CONTRACTACIO 4t TR 2022'!O20</f>
        <v>41242.050000000003</v>
      </c>
      <c r="P20" s="21">
        <f t="shared" si="5"/>
        <v>1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39.950000000000003" hidden="1" customHeight="1" x14ac:dyDescent="0.3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39.950000000000003" customHeight="1" x14ac:dyDescent="0.25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0</v>
      </c>
      <c r="H23" s="62" t="str">
        <f t="shared" si="2"/>
        <v/>
      </c>
      <c r="I23" s="73">
        <f>'CONTRACTACIO 1r TR 2022'!I23+'CONTRACTACIO 2n TR 2022'!I23+'CONTRACTACIO 3r TR 2022'!I23+'CONTRACTACIO 4t TR 2022'!I23</f>
        <v>0</v>
      </c>
      <c r="J23" s="74">
        <f>'CONTRACTACIO 1r TR 2022'!J23+'CONTRACTACIO 2n TR 2022'!J23+'CONTRACTACIO 3r TR 2022'!J23+'CONTRACTACIO 4t TR 2022'!J23</f>
        <v>0</v>
      </c>
      <c r="K23" s="63" t="str">
        <f t="shared" si="3"/>
        <v/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25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169</v>
      </c>
      <c r="H25" s="17">
        <f t="shared" si="12"/>
        <v>1</v>
      </c>
      <c r="I25" s="18">
        <f t="shared" si="12"/>
        <v>261210.88</v>
      </c>
      <c r="J25" s="18">
        <f t="shared" si="12"/>
        <v>296196.99</v>
      </c>
      <c r="K25" s="19">
        <f t="shared" si="12"/>
        <v>1</v>
      </c>
      <c r="L25" s="16">
        <f t="shared" si="12"/>
        <v>24</v>
      </c>
      <c r="M25" s="17">
        <f t="shared" si="12"/>
        <v>1</v>
      </c>
      <c r="N25" s="18">
        <f t="shared" si="12"/>
        <v>34265.64</v>
      </c>
      <c r="O25" s="18">
        <f t="shared" si="12"/>
        <v>41242.050000000003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3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25">
      <c r="A31" s="149" t="s">
        <v>10</v>
      </c>
      <c r="B31" s="152" t="s">
        <v>17</v>
      </c>
      <c r="C31" s="153"/>
      <c r="D31" s="153"/>
      <c r="E31" s="153"/>
      <c r="F31" s="154"/>
      <c r="G31" s="24"/>
      <c r="H31" s="47"/>
      <c r="I31" s="47"/>
      <c r="J31" s="158" t="s">
        <v>15</v>
      </c>
      <c r="K31" s="159"/>
      <c r="L31" s="152" t="s">
        <v>16</v>
      </c>
      <c r="M31" s="153"/>
      <c r="N31" s="153"/>
      <c r="O31" s="153"/>
      <c r="P31" s="154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">
      <c r="A32" s="150"/>
      <c r="B32" s="155"/>
      <c r="C32" s="156"/>
      <c r="D32" s="156"/>
      <c r="E32" s="156"/>
      <c r="F32" s="157"/>
      <c r="G32" s="24"/>
      <c r="J32" s="160"/>
      <c r="K32" s="161"/>
      <c r="L32" s="164"/>
      <c r="M32" s="165"/>
      <c r="N32" s="165"/>
      <c r="O32" s="165"/>
      <c r="P32" s="16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15" customHeight="1" thickBot="1" x14ac:dyDescent="0.3">
      <c r="A33" s="151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2"/>
      <c r="K33" s="163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5" customHeight="1" x14ac:dyDescent="0.25">
      <c r="A34" s="39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169</v>
      </c>
      <c r="M35" s="8">
        <f t="shared" si="18"/>
        <v>0.87564766839378239</v>
      </c>
      <c r="N35" s="58">
        <f>I25</f>
        <v>261210.88</v>
      </c>
      <c r="O35" s="58">
        <f>J25</f>
        <v>296196.99</v>
      </c>
      <c r="P35" s="56">
        <f t="shared" si="19"/>
        <v>0.87777925755123065</v>
      </c>
    </row>
    <row r="36" spans="1:33" s="24" customFormat="1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95" t="s">
        <v>2</v>
      </c>
      <c r="K36" s="96"/>
      <c r="L36" s="57">
        <f>L25</f>
        <v>24</v>
      </c>
      <c r="M36" s="8">
        <f t="shared" si="18"/>
        <v>0.12435233160621761</v>
      </c>
      <c r="N36" s="58">
        <f>N25</f>
        <v>34265.64</v>
      </c>
      <c r="O36" s="58">
        <f>O25</f>
        <v>41242.050000000003</v>
      </c>
      <c r="P36" s="56">
        <f t="shared" si="19"/>
        <v>0.12222074244876943</v>
      </c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1</v>
      </c>
      <c r="C40" s="8">
        <f t="shared" si="14"/>
        <v>5.1813471502590676E-3</v>
      </c>
      <c r="D40" s="13">
        <f t="shared" si="15"/>
        <v>23835</v>
      </c>
      <c r="E40" s="14">
        <f t="shared" si="16"/>
        <v>28840.35</v>
      </c>
      <c r="F40" s="21">
        <f t="shared" si="17"/>
        <v>8.5468326367927075E-2</v>
      </c>
      <c r="G40" s="24"/>
      <c r="H40" s="24"/>
      <c r="I40" s="24"/>
      <c r="J40" s="97" t="s">
        <v>0</v>
      </c>
      <c r="K40" s="98"/>
      <c r="L40" s="79">
        <f>SUM(L34:L39)</f>
        <v>193</v>
      </c>
      <c r="M40" s="17">
        <f>SUM(M34:M39)</f>
        <v>1</v>
      </c>
      <c r="N40" s="80">
        <f>SUM(N34:N39)</f>
        <v>295476.52</v>
      </c>
      <c r="O40" s="81">
        <f>SUM(O34:O39)</f>
        <v>337439.04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192</v>
      </c>
      <c r="C41" s="8">
        <f>IF(B41,B41/$B$46,"")</f>
        <v>0.99481865284974091</v>
      </c>
      <c r="D41" s="13">
        <f t="shared" si="15"/>
        <v>271641.52</v>
      </c>
      <c r="E41" s="14">
        <f t="shared" si="16"/>
        <v>308598.69</v>
      </c>
      <c r="F41" s="21">
        <f>IF(E41,E41/$E$46,"")</f>
        <v>0.91453167363207299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2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25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2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">
      <c r="A46" s="61" t="s">
        <v>0</v>
      </c>
      <c r="B46" s="16">
        <f>SUM(B34:B45)</f>
        <v>193</v>
      </c>
      <c r="C46" s="17">
        <f>SUM(C34:C45)</f>
        <v>1</v>
      </c>
      <c r="D46" s="18">
        <f>SUM(D34:D45)</f>
        <v>295476.52</v>
      </c>
      <c r="E46" s="18">
        <f>SUM(E34:E45)</f>
        <v>337439.04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2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1:21" s="24" customFormat="1" x14ac:dyDescent="0.25">
      <c r="B97" s="25"/>
      <c r="H97" s="25"/>
      <c r="N97" s="25"/>
    </row>
    <row r="98" spans="1:21" s="24" customFormat="1" x14ac:dyDescent="0.25">
      <c r="B98" s="25"/>
      <c r="H98" s="25"/>
      <c r="N98" s="25"/>
    </row>
    <row r="99" spans="1:21" s="24" customFormat="1" x14ac:dyDescent="0.25">
      <c r="B99" s="25"/>
      <c r="H99" s="25"/>
      <c r="N99" s="25"/>
    </row>
    <row r="100" spans="1:21" s="24" customFormat="1" x14ac:dyDescent="0.25">
      <c r="B100" s="25"/>
      <c r="H100" s="25"/>
      <c r="N100" s="25"/>
    </row>
    <row r="101" spans="1:21" s="24" customFormat="1" x14ac:dyDescent="0.25">
      <c r="B101" s="25"/>
      <c r="H101" s="25"/>
      <c r="N101" s="25"/>
    </row>
    <row r="102" spans="1:21" s="24" customFormat="1" x14ac:dyDescent="0.25">
      <c r="B102" s="25"/>
      <c r="H102" s="25"/>
      <c r="N102" s="25"/>
    </row>
    <row r="103" spans="1:21" s="24" customFormat="1" x14ac:dyDescent="0.25">
      <c r="B103" s="25"/>
      <c r="H103" s="25"/>
      <c r="N103" s="25"/>
    </row>
    <row r="104" spans="1:21" s="24" customFormat="1" x14ac:dyDescent="0.25">
      <c r="B104" s="25"/>
      <c r="H104" s="25"/>
      <c r="N104" s="25"/>
    </row>
    <row r="105" spans="1:21" s="24" customFormat="1" x14ac:dyDescent="0.25">
      <c r="B105" s="25"/>
      <c r="H105" s="25"/>
      <c r="N105" s="25"/>
    </row>
    <row r="106" spans="1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2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 xr:uid="{00000000-0004-0000-04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ANUAL'!Área_de_impresión</vt:lpstr>
      <vt:lpstr>'CONTRACTACIO 1r TR 2022'!Área_de_impresión</vt:lpstr>
      <vt:lpstr>'CONTRACTACIO 2n TR 2022'!Área_de_impresión</vt:lpstr>
      <vt:lpstr>'CONTRACTACIO 3r TR 2022'!Área_de_impresión</vt:lpstr>
      <vt:lpstr>'CONTRACTACIO 4t TR 2022'!Área_de_impresión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Dolors Escofet</cp:lastModifiedBy>
  <cp:lastPrinted>2020-02-14T09:12:43Z</cp:lastPrinted>
  <dcterms:created xsi:type="dcterms:W3CDTF">2016-02-03T12:33:15Z</dcterms:created>
  <dcterms:modified xsi:type="dcterms:W3CDTF">2023-02-13T10:17:48Z</dcterms:modified>
</cp:coreProperties>
</file>