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N23" i="7"/>
  <c r="L23" i="7"/>
  <c r="M23" i="7" s="1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/>
  <c r="AC22" i="7"/>
  <c r="AA22" i="7"/>
  <c r="AB22" i="7" s="1"/>
  <c r="Y22" i="7"/>
  <c r="Z22" i="7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F22" i="7" s="1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D37" i="7" s="1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Z20" i="7" s="1"/>
  <c r="E21" i="7"/>
  <c r="J21" i="7"/>
  <c r="O21" i="7"/>
  <c r="P21" i="7" s="1"/>
  <c r="AD21" i="7"/>
  <c r="AE21" i="7" s="1"/>
  <c r="T21" i="7"/>
  <c r="U21" i="7" s="1"/>
  <c r="Y21" i="7"/>
  <c r="Z21" i="7" s="1"/>
  <c r="J14" i="7"/>
  <c r="O14" i="7"/>
  <c r="E14" i="7"/>
  <c r="T14" i="7"/>
  <c r="U14" i="7"/>
  <c r="Y14" i="7"/>
  <c r="AD14" i="7"/>
  <c r="AE14" i="7" s="1"/>
  <c r="J15" i="7"/>
  <c r="K15" i="7" s="1"/>
  <c r="O15" i="7"/>
  <c r="E15" i="7"/>
  <c r="F15" i="7" s="1"/>
  <c r="T15" i="7"/>
  <c r="U15" i="7" s="1"/>
  <c r="Y15" i="7"/>
  <c r="Z15" i="7" s="1"/>
  <c r="AD15" i="7"/>
  <c r="AE15" i="7" s="1"/>
  <c r="J16" i="7"/>
  <c r="O16" i="7"/>
  <c r="E16" i="7"/>
  <c r="F16" i="7" s="1"/>
  <c r="T16" i="7"/>
  <c r="T25" i="7" s="1"/>
  <c r="O37" i="7" s="1"/>
  <c r="P37" i="7" s="1"/>
  <c r="Y16" i="7"/>
  <c r="Z16" i="7" s="1"/>
  <c r="AD16" i="7"/>
  <c r="J17" i="7"/>
  <c r="K17" i="7" s="1"/>
  <c r="O17" i="7"/>
  <c r="P17" i="7" s="1"/>
  <c r="E17" i="7"/>
  <c r="T17" i="7"/>
  <c r="U17" i="7" s="1"/>
  <c r="Y17" i="7"/>
  <c r="Z17" i="7"/>
  <c r="AD17" i="7"/>
  <c r="AE17" i="7" s="1"/>
  <c r="J18" i="7"/>
  <c r="O18" i="7"/>
  <c r="AD18" i="7"/>
  <c r="AE18" i="7" s="1"/>
  <c r="E18" i="7"/>
  <c r="T18" i="7"/>
  <c r="Y18" i="7"/>
  <c r="Z18" i="7"/>
  <c r="J19" i="7"/>
  <c r="O19" i="7"/>
  <c r="AD19" i="7"/>
  <c r="AE19" i="7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D39" i="7" s="1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/>
  <c r="V24" i="7"/>
  <c r="W24" i="7" s="1"/>
  <c r="AA24" i="7"/>
  <c r="AB24" i="7" s="1"/>
  <c r="G16" i="7"/>
  <c r="L16" i="7"/>
  <c r="M16" i="7" s="1"/>
  <c r="Q16" i="7"/>
  <c r="R16" i="7" s="1"/>
  <c r="V16" i="7"/>
  <c r="W16" i="7" s="1"/>
  <c r="AA16" i="7"/>
  <c r="AB16" i="7" s="1"/>
  <c r="B13" i="7"/>
  <c r="B25" i="7" s="1"/>
  <c r="L34" i="7" s="1"/>
  <c r="M34" i="7" s="1"/>
  <c r="G13" i="7"/>
  <c r="L13" i="7"/>
  <c r="Q13" i="7"/>
  <c r="V13" i="7"/>
  <c r="W13" i="7" s="1"/>
  <c r="AA13" i="7"/>
  <c r="AB13" i="7" s="1"/>
  <c r="B20" i="7"/>
  <c r="C20" i="7" s="1"/>
  <c r="G20" i="7"/>
  <c r="B41" i="7" s="1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M14" i="7" s="1"/>
  <c r="B14" i="7"/>
  <c r="C14" i="7" s="1"/>
  <c r="Q14" i="7"/>
  <c r="R14" i="7" s="1"/>
  <c r="V14" i="7"/>
  <c r="W14" i="7" s="1"/>
  <c r="AA14" i="7"/>
  <c r="AB14" i="7" s="1"/>
  <c r="G15" i="7"/>
  <c r="H15" i="7" s="1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AB19" i="7" s="1"/>
  <c r="B19" i="7"/>
  <c r="C19" i="7" s="1"/>
  <c r="Q19" i="7"/>
  <c r="R19" i="7" s="1"/>
  <c r="V19" i="7"/>
  <c r="W19" i="7" s="1"/>
  <c r="U18" i="7"/>
  <c r="J25" i="6"/>
  <c r="O35" i="6" s="1"/>
  <c r="E25" i="6"/>
  <c r="O25" i="6"/>
  <c r="O36" i="6" s="1"/>
  <c r="Y25" i="6"/>
  <c r="O38" i="6" s="1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M34" i="6" s="1"/>
  <c r="L25" i="6"/>
  <c r="L36" i="6" s="1"/>
  <c r="V25" i="6"/>
  <c r="L38" i="6" s="1"/>
  <c r="M38" i="6" s="1"/>
  <c r="Q25" i="6"/>
  <c r="L37" i="6" s="1"/>
  <c r="AA25" i="6"/>
  <c r="L39" i="6"/>
  <c r="M39" i="6" s="1"/>
  <c r="E45" i="6"/>
  <c r="F45" i="6" s="1"/>
  <c r="E34" i="6"/>
  <c r="E35" i="6"/>
  <c r="E36" i="6"/>
  <c r="F36" i="6" s="1"/>
  <c r="E37" i="6"/>
  <c r="F37" i="6" s="1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25" i="6" s="1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C45" i="5" s="1"/>
  <c r="B39" i="5"/>
  <c r="C39" i="5" s="1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F35" i="4" s="1"/>
  <c r="E36" i="4"/>
  <c r="F36" i="4" s="1"/>
  <c r="E37" i="4"/>
  <c r="E38" i="4"/>
  <c r="F38" i="4" s="1"/>
  <c r="E39" i="4"/>
  <c r="F39" i="4" s="1"/>
  <c r="E40" i="4"/>
  <c r="E41" i="4"/>
  <c r="E42" i="4"/>
  <c r="F42" i="4" s="1"/>
  <c r="D45" i="4"/>
  <c r="B45" i="4"/>
  <c r="B42" i="4"/>
  <c r="C42" i="4" s="1"/>
  <c r="B34" i="4"/>
  <c r="B35" i="4"/>
  <c r="B36" i="4"/>
  <c r="C36" i="4" s="1"/>
  <c r="B37" i="4"/>
  <c r="C37" i="4" s="1"/>
  <c r="B38" i="4"/>
  <c r="C38" i="4" s="1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3" i="4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/>
  <c r="X25" i="1"/>
  <c r="N38" i="1" s="1"/>
  <c r="G25" i="1"/>
  <c r="L35" i="1" s="1"/>
  <c r="H22" i="1"/>
  <c r="L25" i="1"/>
  <c r="M19" i="1" s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F42" i="1" s="1"/>
  <c r="E34" i="1"/>
  <c r="E41" i="1"/>
  <c r="E35" i="1"/>
  <c r="E36" i="1"/>
  <c r="F36" i="1" s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C35" i="1" s="1"/>
  <c r="B36" i="1"/>
  <c r="C36" i="1" s="1"/>
  <c r="B37" i="1"/>
  <c r="B38" i="1"/>
  <c r="C38" i="1" s="1"/>
  <c r="B39" i="1"/>
  <c r="C39" i="1" s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P39" i="1" s="1"/>
  <c r="AE16" i="7"/>
  <c r="F22" i="1"/>
  <c r="F23" i="1"/>
  <c r="F24" i="1"/>
  <c r="C22" i="1"/>
  <c r="C23" i="1"/>
  <c r="O34" i="6"/>
  <c r="P34" i="6" s="1"/>
  <c r="F22" i="6"/>
  <c r="C22" i="6"/>
  <c r="F45" i="1"/>
  <c r="H19" i="6"/>
  <c r="M18" i="6"/>
  <c r="M13" i="6"/>
  <c r="P14" i="6"/>
  <c r="Z21" i="6"/>
  <c r="H22" i="6"/>
  <c r="K22" i="6"/>
  <c r="M13" i="5"/>
  <c r="H22" i="5"/>
  <c r="O38" i="5"/>
  <c r="P38" i="5" s="1"/>
  <c r="K22" i="5"/>
  <c r="M14" i="4"/>
  <c r="P21" i="4"/>
  <c r="H22" i="4"/>
  <c r="K13" i="4"/>
  <c r="K22" i="4"/>
  <c r="Z21" i="4"/>
  <c r="L34" i="1"/>
  <c r="M34" i="1" s="1"/>
  <c r="F20" i="1"/>
  <c r="F13" i="1"/>
  <c r="C13" i="1"/>
  <c r="K21" i="1"/>
  <c r="H16" i="1"/>
  <c r="H13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H13" i="5"/>
  <c r="H20" i="5"/>
  <c r="K20" i="5"/>
  <c r="C14" i="5"/>
  <c r="C13" i="5"/>
  <c r="F23" i="7"/>
  <c r="AE21" i="5"/>
  <c r="AE20" i="5"/>
  <c r="C20" i="5"/>
  <c r="F21" i="5"/>
  <c r="F20" i="5"/>
  <c r="P21" i="5"/>
  <c r="C43" i="6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W17" i="4"/>
  <c r="O38" i="4"/>
  <c r="P38" i="4" s="1"/>
  <c r="Z17" i="4"/>
  <c r="C18" i="4"/>
  <c r="C20" i="4"/>
  <c r="M13" i="4"/>
  <c r="W20" i="4"/>
  <c r="M20" i="4"/>
  <c r="O36" i="4"/>
  <c r="P20" i="4"/>
  <c r="L36" i="4"/>
  <c r="K22" i="7"/>
  <c r="Z14" i="7"/>
  <c r="M15" i="7"/>
  <c r="E39" i="7"/>
  <c r="F39" i="7" s="1"/>
  <c r="R17" i="7"/>
  <c r="H21" i="7"/>
  <c r="P16" i="7"/>
  <c r="F37" i="4"/>
  <c r="F37" i="1"/>
  <c r="F24" i="7"/>
  <c r="C44" i="1"/>
  <c r="F35" i="1"/>
  <c r="F39" i="1"/>
  <c r="C36" i="6"/>
  <c r="C43" i="4"/>
  <c r="C37" i="1"/>
  <c r="K24" i="7"/>
  <c r="C39" i="6"/>
  <c r="C37" i="6"/>
  <c r="F35" i="6"/>
  <c r="U13" i="7"/>
  <c r="AB18" i="7"/>
  <c r="F39" i="5"/>
  <c r="F45" i="5"/>
  <c r="AE20" i="7"/>
  <c r="C37" i="5"/>
  <c r="F36" i="5"/>
  <c r="C35" i="5"/>
  <c r="F18" i="7"/>
  <c r="F35" i="5"/>
  <c r="F21" i="7"/>
  <c r="F14" i="7"/>
  <c r="F20" i="7"/>
  <c r="F42" i="5"/>
  <c r="W20" i="7"/>
  <c r="K18" i="7"/>
  <c r="F45" i="4"/>
  <c r="C45" i="4"/>
  <c r="K16" i="7"/>
  <c r="AB20" i="7"/>
  <c r="AB17" i="7"/>
  <c r="C18" i="7"/>
  <c r="R13" i="7"/>
  <c r="M18" i="7"/>
  <c r="M13" i="7"/>
  <c r="P13" i="7"/>
  <c r="P15" i="7"/>
  <c r="P14" i="7"/>
  <c r="H16" i="7"/>
  <c r="H24" i="7"/>
  <c r="P37" i="4"/>
  <c r="M37" i="4"/>
  <c r="P20" i="6" l="1"/>
  <c r="P19" i="6"/>
  <c r="K20" i="6"/>
  <c r="H13" i="6"/>
  <c r="H25" i="6" s="1"/>
  <c r="H20" i="6"/>
  <c r="M19" i="6"/>
  <c r="M20" i="5"/>
  <c r="D41" i="7"/>
  <c r="M19" i="5"/>
  <c r="K19" i="5"/>
  <c r="K25" i="5" s="1"/>
  <c r="K13" i="5"/>
  <c r="D42" i="7"/>
  <c r="H13" i="4"/>
  <c r="M25" i="6"/>
  <c r="K20" i="1"/>
  <c r="L35" i="4"/>
  <c r="H19" i="4"/>
  <c r="W25" i="1"/>
  <c r="B44" i="7"/>
  <c r="C44" i="7" s="1"/>
  <c r="K20" i="4"/>
  <c r="Z25" i="5"/>
  <c r="C13" i="7"/>
  <c r="U16" i="7"/>
  <c r="U25" i="7" s="1"/>
  <c r="B46" i="5"/>
  <c r="C34" i="5" s="1"/>
  <c r="R25" i="5"/>
  <c r="M20" i="1"/>
  <c r="M25" i="1" s="1"/>
  <c r="B42" i="7"/>
  <c r="C42" i="7" s="1"/>
  <c r="E38" i="7"/>
  <c r="F38" i="7" s="1"/>
  <c r="D44" i="7"/>
  <c r="K19" i="4"/>
  <c r="Z25" i="1"/>
  <c r="B46" i="4"/>
  <c r="C41" i="4" s="1"/>
  <c r="C25" i="5"/>
  <c r="AE25" i="5"/>
  <c r="I25" i="7"/>
  <c r="N35" i="7" s="1"/>
  <c r="B38" i="7"/>
  <c r="C38" i="7" s="1"/>
  <c r="P25" i="4"/>
  <c r="P19" i="1"/>
  <c r="P25" i="1" s="1"/>
  <c r="M25" i="4"/>
  <c r="E46" i="4"/>
  <c r="B37" i="7"/>
  <c r="C37" i="7" s="1"/>
  <c r="W25" i="7"/>
  <c r="H20" i="1"/>
  <c r="H25" i="1" s="1"/>
  <c r="H19" i="1"/>
  <c r="K25" i="4"/>
  <c r="AE25" i="6"/>
  <c r="AC25" i="7"/>
  <c r="N38" i="7" s="1"/>
  <c r="B46" i="6"/>
  <c r="C34" i="6" s="1"/>
  <c r="C35" i="4"/>
  <c r="L36" i="1"/>
  <c r="L40" i="1" s="1"/>
  <c r="P20" i="1"/>
  <c r="AE25" i="1"/>
  <c r="D46" i="4"/>
  <c r="B39" i="7"/>
  <c r="C39" i="7" s="1"/>
  <c r="B36" i="7"/>
  <c r="C36" i="7" s="1"/>
  <c r="V25" i="7"/>
  <c r="L39" i="7" s="1"/>
  <c r="M39" i="7" s="1"/>
  <c r="X25" i="7"/>
  <c r="N39" i="7" s="1"/>
  <c r="N25" i="7"/>
  <c r="N36" i="7" s="1"/>
  <c r="O35" i="1"/>
  <c r="K13" i="1"/>
  <c r="J25" i="7"/>
  <c r="K20" i="7" s="1"/>
  <c r="E34" i="7"/>
  <c r="N40" i="1"/>
  <c r="U25" i="4"/>
  <c r="AE25" i="4"/>
  <c r="D46" i="5"/>
  <c r="F25" i="5"/>
  <c r="E46" i="5"/>
  <c r="F41" i="5" s="1"/>
  <c r="F25" i="6"/>
  <c r="AB25" i="6"/>
  <c r="B35" i="7"/>
  <c r="C35" i="7" s="1"/>
  <c r="H14" i="7"/>
  <c r="D25" i="7"/>
  <c r="N34" i="7" s="1"/>
  <c r="D36" i="7"/>
  <c r="D35" i="7"/>
  <c r="D45" i="7"/>
  <c r="E40" i="7"/>
  <c r="K21" i="7"/>
  <c r="E42" i="7"/>
  <c r="F42" i="7" s="1"/>
  <c r="E41" i="7"/>
  <c r="P23" i="7"/>
  <c r="E44" i="7"/>
  <c r="F44" i="7" s="1"/>
  <c r="Z25" i="4"/>
  <c r="H18" i="7"/>
  <c r="C15" i="7"/>
  <c r="E45" i="7"/>
  <c r="F45" i="7" s="1"/>
  <c r="K25" i="6"/>
  <c r="E46" i="1"/>
  <c r="F41" i="1" s="1"/>
  <c r="U25" i="1"/>
  <c r="R25" i="4"/>
  <c r="U25" i="5"/>
  <c r="W25" i="5"/>
  <c r="AB25" i="5"/>
  <c r="B40" i="7"/>
  <c r="G25" i="7"/>
  <c r="O25" i="7"/>
  <c r="P20" i="7" s="1"/>
  <c r="P18" i="7"/>
  <c r="E35" i="7"/>
  <c r="F35" i="7" s="1"/>
  <c r="K14" i="7"/>
  <c r="Y25" i="7"/>
  <c r="O39" i="7" s="1"/>
  <c r="P39" i="7" s="1"/>
  <c r="F13" i="7"/>
  <c r="E25" i="7"/>
  <c r="O34" i="7" s="1"/>
  <c r="P34" i="7" s="1"/>
  <c r="B43" i="7"/>
  <c r="C43" i="7" s="1"/>
  <c r="C22" i="7"/>
  <c r="D43" i="7"/>
  <c r="F34" i="4"/>
  <c r="C23" i="7"/>
  <c r="P25" i="5"/>
  <c r="E36" i="7"/>
  <c r="F36" i="7" s="1"/>
  <c r="W25" i="4"/>
  <c r="C25" i="4"/>
  <c r="B34" i="7"/>
  <c r="H25" i="5"/>
  <c r="F25" i="1"/>
  <c r="H25" i="4"/>
  <c r="M25" i="5"/>
  <c r="AB25" i="1"/>
  <c r="B46" i="1"/>
  <c r="D46" i="1"/>
  <c r="C25" i="1"/>
  <c r="R25" i="1"/>
  <c r="D46" i="6"/>
  <c r="Q25" i="7"/>
  <c r="L37" i="7" s="1"/>
  <c r="M37" i="7" s="1"/>
  <c r="B45" i="7"/>
  <c r="C45" i="7" s="1"/>
  <c r="D40" i="7"/>
  <c r="S25" i="7"/>
  <c r="N37" i="7" s="1"/>
  <c r="D34" i="7"/>
  <c r="F17" i="7"/>
  <c r="E37" i="7"/>
  <c r="F37" i="7" s="1"/>
  <c r="AD25" i="7"/>
  <c r="O38" i="7" s="1"/>
  <c r="P38" i="7" s="1"/>
  <c r="E43" i="7"/>
  <c r="F43" i="7" s="1"/>
  <c r="W25" i="6"/>
  <c r="AB25" i="4"/>
  <c r="C25" i="6"/>
  <c r="P25" i="6"/>
  <c r="U25" i="6"/>
  <c r="Z25" i="6"/>
  <c r="F25" i="4"/>
  <c r="N40" i="6"/>
  <c r="L40" i="6"/>
  <c r="M35" i="6" s="1"/>
  <c r="M37" i="6"/>
  <c r="O40" i="6"/>
  <c r="P35" i="6" s="1"/>
  <c r="P37" i="6"/>
  <c r="AA25" i="7"/>
  <c r="L38" i="7" s="1"/>
  <c r="E46" i="6"/>
  <c r="F34" i="6" s="1"/>
  <c r="AE25" i="7"/>
  <c r="L25" i="7"/>
  <c r="M20" i="7" s="1"/>
  <c r="N40" i="5"/>
  <c r="O40" i="5"/>
  <c r="P35" i="5" s="1"/>
  <c r="P34" i="5"/>
  <c r="L40" i="5"/>
  <c r="M35" i="5" s="1"/>
  <c r="M34" i="5"/>
  <c r="R25" i="7"/>
  <c r="AB25" i="7"/>
  <c r="M34" i="4"/>
  <c r="L40" i="4"/>
  <c r="M35" i="4" s="1"/>
  <c r="N40" i="4"/>
  <c r="O40" i="4"/>
  <c r="Z25" i="7"/>
  <c r="M37" i="1"/>
  <c r="O40" i="1"/>
  <c r="P35" i="1" s="1"/>
  <c r="F41" i="6" l="1"/>
  <c r="C41" i="6"/>
  <c r="P36" i="6"/>
  <c r="M36" i="6"/>
  <c r="F40" i="6"/>
  <c r="F46" i="6" s="1"/>
  <c r="C40" i="6"/>
  <c r="C46" i="6" s="1"/>
  <c r="P40" i="6"/>
  <c r="M40" i="6"/>
  <c r="C41" i="5"/>
  <c r="P36" i="5"/>
  <c r="P40" i="5" s="1"/>
  <c r="M36" i="5"/>
  <c r="F34" i="5"/>
  <c r="F40" i="5"/>
  <c r="C40" i="5"/>
  <c r="C46" i="5" s="1"/>
  <c r="M40" i="5"/>
  <c r="F25" i="7"/>
  <c r="C25" i="7"/>
  <c r="K25" i="1"/>
  <c r="N40" i="7"/>
  <c r="F40" i="4"/>
  <c r="F41" i="4"/>
  <c r="F46" i="4" s="1"/>
  <c r="P35" i="4"/>
  <c r="P36" i="4"/>
  <c r="D46" i="7"/>
  <c r="M36" i="4"/>
  <c r="M40" i="4" s="1"/>
  <c r="C34" i="4"/>
  <c r="C40" i="4"/>
  <c r="K13" i="7"/>
  <c r="L35" i="7"/>
  <c r="H20" i="7"/>
  <c r="H19" i="7"/>
  <c r="C34" i="1"/>
  <c r="C41" i="1"/>
  <c r="O36" i="7"/>
  <c r="P19" i="7"/>
  <c r="P25" i="7" s="1"/>
  <c r="P36" i="1"/>
  <c r="P40" i="1" s="1"/>
  <c r="L36" i="7"/>
  <c r="M19" i="7"/>
  <c r="M25" i="7" s="1"/>
  <c r="M35" i="1"/>
  <c r="M36" i="1"/>
  <c r="O35" i="7"/>
  <c r="K19" i="7"/>
  <c r="F34" i="1"/>
  <c r="F40" i="1"/>
  <c r="C40" i="1"/>
  <c r="H13" i="7"/>
  <c r="B46" i="7"/>
  <c r="E46" i="7"/>
  <c r="F34" i="7" s="1"/>
  <c r="M38" i="7"/>
  <c r="L40" i="7" l="1"/>
  <c r="M35" i="7" s="1"/>
  <c r="F46" i="5"/>
  <c r="K25" i="7"/>
  <c r="P40" i="4"/>
  <c r="C46" i="4"/>
  <c r="H25" i="7"/>
  <c r="F41" i="7"/>
  <c r="C34" i="7"/>
  <c r="C41" i="7"/>
  <c r="C46" i="1"/>
  <c r="M40" i="1"/>
  <c r="F46" i="1"/>
  <c r="M36" i="7"/>
  <c r="M40" i="7" s="1"/>
  <c r="F40" i="7"/>
  <c r="O40" i="7"/>
  <c r="P36" i="7" s="1"/>
  <c r="C40" i="7"/>
  <c r="F46" i="7" l="1"/>
  <c r="P35" i="7"/>
  <c r="P40" i="7" s="1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<sst xmlns="http://schemas.openxmlformats.org/spreadsheetml/2006/main" count="457" uniqueCount="62">
  <si>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</si>
  <si>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</si>
  <si>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</si>
  <si>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</si>
  <si>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</si>
  <si>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</si>
  <si>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</si>
  <si>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</si>
  <si>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</si>
  <si>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</si>
  <si>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</si>
  <si>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</si>
  <si>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</si>
  <si>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</si>
  <si>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</si>
  <si>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</si>
  <si>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</si>
  <si>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</si>
  <si>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</si>
  <si>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</si>
  <si>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</si>
  <si>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</si>
  <si>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</si>
  <si>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</si>
  <si>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</si>
  <si>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</si>
  <si>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</si>
  <si>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</si>
  <si>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</si>
  <si>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</si>
  <si>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</si>
  <si>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</si>
  <si>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</si>
  <si>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</si>
  <si>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</si>
  <si>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</si>
  <si>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</si>
  <si>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</si>
  <si>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</si>
  <si>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</si>
  <si>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</si>
  <si>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</si>
  <si>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</si>
  <si>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</si>
  <si>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</si>
  <si>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</si>
  <si>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</si>
  <si>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</si>
  <si>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</si>
  <si>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</si>
  <si>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</si>
  <si>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</si>
  <si>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</si>
  <si>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</si>
  <si>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</si>
  <si>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</si>
  <si>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</si>
  <si>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</si>
  <si>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</si>
  <si>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</si>
  <si>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</si>
  <si>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EPE Fundació Mies van der Rohe (FMvdR)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</si>
</sst>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0A-49F4-ADE3-EEE4337D9B30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0A-49F4-ADE3-EEE4337D9B30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0A-49F4-ADE3-EEE4337D9B30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0A-49F4-ADE3-EEE4337D9B30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0A-49F4-ADE3-EEE4337D9B30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0A-49F4-ADE3-EEE4337D9B30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0A-49F4-ADE3-EEE4337D9B30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0A-49F4-ADE3-EEE4337D9B30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0A-49F4-ADE3-EEE4337D9B30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0A-49F4-ADE3-EEE4337D9B3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131</c:v>
                </c:pt>
                <c:pt idx="7">
                  <c:v>987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20A-49F4-ADE3-EEE4337D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B-48C0-9348-AE26E512EF80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B-48C0-9348-AE26E512EF80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AB-48C0-9348-AE26E512EF80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AB-48C0-9348-AE26E512EF80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AB-48C0-9348-AE26E512EF80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AB-48C0-9348-AE26E512EF80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AB-48C0-9348-AE26E512EF80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AB-48C0-9348-AE26E512EF80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AB-48C0-9348-AE26E512EF80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AB-48C0-9348-AE26E512EF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111201.34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64802.8</c:v>
                </c:pt>
                <c:pt idx="7">
                  <c:v>949829.85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DAB-48C0-9348-AE26E512EF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553-8B29-1EAC9DD10707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9A-4553-8B29-1EAC9DD10707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9A-4553-8B29-1EAC9DD10707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9A-4553-8B29-1EAC9DD1070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768</c:v>
                </c:pt>
                <c:pt idx="2">
                  <c:v>405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9A-4553-8B29-1EAC9DD107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42-400D-9697-933DC0F73AAC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2-400D-9697-933DC0F73AAC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42-400D-9697-933DC0F73AAC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42-400D-9697-933DC0F73AAC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42-400D-9697-933DC0F73AAC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2-400D-9697-933DC0F73A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794453.39999999991</c:v>
                </c:pt>
                <c:pt idx="2">
                  <c:v>331380.59000000003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342-400D-9697-933DC0F73A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2" zoomScale="80" zoomScaleNormal="80" workbookViewId="0">
      <selection activeCell="J20" sqref="J20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44707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7</v>
      </c>
      <c r="H13" s="20">
        <f t="shared" ref="H13:H24" si="2">IF(G13,G13/$G$25,"")</f>
        <v>4.8275862068965517E-2</v>
      </c>
      <c r="I13" s="4">
        <v>12197.46</v>
      </c>
      <c r="J13" s="5">
        <v>14758.93</v>
      </c>
      <c r="K13" s="21">
        <f t="shared" ref="K13:K24" si="3">IF(J13,J13/$J$25,"")</f>
        <v>0.10557850448937899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16</v>
      </c>
      <c r="H19" s="20">
        <f t="shared" si="2"/>
        <v>0.1103448275862069</v>
      </c>
      <c r="I19" s="6">
        <v>21720.01</v>
      </c>
      <c r="J19" s="7">
        <v>21803.71</v>
      </c>
      <c r="K19" s="21">
        <f t="shared" si="3"/>
        <v>0.15597357627687897</v>
      </c>
      <c r="L19" s="2">
        <v>8</v>
      </c>
      <c r="M19" s="20">
        <f t="shared" si="4"/>
        <v>0.12121212121212122</v>
      </c>
      <c r="N19" s="6">
        <v>949.76</v>
      </c>
      <c r="O19" s="7">
        <v>1149.19</v>
      </c>
      <c r="P19" s="21">
        <f t="shared" si="5"/>
        <v>2.4857331906021511E-2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122</v>
      </c>
      <c r="H20" s="62">
        <f t="shared" si="2"/>
        <v>0.8413793103448276</v>
      </c>
      <c r="I20" s="65">
        <v>88424</v>
      </c>
      <c r="J20" s="66">
        <v>103228.41</v>
      </c>
      <c r="K20" s="63">
        <f t="shared" si="3"/>
        <v>0.7384479192337422</v>
      </c>
      <c r="L20" s="64">
        <v>58</v>
      </c>
      <c r="M20" s="62">
        <f t="shared" si="4"/>
        <v>0.87878787878787878</v>
      </c>
      <c r="N20" s="65">
        <v>38808.800000000003</v>
      </c>
      <c r="O20" s="66">
        <v>45082.239999999998</v>
      </c>
      <c r="P20" s="63">
        <f t="shared" si="5"/>
        <v>0.97514266809397843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145</v>
      </c>
      <c r="H25" s="17">
        <f t="shared" si="12"/>
        <v>1</v>
      </c>
      <c r="I25" s="18">
        <f t="shared" si="12"/>
        <v>122341.47</v>
      </c>
      <c r="J25" s="18">
        <f t="shared" si="12"/>
        <v>139791.04999999999</v>
      </c>
      <c r="K25" s="19">
        <f t="shared" si="12"/>
        <v>1.0000000000000002</v>
      </c>
      <c r="L25" s="16">
        <f t="shared" si="12"/>
        <v>66</v>
      </c>
      <c r="M25" s="17">
        <f t="shared" si="12"/>
        <v>1</v>
      </c>
      <c r="N25" s="18">
        <f t="shared" si="12"/>
        <v>39758.560000000005</v>
      </c>
      <c r="O25" s="18">
        <f t="shared" si="12"/>
        <v>46231.43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35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7</v>
      </c>
      <c r="C34" s="8">
        <f t="shared" ref="C34:C43" si="14">IF(B34,B34/$B$46,"")</f>
        <v>3.3175355450236969E-2</v>
      </c>
      <c r="D34" s="10">
        <f t="shared" ref="D34:D45" si="15">D13+I13+N13+S13+AC13+X13</f>
        <v>12197.46</v>
      </c>
      <c r="E34" s="11">
        <f t="shared" ref="E34:E45" si="16">E13+J13+O13+T13+AD13+Y13</f>
        <v>14758.93</v>
      </c>
      <c r="F34" s="21">
        <f t="shared" ref="F34:F43" si="17">IF(E34,E34/$E$46,"")</f>
        <v>7.9339497032831746E-2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145</v>
      </c>
      <c r="M35" s="8">
        <f t="shared" si="18"/>
        <v>0.6872037914691943</v>
      </c>
      <c r="N35" s="58">
        <f>I25</f>
        <v>122341.47</v>
      </c>
      <c r="O35" s="58">
        <f>J25</f>
        <v>139791.04999999999</v>
      </c>
      <c r="P35" s="56">
        <f t="shared" si="19"/>
        <v>0.75147396164162528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66</v>
      </c>
      <c r="M36" s="8">
        <f t="shared" si="18"/>
        <v>0.3127962085308057</v>
      </c>
      <c r="N36" s="58">
        <f>N25</f>
        <v>39758.560000000005</v>
      </c>
      <c r="O36" s="58">
        <f>O25</f>
        <v>46231.43</v>
      </c>
      <c r="P36" s="56">
        <f t="shared" si="19"/>
        <v>0.24852603835837478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24</v>
      </c>
      <c r="C40" s="8">
        <f t="shared" si="14"/>
        <v>0.11374407582938388</v>
      </c>
      <c r="D40" s="13">
        <f t="shared" si="15"/>
        <v>22669.769999999997</v>
      </c>
      <c r="E40" s="14">
        <f t="shared" si="16"/>
        <v>22952.899999999998</v>
      </c>
      <c r="F40" s="21">
        <f t="shared" si="17"/>
        <v>0.1233877754989612</v>
      </c>
      <c r="G40" s="24"/>
      <c r="J40" s="97" t="s">
        <v>0</v>
      </c>
      <c r="K40" s="98"/>
      <c r="L40" s="79">
        <f>SUM(L34:L39)</f>
        <v>211</v>
      </c>
      <c r="M40" s="17">
        <f>SUM(M34:M39)</f>
        <v>1</v>
      </c>
      <c r="N40" s="80">
        <f>SUM(N34:N39)</f>
        <v>162100.03</v>
      </c>
      <c r="O40" s="81">
        <f>SUM(O34:O39)</f>
        <v>186022.47999999998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180</v>
      </c>
      <c r="C41" s="8">
        <f t="shared" si="14"/>
        <v>0.85308056872037918</v>
      </c>
      <c r="D41" s="13">
        <f t="shared" si="15"/>
        <v>127232.8</v>
      </c>
      <c r="E41" s="14">
        <f t="shared" si="16"/>
        <v>148310.65</v>
      </c>
      <c r="F41" s="21">
        <f t="shared" si="17"/>
        <v>0.7972727274682071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211</v>
      </c>
      <c r="C46" s="17">
        <f>SUM(C34:C45)</f>
        <v>1</v>
      </c>
      <c r="D46" s="18">
        <f>SUM(D34:D45)</f>
        <v>162100.03</v>
      </c>
      <c r="E46" s="18">
        <f>SUM(E34:E45)</f>
        <v>186022.47999999998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2" zoomScale="80" zoomScaleNormal="80" workbookViewId="0">
      <selection activeCell="J15" sqref="J15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44809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EPE Fundació Mies van der Rohe (FMvdR)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21</v>
      </c>
      <c r="H13" s="20">
        <f t="shared" ref="H13:H21" si="2">IF(G13,G13/$G$25,"")</f>
        <v>8.2677165354330714E-2</v>
      </c>
      <c r="I13" s="4">
        <v>31347.49</v>
      </c>
      <c r="J13" s="5">
        <v>37553.78</v>
      </c>
      <c r="K13" s="21">
        <f t="shared" ref="K13:K21" si="3">IF(J13,J13/$J$25,"")</f>
        <v>0.11824055611232696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37</v>
      </c>
      <c r="H19" s="20">
        <f t="shared" si="2"/>
        <v>0.14566929133858267</v>
      </c>
      <c r="I19" s="6">
        <v>27997.64</v>
      </c>
      <c r="J19" s="7">
        <v>28387.79</v>
      </c>
      <c r="K19" s="21">
        <f t="shared" si="3"/>
        <v>8.9380831341078174E-2</v>
      </c>
      <c r="L19" s="2">
        <v>8</v>
      </c>
      <c r="M19" s="20">
        <f t="shared" si="4"/>
        <v>6.2015503875968991E-2</v>
      </c>
      <c r="N19" s="6">
        <v>601.26</v>
      </c>
      <c r="O19" s="7">
        <v>727.51</v>
      </c>
      <c r="P19" s="21">
        <f t="shared" si="5"/>
        <v>5.896902964816683E-3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196</v>
      </c>
      <c r="H20" s="62">
        <f t="shared" si="2"/>
        <v>0.77165354330708658</v>
      </c>
      <c r="I20" s="65">
        <v>223421.42</v>
      </c>
      <c r="J20" s="66">
        <v>251663.33</v>
      </c>
      <c r="K20" s="21">
        <f t="shared" si="3"/>
        <v>0.7923786125465947</v>
      </c>
      <c r="L20" s="64">
        <v>121</v>
      </c>
      <c r="M20" s="62">
        <f t="shared" si="4"/>
        <v>0.93798449612403101</v>
      </c>
      <c r="N20" s="65">
        <v>106259.79</v>
      </c>
      <c r="O20" s="66">
        <v>122644.03</v>
      </c>
      <c r="P20" s="63">
        <f t="shared" si="5"/>
        <v>0.9941030970351834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254</v>
      </c>
      <c r="H25" s="17">
        <f t="shared" si="32"/>
        <v>1</v>
      </c>
      <c r="I25" s="18">
        <f t="shared" si="32"/>
        <v>282766.55000000005</v>
      </c>
      <c r="J25" s="18">
        <f t="shared" si="32"/>
        <v>317604.90000000002</v>
      </c>
      <c r="K25" s="19">
        <f t="shared" si="32"/>
        <v>0.99999999999999978</v>
      </c>
      <c r="L25" s="16">
        <f t="shared" si="32"/>
        <v>129</v>
      </c>
      <c r="M25" s="17">
        <f t="shared" si="32"/>
        <v>1</v>
      </c>
      <c r="N25" s="18">
        <f t="shared" si="32"/>
        <v>106861.04999999999</v>
      </c>
      <c r="O25" s="18">
        <f t="shared" si="32"/>
        <v>123371.54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3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21</v>
      </c>
      <c r="C34" s="8">
        <f t="shared" ref="C34:C45" si="34">IF(B34,B34/$B$46,"")</f>
        <v>5.4830287206266322E-2</v>
      </c>
      <c r="D34" s="10">
        <f t="shared" ref="D34:D45" si="35">D13+I13+N13+S13+AC13+X13</f>
        <v>31347.49</v>
      </c>
      <c r="E34" s="11">
        <f t="shared" ref="E34:E45" si="36">E13+J13+O13+T13+AD13+Y13</f>
        <v>37553.78</v>
      </c>
      <c r="F34" s="21">
        <f t="shared" ref="F34:F42" si="37">IF(E34,E34/$E$46,"")</f>
        <v>8.5160513337175114E-2</v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254</v>
      </c>
      <c r="M35" s="8">
        <f t="shared" si="38"/>
        <v>0.66318537859007831</v>
      </c>
      <c r="N35" s="58">
        <f>I25</f>
        <v>282766.55000000005</v>
      </c>
      <c r="O35" s="58">
        <f>J25</f>
        <v>317604.90000000002</v>
      </c>
      <c r="P35" s="56">
        <f t="shared" si="39"/>
        <v>0.72023099465359197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129</v>
      </c>
      <c r="M36" s="8">
        <f t="shared" si="38"/>
        <v>0.33681462140992169</v>
      </c>
      <c r="N36" s="58">
        <f>N25</f>
        <v>106861.04999999999</v>
      </c>
      <c r="O36" s="58">
        <f>O25</f>
        <v>123371.54</v>
      </c>
      <c r="P36" s="56">
        <f t="shared" si="39"/>
        <v>0.27976900534640808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45</v>
      </c>
      <c r="C40" s="8">
        <f t="shared" si="34"/>
        <v>0.1174934725848564</v>
      </c>
      <c r="D40" s="13">
        <f t="shared" si="35"/>
        <v>28598.899999999998</v>
      </c>
      <c r="E40" s="14">
        <f t="shared" si="36"/>
        <v>29115.3</v>
      </c>
      <c r="F40" s="21">
        <f t="shared" si="37"/>
        <v>6.6024615736840722E-2</v>
      </c>
      <c r="G40" s="24"/>
      <c r="J40" s="97" t="s">
        <v>0</v>
      </c>
      <c r="K40" s="98"/>
      <c r="L40" s="79">
        <f>SUM(L34:L39)</f>
        <v>383</v>
      </c>
      <c r="M40" s="17">
        <f>SUM(M34:M39)</f>
        <v>1</v>
      </c>
      <c r="N40" s="80">
        <f>SUM(N34:N39)</f>
        <v>389627.60000000003</v>
      </c>
      <c r="O40" s="81">
        <f>SUM(O34:O39)</f>
        <v>440976.44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317</v>
      </c>
      <c r="C41" s="8">
        <f t="shared" si="34"/>
        <v>0.82767624020887731</v>
      </c>
      <c r="D41" s="13">
        <f t="shared" si="35"/>
        <v>329681.21000000002</v>
      </c>
      <c r="E41" s="14">
        <f t="shared" si="36"/>
        <v>374307.36</v>
      </c>
      <c r="F41" s="21">
        <f t="shared" si="37"/>
        <v>0.84881487092598418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383</v>
      </c>
      <c r="C46" s="17">
        <f>SUM(C34:C45)</f>
        <v>1</v>
      </c>
      <c r="D46" s="18">
        <f>SUM(D34:D45)</f>
        <v>389627.60000000003</v>
      </c>
      <c r="E46" s="18">
        <f>SUM(E34:E45)</f>
        <v>440976.44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4" zoomScale="70" zoomScaleNormal="70" workbookViewId="0">
      <selection activeCell="J17" sqref="J1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44875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EPE Fundació Mies van der Rohe (FMvdR)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00000000000001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10</v>
      </c>
      <c r="H13" s="20">
        <f t="shared" ref="H13:H23" si="2">IF(G13,G13/$G$25,"")</f>
        <v>5.8479532163742687E-2</v>
      </c>
      <c r="I13" s="4">
        <v>20597.560000000001</v>
      </c>
      <c r="J13" s="5">
        <v>24923.05</v>
      </c>
      <c r="K13" s="21">
        <f t="shared" ref="K13:K23" si="3">IF(J13,J13/$J$25,"")</f>
        <v>0.20152837167375351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22</v>
      </c>
      <c r="H19" s="20">
        <f t="shared" si="2"/>
        <v>0.12865497076023391</v>
      </c>
      <c r="I19" s="6">
        <v>5144.1899999999996</v>
      </c>
      <c r="J19" s="7">
        <v>5419.61</v>
      </c>
      <c r="K19" s="21">
        <f t="shared" si="3"/>
        <v>4.3823094621516678E-2</v>
      </c>
      <c r="L19" s="2">
        <v>10</v>
      </c>
      <c r="M19" s="20">
        <f t="shared" si="4"/>
        <v>0.10101010101010101</v>
      </c>
      <c r="N19" s="6">
        <v>935.79</v>
      </c>
      <c r="O19" s="7">
        <v>1132.29</v>
      </c>
      <c r="P19" s="21">
        <f t="shared" si="5"/>
        <v>1.4348533688051786E-2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139</v>
      </c>
      <c r="H20" s="62">
        <f t="shared" si="2"/>
        <v>0.8128654970760234</v>
      </c>
      <c r="I20" s="65">
        <v>81353.59</v>
      </c>
      <c r="J20" s="66">
        <v>93327.52</v>
      </c>
      <c r="K20" s="63">
        <f t="shared" si="3"/>
        <v>0.75464853370472973</v>
      </c>
      <c r="L20" s="64">
        <v>89</v>
      </c>
      <c r="M20" s="62">
        <f t="shared" si="4"/>
        <v>0.89898989898989901</v>
      </c>
      <c r="N20" s="65">
        <v>69556.850000000006</v>
      </c>
      <c r="O20" s="66">
        <v>77781</v>
      </c>
      <c r="P20" s="63">
        <f t="shared" si="5"/>
        <v>0.98565146631194833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171</v>
      </c>
      <c r="H25" s="17">
        <f t="shared" si="22"/>
        <v>1</v>
      </c>
      <c r="I25" s="18">
        <f t="shared" si="22"/>
        <v>107095.34</v>
      </c>
      <c r="J25" s="18">
        <f t="shared" si="22"/>
        <v>123670.18000000001</v>
      </c>
      <c r="K25" s="19">
        <f t="shared" si="22"/>
        <v>0.99999999999999989</v>
      </c>
      <c r="L25" s="16">
        <f t="shared" si="22"/>
        <v>99</v>
      </c>
      <c r="M25" s="17">
        <f t="shared" si="22"/>
        <v>1</v>
      </c>
      <c r="N25" s="18">
        <f t="shared" si="22"/>
        <v>70492.639999999999</v>
      </c>
      <c r="O25" s="18">
        <f t="shared" si="22"/>
        <v>78913.289999999994</v>
      </c>
      <c r="P25" s="19">
        <f t="shared" si="22"/>
        <v>1.0000000000000002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10</v>
      </c>
      <c r="C34" s="8">
        <f t="shared" ref="C34:C42" si="24">IF(B34,B34/$B$46,"")</f>
        <v>3.7037037037037035E-2</v>
      </c>
      <c r="D34" s="10">
        <f t="shared" ref="D34:D45" si="25">D13+I13+N13+S13+AC13+X13</f>
        <v>20597.560000000001</v>
      </c>
      <c r="E34" s="11">
        <f t="shared" ref="E34:E45" si="26">E13+J13+O13+T13+AD13+Y13</f>
        <v>24923.05</v>
      </c>
      <c r="F34" s="21">
        <f t="shared" ref="F34:F43" si="27">IF(E34,E34/$E$46,"")</f>
        <v>0.12302607907742914</v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171</v>
      </c>
      <c r="M35" s="8">
        <f>IF(L35,L35/$L$40,"")</f>
        <v>0.6333333333333333</v>
      </c>
      <c r="N35" s="58">
        <f>I25</f>
        <v>107095.34</v>
      </c>
      <c r="O35" s="58">
        <f>J25</f>
        <v>123670.18000000001</v>
      </c>
      <c r="P35" s="56">
        <f>IF(O35,O35/$O$40,"")</f>
        <v>0.61046530597980186</v>
      </c>
    </row>
    <row r="36" spans="1:33" ht="30" customHeight="1" x14ac:dyDescent="0.2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99</v>
      </c>
      <c r="M36" s="8">
        <f>IF(L36,L36/$L$40,"")</f>
        <v>0.36666666666666664</v>
      </c>
      <c r="N36" s="58">
        <f>N25</f>
        <v>70492.639999999999</v>
      </c>
      <c r="O36" s="58">
        <f>O25</f>
        <v>78913.289999999994</v>
      </c>
      <c r="P36" s="56">
        <f>IF(O36,O36/$O$40,"")</f>
        <v>0.38953469402019814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32</v>
      </c>
      <c r="C40" s="8">
        <f t="shared" si="24"/>
        <v>0.11851851851851852</v>
      </c>
      <c r="D40" s="13">
        <f t="shared" si="25"/>
        <v>6079.98</v>
      </c>
      <c r="E40" s="14">
        <f t="shared" si="26"/>
        <v>6551.9</v>
      </c>
      <c r="F40" s="21">
        <f t="shared" si="27"/>
        <v>3.2341730546919738E-2</v>
      </c>
      <c r="G40" s="24"/>
      <c r="J40" s="97" t="s">
        <v>0</v>
      </c>
      <c r="K40" s="98"/>
      <c r="L40" s="79">
        <f>SUM(L34:L39)</f>
        <v>270</v>
      </c>
      <c r="M40" s="17">
        <f>SUM(M34:M39)</f>
        <v>1</v>
      </c>
      <c r="N40" s="80">
        <f>SUM(N34:N39)</f>
        <v>177587.97999999998</v>
      </c>
      <c r="O40" s="81">
        <f>SUM(O34:O39)</f>
        <v>202583.47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228</v>
      </c>
      <c r="C41" s="8">
        <f t="shared" si="24"/>
        <v>0.84444444444444444</v>
      </c>
      <c r="D41" s="13">
        <f t="shared" si="25"/>
        <v>150910.44</v>
      </c>
      <c r="E41" s="14">
        <f t="shared" si="26"/>
        <v>171108.52000000002</v>
      </c>
      <c r="F41" s="21">
        <f t="shared" si="27"/>
        <v>0.84463219037565107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270</v>
      </c>
      <c r="C46" s="17">
        <f>SUM(C34:C45)</f>
        <v>1</v>
      </c>
      <c r="D46" s="18">
        <f>SUM(D34:D45)</f>
        <v>177587.98</v>
      </c>
      <c r="E46" s="18">
        <f>SUM(E34:E45)</f>
        <v>202583.47000000003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ht="15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ht="15" x14ac:dyDescent="0.25">
      <c r="B52" s="25"/>
      <c r="H52" s="25"/>
      <c r="N52" s="25"/>
    </row>
    <row r="53" spans="2:14" s="24" customFormat="1" ht="15" x14ac:dyDescent="0.25">
      <c r="B53" s="25"/>
      <c r="H53" s="25"/>
      <c r="N53" s="25"/>
    </row>
    <row r="54" spans="2:14" s="24" customFormat="1" ht="15" x14ac:dyDescent="0.25">
      <c r="B54" s="25"/>
      <c r="H54" s="25"/>
      <c r="N54" s="25"/>
    </row>
    <row r="55" spans="2:14" s="24" customFormat="1" ht="15" x14ac:dyDescent="0.25">
      <c r="B55" s="25"/>
      <c r="H55" s="25"/>
      <c r="N55" s="25"/>
    </row>
    <row r="56" spans="2:14" s="24" customFormat="1" ht="15" x14ac:dyDescent="0.25">
      <c r="B56" s="25"/>
      <c r="H56" s="25"/>
      <c r="N56" s="25"/>
    </row>
    <row r="57" spans="2:14" s="24" customFormat="1" ht="15" x14ac:dyDescent="0.25">
      <c r="B57" s="25"/>
      <c r="H57" s="25"/>
      <c r="N57" s="25"/>
    </row>
    <row r="58" spans="2:14" s="24" customFormat="1" ht="15" x14ac:dyDescent="0.25">
      <c r="B58" s="25"/>
      <c r="H58" s="25"/>
      <c r="N58" s="25"/>
    </row>
    <row r="59" spans="2:14" s="24" customFormat="1" ht="15" x14ac:dyDescent="0.25">
      <c r="B59" s="25"/>
      <c r="H59" s="25"/>
      <c r="N59" s="25"/>
    </row>
    <row r="60" spans="2:14" s="24" customFormat="1" ht="15" x14ac:dyDescent="0.25">
      <c r="B60" s="25"/>
      <c r="H60" s="25"/>
      <c r="N60" s="25"/>
    </row>
    <row r="61" spans="2:14" s="24" customFormat="1" ht="15" x14ac:dyDescent="0.25">
      <c r="B61" s="25"/>
      <c r="H61" s="25"/>
      <c r="N61" s="25"/>
    </row>
    <row r="62" spans="2:14" s="24" customFormat="1" ht="15" x14ac:dyDescent="0.25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9" zoomScale="80" zoomScaleNormal="80" workbookViewId="0">
      <selection activeCell="H36" sqref="H36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45002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EPE Fundació Mies van der Rohe (FMvdR)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17</v>
      </c>
      <c r="H13" s="20">
        <f t="shared" ref="H13:H21" si="2">IF(G13,G13/$G$25,"")</f>
        <v>8.5858585858585856E-2</v>
      </c>
      <c r="I13" s="4">
        <v>28070.71</v>
      </c>
      <c r="J13" s="5">
        <v>33965.58</v>
      </c>
      <c r="K13" s="21">
        <f t="shared" ref="K13:K21" si="3">IF(J13,J13/$J$25,"")</f>
        <v>0.1591734127345085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17</v>
      </c>
      <c r="H19" s="20">
        <f t="shared" si="2"/>
        <v>8.5858585858585856E-2</v>
      </c>
      <c r="I19" s="6">
        <v>4450.6499999999996</v>
      </c>
      <c r="J19" s="7">
        <v>4612.3500000000004</v>
      </c>
      <c r="K19" s="21">
        <f t="shared" si="3"/>
        <v>2.1614925763847114E-2</v>
      </c>
      <c r="L19" s="2">
        <v>13</v>
      </c>
      <c r="M19" s="20">
        <f>IF(L19,L19/$L$25,"")</f>
        <v>0.11711711711711711</v>
      </c>
      <c r="N19" s="6">
        <v>1297.82</v>
      </c>
      <c r="O19" s="7">
        <v>1570.35</v>
      </c>
      <c r="P19" s="21">
        <f>IF(O19,O19/$O$25,"")</f>
        <v>1.8950856176596129E-2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164</v>
      </c>
      <c r="H20" s="62">
        <f t="shared" si="2"/>
        <v>0.82828282828282829</v>
      </c>
      <c r="I20" s="65">
        <v>152157.59</v>
      </c>
      <c r="J20" s="66">
        <v>174809.34</v>
      </c>
      <c r="K20" s="63">
        <f t="shared" si="3"/>
        <v>0.81921166150164448</v>
      </c>
      <c r="L20" s="64">
        <v>98</v>
      </c>
      <c r="M20" s="62">
        <f>IF(L20,L20/$L$25,"")</f>
        <v>0.88288288288288286</v>
      </c>
      <c r="N20" s="65">
        <v>72100.78</v>
      </c>
      <c r="O20" s="66">
        <v>81293.98</v>
      </c>
      <c r="P20" s="63">
        <f>IF(O20,O20/$O$25,"")</f>
        <v>0.9810491438234038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198</v>
      </c>
      <c r="H25" s="17">
        <f t="shared" si="30"/>
        <v>1</v>
      </c>
      <c r="I25" s="18">
        <f t="shared" si="30"/>
        <v>184678.95</v>
      </c>
      <c r="J25" s="18">
        <f t="shared" si="30"/>
        <v>213387.27</v>
      </c>
      <c r="K25" s="19">
        <f t="shared" si="30"/>
        <v>1</v>
      </c>
      <c r="L25" s="16">
        <f t="shared" si="30"/>
        <v>111</v>
      </c>
      <c r="M25" s="17">
        <f t="shared" si="30"/>
        <v>1</v>
      </c>
      <c r="N25" s="18">
        <f t="shared" si="30"/>
        <v>73398.600000000006</v>
      </c>
      <c r="O25" s="18">
        <f t="shared" si="30"/>
        <v>82864.33</v>
      </c>
      <c r="P25" s="19">
        <f t="shared" si="30"/>
        <v>0.99999999999999989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3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17</v>
      </c>
      <c r="C34" s="8">
        <f t="shared" ref="C34:C45" si="32">IF(B34,B34/$B$46,"")</f>
        <v>5.5016181229773461E-2</v>
      </c>
      <c r="D34" s="10">
        <f t="shared" ref="D34:D42" si="33">D13+I13+N13+S13+AC13+X13</f>
        <v>28070.71</v>
      </c>
      <c r="E34" s="11">
        <f t="shared" ref="E34:E42" si="34">E13+J13+O13+T13+AD13+Y13</f>
        <v>33965.58</v>
      </c>
      <c r="F34" s="21">
        <f t="shared" ref="F34:F42" si="35">IF(E34,E34/$E$46,"")</f>
        <v>0.11465112762260188</v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198</v>
      </c>
      <c r="M35" s="8">
        <f t="shared" si="36"/>
        <v>0.64077669902912626</v>
      </c>
      <c r="N35" s="58">
        <f>I25</f>
        <v>184678.95</v>
      </c>
      <c r="O35" s="58">
        <f>J25</f>
        <v>213387.27</v>
      </c>
      <c r="P35" s="56">
        <f t="shared" si="37"/>
        <v>0.72029069210090346</v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111</v>
      </c>
      <c r="M36" s="8">
        <f t="shared" si="36"/>
        <v>0.35922330097087379</v>
      </c>
      <c r="N36" s="58">
        <f>N25</f>
        <v>73398.600000000006</v>
      </c>
      <c r="O36" s="58">
        <f>O25</f>
        <v>82864.33</v>
      </c>
      <c r="P36" s="56">
        <f t="shared" si="37"/>
        <v>0.27970930789909659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30</v>
      </c>
      <c r="C40" s="8">
        <f t="shared" si="32"/>
        <v>9.7087378640776698E-2</v>
      </c>
      <c r="D40" s="13">
        <f t="shared" si="33"/>
        <v>5748.4699999999993</v>
      </c>
      <c r="E40" s="14">
        <f t="shared" si="34"/>
        <v>6182.7000000000007</v>
      </c>
      <c r="F40" s="21">
        <f t="shared" si="35"/>
        <v>2.0869760703402112E-2</v>
      </c>
      <c r="G40" s="24"/>
      <c r="J40" s="97" t="s">
        <v>0</v>
      </c>
      <c r="K40" s="98"/>
      <c r="L40" s="79">
        <f>SUM(L34:L39)</f>
        <v>309</v>
      </c>
      <c r="M40" s="17">
        <f>SUM(M34:M39)</f>
        <v>1</v>
      </c>
      <c r="N40" s="80">
        <f>SUM(N34:N39)</f>
        <v>258077.55000000002</v>
      </c>
      <c r="O40" s="81">
        <f>SUM(O34:O39)</f>
        <v>296251.59999999998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262</v>
      </c>
      <c r="C41" s="8">
        <f t="shared" si="32"/>
        <v>0.84789644012944987</v>
      </c>
      <c r="D41" s="13">
        <f t="shared" si="33"/>
        <v>224258.37</v>
      </c>
      <c r="E41" s="14">
        <f t="shared" si="34"/>
        <v>256103.32</v>
      </c>
      <c r="F41" s="21">
        <f t="shared" si="35"/>
        <v>0.86447911167399616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309</v>
      </c>
      <c r="C46" s="17">
        <f>SUM(C34:C45)</f>
        <v>1</v>
      </c>
      <c r="D46" s="18">
        <f>SUM(D34:D45)</f>
        <v>258077.55</v>
      </c>
      <c r="E46" s="18">
        <f>SUM(E34:E45)</f>
        <v>296251.59999999998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6" zoomScale="80" zoomScaleNormal="80" workbookViewId="0">
      <selection activeCell="I41" sqref="I41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5546875" style="26" customWidth="1"/>
    <col min="4" max="4" width="19.109375" style="26" customWidth="1"/>
    <col min="5" max="5" width="19.55468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1" width="11.44140625" style="26" customWidth="1"/>
    <col min="12" max="12" width="11.5546875" style="26" customWidth="1"/>
    <col min="13" max="13" width="10.5546875" style="26" customWidth="1"/>
    <col min="14" max="14" width="20.1093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EPE Fundació Mies van der Rohe (FMvdR)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5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55</v>
      </c>
      <c r="H13" s="20">
        <f t="shared" ref="H13:H24" si="2">IF(G13,G13/$G$25,"")</f>
        <v>7.1614583333333329E-2</v>
      </c>
      <c r="I13" s="10">
        <f>'CONTRACTACIO 1r TR 2022'!I13+'CONTRACTACIO 2n TR 2022'!I13+'CONTRACTACIO 3r TR 2022'!I13+'CONTRACTACIO 4t TR 2022'!I13</f>
        <v>92213.22</v>
      </c>
      <c r="J13" s="10">
        <f>'CONTRACTACIO 1r TR 2022'!J13+'CONTRACTACIO 2n TR 2022'!J13+'CONTRACTACIO 3r TR 2022'!J13+'CONTRACTACIO 4t TR 2022'!J13</f>
        <v>111201.34</v>
      </c>
      <c r="K13" s="21">
        <f t="shared" ref="K13:K24" si="3">IF(J13,J13/$J$25,"")</f>
        <v>0.13997213681759058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92</v>
      </c>
      <c r="H19" s="20">
        <f t="shared" si="2"/>
        <v>0.11979166666666667</v>
      </c>
      <c r="I19" s="13">
        <f>'CONTRACTACIO 1r TR 2022'!I19+'CONTRACTACIO 2n TR 2022'!I19+'CONTRACTACIO 3r TR 2022'!I19+'CONTRACTACIO 4t TR 2022'!I19</f>
        <v>59312.49</v>
      </c>
      <c r="J19" s="13">
        <f>'CONTRACTACIO 1r TR 2022'!J19+'CONTRACTACIO 2n TR 2022'!J19+'CONTRACTACIO 3r TR 2022'!J19+'CONTRACTACIO 4t TR 2022'!J19</f>
        <v>60223.46</v>
      </c>
      <c r="K19" s="21">
        <f t="shared" si="3"/>
        <v>7.5804899318197907E-2</v>
      </c>
      <c r="L19" s="9">
        <f>'CONTRACTACIO 1r TR 2022'!L19+'CONTRACTACIO 2n TR 2022'!L19+'CONTRACTACIO 3r TR 2022'!L19+'CONTRACTACIO 4t TR 2022'!L19</f>
        <v>39</v>
      </c>
      <c r="M19" s="20">
        <f t="shared" si="4"/>
        <v>9.6296296296296297E-2</v>
      </c>
      <c r="N19" s="13">
        <f>'CONTRACTACIO 1r TR 2022'!N19+'CONTRACTACIO 2n TR 2022'!N19+'CONTRACTACIO 3r TR 2022'!N19+'CONTRACTACIO 4t TR 2022'!N19</f>
        <v>3784.63</v>
      </c>
      <c r="O19" s="13">
        <f>'CONTRACTACIO 1r TR 2022'!O19+'CONTRACTACIO 2n TR 2022'!O19+'CONTRACTACIO 3r TR 2022'!O19+'CONTRACTACIO 4t TR 2022'!O19</f>
        <v>4579.34</v>
      </c>
      <c r="P19" s="21">
        <f t="shared" si="5"/>
        <v>1.3818974732346272E-2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621</v>
      </c>
      <c r="H20" s="20">
        <f t="shared" si="2"/>
        <v>0.80859375</v>
      </c>
      <c r="I20" s="13">
        <f>'CONTRACTACIO 1r TR 2022'!I20+'CONTRACTACIO 2n TR 2022'!I20+'CONTRACTACIO 3r TR 2022'!I20+'CONTRACTACIO 4t TR 2022'!I20</f>
        <v>545356.6</v>
      </c>
      <c r="J20" s="13">
        <f>'CONTRACTACIO 1r TR 2022'!J20+'CONTRACTACIO 2n TR 2022'!J20+'CONTRACTACIO 3r TR 2022'!J20+'CONTRACTACIO 4t TR 2022'!J20</f>
        <v>623028.6</v>
      </c>
      <c r="K20" s="21">
        <f t="shared" si="3"/>
        <v>0.78422296386421164</v>
      </c>
      <c r="L20" s="9">
        <f>'CONTRACTACIO 1r TR 2022'!L20+'CONTRACTACIO 2n TR 2022'!L20+'CONTRACTACIO 3r TR 2022'!L20+'CONTRACTACIO 4t TR 2022'!L20</f>
        <v>366</v>
      </c>
      <c r="M20" s="20">
        <f t="shared" si="4"/>
        <v>0.90370370370370368</v>
      </c>
      <c r="N20" s="13">
        <f>'CONTRACTACIO 1r TR 2022'!N20+'CONTRACTACIO 2n TR 2022'!N20+'CONTRACTACIO 3r TR 2022'!N20+'CONTRACTACIO 4t TR 2022'!N20</f>
        <v>286726.21999999997</v>
      </c>
      <c r="O20" s="13">
        <f>'CONTRACTACIO 1r TR 2022'!O20+'CONTRACTACIO 2n TR 2022'!O20+'CONTRACTACIO 3r TR 2022'!O20+'CONTRACTACIO 4t TR 2022'!O20</f>
        <v>326801.25</v>
      </c>
      <c r="P20" s="21">
        <f t="shared" si="5"/>
        <v>0.98618102526765361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hidden="1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768</v>
      </c>
      <c r="H25" s="17">
        <f t="shared" si="12"/>
        <v>1</v>
      </c>
      <c r="I25" s="18">
        <f t="shared" si="12"/>
        <v>696882.30999999994</v>
      </c>
      <c r="J25" s="18">
        <f t="shared" si="12"/>
        <v>794453.39999999991</v>
      </c>
      <c r="K25" s="19">
        <f t="shared" si="12"/>
        <v>1</v>
      </c>
      <c r="L25" s="16">
        <f t="shared" si="12"/>
        <v>405</v>
      </c>
      <c r="M25" s="17">
        <f t="shared" si="12"/>
        <v>1</v>
      </c>
      <c r="N25" s="18">
        <f t="shared" si="12"/>
        <v>290510.84999999998</v>
      </c>
      <c r="O25" s="18">
        <f t="shared" si="12"/>
        <v>331380.59000000003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3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35" customHeight="1" thickBot="1" x14ac:dyDescent="0.35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25">
      <c r="A34" s="39" t="s">
        <v>25</v>
      </c>
      <c r="B34" s="9">
        <f t="shared" ref="B34:B43" si="13">B13+G13+L13+Q13+V13+AA13</f>
        <v>55</v>
      </c>
      <c r="C34" s="8">
        <f t="shared" ref="C34:C40" si="14">IF(B34,B34/$B$46,"")</f>
        <v>4.6888320545609548E-2</v>
      </c>
      <c r="D34" s="10">
        <f t="shared" ref="D34:D43" si="15">D13+I13+N13+S13+X13+AC13</f>
        <v>92213.22</v>
      </c>
      <c r="E34" s="11">
        <f t="shared" ref="E34:E43" si="16">E13+J13+O13+T13+Y13+AD13</f>
        <v>111201.34</v>
      </c>
      <c r="F34" s="21">
        <f t="shared" ref="F34:F40" si="17">IF(E34,E34/$E$46,"")</f>
        <v>9.8772413151249766E-2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768</v>
      </c>
      <c r="M35" s="8">
        <f t="shared" si="18"/>
        <v>0.65473145780051156</v>
      </c>
      <c r="N35" s="58">
        <f>I25</f>
        <v>696882.30999999994</v>
      </c>
      <c r="O35" s="58">
        <f>J25</f>
        <v>794453.39999999991</v>
      </c>
      <c r="P35" s="56">
        <f t="shared" si="19"/>
        <v>0.70565767871335983</v>
      </c>
    </row>
    <row r="36" spans="1:33" s="24" customFormat="1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405</v>
      </c>
      <c r="M36" s="8">
        <f t="shared" si="18"/>
        <v>0.34526854219948849</v>
      </c>
      <c r="N36" s="58">
        <f>N25</f>
        <v>290510.84999999998</v>
      </c>
      <c r="O36" s="58">
        <f>O25</f>
        <v>331380.59000000003</v>
      </c>
      <c r="P36" s="56">
        <f t="shared" si="19"/>
        <v>0.29434232128664017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131</v>
      </c>
      <c r="C40" s="8">
        <f t="shared" si="14"/>
        <v>0.11167945439045183</v>
      </c>
      <c r="D40" s="13">
        <f t="shared" si="15"/>
        <v>63097.119999999995</v>
      </c>
      <c r="E40" s="14">
        <f t="shared" si="16"/>
        <v>64802.8</v>
      </c>
      <c r="F40" s="21">
        <f t="shared" si="17"/>
        <v>5.7559818388499717E-2</v>
      </c>
      <c r="G40" s="24"/>
      <c r="H40" s="24"/>
      <c r="I40" s="24"/>
      <c r="J40" s="97" t="s">
        <v>0</v>
      </c>
      <c r="K40" s="98"/>
      <c r="L40" s="79">
        <f>SUM(L34:L39)</f>
        <v>1173</v>
      </c>
      <c r="M40" s="17">
        <f>SUM(M34:M39)</f>
        <v>1</v>
      </c>
      <c r="N40" s="80">
        <f>SUM(N34:N39)</f>
        <v>987393.15999999992</v>
      </c>
      <c r="O40" s="81">
        <f>SUM(O34:O39)</f>
        <v>1125833.99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987</v>
      </c>
      <c r="C41" s="8">
        <f>IF(B41,B41/$B$46,"")</f>
        <v>0.84143222506393867</v>
      </c>
      <c r="D41" s="13">
        <f t="shared" si="15"/>
        <v>832082.82</v>
      </c>
      <c r="E41" s="14">
        <f t="shared" si="16"/>
        <v>949829.85</v>
      </c>
      <c r="F41" s="21">
        <f>IF(E41,E41/$E$46,"")</f>
        <v>0.84366776846025049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1173</v>
      </c>
      <c r="C46" s="17">
        <f>SUM(C34:C45)</f>
        <v>1</v>
      </c>
      <c r="D46" s="18">
        <f>SUM(D34:D45)</f>
        <v>987393.15999999992</v>
      </c>
      <c r="E46" s="18">
        <f>SUM(E34:E45)</f>
        <v>1125833.99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ht="15" x14ac:dyDescent="0.25">
      <c r="B50" s="25"/>
      <c r="H50" s="25"/>
      <c r="N50" s="25"/>
    </row>
    <row r="51" spans="2:14" s="24" customFormat="1" ht="15" x14ac:dyDescent="0.25">
      <c r="B51" s="25"/>
      <c r="H51" s="25"/>
      <c r="N51" s="25"/>
    </row>
    <row r="52" spans="2:14" s="24" customFormat="1" ht="15" x14ac:dyDescent="0.25">
      <c r="B52" s="25"/>
      <c r="H52" s="25"/>
      <c r="N52" s="25"/>
    </row>
    <row r="53" spans="2:14" s="24" customFormat="1" ht="15" x14ac:dyDescent="0.25">
      <c r="B53" s="25"/>
      <c r="H53" s="25"/>
      <c r="N53" s="25"/>
    </row>
    <row r="54" spans="2:14" s="24" customFormat="1" ht="15" x14ac:dyDescent="0.25">
      <c r="B54" s="25"/>
      <c r="H54" s="25"/>
      <c r="N54" s="25"/>
    </row>
    <row r="55" spans="2:14" s="24" customFormat="1" ht="15" x14ac:dyDescent="0.25">
      <c r="B55" s="25"/>
      <c r="H55" s="25"/>
      <c r="N55" s="25"/>
    </row>
    <row r="56" spans="2:14" s="24" customFormat="1" ht="15" x14ac:dyDescent="0.25">
      <c r="B56" s="25"/>
      <c r="H56" s="25"/>
      <c r="N56" s="25"/>
    </row>
    <row r="57" spans="2:14" s="24" customFormat="1" ht="15" x14ac:dyDescent="0.25">
      <c r="B57" s="25"/>
      <c r="H57" s="25"/>
      <c r="N57" s="25"/>
    </row>
    <row r="58" spans="2:14" s="24" customFormat="1" ht="15" x14ac:dyDescent="0.25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2023-04-28T07:57:37Z</dcterms:modified>
</cp:coreProperties>
</file>